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81" firstSheet="0" activeTab="1"/>
  </bookViews>
  <sheets>
    <sheet name="SUMMARY" sheetId="1" state="visible" r:id="rId2"/>
    <sheet name="ROOFTOP KITCHEN" sheetId="2" state="visible" r:id="rId3"/>
    <sheet name="DRAWING ROOM FREEZER" sheetId="3" state="visible" r:id="rId4"/>
    <sheet name="DRAWING ROOM KITCHEN" sheetId="4" state="visible" r:id="rId5"/>
    <sheet name="DRAWING ROOM WALK-IN" sheetId="5" state="visible" r:id="rId6"/>
    <sheet name="CROWSNEST" sheetId="6" state="visible" r:id="rId7"/>
    <sheet name="CROWSNEST SPICES " sheetId="7" state="visible" r:id="rId8"/>
    <sheet name="CHARGEBACK" sheetId="8" state="visible" r:id="rId9"/>
    <sheet name="PRESS TRANSFER" sheetId="9" state="visible" r:id="rId10"/>
    <sheet name="Sheet1" sheetId="10" state="visible" r:id="rId11"/>
  </sheets>
  <definedNames>
    <definedName function="false" hidden="false" localSheetId="5" name="_xlnm.Print_Titles" vbProcedure="false">CROWSNEST!$1:$5</definedName>
    <definedName function="false" hidden="false" localSheetId="6" name="_xlnm.Print_Titles" vbProcedure="false">'CROWSNEST SPICES '!$1:$5</definedName>
    <definedName function="false" hidden="false" localSheetId="2" name="_xlnm.Print_Titles" vbProcedure="false">'DRAWING ROOM FREEZER'!$1:$5</definedName>
    <definedName function="false" hidden="false" localSheetId="3" name="_xlnm.Print_Titles" vbProcedure="false">'DRAWING ROOM KITCHEN'!$1:$5</definedName>
    <definedName function="false" hidden="false" localSheetId="4" name="_xlnm.Print_Titles" vbProcedure="false">'DRAWING ROOM WALK-IN'!$1:$5</definedName>
    <definedName function="false" hidden="false" localSheetId="1" name="_xlnm.Print_Titles" vbProcedure="false">'ROOFTOP KITCHEN'!$1:$5</definedName>
    <definedName function="false" hidden="false" localSheetId="1" name="_xlnm.Print_Titles" vbProcedure="false">'ROOFTOP KITCHEN'!$1:$5</definedName>
    <definedName function="false" hidden="false" localSheetId="2" name="_xlnm.Print_Titles" vbProcedure="false">'DRAWING ROOM FREEZER'!$1:$5</definedName>
    <definedName function="false" hidden="false" localSheetId="3" name="_xlnm.Print_Titles" vbProcedure="false">'DRAWING ROOM KITCHEN'!$1:$5</definedName>
    <definedName function="false" hidden="false" localSheetId="4" name="_xlnm.Print_Titles" vbProcedure="false">'DRAWING ROOM WALK-IN'!$1:$5</definedName>
    <definedName function="false" hidden="false" localSheetId="5" name="_xlnm.Print_Titles" vbProcedure="false">CROWSNEST!$1:$5</definedName>
    <definedName function="false" hidden="false" localSheetId="6" name="_xlnm.Print_Titles" vbProcedure="false">'CROWSNEST SPICES '!$1:$5</definedName>
    <definedName function="true" hidden="false" name="Module2.clear_all_quantities" vbProcedure="true"/>
    <definedName function="true" hidden="false" name="Module1.delete_row" vbProcedure="true"/>
    <definedName function="true" hidden="false" name="Module1.insert_row" vbProcedure="true"/>
  </definedNames>
  <calcPr iterateCount="100" refMode="A1" iterate="false" iterateDelta="0.0001"/>
</workbook>
</file>

<file path=xl/sharedStrings.xml><?xml version="1.0" encoding="utf-8"?>
<sst xmlns="http://schemas.openxmlformats.org/spreadsheetml/2006/main" count="3291" uniqueCount="790">
  <si>
    <t>For The Month Ended:</t>
  </si>
  <si>
    <t>12.31.2016</t>
  </si>
  <si>
    <t>INVENTORY</t>
  </si>
  <si>
    <t>LOCATION</t>
  </si>
  <si>
    <t>AMOUNT</t>
  </si>
  <si>
    <t>KITCHEN</t>
  </si>
  <si>
    <t>DRAWING ROOM</t>
  </si>
  <si>
    <t>ROOFTOP</t>
  </si>
  <si>
    <t>Total</t>
  </si>
  <si>
    <t>ITEM</t>
  </si>
  <si>
    <t>CATEGORY</t>
  </si>
  <si>
    <t>UNIT </t>
  </si>
  <si>
    <t>UNIT COST </t>
  </si>
  <si>
    <t>COUNT</t>
  </si>
  <si>
    <t>TOTAL COST</t>
  </si>
  <si>
    <t>ARUGULA </t>
  </si>
  <si>
    <t>PRODUCE</t>
  </si>
  <si>
    <t>BAG </t>
  </si>
  <si>
    <t>AVOCADO</t>
  </si>
  <si>
    <t>CS </t>
  </si>
  <si>
    <t>BAGUETTE - US FOOD</t>
  </si>
  <si>
    <t>BREAD</t>
  </si>
  <si>
    <t>BERRIES - BLACKBERRIES </t>
  </si>
  <si>
    <t>PT </t>
  </si>
  <si>
    <t>BERRIES - BLUEBERRIES</t>
  </si>
  <si>
    <t>BERRIES - STRAWBERRIES </t>
  </si>
  <si>
    <t>BREAD - FLATBREAD</t>
  </si>
  <si>
    <t>CS</t>
  </si>
  <si>
    <t>BREAD - LAVOSH</t>
  </si>
  <si>
    <t>BREAD- SPINACH WRAP</t>
  </si>
  <si>
    <t>EA</t>
  </si>
  <si>
    <t>BREAD-CROISSANTS, LARGE</t>
  </si>
  <si>
    <t>BREAD-FOCCACIA</t>
  </si>
  <si>
    <t>LOAF </t>
  </si>
  <si>
    <t>BREAD-PITA</t>
  </si>
  <si>
    <t>BAG</t>
  </si>
  <si>
    <t>BREAD-PRETZEL BUNS</t>
  </si>
  <si>
    <t>BREAD-RYE - SLICED </t>
  </si>
  <si>
    <t>BREAD-SOURDOUGH</t>
  </si>
  <si>
    <t>BREAD-WHEAT</t>
  </si>
  <si>
    <t>BUFFALO SAUCE</t>
  </si>
  <si>
    <t>DRY GOODS</t>
  </si>
  <si>
    <t>GA</t>
  </si>
  <si>
    <t>BUTTER - WHOLE, UNSALTED</t>
  </si>
  <si>
    <t>DAIRY</t>
  </si>
  <si>
    <t># </t>
  </si>
  <si>
    <t>BUTTERMILK</t>
  </si>
  <si>
    <t>.5 GA</t>
  </si>
  <si>
    <t>CABBAGE - SHREDDED</t>
  </si>
  <si>
    <t>#</t>
  </si>
  <si>
    <t>CAPERS</t>
  </si>
  <si>
    <t>CARROTS</t>
  </si>
  <si>
    <t>CAVIAR</t>
  </si>
  <si>
    <t>MISC ITEMS</t>
  </si>
  <si>
    <t>CELERY</t>
  </si>
  <si>
    <t>CHALLAH BUNS </t>
  </si>
  <si>
    <t>CHARCUTERIE-BENTON'S BACON</t>
  </si>
  <si>
    <t>PROTEINS</t>
  </si>
  <si>
    <t>CHARCUTERIE-CHORIZO</t>
  </si>
  <si>
    <t>CHARCUTERIE-MORTADELLA</t>
  </si>
  <si>
    <t>CHARCUTERIE-SOPPRESSATTA</t>
  </si>
  <si>
    <t>CHEESE - BLUE, CRUMBLED</t>
  </si>
  <si>
    <t>CHEESE - CHEDDAR - SHREDDED</t>
  </si>
  <si>
    <t>CHEESE - CHEDDAR - TILLAMOOK</t>
  </si>
  <si>
    <t>CHEESE - CHEDDAR SLICED</t>
  </si>
  <si>
    <t>CHEESE - MOZZARELLA - SHREDDED</t>
  </si>
  <si>
    <t>CHEESE - PARMESAN-SHREDDED</t>
  </si>
  <si>
    <t>CHEESE - PEPPERJACK</t>
  </si>
  <si>
    <t>CHICKEN - BREAST, RANDOM</t>
  </si>
  <si>
    <t>CHICKEN - THIGHS, BONELESS</t>
  </si>
  <si>
    <t>Chicken Osso Bucco Cooked</t>
  </si>
  <si>
    <t>proteins</t>
  </si>
  <si>
    <t>rooftop</t>
  </si>
  <si>
    <t>Chicken Osso Bucco Raw</t>
  </si>
  <si>
    <t>CHIPS - POTATO</t>
  </si>
  <si>
    <t>CHIPS - TORTILLA </t>
  </si>
  <si>
    <t>FROZEN</t>
  </si>
  <si>
    <t>FRUIT-CITRUS-LEMON</t>
  </si>
  <si>
    <t>FRUIT-CITRUS-LIME</t>
  </si>
  <si>
    <t>FRUIT-CITRUS-ORANGE</t>
  </si>
  <si>
    <t>CHARCUTERIE-COPPA - HOT</t>
  </si>
  <si>
    <t>CRAB - BACKFIN, PASTEURIZED</t>
  </si>
  <si>
    <t>CRAB DIP </t>
  </si>
  <si>
    <t>STOCKS / SAUCES</t>
  </si>
  <si>
    <t>CREAM CHEESE </t>
  </si>
  <si>
    <t>3#</t>
  </si>
  <si>
    <t>CROISSANTS - LARGE </t>
  </si>
  <si>
    <t>BOX</t>
  </si>
  <si>
    <t>CUCUMBER </t>
  </si>
  <si>
    <t>DRESSING - BALSAMIC</t>
  </si>
  <si>
    <t>DRESSING - CEVICHE  </t>
  </si>
  <si>
    <t>GA </t>
  </si>
  <si>
    <t>DRESSING - COLE SLAW</t>
  </si>
  <si>
    <t>DRESSING - RANCH</t>
  </si>
  <si>
    <t>DRESSING - RED WINE </t>
  </si>
  <si>
    <t>EGGS - SHELLED </t>
  </si>
  <si>
    <t>DZ </t>
  </si>
  <si>
    <t>FLATBREAD DOUGH </t>
  </si>
  <si>
    <t>FOCACCIA - ROSEMARY 10/CS </t>
  </si>
  <si>
    <t>FRUIT-CANTALOUPE</t>
  </si>
  <si>
    <t>FRUIT-HONEYDEW</t>
  </si>
  <si>
    <t>FRUIT-PINEAPPLE</t>
  </si>
  <si>
    <t>GARLIC - PEELED </t>
  </si>
  <si>
    <t>GINGER - PICKLED </t>
  </si>
  <si>
    <t>EA </t>
  </si>
  <si>
    <t>GINGER WHOLE</t>
  </si>
  <si>
    <t>GRAPES</t>
  </si>
  <si>
    <t>GUACAMOLE </t>
  </si>
  <si>
    <t>HAM - PARMA </t>
  </si>
  <si>
    <t>HEAVY CREAM</t>
  </si>
  <si>
    <t>QT </t>
  </si>
  <si>
    <t>HERBS - BASIL</t>
  </si>
  <si>
    <t>HERBS - CHIVES </t>
  </si>
  <si>
    <t>HERBS - CILANTRO</t>
  </si>
  <si>
    <t>BU. </t>
  </si>
  <si>
    <t>HERBS - MINT </t>
  </si>
  <si>
    <t>HERBS - PARSLEY</t>
  </si>
  <si>
    <t>HERBS - THYME </t>
  </si>
  <si>
    <t>HOISIN SAUCE </t>
  </si>
  <si>
    <t>CAN</t>
  </si>
  <si>
    <t>HORSERADISH </t>
  </si>
  <si>
    <t>Hummus</t>
  </si>
  <si>
    <t>LEMON JUICE </t>
  </si>
  <si>
    <t>LETTUCE - BUTTER, GREEN </t>
  </si>
  <si>
    <t>LETTUCE - MESCLUN </t>
  </si>
  <si>
    <t>LETTUCE-ROMAINE</t>
  </si>
  <si>
    <t>MAYONNAISE </t>
  </si>
  <si>
    <t>MAYONNAISE CHIPOTLE</t>
  </si>
  <si>
    <t>MUSTARD - GRAIN</t>
  </si>
  <si>
    <t>OREO CRUMBS</t>
  </si>
  <si>
    <t>PASTA - WONTON</t>
  </si>
  <si>
    <t>PITA  </t>
  </si>
  <si>
    <t>PONZU SAUCE </t>
  </si>
  <si>
    <t>PORK - BBQ</t>
  </si>
  <si>
    <t>pork spread</t>
  </si>
  <si>
    <t>PRETZEL ROLLS 20bags/CS </t>
  </si>
  <si>
    <t>PROVOLONE - SLICED</t>
  </si>
  <si>
    <t>CHEESE</t>
  </si>
  <si>
    <t>QUESO </t>
  </si>
  <si>
    <t>RANCH SEASONING</t>
  </si>
  <si>
    <t>ROOFTOP CART</t>
  </si>
  <si>
    <t>STATION VALUES</t>
  </si>
  <si>
    <t>RYE - SLICED </t>
  </si>
  <si>
    <t>SALSA </t>
  </si>
  <si>
    <t>SEAWEED SALAD</t>
  </si>
  <si>
    <t>SHALLOTS  - PEELED</t>
  </si>
  <si>
    <t>SHRIMP - 21/25</t>
  </si>
  <si>
    <t>SHRIMP - 41/50, P&amp;D</t>
  </si>
  <si>
    <t>SOUR CREAM </t>
  </si>
  <si>
    <t>SOURDOUGH - SLICED 8/CS </t>
  </si>
  <si>
    <t>SPINACH</t>
  </si>
  <si>
    <t>SWISS - SLICED </t>
  </si>
  <si>
    <t>TAHINI PASTE </t>
  </si>
  <si>
    <t>TART SHELLS</t>
  </si>
  <si>
    <t>TOMATOES - 5X6 </t>
  </si>
  <si>
    <t>TOMATOES - CHERRY</t>
  </si>
  <si>
    <t>TOMATOES - SUNDRIED </t>
  </si>
  <si>
    <t>TORTILLA STRIPS</t>
  </si>
  <si>
    <t>TUNA - SAKU </t>
  </si>
  <si>
    <t>Tuna Saku Cooked</t>
  </si>
  <si>
    <t>WHEAT - SLICED 8/CS</t>
  </si>
  <si>
    <t>WONTON SKINS </t>
  </si>
  <si>
    <t>WORCHESTERSHIRE</t>
  </si>
  <si>
    <t>`</t>
  </si>
  <si>
    <t>Column1</t>
  </si>
  <si>
    <t>ACTIVA </t>
  </si>
  <si>
    <t>APPETIZERS-ASSORTED</t>
  </si>
  <si>
    <t>CASE</t>
  </si>
  <si>
    <t>BACON - Patuxent</t>
  </si>
  <si>
    <t>BAGELS</t>
  </si>
  <si>
    <t>BATTER- BLUEBERRY</t>
  </si>
  <si>
    <t>PASTRY</t>
  </si>
  <si>
    <t>BATTER- CAPP CHOC CHUNK</t>
  </si>
  <si>
    <t>BEEF SHORTRIB</t>
  </si>
  <si>
    <t>PORTIONED PROTEINS</t>
  </si>
  <si>
    <t>BENNE SEED OIL</t>
  </si>
  <si>
    <t>BISCUIT DOUGH</t>
  </si>
  <si>
    <t>BLUEBERRIES - FROZEN</t>
  </si>
  <si>
    <t>BREAD-CROISSANTS</t>
  </si>
  <si>
    <t>BREAD DOUGH - RICHS, ITALIAN</t>
  </si>
  <si>
    <t>BREAD-ROOT BAKERY</t>
  </si>
  <si>
    <t>BURGER </t>
  </si>
  <si>
    <t>BUTTER ROSETTES</t>
  </si>
  <si>
    <t>CANADIAN BACON</t>
  </si>
  <si>
    <t>CAUL FAT</t>
  </si>
  <si>
    <t>CHICKEN SKIN</t>
  </si>
  <si>
    <t>CHICKEN-FINGERS</t>
  </si>
  <si>
    <t>CHOCOLATE - 40% </t>
  </si>
  <si>
    <t>CHOCOLATE - 55% </t>
  </si>
  <si>
    <t>CHOCOLATE - CHIPS </t>
  </si>
  <si>
    <t>CHOCOLATE - CHIPS, U.S. FOOD</t>
  </si>
  <si>
    <t>CHOCOLATE - PISTOLES 53%</t>
  </si>
  <si>
    <t>CHOCOLATE - WHITE </t>
  </si>
  <si>
    <t>COOKIE DOUGH - CHOC CHIP</t>
  </si>
  <si>
    <t>CORNMEAL - GEECHIE BOY </t>
  </si>
  <si>
    <t>DEMI GLACE </t>
  </si>
  <si>
    <t>DICED COOKED CHICKEN</t>
  </si>
  <si>
    <t>DUCK - BREAST</t>
  </si>
  <si>
    <t>DUCK - CLARIFIED FAT </t>
  </si>
  <si>
    <t>DUCK - CONFIT, PICKED </t>
  </si>
  <si>
    <t>OZ.</t>
  </si>
  <si>
    <t>DUCK - PROSCIUTTO </t>
  </si>
  <si>
    <t>EGG WHITES </t>
  </si>
  <si>
    <t>ENGLISH MUFFIN - 6/CS</t>
  </si>
  <si>
    <t>FOIE GRAS - BUTTER PIECES </t>
  </si>
  <si>
    <t>GELATO</t>
  </si>
  <si>
    <t>GAL</t>
  </si>
  <si>
    <t>GLUTEN FREE MUFFIN</t>
  </si>
  <si>
    <t>GRITS - GEECHIE BOY </t>
  </si>
  <si>
    <t>GROUPER </t>
  </si>
  <si>
    <t>HAM - COUNTRY HAM</t>
  </si>
  <si>
    <t>HAM - TASSO </t>
  </si>
  <si>
    <t>ICE CREAM </t>
  </si>
  <si>
    <t>LAMB - RACKS </t>
  </si>
  <si>
    <t>LOBSTER BASE</t>
  </si>
  <si>
    <t>LOBSTER CLAW &amp; KNUCKLE</t>
  </si>
  <si>
    <t>PASTA-RIO BERTOLINI</t>
  </si>
  <si>
    <t>PERFECT PUREE</t>
  </si>
  <si>
    <t>KILO</t>
  </si>
  <si>
    <t>PORK JOWLS</t>
  </si>
  <si>
    <t>PORK SHANK OSSO BUCCO</t>
  </si>
  <si>
    <t>PUFF PASTRY</t>
  </si>
  <si>
    <t>QUAIL</t>
  </si>
  <si>
    <t>RICE - CAROLINA GOLD </t>
  </si>
  <si>
    <t>RICE - CAROLINA GOLD MIDLIN</t>
  </si>
  <si>
    <t>RYE FLOUR HEIRLOOM</t>
  </si>
  <si>
    <t>SALMON - SMOKED SIDES </t>
  </si>
  <si>
    <t>SAUSAGE - LINKS IGF</t>
  </si>
  <si>
    <t>SHRIMP-TOOGOODOO</t>
  </si>
  <si>
    <t>SHRIMP - 41/50</t>
  </si>
  <si>
    <t>STRAWBERRIES - AMBROSE #2 </t>
  </si>
  <si>
    <t>TART SHELLS - 6"</t>
  </si>
  <si>
    <t>TEMPURA SHRIMP</t>
  </si>
  <si>
    <t>TORTILLA - SPINACH </t>
  </si>
  <si>
    <t>TUNA - SAKU BLOCK</t>
  </si>
  <si>
    <t>TURKEY - FOIL WRAPPED</t>
  </si>
  <si>
    <t>VENISON TENDERLOIN</t>
  </si>
  <si>
    <t>WHEAT - SLICED 8 loaves/CS</t>
  </si>
  <si>
    <t>WONTONS </t>
  </si>
  <si>
    <t>YEAST ROLLS</t>
  </si>
  <si>
    <t>DOZ</t>
  </si>
  <si>
    <t>BAKING POWDER </t>
  </si>
  <si>
    <t>BAKING SODA</t>
  </si>
  <si>
    <t>BEANS, LUPINI</t>
  </si>
  <si>
    <t>BEIGNET MIX</t>
  </si>
  <si>
    <t>BREAKFAST STATION</t>
  </si>
  <si>
    <t>STATION VALUE</t>
  </si>
  <si>
    <t>BROWNIE MIX - GHIRADELI</t>
  </si>
  <si>
    <t>CAPER BERRIES</t>
  </si>
  <si>
    <t>CHOCOLATE - 55%</t>
  </si>
  <si>
    <t>BOX </t>
  </si>
  <si>
    <t>CHOCOLATE- 70%</t>
  </si>
  <si>
    <t>CHOCOLATE GLACE - BLANC</t>
  </si>
  <si>
    <t>CHOCOLATE GLACE - BRUN</t>
  </si>
  <si>
    <t>COCOA POWDER </t>
  </si>
  <si>
    <t>COCONUT</t>
  </si>
  <si>
    <t>COFFEE - REGULAR, VERONA</t>
  </si>
  <si>
    <t>FRONT OF HOUSE</t>
  </si>
  <si>
    <t>CORNMEAL</t>
  </si>
  <si>
    <t>CORNSTARCH</t>
  </si>
  <si>
    <t>CRACKERS- LAHVOSH</t>
  </si>
  <si>
    <t>CRUMBS, BREAD, PANKO</t>
  </si>
  <si>
    <t>DRIED FRUIT - CRANBERRIES </t>
  </si>
  <si>
    <t>DRIED FRUIT - DATES</t>
  </si>
  <si>
    <t>DRIED FRUIT - FIGS</t>
  </si>
  <si>
    <t>EVO (Halperns)</t>
  </si>
  <si>
    <t>FARRO</t>
  </si>
  <si>
    <t>FLOUR - ALL PURPOSE </t>
  </si>
  <si>
    <t>FLOUR - WONDRA</t>
  </si>
  <si>
    <t>FLOUR-CAKE</t>
  </si>
  <si>
    <t>FLOUR-CHICKPEA</t>
  </si>
  <si>
    <t>GELATIN - SHEETS</t>
  </si>
  <si>
    <t>GRAINS - QUINOA </t>
  </si>
  <si>
    <t>GRAINS - SORGHUM</t>
  </si>
  <si>
    <t>GRANOLA </t>
  </si>
  <si>
    <t>JUICE - APPLE 60 oz</t>
  </si>
  <si>
    <t>BTL </t>
  </si>
  <si>
    <t>JUICE - GRAPEFRUIT</t>
  </si>
  <si>
    <t>JUICE - LEMON, MEYER </t>
  </si>
  <si>
    <t>JUICE - ORANGE, TROPICANA</t>
  </si>
  <si>
    <t>1/2 GA </t>
  </si>
  <si>
    <t>MAPLE SYRUP </t>
  </si>
  <si>
    <t>CONDIMENT-MAYONNAISE</t>
  </si>
  <si>
    <t>MOLASSES - US FOODS</t>
  </si>
  <si>
    <t>MOLASSES, BRADFORD</t>
  </si>
  <si>
    <t>MOLASSES, POMEGRANATE</t>
  </si>
  <si>
    <t>MOLECULAR</t>
  </si>
  <si>
    <t>MOLECULAR - TAPIOCA MALT.</t>
  </si>
  <si>
    <t>MUSHROOMS-PORCINI</t>
  </si>
  <si>
    <t>NUTS - ALMONDS, MARCONA</t>
  </si>
  <si>
    <t>NUTS - ALMONDS, SLICED </t>
  </si>
  <si>
    <t>NUTS - CASHEWS, WHOLE </t>
  </si>
  <si>
    <t>NUTS-MIXED</t>
  </si>
  <si>
    <t>NUTS-PEANUTS</t>
  </si>
  <si>
    <t>NUTS - PINE</t>
  </si>
  <si>
    <t>NUTS - PISTACHIO</t>
  </si>
  <si>
    <t>OATMEAL - QUAKER</t>
  </si>
  <si>
    <t>OIL - CANOLA FRYER </t>
  </si>
  <si>
    <t>EA. </t>
  </si>
  <si>
    <t>OIL-EVOO</t>
  </si>
  <si>
    <t>OIL-EVOO BLEND</t>
  </si>
  <si>
    <t>OIL-EVOO, SMOKED</t>
  </si>
  <si>
    <t>OIL-SESAME</t>
  </si>
  <si>
    <t>PAN SPRAY</t>
  </si>
  <si>
    <t>PANKO</t>
  </si>
  <si>
    <t>PASTE, HARISSA</t>
  </si>
  <si>
    <t>PASTE, NUTELLA</t>
  </si>
  <si>
    <t>JAR</t>
  </si>
  <si>
    <t>PASTE, TANDOORI</t>
  </si>
  <si>
    <t>PASTRY STATION</t>
  </si>
  <si>
    <t>PEANUT BUTTER</t>
  </si>
  <si>
    <t>PEELS, TRUFFLE</t>
  </si>
  <si>
    <t>PUREE, CHESTNUT</t>
  </si>
  <si>
    <t>RAISINS - GOLDEN </t>
  </si>
  <si>
    <t>RAW HONEY 5# GROWFOOD</t>
  </si>
  <si>
    <t>SALT - KOSHER </t>
  </si>
  <si>
    <t>SALT-SEA</t>
  </si>
  <si>
    <t>SAUCE-FISH</t>
  </si>
  <si>
    <t>SAUCE-HOT</t>
  </si>
  <si>
    <t>SAUCE-MIRIN</t>
  </si>
  <si>
    <t>SAUCE- WORCESTERSHIRE</t>
  </si>
  <si>
    <t>QT</t>
  </si>
  <si>
    <t>SESAME SEEDS </t>
  </si>
  <si>
    <t>SPICES - SMALL CONTAINERS</t>
  </si>
  <si>
    <t>SPICE - FENOGREEK</t>
  </si>
  <si>
    <t>SPICE-ALLSPICE - GROUND</t>
  </si>
  <si>
    <t>SPICE-BASIL DRY</t>
  </si>
  <si>
    <t>SPICE-BAY LEAVES</t>
  </si>
  <si>
    <t>SPICES - LARGE CONTAINERS</t>
  </si>
  <si>
    <t>SPICE-CARAWAY</t>
  </si>
  <si>
    <t>SPICE-CARDAMON - GREEN</t>
  </si>
  <si>
    <t>SPICE-CELERY SALT</t>
  </si>
  <si>
    <t>SPICE-CELERY SEED</t>
  </si>
  <si>
    <t>SPICE-CHINESE 5 SPICE</t>
  </si>
  <si>
    <t>SPICE-CINNAMON - GROUND</t>
  </si>
  <si>
    <t>SPICE-CINNAMON - WHOLE</t>
  </si>
  <si>
    <t>SPICE-CLOVES - WHOLE</t>
  </si>
  <si>
    <t>SPICE-CORIANDER, WHOLE</t>
  </si>
  <si>
    <t>SPICE-CREAM OF TARTAR</t>
  </si>
  <si>
    <t>SPICE-CRUSHED RED PEPPER</t>
  </si>
  <si>
    <t>SPICE-CUMIN - GROUND</t>
  </si>
  <si>
    <t>SPICE-CUMIN - SEED</t>
  </si>
  <si>
    <t>SPICE-CURRY - MADRAS</t>
  </si>
  <si>
    <t>SPICE-DILL SEED </t>
  </si>
  <si>
    <t>SPICE-FENNEL POLLEN</t>
  </si>
  <si>
    <t>SPICES-SMALL CONTAINERS</t>
  </si>
  <si>
    <t>SPICE-FENNEL SEED</t>
  </si>
  <si>
    <t>SPICE-GROUND CLOVES</t>
  </si>
  <si>
    <t>SPICE-JUNIPER BERRIES</t>
  </si>
  <si>
    <t>SPICE-MUSTARD - BROWN SEEDS</t>
  </si>
  <si>
    <t>SPICE-MUSTARD - YELLOW SEEDS</t>
  </si>
  <si>
    <t>SPICE-NUTMEG - WHOLE</t>
  </si>
  <si>
    <t>SPICE-OLD BAY </t>
  </si>
  <si>
    <t>SPICE-PAPRIKA</t>
  </si>
  <si>
    <t>SPICE-PEPPERCORN - GROUND BLACK</t>
  </si>
  <si>
    <t>SPICE-PEPPERCORN - SZECH.</t>
  </si>
  <si>
    <t>SPICE-PEPPERCORN - TABLE GRIND</t>
  </si>
  <si>
    <t>SPICE-PEPPERCORN - TELLICHERRY</t>
  </si>
  <si>
    <t>SPICE-PEPPERCORN - WHOLE BLACK</t>
  </si>
  <si>
    <t>SPICE-PEPPERCORN - WHOLE WHITE</t>
  </si>
  <si>
    <t>SPICE-PICKLING SPICE</t>
  </si>
  <si>
    <t>SPICE-POPPY SEEDS </t>
  </si>
  <si>
    <t>SPICE-STAR ANISE </t>
  </si>
  <si>
    <t>SPICE-TUMERIC</t>
  </si>
  <si>
    <t>SPICE-VANILLA PASTE</t>
  </si>
  <si>
    <t>STATION-GARNISH</t>
  </si>
  <si>
    <t>STATION-GM </t>
  </si>
  <si>
    <t>STATION-PROTEIN </t>
  </si>
  <si>
    <t>SUGAR - 10X</t>
  </si>
  <si>
    <t>SUGAR - BROWN </t>
  </si>
  <si>
    <t>SUGAR - BROWN, LIGHT</t>
  </si>
  <si>
    <t>SUGAR - GRANULATED</t>
  </si>
  <si>
    <t>SYRUP-CANE</t>
  </si>
  <si>
    <t>SYRUP-CORN</t>
  </si>
  <si>
    <t>SYRUP-MAPLE</t>
  </si>
  <si>
    <t>SYRUP-SHAGBARK</t>
  </si>
  <si>
    <t>TABASCO </t>
  </si>
  <si>
    <t>BTL. </t>
  </si>
  <si>
    <t>TART SHELLS-MINI</t>
  </si>
  <si>
    <t>TEA - TAZO ASST. </t>
  </si>
  <si>
    <t>TOMATO, SUNDRIED</t>
  </si>
  <si>
    <t>UMEBOSHI</t>
  </si>
  <si>
    <t>VINEGAR - BALSAMIC</t>
  </si>
  <si>
    <t>VINEGAR - BANYULS</t>
  </si>
  <si>
    <t>VINEGAR - CHAMPAGNE</t>
  </si>
  <si>
    <t>VINEGAR - CIDER</t>
  </si>
  <si>
    <t>VINEGAR-DISTILLED</t>
  </si>
  <si>
    <t>VINEGAR-MALT</t>
  </si>
  <si>
    <t>VINEGAR - RED WINE</t>
  </si>
  <si>
    <t>VINEGAR - SHERRY</t>
  </si>
  <si>
    <t>VINEGAR - WHITE WINE</t>
  </si>
  <si>
    <t>LOCATION </t>
  </si>
  <si>
    <t>ANSON MILLS BENNE SEED</t>
  </si>
  <si>
    <t>ANSON MILLS- BENNE SEED OIL</t>
  </si>
  <si>
    <t>ANSON MILLS CHESTNUT HOMINY</t>
  </si>
  <si>
    <t>ANSON MILLS RICE- JEFFERSON RED</t>
  </si>
  <si>
    <t>ANSON MILLS RICE- NOSTRALE</t>
  </si>
  <si>
    <t>ANSON MILLS RICE-CGR</t>
  </si>
  <si>
    <t>ANSON MILLS RICE-GRITS</t>
  </si>
  <si>
    <t>ANSON MILLS SEA ISLAND PEAS</t>
  </si>
  <si>
    <t>ARUGULA</t>
  </si>
  <si>
    <t>ASPARAGUS - GREEN </t>
  </si>
  <si>
    <t>BACON - CANADIAN </t>
  </si>
  <si>
    <t>BACON - HORMEL</t>
  </si>
  <si>
    <t>BACON-BENTON'S</t>
  </si>
  <si>
    <t>BANANA</t>
  </si>
  <si>
    <t>BEANS - GREEN</t>
  </si>
  <si>
    <t>BEEF - FILET 8oz. </t>
  </si>
  <si>
    <t>BEEF - PATTY-GROUND BEEF</t>
  </si>
  <si>
    <t>BEEF - TENDERLOIN, TRIMMED </t>
  </si>
  <si>
    <t>BEEF- NY STRIP (PORTIONED)</t>
  </si>
  <si>
    <t>BEEF- NY STRIP LOIN</t>
  </si>
  <si>
    <t>BEEF- RIB LOIN</t>
  </si>
  <si>
    <t>BEEF STOCK</t>
  </si>
  <si>
    <t>BEETS - BABY CHIOGGA</t>
  </si>
  <si>
    <t>BEETS - BABY RED</t>
  </si>
  <si>
    <t>BEETS - BABY YELLOW</t>
  </si>
  <si>
    <t>PTS </t>
  </si>
  <si>
    <t>BERRIES - BLUEBERRIES </t>
  </si>
  <si>
    <t>BERRIES - STRAWBERRIES</t>
  </si>
  <si>
    <t>BOK CHOY</t>
  </si>
  <si>
    <t>BREAD- ARTISAN / ROOT BAKERY</t>
  </si>
  <si>
    <t>BREAD- BRIOCHE PULLMAN</t>
  </si>
  <si>
    <t>BROCCOLI</t>
  </si>
  <si>
    <t>BROCCOLI RABE</t>
  </si>
  <si>
    <t>BRUSSELS SPROUTS </t>
  </si>
  <si>
    <t>OLIVES - DRY CURED </t>
  </si>
  <si>
    <t>SOY - WHITE SOY</t>
  </si>
  <si>
    <t>BUTTER - UNSALTED</t>
  </si>
  <si>
    <t>CARROTS - BABY</t>
  </si>
  <si>
    <t>CARROTS- BULK STORAGE</t>
  </si>
  <si>
    <t>Catch Fish</t>
  </si>
  <si>
    <t>CAULIFLOWER</t>
  </si>
  <si>
    <t>CELERY ROOT</t>
  </si>
  <si>
    <t>CHEESE - CHEDDAR, SHREDDED</t>
  </si>
  <si>
    <t>CHEESE - GOAT CHEESE, F.C. </t>
  </si>
  <si>
    <t>CHEESE-CLEMPSON BLUE</t>
  </si>
  <si>
    <t>CHEESE-GOUDA</t>
  </si>
  <si>
    <t>CHEESE-GRUYERE</t>
  </si>
  <si>
    <t>CHEESE-MANCHEGO</t>
  </si>
  <si>
    <t>CHEESE-MOZZARELLA</t>
  </si>
  <si>
    <t>TUB</t>
  </si>
  <si>
    <t>CHEESE-PARMIGIANA</t>
  </si>
  <si>
    <t>CHEESE-THOMASVILLE TOMME</t>
  </si>
  <si>
    <t>CHICKEN - SKINS </t>
  </si>
  <si>
    <t>CHICKEN - THIGHS </t>
  </si>
  <si>
    <t>CHICKEN - WOGS </t>
  </si>
  <si>
    <t>CHICKEN STOCK</t>
  </si>
  <si>
    <t>COLESLAW MIX</t>
  </si>
  <si>
    <t>CORN</t>
  </si>
  <si>
    <t>CRAB - SPECIAL, PASTEURIZED </t>
  </si>
  <si>
    <t>CREAM CHEESE</t>
  </si>
  <si>
    <t>CRÈME FRAICHE </t>
  </si>
  <si>
    <t>CUCUMBERS - ENGLISH</t>
  </si>
  <si>
    <t>FLAT</t>
  </si>
  <si>
    <t>DUCK</t>
  </si>
  <si>
    <t>DUCK GLACE</t>
  </si>
  <si>
    <t>EGG YOLKS, PASTEURIZED</t>
  </si>
  <si>
    <t>EGGPLANT</t>
  </si>
  <si>
    <t>FENNEL</t>
  </si>
  <si>
    <t>FENNEL - BABY</t>
  </si>
  <si>
    <t>FISH-COD, SALTED</t>
  </si>
  <si>
    <t>FOIE GRAS </t>
  </si>
  <si>
    <t>GARLIC</t>
  </si>
  <si>
    <t>GINGER</t>
  </si>
  <si>
    <t>GRAPES - RED SEEDLESS </t>
  </si>
  <si>
    <t>GREENS - BABY MIXED</t>
  </si>
  <si>
    <t>GREENS-COLLARD</t>
  </si>
  <si>
    <t>GREENS - FRILL MUSTARD</t>
  </si>
  <si>
    <t>GREENS - KALE </t>
  </si>
  <si>
    <t>GREENS - MUSTARD</t>
  </si>
  <si>
    <t>GROUNDNUTS</t>
  </si>
  <si>
    <t>HEARTS OF PALM</t>
  </si>
  <si>
    <t>HEAVY CREAM </t>
  </si>
  <si>
    <t>HERB- BAY LEAVES</t>
  </si>
  <si>
    <t>HERB- KAFFIR LIME LEAF</t>
  </si>
  <si>
    <t>HERBS - BASIL, SWEET</t>
  </si>
  <si>
    <t>HERBS - CHIVES</t>
  </si>
  <si>
    <t>BUNCH</t>
  </si>
  <si>
    <t>HERBS - PARSLEY </t>
  </si>
  <si>
    <t>HERBS - ROSEMARY</t>
  </si>
  <si>
    <t>HERBS - THYME</t>
  </si>
  <si>
    <t>HERBS- SAGE</t>
  </si>
  <si>
    <t>HORSERADISH - FRESH </t>
  </si>
  <si>
    <t>LAMB </t>
  </si>
  <si>
    <t>LEMON GRASS </t>
  </si>
  <si>
    <t>LETTUCE - BABY</t>
  </si>
  <si>
    <t>LETTUCE - BUTTER </t>
  </si>
  <si>
    <t>LETTUCE - ROMAINE</t>
  </si>
  <si>
    <t>LOBSTER BASE </t>
  </si>
  <si>
    <t>MICRO GREENS - NASTURTUM</t>
  </si>
  <si>
    <t>MUSHROOMS - OYSTER </t>
  </si>
  <si>
    <t>MUSHROOMS- TRUMPET</t>
  </si>
  <si>
    <t>OLIVES - CURED </t>
  </si>
  <si>
    <t>ONIONS - GREEN </t>
  </si>
  <si>
    <t>ONIONS - LEEKS </t>
  </si>
  <si>
    <t>ONIONS - RED</t>
  </si>
  <si>
    <t>ONIONS - SHALLOTS </t>
  </si>
  <si>
    <t>ONIONS - YELLOW </t>
  </si>
  <si>
    <t>OYSTERS - IN SHELL </t>
  </si>
  <si>
    <t>OYSTERS-SHUCKED</t>
  </si>
  <si>
    <t>PEA TENDRILS </t>
  </si>
  <si>
    <t>PEPPERS - JALEPENO</t>
  </si>
  <si>
    <t>PEPPERS - SHISHITO</t>
  </si>
  <si>
    <t>PEPPERS - TRI COLOR BELL</t>
  </si>
  <si>
    <t>FRUIT - PINEAPPLE </t>
  </si>
  <si>
    <t>POLENTA-BLACK RICE</t>
  </si>
  <si>
    <t>POMEGRANATES</t>
  </si>
  <si>
    <t>PORK BELLY</t>
  </si>
  <si>
    <t>PORK BUTT</t>
  </si>
  <si>
    <t>POTATOES - IDAHO</t>
  </si>
  <si>
    <t>POTATOES - MARBLE</t>
  </si>
  <si>
    <t>POTATOES - YUKON GOLD</t>
  </si>
  <si>
    <t>POTATOES-BREAKFAST</t>
  </si>
  <si>
    <t>RADISH - BREAKFAST</t>
  </si>
  <si>
    <t>RADISH - DAIKON</t>
  </si>
  <si>
    <t>RADISH - WATERMELON</t>
  </si>
  <si>
    <t>SAUSAGE - CHORIZO, SPANISH </t>
  </si>
  <si>
    <t>SAUSAGE LINKS</t>
  </si>
  <si>
    <t>SCALLOPS - U15</t>
  </si>
  <si>
    <t>SEASHORE BLACK RYE FLOUR</t>
  </si>
  <si>
    <t>SHALLOTS</t>
  </si>
  <si>
    <t>SHRIMP - 41/45</t>
  </si>
  <si>
    <t>SHRIMP - LOCAL </t>
  </si>
  <si>
    <t>SHRIMP 16-20 HEAD ON LOCAL</t>
  </si>
  <si>
    <t>SNAPPER</t>
  </si>
  <si>
    <t>SPINACH </t>
  </si>
  <si>
    <t>SQUASH - BUTTERNUT</t>
  </si>
  <si>
    <t>BUSHEL</t>
  </si>
  <si>
    <t>SQUASH - YELLOW </t>
  </si>
  <si>
    <t>SQUASH-ZUCCHINI</t>
  </si>
  <si>
    <t>SQUID </t>
  </si>
  <si>
    <t>SUCKLING PIG</t>
  </si>
  <si>
    <t>SUGAR SNAP PEAS </t>
  </si>
  <si>
    <t>SUNBURST TROUT</t>
  </si>
  <si>
    <t>SUNCHOKE</t>
  </si>
  <si>
    <t>SWISS CHARD</t>
  </si>
  <si>
    <t>TOMATOES</t>
  </si>
  <si>
    <t>TRUFFLES</t>
  </si>
  <si>
    <t>TUNA </t>
  </si>
  <si>
    <t>VEGETABLE STOCK</t>
  </si>
  <si>
    <t>VENISON - TENDERLOIN</t>
  </si>
  <si>
    <t>WATERCRESS</t>
  </si>
  <si>
    <t>YOGHURT - VANILLA </t>
  </si>
  <si>
    <t>STATION VALUES </t>
  </si>
  <si>
    <t>BREAKFAST CART</t>
  </si>
  <si>
    <t>whole</t>
  </si>
  <si>
    <t>PROTEIN CART</t>
  </si>
  <si>
    <t>GARNISH CART</t>
  </si>
  <si>
    <t>PASTRY CART</t>
  </si>
  <si>
    <t>GARDE MANGER CART</t>
  </si>
  <si>
    <t>PAGE TOTAL </t>
  </si>
  <si>
    <t>ACID, ABSORBIC</t>
  </si>
  <si>
    <t>AGAR AGAR</t>
  </si>
  <si>
    <t>ANCHOVY FILET</t>
  </si>
  <si>
    <t>APPLE</t>
  </si>
  <si>
    <t>ARTICHOKE</t>
  </si>
  <si>
    <t>BAG IN BOX - COKE </t>
  </si>
  <si>
    <t>BAG IN BOX</t>
  </si>
  <si>
    <t>BAG IN BOX - CRANBERRY</t>
  </si>
  <si>
    <t>BAG IN BOX - DIET COKE </t>
  </si>
  <si>
    <t>BAG IN BOX - GINGERALE </t>
  </si>
  <si>
    <t>BAG IN BOX - LEMONADE </t>
  </si>
  <si>
    <t>BAG IN BOX - SPRITE </t>
  </si>
  <si>
    <t>BAG IN BOX - SWEET TEA</t>
  </si>
  <si>
    <t>BAG IN BOX - TONIC</t>
  </si>
  <si>
    <t>BAG IN BOX - UNSWEET TEA</t>
  </si>
  <si>
    <t>BEANS - BAKED</t>
  </si>
  <si>
    <t>BEANS - GARBANZO</t>
  </si>
  <si>
    <t>CAN RACK</t>
  </si>
  <si>
    <t>BEANS - LUPINI</t>
  </si>
  <si>
    <t>CAN </t>
  </si>
  <si>
    <t>BEANS- LENTILS, BELUGA</t>
  </si>
  <si>
    <t>BEEF BROTH</t>
  </si>
  <si>
    <t>BUTTER - FOIL WRAPPED </t>
  </si>
  <si>
    <t>PEPSI COOLER </t>
  </si>
  <si>
    <t>BUTTER - UNSALTED </t>
  </si>
  <si>
    <t>BUTTERMILK POWDER</t>
  </si>
  <si>
    <t>CAPERS </t>
  </si>
  <si>
    <t>CHARCOAL</t>
  </si>
  <si>
    <t>CHEESE - CUBED</t>
  </si>
  <si>
    <t>CHICKEN BROTH</t>
  </si>
  <si>
    <t>CHIPS, SHRIMP</t>
  </si>
  <si>
    <t>10 KG</t>
  </si>
  <si>
    <t>CLAM JUICE </t>
  </si>
  <si>
    <t>COCONUT MILK </t>
  </si>
  <si>
    <t>CORN SYRUP </t>
  </si>
  <si>
    <t>CORNICHONS </t>
  </si>
  <si>
    <t>CORNMEAL - BLUE </t>
  </si>
  <si>
    <t>COUS COUS - ISRAELI</t>
  </si>
  <si>
    <t>COUS COUS - MORROCCAN</t>
  </si>
  <si>
    <t>CRACKERS - SALTINES</t>
  </si>
  <si>
    <t>CREAM CHEESE - P.C.</t>
  </si>
  <si>
    <t>CRUMBS, OREO</t>
  </si>
  <si>
    <t>DIJON MUSTARD </t>
  </si>
  <si>
    <t>DRESSING - RANCH PACKETS </t>
  </si>
  <si>
    <t>DRESSING - SLAW </t>
  </si>
  <si>
    <t>DRIED FRUIT - APRICOTS </t>
  </si>
  <si>
    <t>DRIED FRUIT - CURRANTS </t>
  </si>
  <si>
    <t>DRIED FRUIT - DATES </t>
  </si>
  <si>
    <t>DRIED FRUIT - PRUNES </t>
  </si>
  <si>
    <t>DRIED FRUIT - RAISINS </t>
  </si>
  <si>
    <t>DRIED FRUIT - RAISINS, GOLDEN</t>
  </si>
  <si>
    <t>EXTRACT, COFFEE</t>
  </si>
  <si>
    <t>FEUILLATINE </t>
  </si>
  <si>
    <t>FLAKES, BONITO</t>
  </si>
  <si>
    <t>FLOUR - CAKE FLOUR </t>
  </si>
  <si>
    <t>FLOUR - SEMOLINA</t>
  </si>
  <si>
    <t>FLOUR, ALMOND</t>
  </si>
  <si>
    <t>FONDANT, BLANC</t>
  </si>
  <si>
    <t>FOOD COLORING </t>
  </si>
  <si>
    <t>FREKKEH</t>
  </si>
  <si>
    <t>FRUIT - PINEAPPLE</t>
  </si>
  <si>
    <t>GRAHAM CRUMBS </t>
  </si>
  <si>
    <t>GRAINS - BARLEY</t>
  </si>
  <si>
    <t>GRAINS - FARRO</t>
  </si>
  <si>
    <t>HARISSA PASTE </t>
  </si>
  <si>
    <t>HIBISCUS</t>
  </si>
  <si>
    <t>HONEY - US. FOOD</t>
  </si>
  <si>
    <t>HORSERADISH</t>
  </si>
  <si>
    <t>KETCHUP </t>
  </si>
  <si>
    <t>KIM CHI</t>
  </si>
  <si>
    <t>MAE PLOY</t>
  </si>
  <si>
    <t>32 OZ.</t>
  </si>
  <si>
    <t>MARSHMALLOWS</t>
  </si>
  <si>
    <t>MILK - POWDER</t>
  </si>
  <si>
    <t>MILK - SWT CONDENSED </t>
  </si>
  <si>
    <t>MOLECULAR - CALCIUM CHLORIDE</t>
  </si>
  <si>
    <t>MOLECULAR - UNLISTED </t>
  </si>
  <si>
    <t>MOLECULAR - WHIP STABALIZER</t>
  </si>
  <si>
    <t>MOLECULAR - XANTHAN GUM </t>
  </si>
  <si>
    <t>MOZZARELLA - LOG, US</t>
  </si>
  <si>
    <t>MUSTARD - DIJON </t>
  </si>
  <si>
    <t>NECTAR-PEACH</t>
  </si>
  <si>
    <t>NUTS - HAZELNUTS </t>
  </si>
  <si>
    <t>NUTS - PEANUTS </t>
  </si>
  <si>
    <t>NUTS - PECANS </t>
  </si>
  <si>
    <t>NUTS - PINE NUTS </t>
  </si>
  <si>
    <t>NUTS - WALNUTS, WHOLE </t>
  </si>
  <si>
    <t>NUTS-BAR, MIXED</t>
  </si>
  <si>
    <t>OIL - BLENDED </t>
  </si>
  <si>
    <t>OIL - HOLY SMOKE </t>
  </si>
  <si>
    <t>OIL - SESAME</t>
  </si>
  <si>
    <t>OIL- EVOO</t>
  </si>
  <si>
    <t>LT</t>
  </si>
  <si>
    <t>OLIVES - KALAMATA</t>
  </si>
  <si>
    <t>ORANGES - MANDARIN</t>
  </si>
  <si>
    <t>#10</t>
  </si>
  <si>
    <t>OREOS</t>
  </si>
  <si>
    <t>PASTA - FARFALLE</t>
  </si>
  <si>
    <t>PASTA - NOODLES, BUCCATINI</t>
  </si>
  <si>
    <t>PASTA - NOODLES, LASAGNA</t>
  </si>
  <si>
    <t>PASTA - NOODLES, RICE</t>
  </si>
  <si>
    <t>PEANUT BUTTER </t>
  </si>
  <si>
    <t>5#</t>
  </si>
  <si>
    <t>PEAS - BLACK EYED</t>
  </si>
  <si>
    <t>PECTIN - APPLE</t>
  </si>
  <si>
    <t>PEPPERS - ANCHO, DRIED</t>
  </si>
  <si>
    <t>PEPPERS - ROASTED RED </t>
  </si>
  <si>
    <t>PEPPERS, AJI PASTE</t>
  </si>
  <si>
    <t>POLENTA</t>
  </si>
  <si>
    <t>PONZU </t>
  </si>
  <si>
    <t>POPCORN</t>
  </si>
  <si>
    <t>POTATO CHIP - BULK </t>
  </si>
  <si>
    <t>PRESERVES - GRAPE </t>
  </si>
  <si>
    <t>FOH MISC ITEMS</t>
  </si>
  <si>
    <t>PRODUCE - POTATOES, MARBLE</t>
  </si>
  <si>
    <t>PRODUCE-CELERY</t>
  </si>
  <si>
    <t>PUMPKIN SEEDS </t>
  </si>
  <si>
    <t>RICE - CANAROLI</t>
  </si>
  <si>
    <t>RICE - CHINESE BLACK</t>
  </si>
  <si>
    <t>RICE - UNCLE BEN'S</t>
  </si>
  <si>
    <t>SALT - flake GF</t>
  </si>
  <si>
    <t>SALT - IODIZED BULK</t>
  </si>
  <si>
    <t>SALT - PINK</t>
  </si>
  <si>
    <t>SALT - ROCK SALT</t>
  </si>
  <si>
    <t>SAUCE, FISH</t>
  </si>
  <si>
    <t>SEAWEED, WAKAME</t>
  </si>
  <si>
    <t>SILICA GEL PACKS </t>
  </si>
  <si>
    <t>SORGHUM</t>
  </si>
  <si>
    <t>SOUR CREAM</t>
  </si>
  <si>
    <t>SOY SAUCE</t>
  </si>
  <si>
    <t>SRIARACHA SAUCE </t>
  </si>
  <si>
    <t>STRAWBERRIES, DRIED</t>
  </si>
  <si>
    <t>SUGAR - TURBINADO </t>
  </si>
  <si>
    <t>SUGAR, DEXTROSE</t>
  </si>
  <si>
    <t>SUNFLOWER SEEDS </t>
  </si>
  <si>
    <t>SWEETNER - EQUAL </t>
  </si>
  <si>
    <t>SWEETNER - NATRA TASTE</t>
  </si>
  <si>
    <t>SWEETNER - PINK</t>
  </si>
  <si>
    <t>SWEETNER - RAW SUGAR </t>
  </si>
  <si>
    <t>SWEETNER - SPLENDA, YELLOW</t>
  </si>
  <si>
    <t>SWEETNER - SUGAR </t>
  </si>
  <si>
    <t>CS.</t>
  </si>
  <si>
    <t>TABASCO</t>
  </si>
  <si>
    <t>TAHINI PASTE</t>
  </si>
  <si>
    <t>TAPIOCA PEARLS </t>
  </si>
  <si>
    <t>TOBASCO - BULK</t>
  </si>
  <si>
    <t>TOMATO JUICE </t>
  </si>
  <si>
    <t>TOMATOES - ROASTED</t>
  </si>
  <si>
    <t>CANS</t>
  </si>
  <si>
    <t>TOMATOES- SUN DRIED</t>
  </si>
  <si>
    <t>VANILLA EXTRACT</t>
  </si>
  <si>
    <t>VINCOTTO - CHOCOLATE </t>
  </si>
  <si>
    <t>VINCOTTO - FIG </t>
  </si>
  <si>
    <t>VINEGAR - BALSAMIC GLAZE </t>
  </si>
  <si>
    <t>VINEGAR - BALSAMIC, US FOOD</t>
  </si>
  <si>
    <t>VINEGAR - BALSAMIC, WHITE</t>
  </si>
  <si>
    <t>VINEGAR - CHAMPAGNE </t>
  </si>
  <si>
    <t>VINEGAR - CIDER </t>
  </si>
  <si>
    <t>VINEGAR - DISTILLED </t>
  </si>
  <si>
    <t>1 LTR. </t>
  </si>
  <si>
    <t>VINEGAR - RICE WINE </t>
  </si>
  <si>
    <t>VINEGAR - WHITE WINE </t>
  </si>
  <si>
    <t>5 LTR.</t>
  </si>
  <si>
    <t>WASABI POWDER</t>
  </si>
  <si>
    <t>WHEAT, BULGUR</t>
  </si>
  <si>
    <t>WORSTECHIRE </t>
  </si>
  <si>
    <t>YUZU JUICE</t>
  </si>
  <si>
    <t>ALLSPICE - GROUND</t>
  </si>
  <si>
    <t>SMALL CONTAINERS</t>
  </si>
  <si>
    <t>ARROWROOT</t>
  </si>
  <si>
    <t>BASIL, DRIED</t>
  </si>
  <si>
    <t>BAY LEAVES</t>
  </si>
  <si>
    <t>LARGE CONTAINERS</t>
  </si>
  <si>
    <t>CARAWAY</t>
  </si>
  <si>
    <t>CARDAMON - GREEN</t>
  </si>
  <si>
    <t>CELERY SALT</t>
  </si>
  <si>
    <t>CELERY SEED</t>
  </si>
  <si>
    <t>CHILI, ANCHO</t>
  </si>
  <si>
    <t>CHILI POWDER 5#</t>
  </si>
  <si>
    <t>CHINESE 5 SPICE</t>
  </si>
  <si>
    <t>CINNAMON - GROUND</t>
  </si>
  <si>
    <t>CINNAMON - WHOLE</t>
  </si>
  <si>
    <t>CLOVES - GROUND</t>
  </si>
  <si>
    <t>CORIANDER GROUND</t>
  </si>
  <si>
    <t>CORIANDER, WHOLE</t>
  </si>
  <si>
    <t>CREAM OF TARTAR</t>
  </si>
  <si>
    <t>CRUSHED RED PEPPER</t>
  </si>
  <si>
    <t>CUMIN - GROUND</t>
  </si>
  <si>
    <t>CUMIN - SEED</t>
  </si>
  <si>
    <t>CURRY - MADRAS</t>
  </si>
  <si>
    <t>DILL SEED </t>
  </si>
  <si>
    <t>EPSLETTE </t>
  </si>
  <si>
    <t>FENNEL SEED</t>
  </si>
  <si>
    <t>FLAX SEED</t>
  </si>
  <si>
    <t>GINGER, GROUND</t>
  </si>
  <si>
    <t>GUM, XANTHAN</t>
  </si>
  <si>
    <t>JERK SEASONING</t>
  </si>
  <si>
    <t>JUNIPER BERRIES</t>
  </si>
  <si>
    <t>MALIC ACID</t>
  </si>
  <si>
    <t>MALT VINEGAR POWDER</t>
  </si>
  <si>
    <t>MUSTARD - BROWN SEEDS</t>
  </si>
  <si>
    <t>MUSTARD-ENGLISH</t>
  </si>
  <si>
    <t>MUSTARD - YELLOW SEEDS</t>
  </si>
  <si>
    <t>NUTMEG - WHOLE</t>
  </si>
  <si>
    <t>OLD BAY </t>
  </si>
  <si>
    <t>OREGANO WHOLE</t>
  </si>
  <si>
    <t>PAPRIKA - SMOKED </t>
  </si>
  <si>
    <t>PECTIN, APPLE</t>
  </si>
  <si>
    <t>PEPPERCORN - GROUND BLACK</t>
  </si>
  <si>
    <t>PEPPERCORN - SZECH.</t>
  </si>
  <si>
    <t>PEPPERCORN - TABLE GRIND</t>
  </si>
  <si>
    <t>PEPPERCORN - TELLICHERRY</t>
  </si>
  <si>
    <t>PEPPERCORN - WHOLE BLACK</t>
  </si>
  <si>
    <t>PEPPERCORN - WHOLE WHITE</t>
  </si>
  <si>
    <t>PICKLING SPICE</t>
  </si>
  <si>
    <t>POPPY SEEDS</t>
  </si>
  <si>
    <t>RAZ EL HANOUT</t>
  </si>
  <si>
    <t>SAFFRON </t>
  </si>
  <si>
    <t>SALT, HIMALAYAN PINK</t>
  </si>
  <si>
    <t>TAPIOCA MALTODEXTRIN</t>
  </si>
  <si>
    <t>STAR ANISE </t>
  </si>
  <si>
    <t>SUMAC</t>
  </si>
  <si>
    <t>TUMERIC</t>
  </si>
  <si>
    <t>EVENT</t>
  </si>
  <si>
    <t>TRANSFER OUT OF</t>
  </si>
  <si>
    <t>$$/DAY</t>
  </si>
  <si>
    <t>STAFF TASTINGS / EDUCATION</t>
  </si>
  <si>
    <t>STAFF TASTINGS / TRAINING</t>
  </si>
  <si>
    <t>STAFF MEALS </t>
  </si>
  <si>
    <t>VIP AMUSE / MID COURSE</t>
  </si>
  <si>
    <t>COOKIES / MILK </t>
  </si>
  <si>
    <t>GUEST RECEPTION </t>
  </si>
  <si>
    <t>WATER STATIONS </t>
  </si>
  <si>
    <t>EMPLOYEE MEAL TICKETS </t>
  </si>
  <si>
    <t>TRANSFER OUT OF </t>
  </si>
  <si>
    <t>MONTHLY TOTAL COST</t>
  </si>
  <si>
    <t> </t>
  </si>
  <si>
    <t>Prepared Items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</si>
</sst>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* #,##0.00_);_(* \(#,##0.00\);_(* \-??_);_(@_)"/>
    <numFmt numFmtId="166" formatCode="_(\$* #,##0.00_);_(\$* \(#,##0.00\);_(\$* \-??_);_(@_)"/>
    <numFmt numFmtId="167" formatCode="MMMM\ D&quot;, &quot;YYYY;@"/>
    <numFmt numFmtId="168" formatCode="#,##0.00_);\(#,##0.00\)"/>
    <numFmt numFmtId="169" formatCode="_([$$-409]* #,##0.00_);_([$$-409]* \(#,##0.00\);_([$$-409]* \-??_);_(@_)"/>
    <numFmt numFmtId="170" formatCode="\$#,##0.00"/>
    <numFmt numFmtId="171" formatCode="0.00%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6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3366FF"/>
      <name val="Calibri"/>
      <family val="0"/>
      <charset val="1"/>
    </font>
    <font>
      <b val="true"/>
      <sz val="14"/>
      <name val="Calibri"/>
      <family val="2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i val="true"/>
      <sz val="10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C0C0C0"/>
      </patternFill>
    </fill>
    <fill>
      <patternFill patternType="solid">
        <fgColor rgb="FFC0C0C0"/>
        <bgColor rgb="FFCCCCFF"/>
      </patternFill>
    </fill>
    <fill>
      <patternFill patternType="solid">
        <fgColor rgb="FFF2F2F2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2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5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9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5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6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1" fillId="0" borderId="3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1" fillId="0" borderId="3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1" fillId="0" borderId="3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1" fillId="0" borderId="4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23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7" fillId="0" borderId="1" xfId="2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0" borderId="1" xfId="23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7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5" xfId="23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7" fillId="0" borderId="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7" fillId="0" borderId="1" xfId="22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0" borderId="1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1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3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3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1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7" fillId="0" borderId="6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7" fillId="0" borderId="1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1" xfId="23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7" fillId="0" borderId="1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1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8" fillId="0" borderId="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8" fillId="0" borderId="6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1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0" borderId="1" xfId="22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0" borderId="1" xfId="2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1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7" fillId="0" borderId="8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8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3" borderId="1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3" borderId="11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3" borderId="11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2" fillId="3" borderId="1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3" borderId="1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3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2" fillId="0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1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2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4" borderId="1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4" borderId="11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4" borderId="11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2" fillId="4" borderId="1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4" borderId="1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2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23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2" fillId="5" borderId="0" xfId="23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12" fillId="5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5" borderId="0" xfId="23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12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5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8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70" fontId="5" fillId="0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5" fillId="0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70" fontId="5" fillId="0" borderId="4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6" fontId="0" fillId="0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9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23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6" fontId="6" fillId="0" borderId="3" xfId="22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6" fontId="6" fillId="0" borderId="4" xfId="22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6" fontId="7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1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9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2" xfId="20" builtinId="54" customBuiltin="true"/>
    <cellStyle name="Comma 3" xfId="21" builtinId="54" customBuiltin="true"/>
    <cellStyle name="Currency 2" xfId="22" builtinId="54" customBuiltin="true"/>
    <cellStyle name="Normal 2" xfId="23" builtinId="54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true"/>
  </sheetPr>
  <dimension ref="A1:C6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6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C1" activeCellId="0" sqref="C1"/>
    </sheetView>
  </sheetViews>
  <sheetFormatPr defaultRowHeight="15"/>
  <cols>
    <col collapsed="false" hidden="false" max="1" min="1" style="1" width="18.4251012145749"/>
    <col collapsed="false" hidden="false" max="2" min="2" style="1" width="16.7125506072875"/>
    <col collapsed="false" hidden="false" max="3" min="3" style="1" width="28.1417004048583"/>
    <col collapsed="false" hidden="false" max="1025" min="4" style="1" width="9.1417004048583"/>
  </cols>
  <sheetData>
    <row r="1" customFormat="false" ht="21" hidden="false" customHeight="false" outlineLevel="0" collapsed="false">
      <c r="A1" s="2" t="s">
        <v>0</v>
      </c>
      <c r="B1" s="2"/>
      <c r="C1" s="3" t="s">
        <v>1</v>
      </c>
    </row>
    <row r="2" customFormat="false" ht="30" hidden="false" customHeight="true" outlineLevel="0" collapsed="false">
      <c r="A2" s="0"/>
      <c r="B2" s="0"/>
      <c r="C2" s="0"/>
    </row>
    <row r="3" customFormat="false" ht="45" hidden="false" customHeight="true" outlineLevel="0" collapsed="false">
      <c r="A3" s="4" t="s">
        <v>2</v>
      </c>
      <c r="B3" s="5" t="s">
        <v>3</v>
      </c>
      <c r="C3" s="6" t="s">
        <v>4</v>
      </c>
    </row>
    <row r="4" customFormat="false" ht="15" hidden="false" customHeight="false" outlineLevel="0" collapsed="false">
      <c r="A4" s="7" t="s">
        <v>5</v>
      </c>
      <c r="B4" s="8" t="s">
        <v>6</v>
      </c>
      <c r="C4" s="9" t="e">
        <f aca="false">SUMIF(Table13[location],Table14[[#this row],[location]],Table13[amount])+SUMIF(Table20[location],Table14[[#this row],[location]],Table20[total cost])+SUMIF(Table21[location],Table14[[#this row],[location]],Table21[total cost])+SUMIF(Table22[location],Table14[[#this row],[location]],Table22[total cost])+SUMIF(Table23[location],Table14[[#this row],[location]],Table23[total cost])+SUMIF(Table24[location],Table14[[#this row],[location]],Table24[total cost])</f>
        <v>#VALUE!</v>
      </c>
    </row>
    <row r="5" customFormat="false" ht="15" hidden="false" customHeight="false" outlineLevel="0" collapsed="false">
      <c r="A5" s="7" t="s">
        <v>5</v>
      </c>
      <c r="B5" s="8" t="s">
        <v>7</v>
      </c>
      <c r="C5" s="9" t="e">
        <f aca="false">SUMIF(Table13[location],Table14[[#this row],[location]],Table13[amount])+SUMIF(Table20[location],Table14[[#this row],[location]],Table20[total cost])+SUMIF(Table21[location],Table14[[#this row],[location]],Table21[total cost])+SUMIF(Table22[location],Table14[[#this row],[location]],Table22[total cost])+SUMIF(Table23[location],Table14[[#this row],[location]],Table23[total cost])+SUMIF(Table24[location],Table14[[#this row],[location]],Table24[total cost])</f>
        <v>#VALUE!</v>
      </c>
    </row>
    <row r="6" customFormat="false" ht="15" hidden="false" customHeight="false" outlineLevel="0" collapsed="false">
      <c r="A6" s="10" t="s">
        <v>8</v>
      </c>
      <c r="B6" s="11"/>
      <c r="C6" s="12" t="e">
        <f aca="false">SUBTOTAL(109,Table14[amount])</f>
        <v>#VALUE!</v>
      </c>
    </row>
  </sheetData>
  <sheetProtection sheet="true" password="9770" objects="true" scenarios="true" selectLockedCells="true"/>
  <mergeCells count="1">
    <mergeCell ref="A1:B1"/>
  </mergeCells>
  <printOptions headings="false" gridLines="false" gridLinesSet="true" horizontalCentered="true" verticalCentered="false"/>
  <pageMargins left="0.7" right="0.7" top="0.9" bottom="0.75" header="0.3" footer="0.3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&amp;C&amp;"Calibri,Bold"&amp;16Vendue Range Associates LLC
Food Inventory</oddHeader>
    <oddFooter>&amp;L&amp;D&amp;R&amp;F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true"/>
  </sheetPr>
  <dimension ref="A1:J179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35" activePane="bottomLeft" state="frozen"/>
      <selection pane="topLeft" activeCell="A1" activeCellId="0" sqref="A1"/>
      <selection pane="bottomLeft" activeCell="F45" activeCellId="0" sqref="F45"/>
    </sheetView>
  </sheetViews>
  <sheetFormatPr defaultRowHeight="15"/>
  <cols>
    <col collapsed="false" hidden="false" max="1" min="1" style="13" width="28.2874493927125"/>
    <col collapsed="false" hidden="false" max="2" min="2" style="13" width="17.1376518218624"/>
    <col collapsed="false" hidden="false" max="3" min="3" style="13" width="16.7125506072875"/>
    <col collapsed="false" hidden="false" max="4" min="4" style="13" width="10.5708502024292"/>
    <col collapsed="false" hidden="false" max="5" min="5" style="13" width="20.004048582996"/>
    <col collapsed="false" hidden="false" max="6" min="6" style="13" width="14.5668016194332"/>
    <col collapsed="false" hidden="false" max="7" min="7" style="13" width="19.1376518218624"/>
    <col collapsed="false" hidden="false" max="8" min="8" style="13" width="2.71255060728745"/>
    <col collapsed="false" hidden="false" max="9" min="9" style="13" width="18.7085020242915"/>
    <col collapsed="false" hidden="false" max="10" min="10" style="13" width="17.5668016194332"/>
    <col collapsed="false" hidden="false" max="1025" min="11" style="13" width="9.1417004048583"/>
  </cols>
  <sheetData>
    <row r="1" customFormat="false" ht="21" hidden="false" customHeight="false" outlineLevel="0" collapsed="false">
      <c r="A1" s="14" t="str">
        <f aca="false">"For The Month Ended: "&amp;TEXT(SUMMARY!$C$1,"MMMMMMMMM DD, YYYY")</f>
        <v>For The Month Ended: 12.31.2016</v>
      </c>
      <c r="B1" s="14"/>
      <c r="C1" s="14"/>
      <c r="D1" s="14"/>
      <c r="E1" s="14"/>
      <c r="F1" s="14"/>
      <c r="G1" s="14"/>
      <c r="H1" s="14"/>
      <c r="I1" s="14"/>
      <c r="J1" s="14"/>
    </row>
    <row r="2" customFormat="false" ht="12.95" hidden="false" customHeight="true" outlineLevel="0" collapsed="false">
      <c r="A2" s="15"/>
      <c r="B2" s="15"/>
      <c r="C2" s="15"/>
      <c r="D2" s="16"/>
      <c r="E2" s="16"/>
      <c r="F2" s="17"/>
      <c r="G2" s="17"/>
      <c r="I2" s="18" t="s">
        <v>3</v>
      </c>
      <c r="J2" s="19" t="s">
        <v>4</v>
      </c>
    </row>
    <row r="3" customFormat="false" ht="12.95" hidden="false" customHeight="true" outlineLevel="0" collapsed="false">
      <c r="A3" s="15"/>
      <c r="B3" s="15"/>
      <c r="C3" s="15"/>
      <c r="D3" s="15"/>
      <c r="E3" s="15"/>
      <c r="F3" s="15"/>
      <c r="G3" s="15"/>
      <c r="I3" s="20" t="s">
        <v>6</v>
      </c>
      <c r="J3" s="21" t="e">
        <f aca="false">SUMIFS($G$6:$G$122,$C$6:$C$122,Table13[[#this row],[location]])</f>
        <v>#VALUE!</v>
      </c>
    </row>
    <row r="4" customFormat="false" ht="12.95" hidden="false" customHeight="true" outlineLevel="0" collapsed="false">
      <c r="A4" s="15"/>
      <c r="B4" s="15"/>
      <c r="C4" s="15"/>
      <c r="D4" s="15"/>
      <c r="E4" s="15"/>
      <c r="F4" s="15"/>
      <c r="G4" s="15"/>
      <c r="I4" s="20" t="s">
        <v>7</v>
      </c>
      <c r="J4" s="21" t="e">
        <f aca="false">SUMIFS($G$6:$G$122,$C$6:$C$122,Table13[[#this row],[location]])</f>
        <v>#VALUE!</v>
      </c>
    </row>
    <row r="5" customFormat="false" ht="15" hidden="false" customHeight="true" outlineLevel="0" collapsed="false">
      <c r="A5" s="22" t="s">
        <v>9</v>
      </c>
      <c r="B5" s="23" t="s">
        <v>10</v>
      </c>
      <c r="C5" s="23" t="s">
        <v>3</v>
      </c>
      <c r="D5" s="23" t="s">
        <v>11</v>
      </c>
      <c r="E5" s="24" t="s">
        <v>12</v>
      </c>
      <c r="F5" s="25" t="s">
        <v>13</v>
      </c>
      <c r="G5" s="26" t="s">
        <v>14</v>
      </c>
      <c r="I5" s="27" t="s">
        <v>8</v>
      </c>
      <c r="J5" s="28" t="e">
        <f aca="false">SUBTOTAL(109,Table13[amount])</f>
        <v>#VALUE!</v>
      </c>
    </row>
    <row r="6" customFormat="false" ht="15" hidden="false" customHeight="false" outlineLevel="0" collapsed="false">
      <c r="A6" s="29" t="s">
        <v>15</v>
      </c>
      <c r="B6" s="30" t="s">
        <v>16</v>
      </c>
      <c r="C6" s="30" t="s">
        <v>7</v>
      </c>
      <c r="D6" s="30" t="s">
        <v>17</v>
      </c>
      <c r="E6" s="31" t="n">
        <v>17.5</v>
      </c>
      <c r="F6" s="32" t="n">
        <v>1</v>
      </c>
      <c r="G6" s="33" t="n">
        <f aca="false">SUM(E6*F6)</f>
        <v>17.5</v>
      </c>
    </row>
    <row r="7" customFormat="false" ht="15" hidden="false" customHeight="false" outlineLevel="0" collapsed="false">
      <c r="A7" s="34" t="s">
        <v>18</v>
      </c>
      <c r="B7" s="30" t="s">
        <v>16</v>
      </c>
      <c r="C7" s="30" t="s">
        <v>7</v>
      </c>
      <c r="D7" s="30" t="s">
        <v>19</v>
      </c>
      <c r="E7" s="31" t="n">
        <v>61.35</v>
      </c>
      <c r="F7" s="35" t="n">
        <v>2</v>
      </c>
      <c r="G7" s="33" t="n">
        <f aca="false">SUM(E7*F7)</f>
        <v>122.7</v>
      </c>
    </row>
    <row r="8" customFormat="false" ht="15" hidden="false" customHeight="false" outlineLevel="0" collapsed="false">
      <c r="A8" s="34" t="s">
        <v>20</v>
      </c>
      <c r="B8" s="36" t="s">
        <v>21</v>
      </c>
      <c r="C8" s="30" t="s">
        <v>7</v>
      </c>
      <c r="D8" s="30" t="s">
        <v>19</v>
      </c>
      <c r="E8" s="37" t="n">
        <v>27.68</v>
      </c>
      <c r="F8" s="35" t="n">
        <v>1</v>
      </c>
      <c r="G8" s="33" t="n">
        <f aca="false">SUM(E8*F8)</f>
        <v>27.68</v>
      </c>
    </row>
    <row r="9" customFormat="false" ht="15" hidden="false" customHeight="false" outlineLevel="0" collapsed="false">
      <c r="A9" s="34" t="s">
        <v>22</v>
      </c>
      <c r="B9" s="30" t="s">
        <v>16</v>
      </c>
      <c r="C9" s="30" t="s">
        <v>7</v>
      </c>
      <c r="D9" s="30" t="s">
        <v>23</v>
      </c>
      <c r="E9" s="37" t="n">
        <v>3.18</v>
      </c>
      <c r="F9" s="35"/>
      <c r="G9" s="33" t="n">
        <f aca="false">SUM(E9*F9)</f>
        <v>0</v>
      </c>
    </row>
    <row r="10" customFormat="false" ht="15" hidden="false" customHeight="false" outlineLevel="0" collapsed="false">
      <c r="A10" s="34" t="s">
        <v>24</v>
      </c>
      <c r="B10" s="30" t="s">
        <v>16</v>
      </c>
      <c r="C10" s="30" t="s">
        <v>6</v>
      </c>
      <c r="D10" s="30" t="s">
        <v>23</v>
      </c>
      <c r="E10" s="37" t="n">
        <v>2.96</v>
      </c>
      <c r="F10" s="35"/>
      <c r="G10" s="33" t="n">
        <f aca="false">SUM(E10*F10)</f>
        <v>0</v>
      </c>
    </row>
    <row r="11" customFormat="false" ht="15" hidden="false" customHeight="false" outlineLevel="0" collapsed="false">
      <c r="A11" s="34" t="s">
        <v>25</v>
      </c>
      <c r="B11" s="30" t="s">
        <v>16</v>
      </c>
      <c r="C11" s="30" t="s">
        <v>7</v>
      </c>
      <c r="D11" s="30" t="s">
        <v>23</v>
      </c>
      <c r="E11" s="37" t="n">
        <v>2.55</v>
      </c>
      <c r="F11" s="35"/>
      <c r="G11" s="33" t="n">
        <f aca="false">SUM(E11*F11)</f>
        <v>0</v>
      </c>
    </row>
    <row r="12" customFormat="false" ht="15" hidden="false" customHeight="false" outlineLevel="0" collapsed="false">
      <c r="A12" s="34" t="s">
        <v>26</v>
      </c>
      <c r="B12" s="30" t="s">
        <v>21</v>
      </c>
      <c r="C12" s="30" t="s">
        <v>7</v>
      </c>
      <c r="D12" s="30" t="s">
        <v>27</v>
      </c>
      <c r="E12" s="37" t="n">
        <v>46.25</v>
      </c>
      <c r="F12" s="35"/>
      <c r="G12" s="33" t="n">
        <f aca="false">SUM(E12*F12)</f>
        <v>0</v>
      </c>
    </row>
    <row r="13" customFormat="false" ht="15" hidden="false" customHeight="false" outlineLevel="0" collapsed="false">
      <c r="A13" s="34" t="s">
        <v>28</v>
      </c>
      <c r="B13" s="30" t="s">
        <v>21</v>
      </c>
      <c r="C13" s="30" t="s">
        <v>7</v>
      </c>
      <c r="D13" s="30" t="s">
        <v>27</v>
      </c>
      <c r="E13" s="37" t="n">
        <v>40.17</v>
      </c>
      <c r="F13" s="35"/>
      <c r="G13" s="33" t="n">
        <f aca="false">SUM(E13*F13)</f>
        <v>0</v>
      </c>
    </row>
    <row r="14" customFormat="false" ht="15" hidden="false" customHeight="false" outlineLevel="0" collapsed="false">
      <c r="A14" s="34" t="s">
        <v>29</v>
      </c>
      <c r="B14" s="30" t="s">
        <v>21</v>
      </c>
      <c r="C14" s="30" t="s">
        <v>6</v>
      </c>
      <c r="D14" s="30" t="s">
        <v>30</v>
      </c>
      <c r="E14" s="37" t="n">
        <v>23.66</v>
      </c>
      <c r="F14" s="35"/>
      <c r="G14" s="33" t="n">
        <f aca="false">SUM(E14*F14)</f>
        <v>0</v>
      </c>
    </row>
    <row r="15" customFormat="false" ht="15" hidden="false" customHeight="false" outlineLevel="0" collapsed="false">
      <c r="A15" s="34" t="s">
        <v>31</v>
      </c>
      <c r="B15" s="30" t="s">
        <v>21</v>
      </c>
      <c r="C15" s="30" t="s">
        <v>7</v>
      </c>
      <c r="D15" s="30" t="s">
        <v>27</v>
      </c>
      <c r="E15" s="37" t="n">
        <v>56.44</v>
      </c>
      <c r="F15" s="35"/>
      <c r="G15" s="33" t="n">
        <f aca="false">SUM(E15*F15)</f>
        <v>0</v>
      </c>
    </row>
    <row r="16" customFormat="false" ht="15" hidden="false" customHeight="false" outlineLevel="0" collapsed="false">
      <c r="A16" s="34" t="s">
        <v>32</v>
      </c>
      <c r="B16" s="30" t="s">
        <v>21</v>
      </c>
      <c r="C16" s="30" t="s">
        <v>7</v>
      </c>
      <c r="D16" s="30" t="s">
        <v>33</v>
      </c>
      <c r="E16" s="37" t="n">
        <v>1.94</v>
      </c>
      <c r="F16" s="35"/>
      <c r="G16" s="33" t="n">
        <f aca="false">SUM(E16*F16)</f>
        <v>0</v>
      </c>
    </row>
    <row r="17" customFormat="false" ht="15" hidden="false" customHeight="false" outlineLevel="0" collapsed="false">
      <c r="A17" s="34" t="s">
        <v>34</v>
      </c>
      <c r="B17" s="30" t="s">
        <v>21</v>
      </c>
      <c r="C17" s="30" t="s">
        <v>7</v>
      </c>
      <c r="D17" s="30" t="s">
        <v>35</v>
      </c>
      <c r="E17" s="37" t="n">
        <v>28.74</v>
      </c>
      <c r="F17" s="35"/>
      <c r="G17" s="33" t="n">
        <f aca="false">SUM(E17*F17)</f>
        <v>0</v>
      </c>
    </row>
    <row r="18" customFormat="false" ht="15" hidden="false" customHeight="false" outlineLevel="0" collapsed="false">
      <c r="A18" s="34" t="s">
        <v>36</v>
      </c>
      <c r="B18" s="30" t="s">
        <v>21</v>
      </c>
      <c r="C18" s="30" t="s">
        <v>6</v>
      </c>
      <c r="D18" s="30" t="s">
        <v>35</v>
      </c>
      <c r="E18" s="37" t="n">
        <v>4</v>
      </c>
      <c r="F18" s="35"/>
      <c r="G18" s="33" t="n">
        <f aca="false">SUM(E18*F18)</f>
        <v>0</v>
      </c>
    </row>
    <row r="19" customFormat="false" ht="15" hidden="false" customHeight="false" outlineLevel="0" collapsed="false">
      <c r="A19" s="34" t="s">
        <v>37</v>
      </c>
      <c r="B19" s="36" t="s">
        <v>21</v>
      </c>
      <c r="C19" s="30" t="s">
        <v>7</v>
      </c>
      <c r="D19" s="30" t="s">
        <v>33</v>
      </c>
      <c r="E19" s="37" t="n">
        <v>2.68</v>
      </c>
      <c r="F19" s="35"/>
      <c r="G19" s="33" t="n">
        <f aca="false">SUM(E19*F19)</f>
        <v>0</v>
      </c>
    </row>
    <row r="20" customFormat="false" ht="15" hidden="false" customHeight="false" outlineLevel="0" collapsed="false">
      <c r="A20" s="34" t="s">
        <v>38</v>
      </c>
      <c r="B20" s="30" t="s">
        <v>21</v>
      </c>
      <c r="C20" s="30" t="s">
        <v>7</v>
      </c>
      <c r="D20" s="30"/>
      <c r="E20" s="37" t="n">
        <v>2</v>
      </c>
      <c r="F20" s="35"/>
      <c r="G20" s="33" t="n">
        <f aca="false">SUM(E20*F20)</f>
        <v>0</v>
      </c>
    </row>
    <row r="21" customFormat="false" ht="15" hidden="false" customHeight="false" outlineLevel="0" collapsed="false">
      <c r="A21" s="34" t="s">
        <v>39</v>
      </c>
      <c r="B21" s="30" t="s">
        <v>21</v>
      </c>
      <c r="C21" s="30" t="s">
        <v>7</v>
      </c>
      <c r="D21" s="30"/>
      <c r="E21" s="37" t="n">
        <v>3</v>
      </c>
      <c r="F21" s="35"/>
      <c r="G21" s="33" t="n">
        <f aca="false">SUM(E21*F21)</f>
        <v>0</v>
      </c>
    </row>
    <row r="22" customFormat="false" ht="15" hidden="false" customHeight="false" outlineLevel="0" collapsed="false">
      <c r="A22" s="34" t="s">
        <v>40</v>
      </c>
      <c r="B22" s="30" t="s">
        <v>41</v>
      </c>
      <c r="C22" s="30" t="s">
        <v>7</v>
      </c>
      <c r="D22" s="30" t="s">
        <v>42</v>
      </c>
      <c r="E22" s="37" t="n">
        <v>11.6</v>
      </c>
      <c r="F22" s="35" t="n">
        <v>1</v>
      </c>
      <c r="G22" s="33" t="n">
        <f aca="false">SUM(E22*F22)</f>
        <v>11.6</v>
      </c>
    </row>
    <row r="23" customFormat="false" ht="15" hidden="false" customHeight="false" outlineLevel="0" collapsed="false">
      <c r="A23" s="34" t="s">
        <v>43</v>
      </c>
      <c r="B23" s="30" t="s">
        <v>44</v>
      </c>
      <c r="C23" s="30" t="s">
        <v>7</v>
      </c>
      <c r="D23" s="30" t="s">
        <v>45</v>
      </c>
      <c r="E23" s="37" t="n">
        <v>2.9</v>
      </c>
      <c r="F23" s="35" t="n">
        <v>0</v>
      </c>
      <c r="G23" s="33" t="n">
        <f aca="false">SUM(E23*F23)</f>
        <v>0</v>
      </c>
    </row>
    <row r="24" customFormat="false" ht="15" hidden="false" customHeight="false" outlineLevel="0" collapsed="false">
      <c r="A24" s="34" t="s">
        <v>46</v>
      </c>
      <c r="B24" s="30" t="s">
        <v>44</v>
      </c>
      <c r="C24" s="30" t="s">
        <v>7</v>
      </c>
      <c r="D24" s="30" t="s">
        <v>47</v>
      </c>
      <c r="E24" s="37" t="n">
        <v>2.1</v>
      </c>
      <c r="F24" s="35"/>
      <c r="G24" s="33" t="n">
        <f aca="false">SUM(E24*F24)</f>
        <v>0</v>
      </c>
    </row>
    <row r="25" customFormat="false" ht="15" hidden="false" customHeight="false" outlineLevel="0" collapsed="false">
      <c r="A25" s="34" t="s">
        <v>48</v>
      </c>
      <c r="B25" s="30" t="s">
        <v>16</v>
      </c>
      <c r="C25" s="30" t="s">
        <v>7</v>
      </c>
      <c r="D25" s="30" t="s">
        <v>49</v>
      </c>
      <c r="E25" s="37" t="n">
        <v>1.07</v>
      </c>
      <c r="F25" s="35"/>
      <c r="G25" s="33" t="n">
        <f aca="false">SUM(E25*F25)</f>
        <v>0</v>
      </c>
    </row>
    <row r="26" customFormat="false" ht="15" hidden="false" customHeight="false" outlineLevel="0" collapsed="false">
      <c r="A26" s="34" t="s">
        <v>50</v>
      </c>
      <c r="B26" s="30" t="s">
        <v>41</v>
      </c>
      <c r="C26" s="30" t="s">
        <v>7</v>
      </c>
      <c r="D26" s="30" t="s">
        <v>30</v>
      </c>
      <c r="E26" s="37" t="n">
        <v>9.16</v>
      </c>
      <c r="F26" s="35" t="n">
        <v>1</v>
      </c>
      <c r="G26" s="33" t="n">
        <f aca="false">SUM(E26*F26)</f>
        <v>9.16</v>
      </c>
    </row>
    <row r="27" customFormat="false" ht="15" hidden="false" customHeight="false" outlineLevel="0" collapsed="false">
      <c r="A27" s="34" t="s">
        <v>51</v>
      </c>
      <c r="B27" s="30" t="s">
        <v>16</v>
      </c>
      <c r="C27" s="30" t="s">
        <v>7</v>
      </c>
      <c r="D27" s="30" t="s">
        <v>49</v>
      </c>
      <c r="E27" s="37" t="n">
        <v>0.79</v>
      </c>
      <c r="F27" s="35" t="n">
        <v>20</v>
      </c>
      <c r="G27" s="33" t="n">
        <f aca="false">SUM(E27*F27)</f>
        <v>15.8</v>
      </c>
    </row>
    <row r="28" customFormat="false" ht="15" hidden="false" customHeight="false" outlineLevel="0" collapsed="false">
      <c r="A28" s="34" t="s">
        <v>52</v>
      </c>
      <c r="B28" s="30" t="s">
        <v>53</v>
      </c>
      <c r="C28" s="30" t="s">
        <v>7</v>
      </c>
      <c r="D28" s="30" t="s">
        <v>19</v>
      </c>
      <c r="E28" s="37" t="n">
        <v>20.82</v>
      </c>
      <c r="F28" s="35"/>
      <c r="G28" s="33" t="n">
        <f aca="false">SUM(E28*F28)</f>
        <v>0</v>
      </c>
    </row>
    <row r="29" customFormat="false" ht="15" hidden="false" customHeight="false" outlineLevel="0" collapsed="false">
      <c r="A29" s="34" t="s">
        <v>54</v>
      </c>
      <c r="B29" s="30" t="s">
        <v>16</v>
      </c>
      <c r="C29" s="30" t="s">
        <v>7</v>
      </c>
      <c r="D29" s="30" t="s">
        <v>30</v>
      </c>
      <c r="E29" s="37" t="n">
        <v>1.54</v>
      </c>
      <c r="F29" s="35" t="n">
        <v>3</v>
      </c>
      <c r="G29" s="33" t="n">
        <f aca="false">SUM(E29*F29)</f>
        <v>4.62</v>
      </c>
    </row>
    <row r="30" customFormat="false" ht="15" hidden="false" customHeight="false" outlineLevel="0" collapsed="false">
      <c r="A30" s="34" t="s">
        <v>55</v>
      </c>
      <c r="B30" s="30" t="s">
        <v>21</v>
      </c>
      <c r="C30" s="30" t="s">
        <v>7</v>
      </c>
      <c r="D30" s="30" t="s">
        <v>19</v>
      </c>
      <c r="E30" s="37" t="n">
        <v>50.76</v>
      </c>
      <c r="F30" s="35"/>
      <c r="G30" s="33" t="n">
        <f aca="false">SUM(E30*F30)</f>
        <v>0</v>
      </c>
    </row>
    <row r="31" customFormat="false" ht="15" hidden="false" customHeight="false" outlineLevel="0" collapsed="false">
      <c r="A31" s="34" t="s">
        <v>56</v>
      </c>
      <c r="B31" s="30" t="s">
        <v>57</v>
      </c>
      <c r="C31" s="30" t="s">
        <v>6</v>
      </c>
      <c r="D31" s="30" t="s">
        <v>49</v>
      </c>
      <c r="E31" s="37" t="n">
        <v>9.89</v>
      </c>
      <c r="F31" s="35" t="n">
        <v>5</v>
      </c>
      <c r="G31" s="33" t="n">
        <f aca="false">SUM(E31*F31)</f>
        <v>49.45</v>
      </c>
    </row>
    <row r="32" customFormat="false" ht="15" hidden="false" customHeight="false" outlineLevel="0" collapsed="false">
      <c r="A32" s="34" t="s">
        <v>58</v>
      </c>
      <c r="B32" s="30" t="s">
        <v>57</v>
      </c>
      <c r="C32" s="30" t="s">
        <v>6</v>
      </c>
      <c r="D32" s="30" t="s">
        <v>49</v>
      </c>
      <c r="E32" s="37" t="n">
        <v>8.32</v>
      </c>
      <c r="F32" s="35" t="n">
        <v>0</v>
      </c>
      <c r="G32" s="33" t="n">
        <f aca="false">SUM(E32*F32)</f>
        <v>0</v>
      </c>
    </row>
    <row r="33" customFormat="false" ht="15" hidden="false" customHeight="false" outlineLevel="0" collapsed="false">
      <c r="A33" s="34" t="s">
        <v>59</v>
      </c>
      <c r="B33" s="30" t="s">
        <v>57</v>
      </c>
      <c r="C33" s="30" t="s">
        <v>6</v>
      </c>
      <c r="D33" s="30" t="s">
        <v>49</v>
      </c>
      <c r="E33" s="37" t="n">
        <v>5.4</v>
      </c>
      <c r="F33" s="35" t="n">
        <v>0</v>
      </c>
      <c r="G33" s="33" t="n">
        <f aca="false">SUM(E33*F33)</f>
        <v>0</v>
      </c>
    </row>
    <row r="34" customFormat="false" ht="15" hidden="false" customHeight="false" outlineLevel="0" collapsed="false">
      <c r="A34" s="34" t="s">
        <v>60</v>
      </c>
      <c r="B34" s="30" t="s">
        <v>57</v>
      </c>
      <c r="C34" s="30" t="s">
        <v>6</v>
      </c>
      <c r="D34" s="30" t="s">
        <v>49</v>
      </c>
      <c r="E34" s="37" t="n">
        <v>8.52</v>
      </c>
      <c r="F34" s="35" t="n">
        <v>0</v>
      </c>
      <c r="G34" s="33" t="n">
        <f aca="false">SUM(E34*F34)</f>
        <v>0</v>
      </c>
    </row>
    <row r="35" customFormat="false" ht="15" hidden="false" customHeight="false" outlineLevel="0" collapsed="false">
      <c r="A35" s="34" t="s">
        <v>61</v>
      </c>
      <c r="B35" s="30" t="s">
        <v>44</v>
      </c>
      <c r="C35" s="30" t="s">
        <v>7</v>
      </c>
      <c r="D35" s="30" t="s">
        <v>49</v>
      </c>
      <c r="E35" s="37" t="n">
        <v>4.14</v>
      </c>
      <c r="F35" s="35" t="n">
        <v>22</v>
      </c>
      <c r="G35" s="33" t="n">
        <f aca="false">SUM(E35*F35)</f>
        <v>91.08</v>
      </c>
    </row>
    <row r="36" customFormat="false" ht="15" hidden="false" customHeight="false" outlineLevel="0" collapsed="false">
      <c r="A36" s="34" t="s">
        <v>62</v>
      </c>
      <c r="B36" s="30" t="s">
        <v>44</v>
      </c>
      <c r="C36" s="30" t="s">
        <v>7</v>
      </c>
      <c r="D36" s="30" t="s">
        <v>45</v>
      </c>
      <c r="E36" s="37" t="n">
        <v>2.8</v>
      </c>
      <c r="F36" s="35" t="n">
        <v>6</v>
      </c>
      <c r="G36" s="33" t="n">
        <f aca="false">SUM(E36*F36)</f>
        <v>16.8</v>
      </c>
    </row>
    <row r="37" customFormat="false" ht="15" hidden="false" customHeight="false" outlineLevel="0" collapsed="false">
      <c r="A37" s="34" t="s">
        <v>63</v>
      </c>
      <c r="B37" s="30" t="s">
        <v>44</v>
      </c>
      <c r="C37" s="30" t="s">
        <v>7</v>
      </c>
      <c r="D37" s="30" t="s">
        <v>49</v>
      </c>
      <c r="E37" s="37" t="n">
        <v>12.95</v>
      </c>
      <c r="F37" s="35" t="n">
        <v>0</v>
      </c>
      <c r="G37" s="33" t="n">
        <f aca="false">SUM(E37*F37)</f>
        <v>0</v>
      </c>
    </row>
    <row r="38" customFormat="false" ht="15" hidden="false" customHeight="false" outlineLevel="0" collapsed="false">
      <c r="A38" s="34" t="s">
        <v>64</v>
      </c>
      <c r="B38" s="30" t="s">
        <v>44</v>
      </c>
      <c r="C38" s="30" t="s">
        <v>7</v>
      </c>
      <c r="D38" s="30" t="s">
        <v>49</v>
      </c>
      <c r="E38" s="37" t="n">
        <v>2.8</v>
      </c>
      <c r="F38" s="35" t="n">
        <v>20</v>
      </c>
      <c r="G38" s="33" t="n">
        <f aca="false">SUM(E38*F38)</f>
        <v>56</v>
      </c>
    </row>
    <row r="39" customFormat="false" ht="15" hidden="false" customHeight="false" outlineLevel="0" collapsed="false">
      <c r="A39" s="34" t="s">
        <v>65</v>
      </c>
      <c r="B39" s="30" t="s">
        <v>44</v>
      </c>
      <c r="C39" s="30" t="s">
        <v>7</v>
      </c>
      <c r="D39" s="30" t="s">
        <v>49</v>
      </c>
      <c r="E39" s="37" t="n">
        <v>3.23</v>
      </c>
      <c r="F39" s="35" t="n">
        <v>45</v>
      </c>
      <c r="G39" s="33" t="n">
        <f aca="false">SUM(E39*F39)</f>
        <v>145.35</v>
      </c>
    </row>
    <row r="40" customFormat="false" ht="15" hidden="false" customHeight="false" outlineLevel="0" collapsed="false">
      <c r="A40" s="34" t="s">
        <v>66</v>
      </c>
      <c r="B40" s="30" t="s">
        <v>44</v>
      </c>
      <c r="C40" s="30" t="s">
        <v>7</v>
      </c>
      <c r="D40" s="30" t="s">
        <v>49</v>
      </c>
      <c r="E40" s="37" t="n">
        <v>6.27</v>
      </c>
      <c r="F40" s="35" t="n">
        <v>15</v>
      </c>
      <c r="G40" s="33" t="n">
        <f aca="false">SUM(E40*F40)</f>
        <v>94.05</v>
      </c>
    </row>
    <row r="41" customFormat="false" ht="15" hidden="false" customHeight="false" outlineLevel="0" collapsed="false">
      <c r="A41" s="34" t="s">
        <v>67</v>
      </c>
      <c r="B41" s="30" t="s">
        <v>44</v>
      </c>
      <c r="C41" s="30" t="s">
        <v>7</v>
      </c>
      <c r="D41" s="30" t="s">
        <v>49</v>
      </c>
      <c r="E41" s="37" t="n">
        <v>3.37</v>
      </c>
      <c r="F41" s="35" t="n">
        <v>30</v>
      </c>
      <c r="G41" s="33" t="n">
        <f aca="false">SUM(E41*F41)</f>
        <v>101.1</v>
      </c>
    </row>
    <row r="42" customFormat="false" ht="15" hidden="false" customHeight="false" outlineLevel="0" collapsed="false">
      <c r="A42" s="34" t="s">
        <v>68</v>
      </c>
      <c r="B42" s="30" t="s">
        <v>57</v>
      </c>
      <c r="C42" s="30" t="s">
        <v>7</v>
      </c>
      <c r="D42" s="30" t="s">
        <v>45</v>
      </c>
      <c r="E42" s="38" t="n">
        <v>2.09</v>
      </c>
      <c r="F42" s="35"/>
      <c r="G42" s="33" t="n">
        <f aca="false">SUM(E42*F42)</f>
        <v>0</v>
      </c>
    </row>
    <row r="43" customFormat="false" ht="15" hidden="false" customHeight="false" outlineLevel="0" collapsed="false">
      <c r="A43" s="34" t="s">
        <v>69</v>
      </c>
      <c r="B43" s="30" t="s">
        <v>57</v>
      </c>
      <c r="C43" s="30" t="s">
        <v>7</v>
      </c>
      <c r="D43" s="30" t="s">
        <v>45</v>
      </c>
      <c r="E43" s="38" t="n">
        <v>2.12</v>
      </c>
      <c r="F43" s="35" t="n">
        <v>10</v>
      </c>
      <c r="G43" s="33" t="n">
        <f aca="false">SUM(E43*F43)</f>
        <v>21.2</v>
      </c>
    </row>
    <row r="44" customFormat="false" ht="15" hidden="false" customHeight="false" outlineLevel="0" collapsed="false">
      <c r="A44" s="34" t="s">
        <v>70</v>
      </c>
      <c r="B44" s="30" t="s">
        <v>71</v>
      </c>
      <c r="C44" s="30" t="s">
        <v>72</v>
      </c>
      <c r="D44" s="30" t="s">
        <v>49</v>
      </c>
      <c r="E44" s="37" t="n">
        <v>3.19</v>
      </c>
      <c r="F44" s="35" t="n">
        <v>20</v>
      </c>
      <c r="G44" s="33" t="n">
        <f aca="false">SUM(E44*F44)</f>
        <v>63.8</v>
      </c>
    </row>
    <row r="45" customFormat="false" ht="15" hidden="false" customHeight="false" outlineLevel="0" collapsed="false">
      <c r="A45" s="34" t="s">
        <v>73</v>
      </c>
      <c r="B45" s="30" t="s">
        <v>57</v>
      </c>
      <c r="C45" s="30" t="s">
        <v>7</v>
      </c>
      <c r="D45" s="30" t="s">
        <v>49</v>
      </c>
      <c r="E45" s="37" t="n">
        <v>2.9</v>
      </c>
      <c r="F45" s="35"/>
      <c r="G45" s="33" t="n">
        <f aca="false">SUM(E45*F45)</f>
        <v>0</v>
      </c>
    </row>
    <row r="46" customFormat="false" ht="15" hidden="false" customHeight="false" outlineLevel="0" collapsed="false">
      <c r="A46" s="34" t="s">
        <v>74</v>
      </c>
      <c r="B46" s="30" t="s">
        <v>57</v>
      </c>
      <c r="C46" s="30" t="s">
        <v>7</v>
      </c>
      <c r="D46" s="30" t="s">
        <v>19</v>
      </c>
      <c r="E46" s="37" t="n">
        <v>24.38</v>
      </c>
      <c r="F46" s="35" t="n">
        <v>4</v>
      </c>
      <c r="G46" s="33" t="n">
        <f aca="false">SUM(E46*F46)</f>
        <v>97.52</v>
      </c>
    </row>
    <row r="47" customFormat="false" ht="15" hidden="false" customHeight="false" outlineLevel="0" collapsed="false">
      <c r="A47" s="34" t="s">
        <v>75</v>
      </c>
      <c r="B47" s="30" t="s">
        <v>76</v>
      </c>
      <c r="C47" s="30" t="s">
        <v>7</v>
      </c>
      <c r="D47" s="30" t="s">
        <v>19</v>
      </c>
      <c r="E47" s="37" t="n">
        <v>20.74</v>
      </c>
      <c r="F47" s="35" t="n">
        <v>3</v>
      </c>
      <c r="G47" s="33" t="n">
        <f aca="false">SUM(E47*F47)</f>
        <v>62.22</v>
      </c>
    </row>
    <row r="48" customFormat="false" ht="15" hidden="false" customHeight="false" outlineLevel="0" collapsed="false">
      <c r="A48" s="34" t="s">
        <v>77</v>
      </c>
      <c r="B48" s="30" t="s">
        <v>16</v>
      </c>
      <c r="C48" s="30" t="s">
        <v>7</v>
      </c>
      <c r="D48" s="30" t="s">
        <v>19</v>
      </c>
      <c r="E48" s="37" t="n">
        <v>42</v>
      </c>
      <c r="F48" s="35" t="n">
        <v>0</v>
      </c>
      <c r="G48" s="33" t="n">
        <f aca="false">SUM(E48*F48)</f>
        <v>0</v>
      </c>
    </row>
    <row r="49" customFormat="false" ht="15" hidden="false" customHeight="false" outlineLevel="0" collapsed="false">
      <c r="A49" s="34" t="s">
        <v>78</v>
      </c>
      <c r="B49" s="30" t="s">
        <v>16</v>
      </c>
      <c r="C49" s="30" t="s">
        <v>7</v>
      </c>
      <c r="D49" s="30" t="s">
        <v>19</v>
      </c>
      <c r="E49" s="37" t="n">
        <v>36.1</v>
      </c>
      <c r="F49" s="35" t="n">
        <v>0</v>
      </c>
      <c r="G49" s="33" t="n">
        <f aca="false">SUM(E49*F49)</f>
        <v>0</v>
      </c>
    </row>
    <row r="50" customFormat="false" ht="15" hidden="false" customHeight="false" outlineLevel="0" collapsed="false">
      <c r="A50" s="34" t="s">
        <v>79</v>
      </c>
      <c r="B50" s="30" t="s">
        <v>16</v>
      </c>
      <c r="C50" s="30" t="s">
        <v>7</v>
      </c>
      <c r="D50" s="30" t="s">
        <v>19</v>
      </c>
      <c r="E50" s="37" t="n">
        <v>20.14</v>
      </c>
      <c r="F50" s="35" t="n">
        <v>0</v>
      </c>
      <c r="G50" s="33" t="n">
        <f aca="false">SUM(E50*F50)</f>
        <v>0</v>
      </c>
    </row>
    <row r="51" customFormat="false" ht="15" hidden="false" customHeight="false" outlineLevel="0" collapsed="false">
      <c r="A51" s="34" t="s">
        <v>80</v>
      </c>
      <c r="B51" s="30" t="s">
        <v>57</v>
      </c>
      <c r="C51" s="30" t="s">
        <v>7</v>
      </c>
      <c r="D51" s="30" t="s">
        <v>49</v>
      </c>
      <c r="E51" s="38" t="n">
        <v>10.61</v>
      </c>
      <c r="F51" s="35"/>
      <c r="G51" s="33" t="n">
        <f aca="false">SUM(E51*F51)</f>
        <v>0</v>
      </c>
    </row>
    <row r="52" customFormat="false" ht="15" hidden="false" customHeight="false" outlineLevel="0" collapsed="false">
      <c r="A52" s="34" t="s">
        <v>81</v>
      </c>
      <c r="B52" s="30" t="s">
        <v>57</v>
      </c>
      <c r="C52" s="30" t="s">
        <v>7</v>
      </c>
      <c r="D52" s="30" t="s">
        <v>49</v>
      </c>
      <c r="E52" s="38" t="n">
        <v>14.95</v>
      </c>
      <c r="F52" s="35"/>
      <c r="G52" s="33" t="n">
        <f aca="false">SUM(E52*F52)</f>
        <v>0</v>
      </c>
    </row>
    <row r="53" customFormat="false" ht="15" hidden="false" customHeight="false" outlineLevel="0" collapsed="false">
      <c r="A53" s="34" t="s">
        <v>82</v>
      </c>
      <c r="B53" s="30" t="s">
        <v>83</v>
      </c>
      <c r="C53" s="30" t="s">
        <v>7</v>
      </c>
      <c r="D53" s="30" t="s">
        <v>49</v>
      </c>
      <c r="E53" s="37" t="n">
        <v>18</v>
      </c>
      <c r="F53" s="35"/>
      <c r="G53" s="33" t="n">
        <f aca="false">SUM(E53*F53)</f>
        <v>0</v>
      </c>
    </row>
    <row r="54" customFormat="false" ht="15" hidden="false" customHeight="false" outlineLevel="0" collapsed="false">
      <c r="A54" s="34" t="s">
        <v>84</v>
      </c>
      <c r="B54" s="30" t="s">
        <v>44</v>
      </c>
      <c r="C54" s="30" t="s">
        <v>7</v>
      </c>
      <c r="D54" s="30" t="s">
        <v>85</v>
      </c>
      <c r="E54" s="37" t="n">
        <v>8.14</v>
      </c>
      <c r="F54" s="35"/>
      <c r="G54" s="33" t="n">
        <f aca="false">SUM(E54*F54)</f>
        <v>0</v>
      </c>
    </row>
    <row r="55" customFormat="false" ht="15" hidden="false" customHeight="false" outlineLevel="0" collapsed="false">
      <c r="A55" s="34" t="s">
        <v>86</v>
      </c>
      <c r="B55" s="30" t="s">
        <v>21</v>
      </c>
      <c r="C55" s="30" t="s">
        <v>7</v>
      </c>
      <c r="D55" s="30" t="s">
        <v>87</v>
      </c>
      <c r="E55" s="37" t="n">
        <v>56.44</v>
      </c>
      <c r="F55" s="35" t="n">
        <v>1</v>
      </c>
      <c r="G55" s="33" t="n">
        <f aca="false">SUM(E55*F55)</f>
        <v>56.44</v>
      </c>
    </row>
    <row r="56" customFormat="false" ht="15" hidden="false" customHeight="false" outlineLevel="0" collapsed="false">
      <c r="A56" s="34" t="s">
        <v>88</v>
      </c>
      <c r="B56" s="30" t="s">
        <v>16</v>
      </c>
      <c r="C56" s="30" t="s">
        <v>7</v>
      </c>
      <c r="D56" s="30" t="s">
        <v>19</v>
      </c>
      <c r="E56" s="37" t="n">
        <v>16.93</v>
      </c>
      <c r="F56" s="35" t="n">
        <v>1</v>
      </c>
      <c r="G56" s="33" t="n">
        <f aca="false">SUM(E56*F56)</f>
        <v>16.93</v>
      </c>
    </row>
    <row r="57" customFormat="false" ht="15" hidden="false" customHeight="false" outlineLevel="0" collapsed="false">
      <c r="A57" s="34" t="s">
        <v>89</v>
      </c>
      <c r="B57" s="30" t="s">
        <v>83</v>
      </c>
      <c r="C57" s="30" t="s">
        <v>7</v>
      </c>
      <c r="D57" s="30" t="s">
        <v>42</v>
      </c>
      <c r="E57" s="37" t="n">
        <v>12</v>
      </c>
      <c r="F57" s="35"/>
      <c r="G57" s="33" t="n">
        <f aca="false">SUM(E57*F57)</f>
        <v>0</v>
      </c>
    </row>
    <row r="58" customFormat="false" ht="15" hidden="false" customHeight="false" outlineLevel="0" collapsed="false">
      <c r="A58" s="34" t="s">
        <v>90</v>
      </c>
      <c r="B58" s="30" t="s">
        <v>83</v>
      </c>
      <c r="C58" s="30" t="s">
        <v>7</v>
      </c>
      <c r="D58" s="30" t="s">
        <v>91</v>
      </c>
      <c r="E58" s="37" t="n">
        <v>12</v>
      </c>
      <c r="F58" s="35"/>
      <c r="G58" s="33" t="n">
        <f aca="false">SUM(E58*F58)</f>
        <v>0</v>
      </c>
    </row>
    <row r="59" customFormat="false" ht="15" hidden="false" customHeight="false" outlineLevel="0" collapsed="false">
      <c r="A59" s="34" t="s">
        <v>92</v>
      </c>
      <c r="B59" s="30" t="s">
        <v>83</v>
      </c>
      <c r="C59" s="30" t="s">
        <v>7</v>
      </c>
      <c r="D59" s="30" t="s">
        <v>42</v>
      </c>
      <c r="E59" s="37" t="n">
        <v>15</v>
      </c>
      <c r="F59" s="35" t="n">
        <v>3</v>
      </c>
      <c r="G59" s="33" t="n">
        <f aca="false">SUM(E59*F59)</f>
        <v>45</v>
      </c>
    </row>
    <row r="60" customFormat="false" ht="15" hidden="false" customHeight="false" outlineLevel="0" collapsed="false">
      <c r="A60" s="34" t="s">
        <v>93</v>
      </c>
      <c r="B60" s="30" t="s">
        <v>83</v>
      </c>
      <c r="C60" s="30" t="s">
        <v>7</v>
      </c>
      <c r="D60" s="30" t="s">
        <v>42</v>
      </c>
      <c r="E60" s="37" t="n">
        <v>15</v>
      </c>
      <c r="F60" s="35"/>
      <c r="G60" s="33" t="n">
        <f aca="false">SUM(E60*F60)</f>
        <v>0</v>
      </c>
    </row>
    <row r="61" customFormat="false" ht="15" hidden="false" customHeight="false" outlineLevel="0" collapsed="false">
      <c r="A61" s="34" t="s">
        <v>94</v>
      </c>
      <c r="B61" s="30" t="s">
        <v>83</v>
      </c>
      <c r="C61" s="30" t="s">
        <v>7</v>
      </c>
      <c r="D61" s="30" t="s">
        <v>91</v>
      </c>
      <c r="E61" s="37" t="n">
        <v>12</v>
      </c>
      <c r="F61" s="35"/>
      <c r="G61" s="33" t="n">
        <f aca="false">SUM(E61*F61)</f>
        <v>0</v>
      </c>
    </row>
    <row r="62" customFormat="false" ht="15" hidden="false" customHeight="false" outlineLevel="0" collapsed="false">
      <c r="A62" s="34" t="s">
        <v>95</v>
      </c>
      <c r="B62" s="30" t="s">
        <v>44</v>
      </c>
      <c r="C62" s="30" t="s">
        <v>6</v>
      </c>
      <c r="D62" s="30" t="s">
        <v>96</v>
      </c>
      <c r="E62" s="37" t="n">
        <v>1.17</v>
      </c>
      <c r="F62" s="39" t="n">
        <v>0</v>
      </c>
      <c r="G62" s="33" t="n">
        <f aca="false">SUM(E62*F62)</f>
        <v>0</v>
      </c>
    </row>
    <row r="63" customFormat="false" ht="15" hidden="false" customHeight="false" outlineLevel="0" collapsed="false">
      <c r="A63" s="34" t="s">
        <v>97</v>
      </c>
      <c r="B63" s="30" t="s">
        <v>21</v>
      </c>
      <c r="C63" s="30" t="s">
        <v>7</v>
      </c>
      <c r="D63" s="30" t="s">
        <v>19</v>
      </c>
      <c r="E63" s="37" t="n">
        <v>46.25</v>
      </c>
      <c r="F63" s="35" t="n">
        <v>1</v>
      </c>
      <c r="G63" s="33" t="n">
        <f aca="false">SUM(E63*F63)</f>
        <v>46.25</v>
      </c>
    </row>
    <row r="64" customFormat="false" ht="15" hidden="false" customHeight="false" outlineLevel="0" collapsed="false">
      <c r="A64" s="34" t="s">
        <v>98</v>
      </c>
      <c r="B64" s="30" t="s">
        <v>21</v>
      </c>
      <c r="C64" s="30" t="s">
        <v>7</v>
      </c>
      <c r="D64" s="30" t="s">
        <v>33</v>
      </c>
      <c r="E64" s="37" t="n">
        <v>1.94</v>
      </c>
      <c r="F64" s="35"/>
      <c r="G64" s="33" t="n">
        <f aca="false">SUM(E64*F64)</f>
        <v>0</v>
      </c>
    </row>
    <row r="65" customFormat="false" ht="15" hidden="false" customHeight="false" outlineLevel="0" collapsed="false">
      <c r="A65" s="34" t="s">
        <v>99</v>
      </c>
      <c r="B65" s="30" t="s">
        <v>16</v>
      </c>
      <c r="C65" s="30" t="s">
        <v>7</v>
      </c>
      <c r="D65" s="30" t="s">
        <v>19</v>
      </c>
      <c r="E65" s="37" t="n">
        <v>19.85</v>
      </c>
      <c r="F65" s="35" t="n">
        <v>0</v>
      </c>
      <c r="G65" s="33" t="n">
        <f aca="false">SUM(E65*F65)</f>
        <v>0</v>
      </c>
    </row>
    <row r="66" customFormat="false" ht="15" hidden="false" customHeight="false" outlineLevel="0" collapsed="false">
      <c r="A66" s="34" t="s">
        <v>100</v>
      </c>
      <c r="B66" s="30" t="s">
        <v>16</v>
      </c>
      <c r="C66" s="30" t="s">
        <v>7</v>
      </c>
      <c r="D66" s="30" t="s">
        <v>19</v>
      </c>
      <c r="E66" s="37" t="n">
        <v>17.35</v>
      </c>
      <c r="F66" s="35" t="n">
        <v>0</v>
      </c>
      <c r="G66" s="33" t="n">
        <f aca="false">SUM(E66*F66)</f>
        <v>0</v>
      </c>
    </row>
    <row r="67" customFormat="false" ht="15" hidden="false" customHeight="false" outlineLevel="0" collapsed="false">
      <c r="A67" s="34" t="s">
        <v>101</v>
      </c>
      <c r="B67" s="30" t="s">
        <v>16</v>
      </c>
      <c r="C67" s="30" t="s">
        <v>7</v>
      </c>
      <c r="D67" s="30" t="s">
        <v>19</v>
      </c>
      <c r="E67" s="37" t="n">
        <v>23.66</v>
      </c>
      <c r="F67" s="35"/>
      <c r="G67" s="33" t="n">
        <f aca="false">SUM(E67*F67)</f>
        <v>0</v>
      </c>
    </row>
    <row r="68" customFormat="false" ht="15" hidden="false" customHeight="false" outlineLevel="0" collapsed="false">
      <c r="A68" s="34" t="s">
        <v>102</v>
      </c>
      <c r="B68" s="30" t="s">
        <v>16</v>
      </c>
      <c r="C68" s="30" t="s">
        <v>7</v>
      </c>
      <c r="D68" s="30" t="s">
        <v>49</v>
      </c>
      <c r="E68" s="37" t="n">
        <v>3.58</v>
      </c>
      <c r="F68" s="35" t="n">
        <v>5</v>
      </c>
      <c r="G68" s="33" t="n">
        <f aca="false">SUM(E68*F68)</f>
        <v>17.9</v>
      </c>
    </row>
    <row r="69" customFormat="false" ht="15" hidden="false" customHeight="false" outlineLevel="0" collapsed="false">
      <c r="A69" s="34" t="s">
        <v>103</v>
      </c>
      <c r="B69" s="30" t="s">
        <v>53</v>
      </c>
      <c r="C69" s="30" t="s">
        <v>7</v>
      </c>
      <c r="D69" s="30" t="s">
        <v>104</v>
      </c>
      <c r="E69" s="37" t="n">
        <v>16.8</v>
      </c>
      <c r="F69" s="35"/>
      <c r="G69" s="33" t="n">
        <f aca="false">SUM(E69*F69)</f>
        <v>0</v>
      </c>
    </row>
    <row r="70" customFormat="false" ht="15" hidden="false" customHeight="false" outlineLevel="0" collapsed="false">
      <c r="A70" s="34" t="s">
        <v>105</v>
      </c>
      <c r="B70" s="30" t="s">
        <v>16</v>
      </c>
      <c r="C70" s="30" t="s">
        <v>7</v>
      </c>
      <c r="D70" s="30" t="s">
        <v>49</v>
      </c>
      <c r="E70" s="37" t="n">
        <v>2.22</v>
      </c>
      <c r="F70" s="35"/>
      <c r="G70" s="33" t="n">
        <f aca="false">SUM(E70*F70)</f>
        <v>0</v>
      </c>
    </row>
    <row r="71" customFormat="false" ht="15" hidden="false" customHeight="false" outlineLevel="0" collapsed="false">
      <c r="A71" s="34" t="s">
        <v>106</v>
      </c>
      <c r="B71" s="30" t="s">
        <v>16</v>
      </c>
      <c r="C71" s="30" t="s">
        <v>7</v>
      </c>
      <c r="D71" s="30" t="s">
        <v>35</v>
      </c>
      <c r="E71" s="37" t="n">
        <v>3.91</v>
      </c>
      <c r="F71" s="35" t="n">
        <v>3</v>
      </c>
      <c r="G71" s="33" t="n">
        <f aca="false">SUM(E71*F71)</f>
        <v>11.73</v>
      </c>
    </row>
    <row r="72" customFormat="false" ht="15" hidden="false" customHeight="false" outlineLevel="0" collapsed="false">
      <c r="A72" s="34" t="s">
        <v>107</v>
      </c>
      <c r="B72" s="30" t="s">
        <v>83</v>
      </c>
      <c r="C72" s="30" t="s">
        <v>7</v>
      </c>
      <c r="D72" s="30" t="s">
        <v>42</v>
      </c>
      <c r="E72" s="37" t="n">
        <v>11.48</v>
      </c>
      <c r="F72" s="35"/>
      <c r="G72" s="33" t="n">
        <f aca="false">SUM(E72*F72)</f>
        <v>0</v>
      </c>
    </row>
    <row r="73" customFormat="false" ht="15" hidden="false" customHeight="false" outlineLevel="0" collapsed="false">
      <c r="A73" s="34" t="s">
        <v>108</v>
      </c>
      <c r="B73" s="30" t="s">
        <v>57</v>
      </c>
      <c r="C73" s="30" t="s">
        <v>7</v>
      </c>
      <c r="D73" s="30" t="s">
        <v>49</v>
      </c>
      <c r="E73" s="38" t="n">
        <v>11.48</v>
      </c>
      <c r="F73" s="35"/>
      <c r="G73" s="33" t="n">
        <f aca="false">SUM(E73*F73)</f>
        <v>0</v>
      </c>
    </row>
    <row r="74" customFormat="false" ht="15" hidden="false" customHeight="false" outlineLevel="0" collapsed="false">
      <c r="A74" s="34" t="s">
        <v>109</v>
      </c>
      <c r="B74" s="30" t="s">
        <v>44</v>
      </c>
      <c r="C74" s="30" t="s">
        <v>7</v>
      </c>
      <c r="D74" s="30" t="s">
        <v>110</v>
      </c>
      <c r="E74" s="37" t="n">
        <v>3.47</v>
      </c>
      <c r="F74" s="35"/>
      <c r="G74" s="33" t="n">
        <f aca="false">SUM(E74*F74)</f>
        <v>0</v>
      </c>
    </row>
    <row r="75" customFormat="false" ht="15" hidden="false" customHeight="false" outlineLevel="0" collapsed="false">
      <c r="A75" s="34" t="s">
        <v>111</v>
      </c>
      <c r="B75" s="30" t="s">
        <v>16</v>
      </c>
      <c r="C75" s="30" t="s">
        <v>7</v>
      </c>
      <c r="D75" s="30" t="s">
        <v>49</v>
      </c>
      <c r="E75" s="38" t="n">
        <v>4.1</v>
      </c>
      <c r="F75" s="35"/>
      <c r="G75" s="33" t="n">
        <f aca="false">SUM(E75*F75)</f>
        <v>0</v>
      </c>
    </row>
    <row r="76" customFormat="false" ht="15" hidden="false" customHeight="false" outlineLevel="0" collapsed="false">
      <c r="A76" s="34" t="s">
        <v>112</v>
      </c>
      <c r="B76" s="30" t="s">
        <v>16</v>
      </c>
      <c r="C76" s="30" t="s">
        <v>7</v>
      </c>
      <c r="D76" s="30" t="s">
        <v>49</v>
      </c>
      <c r="E76" s="37" t="n">
        <v>14.1</v>
      </c>
      <c r="F76" s="35"/>
      <c r="G76" s="33" t="n">
        <f aca="false">SUM(E76*F76)</f>
        <v>0</v>
      </c>
    </row>
    <row r="77" customFormat="false" ht="15" hidden="false" customHeight="false" outlineLevel="0" collapsed="false">
      <c r="A77" s="34" t="s">
        <v>113</v>
      </c>
      <c r="B77" s="30" t="s">
        <v>16</v>
      </c>
      <c r="C77" s="30" t="s">
        <v>7</v>
      </c>
      <c r="D77" s="30" t="s">
        <v>114</v>
      </c>
      <c r="E77" s="38" t="n">
        <v>0.68</v>
      </c>
      <c r="F77" s="35"/>
      <c r="G77" s="33" t="n">
        <f aca="false">SUM(E77*F77)</f>
        <v>0</v>
      </c>
    </row>
    <row r="78" customFormat="false" ht="15" hidden="false" customHeight="false" outlineLevel="0" collapsed="false">
      <c r="A78" s="34" t="s">
        <v>115</v>
      </c>
      <c r="B78" s="30" t="s">
        <v>16</v>
      </c>
      <c r="C78" s="30" t="s">
        <v>7</v>
      </c>
      <c r="D78" s="30" t="s">
        <v>114</v>
      </c>
      <c r="E78" s="38" t="n">
        <v>12.8</v>
      </c>
      <c r="F78" s="35"/>
      <c r="G78" s="33" t="n">
        <f aca="false">SUM(E78*F78)</f>
        <v>0</v>
      </c>
    </row>
    <row r="79" customFormat="false" ht="15" hidden="false" customHeight="false" outlineLevel="0" collapsed="false">
      <c r="A79" s="34" t="s">
        <v>116</v>
      </c>
      <c r="B79" s="30" t="s">
        <v>16</v>
      </c>
      <c r="C79" s="30" t="s">
        <v>7</v>
      </c>
      <c r="D79" s="30" t="s">
        <v>114</v>
      </c>
      <c r="E79" s="37" t="n">
        <v>1.67</v>
      </c>
      <c r="F79" s="35" t="n">
        <v>2</v>
      </c>
      <c r="G79" s="33" t="n">
        <f aca="false">SUM(E79*F79)</f>
        <v>3.34</v>
      </c>
    </row>
    <row r="80" customFormat="false" ht="15" hidden="false" customHeight="false" outlineLevel="0" collapsed="false">
      <c r="A80" s="34" t="s">
        <v>117</v>
      </c>
      <c r="B80" s="30" t="s">
        <v>16</v>
      </c>
      <c r="C80" s="30" t="s">
        <v>7</v>
      </c>
      <c r="D80" s="30" t="s">
        <v>114</v>
      </c>
      <c r="E80" s="37" t="n">
        <v>1.33</v>
      </c>
      <c r="F80" s="35"/>
      <c r="G80" s="33" t="n">
        <f aca="false">SUM(E80*F80)</f>
        <v>0</v>
      </c>
    </row>
    <row r="81" customFormat="false" ht="15" hidden="false" customHeight="false" outlineLevel="0" collapsed="false">
      <c r="A81" s="34" t="s">
        <v>118</v>
      </c>
      <c r="B81" s="30" t="s">
        <v>41</v>
      </c>
      <c r="C81" s="30" t="s">
        <v>7</v>
      </c>
      <c r="D81" s="30" t="s">
        <v>119</v>
      </c>
      <c r="E81" s="37" t="n">
        <v>8.31</v>
      </c>
      <c r="F81" s="35"/>
      <c r="G81" s="33" t="n">
        <f aca="false">SUM(E81*F81)</f>
        <v>0</v>
      </c>
    </row>
    <row r="82" customFormat="false" ht="15" hidden="false" customHeight="false" outlineLevel="0" collapsed="false">
      <c r="A82" s="34" t="s">
        <v>120</v>
      </c>
      <c r="B82" s="30" t="s">
        <v>41</v>
      </c>
      <c r="C82" s="30" t="s">
        <v>7</v>
      </c>
      <c r="D82" s="30" t="s">
        <v>91</v>
      </c>
      <c r="E82" s="37" t="n">
        <v>9.75</v>
      </c>
      <c r="F82" s="35" t="n">
        <v>1</v>
      </c>
      <c r="G82" s="33" t="n">
        <f aca="false">SUM(E82*F82)</f>
        <v>9.75</v>
      </c>
    </row>
    <row r="83" customFormat="false" ht="15" hidden="false" customHeight="false" outlineLevel="0" collapsed="false">
      <c r="A83" s="34" t="s">
        <v>121</v>
      </c>
      <c r="B83" s="30" t="s">
        <v>83</v>
      </c>
      <c r="C83" s="30" t="s">
        <v>7</v>
      </c>
      <c r="D83" s="30" t="s">
        <v>42</v>
      </c>
      <c r="E83" s="37" t="n">
        <v>11.48</v>
      </c>
      <c r="F83" s="35"/>
      <c r="G83" s="33" t="n">
        <f aca="false">SUM(E83*F83)</f>
        <v>0</v>
      </c>
    </row>
    <row r="84" customFormat="false" ht="15" hidden="false" customHeight="false" outlineLevel="0" collapsed="false">
      <c r="A84" s="34" t="s">
        <v>122</v>
      </c>
      <c r="B84" s="30" t="s">
        <v>41</v>
      </c>
      <c r="C84" s="30" t="s">
        <v>7</v>
      </c>
      <c r="D84" s="30" t="s">
        <v>104</v>
      </c>
      <c r="E84" s="37" t="n">
        <v>4.19</v>
      </c>
      <c r="F84" s="35"/>
      <c r="G84" s="33" t="n">
        <f aca="false">SUM(E84*F84)</f>
        <v>0</v>
      </c>
    </row>
    <row r="85" customFormat="false" ht="15" hidden="false" customHeight="false" outlineLevel="0" collapsed="false">
      <c r="A85" s="34" t="s">
        <v>123</v>
      </c>
      <c r="B85" s="30" t="s">
        <v>16</v>
      </c>
      <c r="C85" s="30" t="s">
        <v>7</v>
      </c>
      <c r="D85" s="30" t="s">
        <v>104</v>
      </c>
      <c r="E85" s="37" t="n">
        <v>3.25</v>
      </c>
      <c r="F85" s="35" t="n">
        <v>21</v>
      </c>
      <c r="G85" s="33" t="n">
        <f aca="false">SUM(E85*F85)</f>
        <v>68.25</v>
      </c>
    </row>
    <row r="86" customFormat="false" ht="15" hidden="false" customHeight="false" outlineLevel="0" collapsed="false">
      <c r="A86" s="34" t="s">
        <v>124</v>
      </c>
      <c r="B86" s="30" t="s">
        <v>16</v>
      </c>
      <c r="C86" s="30" t="s">
        <v>7</v>
      </c>
      <c r="D86" s="30" t="s">
        <v>19</v>
      </c>
      <c r="E86" s="37" t="n">
        <v>9.6</v>
      </c>
      <c r="F86" s="35"/>
      <c r="G86" s="33" t="n">
        <f aca="false">SUM(E86*F86)</f>
        <v>0</v>
      </c>
    </row>
    <row r="87" customFormat="false" ht="15" hidden="false" customHeight="false" outlineLevel="0" collapsed="false">
      <c r="A87" s="34" t="s">
        <v>125</v>
      </c>
      <c r="B87" s="30" t="s">
        <v>16</v>
      </c>
      <c r="C87" s="30" t="s">
        <v>7</v>
      </c>
      <c r="D87" s="30" t="s">
        <v>19</v>
      </c>
      <c r="E87" s="37" t="n">
        <v>27.3</v>
      </c>
      <c r="F87" s="35" t="n">
        <v>2</v>
      </c>
      <c r="G87" s="33" t="n">
        <f aca="false">SUM(E87*F87)</f>
        <v>54.6</v>
      </c>
    </row>
    <row r="88" customFormat="false" ht="15" hidden="false" customHeight="false" outlineLevel="0" collapsed="false">
      <c r="A88" s="34" t="s">
        <v>126</v>
      </c>
      <c r="B88" s="30" t="s">
        <v>41</v>
      </c>
      <c r="C88" s="30" t="s">
        <v>7</v>
      </c>
      <c r="D88" s="30" t="s">
        <v>91</v>
      </c>
      <c r="E88" s="37" t="n">
        <v>10</v>
      </c>
      <c r="F88" s="35" t="n">
        <v>1</v>
      </c>
      <c r="G88" s="33" t="n">
        <f aca="false">SUM(E88*F88)</f>
        <v>10</v>
      </c>
    </row>
    <row r="89" customFormat="false" ht="15" hidden="false" customHeight="false" outlineLevel="0" collapsed="false">
      <c r="A89" s="34" t="s">
        <v>127</v>
      </c>
      <c r="B89" s="30" t="s">
        <v>41</v>
      </c>
      <c r="C89" s="30" t="s">
        <v>7</v>
      </c>
      <c r="D89" s="30" t="s">
        <v>42</v>
      </c>
      <c r="E89" s="37" t="n">
        <v>18.64</v>
      </c>
      <c r="F89" s="35" t="n">
        <v>7.5</v>
      </c>
      <c r="G89" s="33" t="n">
        <f aca="false">SUM(E89*F89)</f>
        <v>139.8</v>
      </c>
    </row>
    <row r="90" customFormat="false" ht="15" hidden="false" customHeight="false" outlineLevel="0" collapsed="false">
      <c r="A90" s="34" t="s">
        <v>128</v>
      </c>
      <c r="B90" s="30" t="s">
        <v>41</v>
      </c>
      <c r="C90" s="30" t="s">
        <v>6</v>
      </c>
      <c r="D90" s="30" t="s">
        <v>30</v>
      </c>
      <c r="E90" s="37" t="n">
        <v>15.48</v>
      </c>
      <c r="F90" s="35" t="n">
        <v>1</v>
      </c>
      <c r="G90" s="33" t="n">
        <f aca="false">SUM(E90*F90)</f>
        <v>15.48</v>
      </c>
    </row>
    <row r="91" customFormat="false" ht="15" hidden="false" customHeight="false" outlineLevel="0" collapsed="false">
      <c r="A91" s="34" t="s">
        <v>129</v>
      </c>
      <c r="B91" s="30" t="s">
        <v>41</v>
      </c>
      <c r="C91" s="30" t="s">
        <v>7</v>
      </c>
      <c r="D91" s="30" t="s">
        <v>19</v>
      </c>
      <c r="E91" s="37" t="n">
        <v>35.57</v>
      </c>
      <c r="F91" s="35"/>
      <c r="G91" s="33" t="n">
        <f aca="false">SUM(E91*F91)</f>
        <v>0</v>
      </c>
    </row>
    <row r="92" customFormat="false" ht="15" hidden="false" customHeight="false" outlineLevel="0" collapsed="false">
      <c r="A92" s="34" t="s">
        <v>130</v>
      </c>
      <c r="B92" s="30" t="s">
        <v>41</v>
      </c>
      <c r="C92" s="30" t="s">
        <v>7</v>
      </c>
      <c r="D92" s="30" t="s">
        <v>19</v>
      </c>
      <c r="E92" s="37" t="n">
        <v>25.07</v>
      </c>
      <c r="F92" s="35" t="n">
        <v>1</v>
      </c>
      <c r="G92" s="33" t="n">
        <f aca="false">SUM(E92*F92)</f>
        <v>25.07</v>
      </c>
    </row>
    <row r="93" customFormat="false" ht="15" hidden="false" customHeight="false" outlineLevel="0" collapsed="false">
      <c r="A93" s="34" t="s">
        <v>131</v>
      </c>
      <c r="B93" s="30" t="s">
        <v>21</v>
      </c>
      <c r="C93" s="30" t="s">
        <v>7</v>
      </c>
      <c r="D93" s="30" t="s">
        <v>17</v>
      </c>
      <c r="E93" s="37" t="n">
        <v>2.4</v>
      </c>
      <c r="F93" s="35"/>
      <c r="G93" s="33" t="n">
        <f aca="false">SUM(E93*F93)</f>
        <v>0</v>
      </c>
    </row>
    <row r="94" customFormat="false" ht="15" hidden="false" customHeight="false" outlineLevel="0" collapsed="false">
      <c r="A94" s="34" t="s">
        <v>132</v>
      </c>
      <c r="B94" s="30" t="s">
        <v>41</v>
      </c>
      <c r="C94" s="30" t="s">
        <v>7</v>
      </c>
      <c r="D94" s="30" t="s">
        <v>104</v>
      </c>
      <c r="E94" s="37" t="n">
        <v>19.86</v>
      </c>
      <c r="F94" s="35"/>
      <c r="G94" s="33" t="n">
        <f aca="false">SUM(E94*F94)</f>
        <v>0</v>
      </c>
    </row>
    <row r="95" customFormat="false" ht="15" hidden="false" customHeight="false" outlineLevel="0" collapsed="false">
      <c r="A95" s="34" t="s">
        <v>133</v>
      </c>
      <c r="B95" s="30" t="s">
        <v>57</v>
      </c>
      <c r="C95" s="30" t="s">
        <v>7</v>
      </c>
      <c r="D95" s="30" t="s">
        <v>49</v>
      </c>
      <c r="E95" s="38" t="n">
        <v>7.95</v>
      </c>
      <c r="F95" s="35" t="n">
        <v>46</v>
      </c>
      <c r="G95" s="33" t="n">
        <f aca="false">SUM(E95*F95)</f>
        <v>365.7</v>
      </c>
    </row>
    <row r="96" customFormat="false" ht="15" hidden="false" customHeight="false" outlineLevel="0" collapsed="false">
      <c r="A96" s="34" t="s">
        <v>134</v>
      </c>
      <c r="B96" s="30" t="s">
        <v>57</v>
      </c>
      <c r="C96" s="30" t="s">
        <v>7</v>
      </c>
      <c r="D96" s="30" t="s">
        <v>49</v>
      </c>
      <c r="E96" s="37" t="n">
        <v>0.27</v>
      </c>
      <c r="F96" s="35"/>
      <c r="G96" s="33" t="n">
        <f aca="false">SUM(E96*F96)</f>
        <v>0</v>
      </c>
    </row>
    <row r="97" customFormat="false" ht="15" hidden="false" customHeight="false" outlineLevel="0" collapsed="false">
      <c r="A97" s="34" t="s">
        <v>135</v>
      </c>
      <c r="B97" s="30" t="s">
        <v>21</v>
      </c>
      <c r="C97" s="30" t="s">
        <v>7</v>
      </c>
      <c r="D97" s="30" t="s">
        <v>35</v>
      </c>
      <c r="E97" s="37" t="n">
        <v>2.6</v>
      </c>
      <c r="F97" s="35" t="n">
        <v>8</v>
      </c>
      <c r="G97" s="33" t="n">
        <f aca="false">SUM(E97*F97)</f>
        <v>20.8</v>
      </c>
    </row>
    <row r="98" customFormat="false" ht="15" hidden="false" customHeight="false" outlineLevel="0" collapsed="false">
      <c r="A98" s="34" t="s">
        <v>136</v>
      </c>
      <c r="B98" s="30" t="s">
        <v>137</v>
      </c>
      <c r="C98" s="30" t="s">
        <v>7</v>
      </c>
      <c r="D98" s="30" t="s">
        <v>49</v>
      </c>
      <c r="E98" s="37" t="n">
        <v>3.81</v>
      </c>
      <c r="F98" s="35"/>
      <c r="G98" s="33" t="n">
        <f aca="false">SUM(E98*F98)</f>
        <v>0</v>
      </c>
    </row>
    <row r="99" customFormat="false" ht="15" hidden="false" customHeight="false" outlineLevel="0" collapsed="false">
      <c r="A99" s="34" t="s">
        <v>138</v>
      </c>
      <c r="B99" s="30" t="s">
        <v>83</v>
      </c>
      <c r="C99" s="30" t="s">
        <v>7</v>
      </c>
      <c r="D99" s="30" t="s">
        <v>42</v>
      </c>
      <c r="E99" s="37" t="n">
        <v>14</v>
      </c>
      <c r="F99" s="35"/>
      <c r="G99" s="33" t="n">
        <f aca="false">SUM(E99*F99)</f>
        <v>0</v>
      </c>
    </row>
    <row r="100" customFormat="false" ht="15" hidden="false" customHeight="false" outlineLevel="0" collapsed="false">
      <c r="A100" s="34" t="s">
        <v>139</v>
      </c>
      <c r="B100" s="30" t="s">
        <v>41</v>
      </c>
      <c r="C100" s="30" t="s">
        <v>7</v>
      </c>
      <c r="D100" s="30" t="s">
        <v>30</v>
      </c>
      <c r="E100" s="37" t="n">
        <v>1.65</v>
      </c>
      <c r="F100" s="35" t="n">
        <v>42</v>
      </c>
      <c r="G100" s="33" t="n">
        <f aca="false">SUM(E100*F100)</f>
        <v>69.3</v>
      </c>
    </row>
    <row r="101" customFormat="false" ht="15" hidden="false" customHeight="false" outlineLevel="0" collapsed="false">
      <c r="A101" s="40" t="s">
        <v>140</v>
      </c>
      <c r="B101" s="36" t="s">
        <v>141</v>
      </c>
      <c r="C101" s="36" t="s">
        <v>7</v>
      </c>
      <c r="D101" s="36" t="s">
        <v>104</v>
      </c>
      <c r="E101" s="37" t="n">
        <v>325</v>
      </c>
      <c r="F101" s="35" t="n">
        <v>2</v>
      </c>
      <c r="G101" s="33" t="n">
        <f aca="false">SUM(E101*F101)</f>
        <v>650</v>
      </c>
    </row>
    <row r="102" customFormat="false" ht="15" hidden="false" customHeight="false" outlineLevel="0" collapsed="false">
      <c r="A102" s="34" t="s">
        <v>142</v>
      </c>
      <c r="B102" s="36" t="s">
        <v>21</v>
      </c>
      <c r="C102" s="30" t="s">
        <v>7</v>
      </c>
      <c r="D102" s="30" t="s">
        <v>33</v>
      </c>
      <c r="E102" s="37" t="n">
        <v>2.68</v>
      </c>
      <c r="F102" s="35"/>
      <c r="G102" s="33" t="n">
        <f aca="false">SUM(E102*F102)</f>
        <v>0</v>
      </c>
    </row>
    <row r="103" customFormat="false" ht="15" hidden="false" customHeight="false" outlineLevel="0" collapsed="false">
      <c r="A103" s="34" t="s">
        <v>143</v>
      </c>
      <c r="B103" s="30" t="s">
        <v>83</v>
      </c>
      <c r="C103" s="30" t="s">
        <v>7</v>
      </c>
      <c r="D103" s="30" t="s">
        <v>110</v>
      </c>
      <c r="E103" s="37" t="n">
        <v>9.83</v>
      </c>
      <c r="F103" s="35"/>
      <c r="G103" s="33" t="n">
        <f aca="false">SUM(E103*F103)</f>
        <v>0</v>
      </c>
    </row>
    <row r="104" customFormat="false" ht="15" hidden="false" customHeight="false" outlineLevel="0" collapsed="false">
      <c r="A104" s="34" t="s">
        <v>144</v>
      </c>
      <c r="B104" s="30" t="s">
        <v>53</v>
      </c>
      <c r="C104" s="30" t="s">
        <v>7</v>
      </c>
      <c r="D104" s="30" t="s">
        <v>49</v>
      </c>
      <c r="E104" s="37" t="n">
        <v>20.94</v>
      </c>
      <c r="F104" s="35" t="n">
        <v>1</v>
      </c>
      <c r="G104" s="33" t="n">
        <f aca="false">SUM(E104*F104)</f>
        <v>20.94</v>
      </c>
    </row>
    <row r="105" customFormat="false" ht="15" hidden="false" customHeight="false" outlineLevel="0" collapsed="false">
      <c r="A105" s="34" t="s">
        <v>145</v>
      </c>
      <c r="B105" s="30" t="s">
        <v>16</v>
      </c>
      <c r="C105" s="30" t="s">
        <v>7</v>
      </c>
      <c r="D105" s="30" t="s">
        <v>49</v>
      </c>
      <c r="E105" s="38" t="n">
        <v>16.91</v>
      </c>
      <c r="F105" s="35" t="n">
        <v>5</v>
      </c>
      <c r="G105" s="33" t="n">
        <f aca="false">SUM(E105*F105)</f>
        <v>84.55</v>
      </c>
    </row>
    <row r="106" customFormat="false" ht="15" hidden="false" customHeight="false" outlineLevel="0" collapsed="false">
      <c r="A106" s="34" t="s">
        <v>146</v>
      </c>
      <c r="B106" s="30" t="s">
        <v>57</v>
      </c>
      <c r="C106" s="30" t="s">
        <v>7</v>
      </c>
      <c r="D106" s="30" t="s">
        <v>49</v>
      </c>
      <c r="E106" s="37" t="n">
        <v>4.7</v>
      </c>
      <c r="F106" s="35" t="n">
        <v>10</v>
      </c>
      <c r="G106" s="33" t="n">
        <f aca="false">SUM(E106*F106)</f>
        <v>47</v>
      </c>
    </row>
    <row r="107" customFormat="false" ht="15" hidden="false" customHeight="false" outlineLevel="0" collapsed="false">
      <c r="A107" s="34" t="s">
        <v>147</v>
      </c>
      <c r="B107" s="30" t="s">
        <v>57</v>
      </c>
      <c r="C107" s="30" t="s">
        <v>7</v>
      </c>
      <c r="D107" s="30" t="s">
        <v>45</v>
      </c>
      <c r="E107" s="38" t="n">
        <v>4.05</v>
      </c>
      <c r="F107" s="35"/>
      <c r="G107" s="33" t="n">
        <f aca="false">SUM(E107*F107)</f>
        <v>0</v>
      </c>
    </row>
    <row r="108" customFormat="false" ht="15" hidden="false" customHeight="false" outlineLevel="0" collapsed="false">
      <c r="A108" s="34" t="s">
        <v>148</v>
      </c>
      <c r="B108" s="30" t="s">
        <v>44</v>
      </c>
      <c r="C108" s="30" t="s">
        <v>7</v>
      </c>
      <c r="D108" s="30" t="s">
        <v>104</v>
      </c>
      <c r="E108" s="37" t="n">
        <v>6.83</v>
      </c>
      <c r="F108" s="35" t="n">
        <v>2</v>
      </c>
      <c r="G108" s="33" t="n">
        <f aca="false">SUM(E108*F108)</f>
        <v>13.66</v>
      </c>
    </row>
    <row r="109" customFormat="false" ht="15" hidden="false" customHeight="false" outlineLevel="0" collapsed="false">
      <c r="A109" s="34" t="s">
        <v>149</v>
      </c>
      <c r="B109" s="36" t="s">
        <v>21</v>
      </c>
      <c r="C109" s="30" t="s">
        <v>6</v>
      </c>
      <c r="D109" s="30" t="s">
        <v>33</v>
      </c>
      <c r="E109" s="37" t="n">
        <v>3.88</v>
      </c>
      <c r="F109" s="35"/>
      <c r="G109" s="33" t="n">
        <f aca="false">SUM(E109*F109)</f>
        <v>0</v>
      </c>
    </row>
    <row r="110" customFormat="false" ht="15" hidden="false" customHeight="false" outlineLevel="0" collapsed="false">
      <c r="A110" s="34" t="s">
        <v>150</v>
      </c>
      <c r="B110" s="30" t="s">
        <v>16</v>
      </c>
      <c r="C110" s="30" t="s">
        <v>7</v>
      </c>
      <c r="D110" s="30" t="s">
        <v>19</v>
      </c>
      <c r="E110" s="37" t="n">
        <v>18.2</v>
      </c>
      <c r="F110" s="35" t="n">
        <v>1.25</v>
      </c>
      <c r="G110" s="33" t="n">
        <f aca="false">SUM(E110*F110)</f>
        <v>22.75</v>
      </c>
    </row>
    <row r="111" customFormat="false" ht="15" hidden="false" customHeight="false" outlineLevel="0" collapsed="false">
      <c r="A111" s="34" t="s">
        <v>151</v>
      </c>
      <c r="B111" s="30" t="s">
        <v>137</v>
      </c>
      <c r="C111" s="30" t="s">
        <v>7</v>
      </c>
      <c r="D111" s="30" t="s">
        <v>45</v>
      </c>
      <c r="E111" s="37" t="n">
        <v>4.78</v>
      </c>
      <c r="F111" s="35"/>
      <c r="G111" s="33" t="n">
        <f aca="false">SUM(E111*F111)</f>
        <v>0</v>
      </c>
    </row>
    <row r="112" customFormat="false" ht="15" hidden="false" customHeight="false" outlineLevel="0" collapsed="false">
      <c r="A112" s="34" t="s">
        <v>152</v>
      </c>
      <c r="B112" s="30" t="s">
        <v>41</v>
      </c>
      <c r="C112" s="30" t="s">
        <v>7</v>
      </c>
      <c r="D112" s="30" t="s">
        <v>30</v>
      </c>
      <c r="E112" s="38" t="n">
        <v>4.9</v>
      </c>
      <c r="F112" s="32"/>
      <c r="G112" s="33" t="n">
        <f aca="false">SUM(E112*F112)</f>
        <v>0</v>
      </c>
    </row>
    <row r="113" customFormat="false" ht="15" hidden="false" customHeight="false" outlineLevel="0" collapsed="false">
      <c r="A113" s="34" t="s">
        <v>153</v>
      </c>
      <c r="B113" s="30" t="s">
        <v>76</v>
      </c>
      <c r="C113" s="30" t="s">
        <v>6</v>
      </c>
      <c r="D113" s="30" t="s">
        <v>19</v>
      </c>
      <c r="E113" s="37" t="n">
        <v>68.88</v>
      </c>
      <c r="F113" s="35" t="n">
        <v>1</v>
      </c>
      <c r="G113" s="33" t="n">
        <f aca="false">SUM(E113*F113)</f>
        <v>68.88</v>
      </c>
    </row>
    <row r="114" customFormat="false" ht="15" hidden="false" customHeight="false" outlineLevel="0" collapsed="false">
      <c r="A114" s="34" t="s">
        <v>154</v>
      </c>
      <c r="B114" s="30" t="s">
        <v>16</v>
      </c>
      <c r="C114" s="30" t="s">
        <v>7</v>
      </c>
      <c r="D114" s="30" t="s">
        <v>19</v>
      </c>
      <c r="E114" s="38" t="n">
        <v>24.55</v>
      </c>
      <c r="F114" s="35" t="n">
        <v>6</v>
      </c>
      <c r="G114" s="33" t="n">
        <f aca="false">SUM(E114*F114)</f>
        <v>147.3</v>
      </c>
    </row>
    <row r="115" customFormat="false" ht="15" hidden="false" customHeight="false" outlineLevel="0" collapsed="false">
      <c r="A115" s="34" t="s">
        <v>155</v>
      </c>
      <c r="B115" s="30" t="s">
        <v>16</v>
      </c>
      <c r="C115" s="30" t="s">
        <v>7</v>
      </c>
      <c r="D115" s="30" t="s">
        <v>49</v>
      </c>
      <c r="E115" s="37" t="n">
        <v>3.96</v>
      </c>
      <c r="F115" s="35"/>
      <c r="G115" s="33" t="n">
        <f aca="false">SUM(E115*F115)</f>
        <v>0</v>
      </c>
    </row>
    <row r="116" customFormat="false" ht="15" hidden="false" customHeight="false" outlineLevel="0" collapsed="false">
      <c r="A116" s="34" t="s">
        <v>156</v>
      </c>
      <c r="B116" s="30" t="s">
        <v>41</v>
      </c>
      <c r="C116" s="30" t="s">
        <v>7</v>
      </c>
      <c r="D116" s="30" t="s">
        <v>49</v>
      </c>
      <c r="E116" s="37" t="n">
        <v>4.25</v>
      </c>
      <c r="F116" s="35" t="n">
        <v>2</v>
      </c>
      <c r="G116" s="33" t="n">
        <f aca="false">SUM(E116*F116)</f>
        <v>8.5</v>
      </c>
    </row>
    <row r="117" customFormat="false" ht="15" hidden="false" customHeight="false" outlineLevel="0" collapsed="false">
      <c r="A117" s="34" t="s">
        <v>157</v>
      </c>
      <c r="B117" s="30" t="s">
        <v>41</v>
      </c>
      <c r="C117" s="30" t="s">
        <v>7</v>
      </c>
      <c r="D117" s="30" t="s">
        <v>19</v>
      </c>
      <c r="E117" s="37" t="n">
        <v>28.24</v>
      </c>
      <c r="F117" s="35" t="n">
        <v>1</v>
      </c>
      <c r="G117" s="33" t="n">
        <f aca="false">SUM(E117*F117)</f>
        <v>28.24</v>
      </c>
    </row>
    <row r="118" customFormat="false" ht="15" hidden="false" customHeight="false" outlineLevel="0" collapsed="false">
      <c r="A118" s="34" t="s">
        <v>158</v>
      </c>
      <c r="B118" s="30" t="s">
        <v>57</v>
      </c>
      <c r="C118" s="30" t="s">
        <v>7</v>
      </c>
      <c r="D118" s="30" t="s">
        <v>45</v>
      </c>
      <c r="E118" s="37" t="n">
        <v>12.4</v>
      </c>
      <c r="F118" s="35" t="n">
        <v>12</v>
      </c>
      <c r="G118" s="33" t="n">
        <f aca="false">SUM(E118*F118)</f>
        <v>148.8</v>
      </c>
    </row>
    <row r="119" customFormat="false" ht="15" hidden="false" customHeight="false" outlineLevel="0" collapsed="false">
      <c r="A119" s="34" t="s">
        <v>159</v>
      </c>
      <c r="B119" s="30" t="s">
        <v>71</v>
      </c>
      <c r="C119" s="30" t="s">
        <v>72</v>
      </c>
      <c r="D119" s="30" t="s">
        <v>49</v>
      </c>
      <c r="E119" s="37" t="n">
        <v>12.4</v>
      </c>
      <c r="F119" s="35"/>
      <c r="G119" s="33" t="n">
        <f aca="false">SUM(E119*F119)</f>
        <v>0</v>
      </c>
    </row>
    <row r="120" customFormat="false" ht="15" hidden="false" customHeight="false" outlineLevel="0" collapsed="false">
      <c r="A120" s="34" t="s">
        <v>160</v>
      </c>
      <c r="B120" s="36" t="s">
        <v>21</v>
      </c>
      <c r="C120" s="30" t="s">
        <v>6</v>
      </c>
      <c r="D120" s="30" t="s">
        <v>33</v>
      </c>
      <c r="E120" s="37" t="n">
        <v>4.1</v>
      </c>
      <c r="F120" s="35"/>
      <c r="G120" s="33" t="n">
        <f aca="false">SUM(E120*F120)</f>
        <v>0</v>
      </c>
    </row>
    <row r="121" customFormat="false" ht="15" hidden="false" customHeight="false" outlineLevel="0" collapsed="false">
      <c r="A121" s="34" t="s">
        <v>161</v>
      </c>
      <c r="B121" s="30" t="s">
        <v>76</v>
      </c>
      <c r="C121" s="30" t="s">
        <v>7</v>
      </c>
      <c r="D121" s="30" t="s">
        <v>104</v>
      </c>
      <c r="E121" s="37" t="n">
        <v>1.67</v>
      </c>
      <c r="F121" s="35"/>
      <c r="G121" s="33" t="n">
        <f aca="false">SUM(E121*F121)</f>
        <v>0</v>
      </c>
    </row>
    <row r="122" customFormat="false" ht="15" hidden="false" customHeight="false" outlineLevel="0" collapsed="false">
      <c r="A122" s="34" t="s">
        <v>162</v>
      </c>
      <c r="B122" s="30" t="s">
        <v>41</v>
      </c>
      <c r="C122" s="30" t="s">
        <v>7</v>
      </c>
      <c r="D122" s="30" t="s">
        <v>42</v>
      </c>
      <c r="E122" s="37" t="n">
        <v>12.36</v>
      </c>
      <c r="F122" s="35"/>
      <c r="G122" s="33" t="n">
        <f aca="false">SUM(E122*F122)</f>
        <v>0</v>
      </c>
    </row>
    <row r="123" customFormat="false" ht="15" hidden="false" customHeight="false" outlineLevel="0" collapsed="false">
      <c r="A123" s="10" t="s">
        <v>8</v>
      </c>
      <c r="B123" s="41"/>
      <c r="C123" s="41"/>
      <c r="D123" s="41"/>
      <c r="E123" s="42"/>
      <c r="F123" s="43"/>
      <c r="G123" s="44" t="e">
        <f aca="false">SUBTOTAL(109,RTKITCHEN[total cost])</f>
        <v>#VALUE!</v>
      </c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</row>
    <row r="135" customFormat="false" ht="15" hidden="false" customHeight="false" outlineLevel="0" collapsed="false">
      <c r="A135" s="0"/>
      <c r="B135" s="0"/>
      <c r="C135" s="0"/>
      <c r="D135" s="0"/>
      <c r="E135" s="45"/>
      <c r="F135" s="46"/>
      <c r="G135" s="45"/>
    </row>
    <row r="136" customFormat="false" ht="15" hidden="false" customHeight="false" outlineLevel="0" collapsed="false">
      <c r="A136" s="0"/>
      <c r="B136" s="0"/>
      <c r="C136" s="0"/>
      <c r="D136" s="0"/>
      <c r="E136" s="45"/>
      <c r="F136" s="46"/>
      <c r="G136" s="45"/>
    </row>
    <row r="137" customFormat="false" ht="15" hidden="false" customHeight="false" outlineLevel="0" collapsed="false">
      <c r="A137" s="0"/>
      <c r="B137" s="0"/>
      <c r="C137" s="0"/>
      <c r="D137" s="0"/>
      <c r="E137" s="45"/>
      <c r="F137" s="46"/>
      <c r="G137" s="45"/>
    </row>
    <row r="138" customFormat="false" ht="15" hidden="false" customHeight="false" outlineLevel="0" collapsed="false">
      <c r="A138" s="45"/>
      <c r="B138" s="45"/>
      <c r="C138" s="45"/>
      <c r="D138" s="45"/>
      <c r="E138" s="45"/>
      <c r="F138" s="47"/>
      <c r="G138" s="45"/>
    </row>
    <row r="139" customFormat="false" ht="15" hidden="false" customHeight="false" outlineLevel="0" collapsed="false">
      <c r="A139" s="45"/>
      <c r="B139" s="45"/>
      <c r="C139" s="45"/>
      <c r="D139" s="45"/>
      <c r="E139" s="45"/>
      <c r="F139" s="47"/>
      <c r="G139" s="45"/>
    </row>
    <row r="140" customFormat="false" ht="15" hidden="false" customHeight="false" outlineLevel="0" collapsed="false">
      <c r="A140" s="45"/>
      <c r="B140" s="45"/>
      <c r="C140" s="45"/>
      <c r="D140" s="45"/>
      <c r="E140" s="45"/>
      <c r="F140" s="47"/>
      <c r="G140" s="45"/>
    </row>
    <row r="141" customFormat="false" ht="15" hidden="false" customHeight="false" outlineLevel="0" collapsed="false">
      <c r="A141" s="45"/>
      <c r="B141" s="45"/>
      <c r="C141" s="45"/>
      <c r="D141" s="45"/>
      <c r="E141" s="45"/>
      <c r="F141" s="47"/>
      <c r="G141" s="45"/>
    </row>
    <row r="142" customFormat="false" ht="15" hidden="false" customHeight="false" outlineLevel="0" collapsed="false">
      <c r="A142" s="45"/>
      <c r="B142" s="45"/>
      <c r="C142" s="45"/>
      <c r="D142" s="45"/>
      <c r="E142" s="45"/>
      <c r="F142" s="47"/>
      <c r="G142" s="45"/>
    </row>
    <row r="143" customFormat="false" ht="15" hidden="false" customHeight="false" outlineLevel="0" collapsed="false">
      <c r="A143" s="45"/>
      <c r="B143" s="45"/>
      <c r="C143" s="45"/>
      <c r="D143" s="45"/>
      <c r="E143" s="45"/>
      <c r="F143" s="47"/>
      <c r="G143" s="45"/>
    </row>
    <row r="144" customFormat="false" ht="15" hidden="false" customHeight="false" outlineLevel="0" collapsed="false">
      <c r="A144" s="45"/>
      <c r="B144" s="45"/>
      <c r="C144" s="45"/>
      <c r="D144" s="45"/>
      <c r="E144" s="45"/>
      <c r="F144" s="47"/>
      <c r="G144" s="45"/>
    </row>
    <row r="145" customFormat="false" ht="15" hidden="false" customHeight="false" outlineLevel="0" collapsed="false">
      <c r="A145" s="45"/>
      <c r="B145" s="45"/>
      <c r="C145" s="45"/>
      <c r="D145" s="45"/>
      <c r="E145" s="45"/>
      <c r="F145" s="47"/>
      <c r="G145" s="45"/>
    </row>
    <row r="146" customFormat="false" ht="15" hidden="false" customHeight="false" outlineLevel="0" collapsed="false">
      <c r="A146" s="0"/>
      <c r="B146" s="0"/>
      <c r="C146" s="0"/>
      <c r="D146" s="0"/>
      <c r="E146" s="0"/>
      <c r="F146" s="47"/>
      <c r="G146" s="0"/>
    </row>
    <row r="147" customFormat="false" ht="15" hidden="false" customHeight="false" outlineLevel="0" collapsed="false">
      <c r="A147" s="0"/>
      <c r="B147" s="0"/>
      <c r="C147" s="0"/>
      <c r="D147" s="0"/>
      <c r="E147" s="0"/>
      <c r="F147" s="47"/>
      <c r="G147" s="0"/>
    </row>
    <row r="148" customFormat="false" ht="15" hidden="false" customHeight="false" outlineLevel="0" collapsed="false">
      <c r="A148" s="0"/>
      <c r="B148" s="0"/>
      <c r="C148" s="0"/>
      <c r="D148" s="0"/>
      <c r="E148" s="0"/>
      <c r="F148" s="47"/>
      <c r="G148" s="48"/>
    </row>
    <row r="149" customFormat="false" ht="15" hidden="false" customHeight="false" outlineLevel="0" collapsed="false">
      <c r="A149" s="0"/>
      <c r="B149" s="0"/>
      <c r="C149" s="0"/>
      <c r="D149" s="0"/>
      <c r="E149" s="0"/>
      <c r="F149" s="47"/>
      <c r="G149" s="0"/>
    </row>
    <row r="150" customFormat="false" ht="15" hidden="false" customHeight="false" outlineLevel="0" collapsed="false">
      <c r="A150" s="0"/>
      <c r="B150" s="0"/>
      <c r="C150" s="0"/>
      <c r="D150" s="0"/>
      <c r="E150" s="0"/>
      <c r="F150" s="47"/>
      <c r="G150" s="0"/>
    </row>
    <row r="151" customFormat="false" ht="15" hidden="false" customHeight="false" outlineLevel="0" collapsed="false">
      <c r="A151" s="0"/>
      <c r="B151" s="0"/>
      <c r="C151" s="0"/>
      <c r="D151" s="0"/>
      <c r="E151" s="0"/>
      <c r="F151" s="47"/>
      <c r="G151" s="0"/>
    </row>
    <row r="152" customFormat="false" ht="15" hidden="false" customHeight="false" outlineLevel="0" collapsed="false">
      <c r="A152" s="0"/>
      <c r="B152" s="0"/>
      <c r="C152" s="0"/>
      <c r="D152" s="0"/>
      <c r="E152" s="0"/>
      <c r="F152" s="47"/>
      <c r="G152" s="0"/>
    </row>
    <row r="153" customFormat="false" ht="15" hidden="false" customHeight="false" outlineLevel="0" collapsed="false">
      <c r="A153" s="0"/>
      <c r="B153" s="0"/>
      <c r="C153" s="0"/>
      <c r="D153" s="0"/>
      <c r="E153" s="0"/>
      <c r="F153" s="47"/>
      <c r="G153" s="0"/>
    </row>
    <row r="154" customFormat="false" ht="15" hidden="false" customHeight="false" outlineLevel="0" collapsed="false">
      <c r="A154" s="0"/>
      <c r="B154" s="0"/>
      <c r="C154" s="0"/>
      <c r="D154" s="0"/>
      <c r="E154" s="0"/>
      <c r="F154" s="47"/>
      <c r="G154" s="0"/>
    </row>
    <row r="155" customFormat="false" ht="15" hidden="false" customHeight="false" outlineLevel="0" collapsed="false">
      <c r="A155" s="0"/>
      <c r="B155" s="0"/>
      <c r="C155" s="0"/>
      <c r="D155" s="0"/>
      <c r="E155" s="0"/>
      <c r="F155" s="47"/>
      <c r="G155" s="0"/>
    </row>
    <row r="156" customFormat="false" ht="15" hidden="false" customHeight="false" outlineLevel="0" collapsed="false">
      <c r="A156" s="0"/>
      <c r="B156" s="0"/>
      <c r="C156" s="0"/>
      <c r="D156" s="0"/>
      <c r="E156" s="0"/>
      <c r="F156" s="47"/>
      <c r="G156" s="0"/>
    </row>
    <row r="157" customFormat="false" ht="15" hidden="false" customHeight="false" outlineLevel="0" collapsed="false">
      <c r="A157" s="0"/>
      <c r="B157" s="0"/>
      <c r="C157" s="0"/>
      <c r="D157" s="0"/>
      <c r="E157" s="0"/>
      <c r="F157" s="47"/>
      <c r="G157" s="0"/>
    </row>
    <row r="158" customFormat="false" ht="15" hidden="false" customHeight="false" outlineLevel="0" collapsed="false">
      <c r="A158" s="0"/>
      <c r="B158" s="0"/>
      <c r="C158" s="0"/>
      <c r="D158" s="0"/>
      <c r="E158" s="0"/>
      <c r="F158" s="47"/>
      <c r="G158" s="0"/>
    </row>
    <row r="159" customFormat="false" ht="15" hidden="false" customHeight="false" outlineLevel="0" collapsed="false">
      <c r="A159" s="0"/>
      <c r="B159" s="0"/>
      <c r="C159" s="0"/>
      <c r="D159" s="0"/>
      <c r="E159" s="0"/>
      <c r="F159" s="47"/>
      <c r="G159" s="0"/>
    </row>
    <row r="160" customFormat="false" ht="15" hidden="false" customHeight="false" outlineLevel="0" collapsed="false">
      <c r="A160" s="0"/>
      <c r="B160" s="0"/>
      <c r="C160" s="0"/>
      <c r="D160" s="0"/>
      <c r="E160" s="0"/>
      <c r="F160" s="45"/>
      <c r="G160" s="0"/>
    </row>
    <row r="161" customFormat="false" ht="15" hidden="false" customHeight="false" outlineLevel="0" collapsed="false">
      <c r="A161" s="0"/>
      <c r="B161" s="0"/>
      <c r="C161" s="0"/>
      <c r="D161" s="0"/>
      <c r="E161" s="0"/>
      <c r="F161" s="47"/>
      <c r="G161" s="0"/>
    </row>
    <row r="162" customFormat="false" ht="15" hidden="false" customHeight="false" outlineLevel="0" collapsed="false">
      <c r="A162" s="0"/>
      <c r="B162" s="0"/>
      <c r="C162" s="0"/>
      <c r="D162" s="0"/>
      <c r="E162" s="45"/>
      <c r="F162" s="47"/>
      <c r="G162" s="0"/>
    </row>
    <row r="163" customFormat="false" ht="15" hidden="false" customHeight="false" outlineLevel="0" collapsed="false">
      <c r="A163" s="0"/>
      <c r="B163" s="0"/>
      <c r="C163" s="0"/>
      <c r="D163" s="0"/>
      <c r="E163" s="45"/>
      <c r="F163" s="47"/>
      <c r="G163" s="0"/>
    </row>
    <row r="164" customFormat="false" ht="15" hidden="false" customHeight="false" outlineLevel="0" collapsed="false">
      <c r="A164" s="0"/>
      <c r="B164" s="0"/>
      <c r="C164" s="0"/>
      <c r="D164" s="0"/>
      <c r="E164" s="45"/>
      <c r="F164" s="47"/>
      <c r="G164" s="0"/>
    </row>
    <row r="165" customFormat="false" ht="15" hidden="false" customHeight="false" outlineLevel="0" collapsed="false">
      <c r="A165" s="0"/>
      <c r="B165" s="0"/>
      <c r="C165" s="0"/>
      <c r="D165" s="0"/>
      <c r="E165" s="45"/>
      <c r="F165" s="47"/>
      <c r="G165" s="0"/>
    </row>
    <row r="166" customFormat="false" ht="15" hidden="false" customHeight="false" outlineLevel="0" collapsed="false">
      <c r="A166" s="0"/>
      <c r="B166" s="0"/>
      <c r="C166" s="0"/>
      <c r="D166" s="0"/>
      <c r="E166" s="45"/>
      <c r="F166" s="47"/>
      <c r="G166" s="0"/>
    </row>
    <row r="167" customFormat="false" ht="15" hidden="false" customHeight="false" outlineLevel="0" collapsed="false">
      <c r="A167" s="0"/>
      <c r="B167" s="0"/>
      <c r="C167" s="0"/>
      <c r="D167" s="0"/>
      <c r="E167" s="45"/>
      <c r="F167" s="47"/>
      <c r="G167" s="0"/>
    </row>
    <row r="168" customFormat="false" ht="15" hidden="false" customHeight="false" outlineLevel="0" collapsed="false">
      <c r="A168" s="0"/>
      <c r="B168" s="0"/>
      <c r="C168" s="0"/>
      <c r="D168" s="0"/>
      <c r="E168" s="45"/>
      <c r="F168" s="47"/>
      <c r="G168" s="0"/>
    </row>
    <row r="169" customFormat="false" ht="15" hidden="false" customHeight="false" outlineLevel="0" collapsed="false">
      <c r="A169" s="0"/>
      <c r="B169" s="0"/>
      <c r="C169" s="0"/>
      <c r="D169" s="0"/>
      <c r="E169" s="49"/>
      <c r="F169" s="47"/>
      <c r="G169" s="0"/>
    </row>
    <row r="170" customFormat="false" ht="15" hidden="false" customHeight="false" outlineLevel="0" collapsed="false">
      <c r="A170" s="0"/>
      <c r="B170" s="0"/>
      <c r="C170" s="0"/>
      <c r="D170" s="0"/>
      <c r="E170" s="45"/>
      <c r="F170" s="47"/>
      <c r="G170" s="0"/>
    </row>
    <row r="171" customFormat="false" ht="15" hidden="false" customHeight="false" outlineLevel="0" collapsed="false">
      <c r="A171" s="0"/>
      <c r="B171" s="0"/>
      <c r="C171" s="0"/>
      <c r="D171" s="0"/>
      <c r="E171" s="45"/>
      <c r="F171" s="47"/>
      <c r="G171" s="0"/>
    </row>
    <row r="172" customFormat="false" ht="15" hidden="false" customHeight="false" outlineLevel="0" collapsed="false">
      <c r="A172" s="0"/>
      <c r="B172" s="0"/>
      <c r="C172" s="0"/>
      <c r="D172" s="0"/>
      <c r="E172" s="45"/>
      <c r="F172" s="47"/>
      <c r="G172" s="0"/>
    </row>
    <row r="173" customFormat="false" ht="15" hidden="false" customHeight="false" outlineLevel="0" collapsed="false">
      <c r="A173" s="0"/>
      <c r="B173" s="0"/>
      <c r="C173" s="0"/>
      <c r="D173" s="0"/>
      <c r="E173" s="45"/>
      <c r="F173" s="47"/>
      <c r="G173" s="0"/>
    </row>
    <row r="174" customFormat="false" ht="15" hidden="false" customHeight="false" outlineLevel="0" collapsed="false">
      <c r="A174" s="0"/>
      <c r="B174" s="0"/>
      <c r="C174" s="0"/>
      <c r="D174" s="0"/>
      <c r="E174" s="45"/>
      <c r="F174" s="47"/>
      <c r="G174" s="0"/>
    </row>
    <row r="175" customFormat="false" ht="15" hidden="false" customHeight="false" outlineLevel="0" collapsed="false">
      <c r="A175" s="0"/>
      <c r="B175" s="0"/>
      <c r="C175" s="0"/>
      <c r="D175" s="0"/>
      <c r="E175" s="45"/>
      <c r="F175" s="47"/>
      <c r="G175" s="0"/>
    </row>
    <row r="176" customFormat="false" ht="15" hidden="false" customHeight="false" outlineLevel="0" collapsed="false">
      <c r="A176" s="0"/>
      <c r="B176" s="0"/>
      <c r="C176" s="0"/>
      <c r="D176" s="0"/>
      <c r="E176" s="45"/>
      <c r="F176" s="47"/>
      <c r="G176" s="0"/>
    </row>
    <row r="177" customFormat="false" ht="15" hidden="false" customHeight="false" outlineLevel="0" collapsed="false">
      <c r="A177" s="0"/>
      <c r="B177" s="0"/>
      <c r="C177" s="0"/>
      <c r="D177" s="0"/>
      <c r="E177" s="45"/>
      <c r="F177" s="47"/>
      <c r="G177" s="0"/>
    </row>
    <row r="178" customFormat="false" ht="15" hidden="false" customHeight="false" outlineLevel="0" collapsed="false">
      <c r="A178" s="45"/>
      <c r="B178" s="45"/>
      <c r="C178" s="45"/>
      <c r="D178" s="45"/>
      <c r="E178" s="45"/>
      <c r="F178" s="47"/>
      <c r="G178" s="0"/>
    </row>
    <row r="179" customFormat="false" ht="15" hidden="false" customHeight="false" outlineLevel="0" collapsed="false">
      <c r="A179" s="50" t="s">
        <v>163</v>
      </c>
      <c r="B179" s="50"/>
      <c r="C179" s="50"/>
      <c r="D179" s="45"/>
      <c r="E179" s="45"/>
      <c r="F179" s="47"/>
      <c r="G179" s="0"/>
    </row>
  </sheetData>
  <sheetProtection sheet="true" password="9770" objects="true" scenarios="true" selectLockedCells="true" sort="false" autoFilter="false"/>
  <mergeCells count="3">
    <mergeCell ref="A1:J1"/>
    <mergeCell ref="D2:E2"/>
    <mergeCell ref="F2:G2"/>
  </mergeCells>
  <printOptions headings="false" gridLines="false" gridLinesSet="true" horizontalCentered="false" verticalCentered="false"/>
  <pageMargins left="0.2" right="0.2" top="0.75" bottom="0.75" header="0.3" footer="0.3"/>
  <pageSetup paperSize="1" scale="100" firstPageNumber="0" fitToWidth="1" fitToHeight="2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&amp;C&amp;"Calibri,Bold"&amp;16Vendue Range Associates LLC
Rooftop Kitchen Inventory</oddHeader>
    <oddFooter>&amp;L&amp;D&amp;R&amp;F</oddFooter>
  </headerFooter>
  <rowBreaks count="1" manualBreakCount="1">
    <brk id="96" man="true" max="16383" min="0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true"/>
  </sheetPr>
  <dimension ref="A1:J85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E54" activeCellId="0" sqref="E54"/>
    </sheetView>
  </sheetViews>
  <sheetFormatPr defaultRowHeight="15"/>
  <cols>
    <col collapsed="false" hidden="false" max="1" min="1" style="13" width="29.1417004048583"/>
    <col collapsed="false" hidden="false" max="2" min="2" style="13" width="20.8542510121457"/>
    <col collapsed="false" hidden="false" max="3" min="3" style="13" width="16.7125506072875"/>
    <col collapsed="false" hidden="false" max="4" min="4" style="13" width="10.5708502024292"/>
    <col collapsed="false" hidden="false" max="5" min="5" style="13" width="20.004048582996"/>
    <col collapsed="false" hidden="false" max="6" min="6" style="13" width="14.5668016194332"/>
    <col collapsed="false" hidden="false" max="7" min="7" style="13" width="21.0040485829959"/>
    <col collapsed="false" hidden="false" max="8" min="8" style="13" width="2.71255060728745"/>
    <col collapsed="false" hidden="false" max="9" min="9" style="13" width="18.7085020242915"/>
    <col collapsed="false" hidden="false" max="10" min="10" style="13" width="21.0040485829959"/>
    <col collapsed="false" hidden="false" max="1025" min="11" style="13" width="9.1417004048583"/>
  </cols>
  <sheetData>
    <row r="1" customFormat="false" ht="21" hidden="false" customHeight="false" outlineLevel="0" collapsed="false">
      <c r="A1" s="14" t="str">
        <f aca="false">"For The Month Ended: "&amp;TEXT(SUMMARY!$C$1,"MMMMMMMMM DD, YYYY")</f>
        <v>For The Month Ended: 12.31.2016</v>
      </c>
      <c r="B1" s="14"/>
      <c r="C1" s="14"/>
      <c r="D1" s="14"/>
      <c r="E1" s="14"/>
      <c r="F1" s="14"/>
      <c r="G1" s="14"/>
      <c r="H1" s="14"/>
      <c r="I1" s="14"/>
      <c r="J1" s="14"/>
    </row>
    <row r="2" customFormat="false" ht="12.95" hidden="false" customHeight="true" outlineLevel="0" collapsed="false">
      <c r="A2" s="15"/>
      <c r="B2" s="15"/>
      <c r="C2" s="15"/>
      <c r="D2" s="15"/>
      <c r="E2" s="15"/>
      <c r="F2" s="15"/>
      <c r="G2" s="15"/>
      <c r="I2" s="48" t="s">
        <v>3</v>
      </c>
      <c r="J2" s="48" t="s">
        <v>14</v>
      </c>
    </row>
    <row r="3" customFormat="false" ht="12.95" hidden="false" customHeight="true" outlineLevel="0" collapsed="false">
      <c r="A3" s="15"/>
      <c r="B3" s="15"/>
      <c r="C3" s="15"/>
      <c r="D3" s="15"/>
      <c r="E3" s="15"/>
      <c r="F3" s="15"/>
      <c r="G3" s="15"/>
      <c r="I3" s="51" t="s">
        <v>6</v>
      </c>
      <c r="J3" s="52" t="e">
        <f aca="false">SUMIFS($G$6:$G$84,$C$6:$C$84,Table22[[#this row],[location]])</f>
        <v>#VALUE!</v>
      </c>
    </row>
    <row r="4" customFormat="false" ht="12.95" hidden="false" customHeight="true" outlineLevel="0" collapsed="false">
      <c r="A4" s="15"/>
      <c r="B4" s="15"/>
      <c r="C4" s="15"/>
      <c r="D4" s="15"/>
      <c r="E4" s="15"/>
      <c r="F4" s="15"/>
      <c r="G4" s="15"/>
      <c r="I4" s="51" t="s">
        <v>7</v>
      </c>
      <c r="J4" s="52" t="e">
        <f aca="false">SUMIFS($G$6:$G$84,$C$6:$C$84,Table22[[#this row],[location]])</f>
        <v>#VALUE!</v>
      </c>
    </row>
    <row r="5" customFormat="false" ht="15" hidden="false" customHeight="true" outlineLevel="0" collapsed="false">
      <c r="A5" s="22" t="s">
        <v>164</v>
      </c>
      <c r="B5" s="23" t="s">
        <v>10</v>
      </c>
      <c r="C5" s="23" t="s">
        <v>3</v>
      </c>
      <c r="D5" s="23" t="s">
        <v>11</v>
      </c>
      <c r="E5" s="24" t="s">
        <v>12</v>
      </c>
      <c r="F5" s="25" t="s">
        <v>13</v>
      </c>
      <c r="G5" s="26" t="s">
        <v>14</v>
      </c>
      <c r="I5" s="48" t="s">
        <v>8</v>
      </c>
      <c r="J5" s="53" t="e">
        <f aca="false">SUBTOTAL(109,Table22[total cost])</f>
        <v>#VALUE!</v>
      </c>
    </row>
    <row r="6" customFormat="false" ht="15" hidden="false" customHeight="true" outlineLevel="0" collapsed="false">
      <c r="A6" s="34" t="s">
        <v>165</v>
      </c>
      <c r="B6" s="30" t="s">
        <v>53</v>
      </c>
      <c r="C6" s="30" t="s">
        <v>6</v>
      </c>
      <c r="D6" s="30" t="s">
        <v>104</v>
      </c>
      <c r="E6" s="37" t="n">
        <v>83.06</v>
      </c>
      <c r="F6" s="35"/>
      <c r="G6" s="33" t="n">
        <f aca="false">SUM(E6*F6)</f>
        <v>0</v>
      </c>
      <c r="I6" s="48"/>
      <c r="J6" s="53"/>
    </row>
    <row r="7" customFormat="false" ht="15" hidden="false" customHeight="true" outlineLevel="0" collapsed="false">
      <c r="A7" s="34" t="s">
        <v>166</v>
      </c>
      <c r="B7" s="30" t="s">
        <v>53</v>
      </c>
      <c r="C7" s="30" t="s">
        <v>6</v>
      </c>
      <c r="D7" s="30" t="s">
        <v>167</v>
      </c>
      <c r="E7" s="54" t="n">
        <v>70.34</v>
      </c>
      <c r="F7" s="35" t="n">
        <v>2</v>
      </c>
      <c r="G7" s="55" t="n">
        <f aca="false">SUM(E7*F7)</f>
        <v>140.68</v>
      </c>
      <c r="I7" s="48"/>
      <c r="J7" s="53"/>
    </row>
    <row r="8" customFormat="false" ht="15" hidden="false" customHeight="true" outlineLevel="0" collapsed="false">
      <c r="A8" s="34" t="s">
        <v>168</v>
      </c>
      <c r="B8" s="30" t="s">
        <v>57</v>
      </c>
      <c r="C8" s="30" t="s">
        <v>6</v>
      </c>
      <c r="D8" s="30" t="s">
        <v>45</v>
      </c>
      <c r="E8" s="31" t="n">
        <v>4.92</v>
      </c>
      <c r="F8" s="35"/>
      <c r="G8" s="33" t="n">
        <f aca="false">SUM(E8*F8)</f>
        <v>0</v>
      </c>
      <c r="I8" s="48"/>
      <c r="J8" s="53"/>
    </row>
    <row r="9" customFormat="false" ht="15" hidden="false" customHeight="true" outlineLevel="0" collapsed="false">
      <c r="A9" s="34" t="s">
        <v>169</v>
      </c>
      <c r="B9" s="36" t="s">
        <v>21</v>
      </c>
      <c r="C9" s="30" t="s">
        <v>6</v>
      </c>
      <c r="D9" s="30" t="s">
        <v>17</v>
      </c>
      <c r="E9" s="37" t="n">
        <v>2.32</v>
      </c>
      <c r="F9" s="35" t="n">
        <v>2</v>
      </c>
      <c r="G9" s="33" t="n">
        <f aca="false">SUM(E9*F9)</f>
        <v>4.64</v>
      </c>
      <c r="I9" s="48"/>
      <c r="J9" s="53"/>
    </row>
    <row r="10" customFormat="false" ht="15" hidden="false" customHeight="true" outlineLevel="0" collapsed="false">
      <c r="A10" s="34" t="s">
        <v>170</v>
      </c>
      <c r="B10" s="30" t="s">
        <v>171</v>
      </c>
      <c r="C10" s="30" t="s">
        <v>6</v>
      </c>
      <c r="D10" s="30" t="s">
        <v>30</v>
      </c>
      <c r="E10" s="37" t="n">
        <v>8.21</v>
      </c>
      <c r="F10" s="35"/>
      <c r="G10" s="33" t="n">
        <f aca="false">SUM(E10*F10)</f>
        <v>0</v>
      </c>
      <c r="I10" s="48"/>
      <c r="J10" s="53"/>
    </row>
    <row r="11" customFormat="false" ht="15" hidden="false" customHeight="true" outlineLevel="0" collapsed="false">
      <c r="A11" s="34" t="s">
        <v>172</v>
      </c>
      <c r="B11" s="30" t="s">
        <v>171</v>
      </c>
      <c r="C11" s="30" t="s">
        <v>6</v>
      </c>
      <c r="D11" s="30" t="s">
        <v>30</v>
      </c>
      <c r="E11" s="37" t="n">
        <v>9.48</v>
      </c>
      <c r="F11" s="35"/>
      <c r="G11" s="33" t="n">
        <f aca="false">SUM(E11*F11)</f>
        <v>0</v>
      </c>
      <c r="I11" s="48"/>
      <c r="J11" s="53"/>
    </row>
    <row r="12" customFormat="false" ht="15" hidden="false" customHeight="true" outlineLevel="0" collapsed="false">
      <c r="A12" s="34" t="s">
        <v>173</v>
      </c>
      <c r="B12" s="30" t="s">
        <v>174</v>
      </c>
      <c r="C12" s="30" t="s">
        <v>6</v>
      </c>
      <c r="D12" s="30" t="s">
        <v>49</v>
      </c>
      <c r="E12" s="54" t="n">
        <v>11.28</v>
      </c>
      <c r="F12" s="35" t="n">
        <v>5</v>
      </c>
      <c r="G12" s="55" t="n">
        <f aca="false">SUM(E12*F12)</f>
        <v>56.4</v>
      </c>
      <c r="I12" s="48"/>
      <c r="J12" s="53"/>
    </row>
    <row r="13" customFormat="false" ht="15" hidden="false" customHeight="true" outlineLevel="0" collapsed="false">
      <c r="A13" s="34" t="s">
        <v>175</v>
      </c>
      <c r="B13" s="30" t="s">
        <v>41</v>
      </c>
      <c r="C13" s="30" t="s">
        <v>6</v>
      </c>
      <c r="D13" s="30" t="s">
        <v>30</v>
      </c>
      <c r="E13" s="54" t="n">
        <v>25</v>
      </c>
      <c r="F13" s="35" t="n">
        <v>3</v>
      </c>
      <c r="G13" s="55" t="n">
        <f aca="false">SUM(E13*F13)</f>
        <v>75</v>
      </c>
      <c r="I13" s="48"/>
      <c r="J13" s="53"/>
    </row>
    <row r="14" customFormat="false" ht="15" hidden="false" customHeight="true" outlineLevel="0" collapsed="false">
      <c r="A14" s="34" t="s">
        <v>176</v>
      </c>
      <c r="B14" s="30" t="s">
        <v>171</v>
      </c>
      <c r="C14" s="30" t="s">
        <v>6</v>
      </c>
      <c r="D14" s="30" t="s">
        <v>19</v>
      </c>
      <c r="E14" s="37" t="n">
        <v>41.49</v>
      </c>
      <c r="F14" s="56"/>
      <c r="G14" s="33" t="n">
        <f aca="false">SUM(E14*F14)</f>
        <v>0</v>
      </c>
      <c r="I14" s="48"/>
      <c r="J14" s="53"/>
    </row>
    <row r="15" customFormat="false" ht="15" hidden="false" customHeight="true" outlineLevel="0" collapsed="false">
      <c r="A15" s="34" t="s">
        <v>177</v>
      </c>
      <c r="B15" s="30" t="s">
        <v>53</v>
      </c>
      <c r="C15" s="30" t="s">
        <v>6</v>
      </c>
      <c r="D15" s="30" t="s">
        <v>49</v>
      </c>
      <c r="E15" s="37" t="n">
        <v>5</v>
      </c>
      <c r="F15" s="35" t="n">
        <v>5</v>
      </c>
      <c r="G15" s="33" t="n">
        <f aca="false">SUM(E15*F15)</f>
        <v>25</v>
      </c>
      <c r="I15" s="48"/>
      <c r="J15" s="53"/>
    </row>
    <row r="16" customFormat="false" ht="15" hidden="false" customHeight="true" outlineLevel="0" collapsed="false">
      <c r="A16" s="34" t="s">
        <v>178</v>
      </c>
      <c r="B16" s="30" t="s">
        <v>171</v>
      </c>
      <c r="C16" s="30" t="s">
        <v>6</v>
      </c>
      <c r="D16" s="30" t="s">
        <v>27</v>
      </c>
      <c r="E16" s="37" t="n">
        <v>56.44</v>
      </c>
      <c r="F16" s="35" t="n">
        <v>1</v>
      </c>
      <c r="G16" s="33" t="n">
        <f aca="false">SUM(E16*F16)</f>
        <v>56.44</v>
      </c>
      <c r="I16" s="48"/>
      <c r="J16" s="53"/>
    </row>
    <row r="17" customFormat="false" ht="15" hidden="false" customHeight="false" outlineLevel="0" collapsed="false">
      <c r="A17" s="34" t="s">
        <v>179</v>
      </c>
      <c r="B17" s="30" t="s">
        <v>171</v>
      </c>
      <c r="C17" s="30" t="s">
        <v>6</v>
      </c>
      <c r="D17" s="30" t="s">
        <v>19</v>
      </c>
      <c r="E17" s="37" t="n">
        <v>26.55</v>
      </c>
      <c r="F17" s="56" t="n">
        <v>2.25</v>
      </c>
      <c r="G17" s="33" t="n">
        <f aca="false">SUM(E17*F17)</f>
        <v>59.7375</v>
      </c>
    </row>
    <row r="18" customFormat="false" ht="15" hidden="false" customHeight="false" outlineLevel="0" collapsed="false">
      <c r="A18" s="34" t="s">
        <v>180</v>
      </c>
      <c r="B18" s="30" t="s">
        <v>171</v>
      </c>
      <c r="C18" s="30" t="s">
        <v>6</v>
      </c>
      <c r="D18" s="30" t="s">
        <v>30</v>
      </c>
      <c r="E18" s="37" t="n">
        <v>6</v>
      </c>
      <c r="F18" s="35" t="n">
        <v>6</v>
      </c>
      <c r="G18" s="33" t="n">
        <f aca="false">SUM(E18*F18)</f>
        <v>36</v>
      </c>
    </row>
    <row r="19" customFormat="false" ht="15" hidden="false" customHeight="false" outlineLevel="0" collapsed="false">
      <c r="A19" s="34" t="s">
        <v>181</v>
      </c>
      <c r="B19" s="30" t="s">
        <v>174</v>
      </c>
      <c r="C19" s="30" t="s">
        <v>6</v>
      </c>
      <c r="D19" s="30" t="s">
        <v>104</v>
      </c>
      <c r="E19" s="38" t="n">
        <v>2.04</v>
      </c>
      <c r="F19" s="35" t="n">
        <v>20</v>
      </c>
      <c r="G19" s="33" t="n">
        <f aca="false">SUM(E19*F19)</f>
        <v>40.8</v>
      </c>
    </row>
    <row r="20" customFormat="false" ht="15" hidden="false" customHeight="false" outlineLevel="0" collapsed="false">
      <c r="A20" s="34" t="s">
        <v>182</v>
      </c>
      <c r="B20" s="30" t="s">
        <v>44</v>
      </c>
      <c r="C20" s="30" t="s">
        <v>6</v>
      </c>
      <c r="D20" s="30" t="s">
        <v>27</v>
      </c>
      <c r="E20" s="37" t="n">
        <v>51.4</v>
      </c>
      <c r="F20" s="35" t="n">
        <v>1</v>
      </c>
      <c r="G20" s="33" t="n">
        <f aca="false">SUM(E20*F20)</f>
        <v>51.4</v>
      </c>
    </row>
    <row r="21" customFormat="false" ht="15" hidden="false" customHeight="false" outlineLevel="0" collapsed="false">
      <c r="A21" s="34" t="s">
        <v>183</v>
      </c>
      <c r="B21" s="30" t="s">
        <v>57</v>
      </c>
      <c r="C21" s="30" t="s">
        <v>6</v>
      </c>
      <c r="D21" s="30" t="s">
        <v>45</v>
      </c>
      <c r="E21" s="31" t="n">
        <v>3.84</v>
      </c>
      <c r="F21" s="35" t="n">
        <v>20</v>
      </c>
      <c r="G21" s="33" t="n">
        <f aca="false">SUM(E21*F21)</f>
        <v>76.8</v>
      </c>
    </row>
    <row r="22" customFormat="false" ht="15" hidden="false" customHeight="false" outlineLevel="0" collapsed="false">
      <c r="A22" s="34" t="s">
        <v>184</v>
      </c>
      <c r="B22" s="30" t="s">
        <v>57</v>
      </c>
      <c r="C22" s="30" t="s">
        <v>6</v>
      </c>
      <c r="D22" s="30" t="s">
        <v>49</v>
      </c>
      <c r="E22" s="37" t="n">
        <v>2.14</v>
      </c>
      <c r="F22" s="35"/>
      <c r="G22" s="33" t="n">
        <f aca="false">SUM(E22*F22)</f>
        <v>0</v>
      </c>
    </row>
    <row r="23" customFormat="false" ht="15" hidden="false" customHeight="false" outlineLevel="0" collapsed="false">
      <c r="A23" s="34" t="s">
        <v>68</v>
      </c>
      <c r="B23" s="30" t="s">
        <v>57</v>
      </c>
      <c r="C23" s="30" t="s">
        <v>7</v>
      </c>
      <c r="D23" s="30" t="s">
        <v>45</v>
      </c>
      <c r="E23" s="38" t="n">
        <v>2.63</v>
      </c>
      <c r="F23" s="35" t="n">
        <v>20</v>
      </c>
      <c r="G23" s="33" t="n">
        <f aca="false">SUM(E23*F23)</f>
        <v>52.6</v>
      </c>
    </row>
    <row r="24" customFormat="false" ht="15" hidden="false" customHeight="false" outlineLevel="0" collapsed="false">
      <c r="A24" s="34" t="s">
        <v>185</v>
      </c>
      <c r="B24" s="30" t="s">
        <v>174</v>
      </c>
      <c r="C24" s="30" t="s">
        <v>6</v>
      </c>
      <c r="D24" s="30" t="s">
        <v>167</v>
      </c>
      <c r="E24" s="54" t="n">
        <v>0.97</v>
      </c>
      <c r="F24" s="35" t="n">
        <v>20</v>
      </c>
      <c r="G24" s="55" t="n">
        <f aca="false">SUM(E24*F24)</f>
        <v>19.4</v>
      </c>
    </row>
    <row r="25" customFormat="false" ht="15" hidden="false" customHeight="false" outlineLevel="0" collapsed="false">
      <c r="A25" s="34" t="s">
        <v>186</v>
      </c>
      <c r="B25" s="30" t="s">
        <v>57</v>
      </c>
      <c r="C25" s="30" t="s">
        <v>6</v>
      </c>
      <c r="D25" s="30" t="s">
        <v>49</v>
      </c>
      <c r="E25" s="37" t="n">
        <v>3.32</v>
      </c>
      <c r="F25" s="35"/>
      <c r="G25" s="33" t="n">
        <f aca="false">SUM(E25*F25)</f>
        <v>0</v>
      </c>
    </row>
    <row r="26" customFormat="false" ht="15" hidden="false" customHeight="false" outlineLevel="0" collapsed="false">
      <c r="A26" s="34" t="s">
        <v>75</v>
      </c>
      <c r="B26" s="30" t="s">
        <v>53</v>
      </c>
      <c r="C26" s="30" t="s">
        <v>7</v>
      </c>
      <c r="D26" s="30" t="s">
        <v>19</v>
      </c>
      <c r="E26" s="37" t="n">
        <v>20.74</v>
      </c>
      <c r="F26" s="35"/>
      <c r="G26" s="33" t="n">
        <f aca="false">SUM(E26*F26)</f>
        <v>0</v>
      </c>
    </row>
    <row r="27" customFormat="false" ht="15" hidden="false" customHeight="false" outlineLevel="0" collapsed="false">
      <c r="A27" s="34" t="s">
        <v>187</v>
      </c>
      <c r="B27" s="30" t="s">
        <v>41</v>
      </c>
      <c r="C27" s="30" t="s">
        <v>6</v>
      </c>
      <c r="D27" s="30" t="s">
        <v>45</v>
      </c>
      <c r="E27" s="37" t="n">
        <v>8.59</v>
      </c>
      <c r="F27" s="35"/>
      <c r="G27" s="33" t="n">
        <f aca="false">SUM(E27*F27)</f>
        <v>0</v>
      </c>
    </row>
    <row r="28" customFormat="false" ht="15" hidden="false" customHeight="false" outlineLevel="0" collapsed="false">
      <c r="A28" s="34" t="s">
        <v>188</v>
      </c>
      <c r="B28" s="30" t="s">
        <v>41</v>
      </c>
      <c r="C28" s="30" t="s">
        <v>6</v>
      </c>
      <c r="D28" s="30" t="s">
        <v>45</v>
      </c>
      <c r="E28" s="37" t="n">
        <v>8.12</v>
      </c>
      <c r="F28" s="35"/>
      <c r="G28" s="33" t="n">
        <f aca="false">SUM(E28*F28)</f>
        <v>0</v>
      </c>
    </row>
    <row r="29" customFormat="false" ht="15" hidden="false" customHeight="false" outlineLevel="0" collapsed="false">
      <c r="A29" s="34" t="s">
        <v>189</v>
      </c>
      <c r="B29" s="57" t="s">
        <v>171</v>
      </c>
      <c r="C29" s="30" t="s">
        <v>6</v>
      </c>
      <c r="D29" s="30" t="s">
        <v>45</v>
      </c>
      <c r="E29" s="37" t="n">
        <v>2.79</v>
      </c>
      <c r="F29" s="35"/>
      <c r="G29" s="33" t="n">
        <f aca="false">SUM(E29*F29)</f>
        <v>0</v>
      </c>
    </row>
    <row r="30" customFormat="false" ht="15" hidden="false" customHeight="false" outlineLevel="0" collapsed="false">
      <c r="A30" s="34" t="s">
        <v>190</v>
      </c>
      <c r="B30" s="57" t="s">
        <v>41</v>
      </c>
      <c r="C30" s="30" t="s">
        <v>6</v>
      </c>
      <c r="D30" s="30" t="s">
        <v>45</v>
      </c>
      <c r="E30" s="37" t="n">
        <v>2.79</v>
      </c>
      <c r="F30" s="35"/>
      <c r="G30" s="33" t="n">
        <f aca="false">SUM(E30*F30)</f>
        <v>0</v>
      </c>
    </row>
    <row r="31" customFormat="false" ht="15" hidden="false" customHeight="false" outlineLevel="0" collapsed="false">
      <c r="A31" s="34" t="s">
        <v>191</v>
      </c>
      <c r="B31" s="57" t="s">
        <v>171</v>
      </c>
      <c r="C31" s="30" t="s">
        <v>6</v>
      </c>
      <c r="D31" s="30" t="s">
        <v>49</v>
      </c>
      <c r="E31" s="37" t="n">
        <v>8.46</v>
      </c>
      <c r="F31" s="35"/>
      <c r="G31" s="33" t="n">
        <f aca="false">SUM(E31*F31)</f>
        <v>0</v>
      </c>
    </row>
    <row r="32" customFormat="false" ht="15" hidden="false" customHeight="false" outlineLevel="0" collapsed="false">
      <c r="A32" s="34" t="s">
        <v>192</v>
      </c>
      <c r="B32" s="57" t="s">
        <v>171</v>
      </c>
      <c r="C32" s="30" t="s">
        <v>6</v>
      </c>
      <c r="D32" s="30" t="s">
        <v>49</v>
      </c>
      <c r="E32" s="37" t="n">
        <v>6.65</v>
      </c>
      <c r="F32" s="35"/>
      <c r="G32" s="33" t="n">
        <f aca="false">SUM(E32*F32)</f>
        <v>0</v>
      </c>
    </row>
    <row r="33" customFormat="false" ht="15" hidden="false" customHeight="false" outlineLevel="0" collapsed="false">
      <c r="A33" s="34" t="s">
        <v>193</v>
      </c>
      <c r="B33" s="30" t="s">
        <v>171</v>
      </c>
      <c r="C33" s="30" t="s">
        <v>7</v>
      </c>
      <c r="D33" s="30" t="s">
        <v>19</v>
      </c>
      <c r="E33" s="37" t="n">
        <v>46.67</v>
      </c>
      <c r="F33" s="35" t="n">
        <v>2</v>
      </c>
      <c r="G33" s="33" t="n">
        <f aca="false">SUM(E33*F33)</f>
        <v>93.34</v>
      </c>
    </row>
    <row r="34" customFormat="false" ht="15" hidden="false" customHeight="false" outlineLevel="0" collapsed="false">
      <c r="A34" s="34" t="s">
        <v>194</v>
      </c>
      <c r="B34" s="30" t="s">
        <v>53</v>
      </c>
      <c r="C34" s="30" t="s">
        <v>6</v>
      </c>
      <c r="D34" s="30" t="s">
        <v>17</v>
      </c>
      <c r="E34" s="37" t="n">
        <v>24</v>
      </c>
      <c r="F34" s="35"/>
      <c r="G34" s="33" t="n">
        <f aca="false">SUM(E34*F34)</f>
        <v>0</v>
      </c>
    </row>
    <row r="35" customFormat="false" ht="15" hidden="false" customHeight="false" outlineLevel="0" collapsed="false">
      <c r="A35" s="34" t="s">
        <v>195</v>
      </c>
      <c r="B35" s="30" t="s">
        <v>57</v>
      </c>
      <c r="C35" s="30" t="s">
        <v>6</v>
      </c>
      <c r="D35" s="30" t="s">
        <v>104</v>
      </c>
      <c r="E35" s="37" t="n">
        <v>64.36</v>
      </c>
      <c r="F35" s="35" t="n">
        <v>1</v>
      </c>
      <c r="G35" s="33" t="n">
        <f aca="false">SUM(E35*F35)</f>
        <v>64.36</v>
      </c>
    </row>
    <row r="36" customFormat="false" ht="15" hidden="false" customHeight="false" outlineLevel="0" collapsed="false">
      <c r="A36" s="34" t="s">
        <v>196</v>
      </c>
      <c r="B36" s="30" t="s">
        <v>174</v>
      </c>
      <c r="C36" s="30" t="s">
        <v>6</v>
      </c>
      <c r="D36" s="30" t="s">
        <v>167</v>
      </c>
      <c r="E36" s="54" t="n">
        <v>40.33</v>
      </c>
      <c r="F36" s="35" t="n">
        <v>2</v>
      </c>
      <c r="G36" s="55" t="n">
        <f aca="false">SUM(E36*F36)</f>
        <v>80.66</v>
      </c>
    </row>
    <row r="37" customFormat="false" ht="15" hidden="false" customHeight="false" outlineLevel="0" collapsed="false">
      <c r="A37" s="34" t="s">
        <v>197</v>
      </c>
      <c r="B37" s="30" t="s">
        <v>174</v>
      </c>
      <c r="C37" s="30" t="s">
        <v>6</v>
      </c>
      <c r="D37" s="30" t="s">
        <v>49</v>
      </c>
      <c r="E37" s="37" t="n">
        <v>10.45</v>
      </c>
      <c r="F37" s="35"/>
      <c r="G37" s="33" t="n">
        <f aca="false">SUM(E37*F37)</f>
        <v>0</v>
      </c>
    </row>
    <row r="38" customFormat="false" ht="15" hidden="false" customHeight="false" outlineLevel="0" collapsed="false">
      <c r="A38" s="34" t="s">
        <v>198</v>
      </c>
      <c r="B38" s="30" t="s">
        <v>57</v>
      </c>
      <c r="C38" s="30" t="s">
        <v>6</v>
      </c>
      <c r="D38" s="30" t="s">
        <v>49</v>
      </c>
      <c r="E38" s="38" t="n">
        <v>3.95</v>
      </c>
      <c r="F38" s="35"/>
      <c r="G38" s="33" t="n">
        <f aca="false">SUM(E38*F38)</f>
        <v>0</v>
      </c>
    </row>
    <row r="39" customFormat="false" ht="15" hidden="false" customHeight="false" outlineLevel="0" collapsed="false">
      <c r="A39" s="34" t="s">
        <v>199</v>
      </c>
      <c r="B39" s="30" t="s">
        <v>174</v>
      </c>
      <c r="C39" s="30" t="s">
        <v>6</v>
      </c>
      <c r="D39" s="30" t="s">
        <v>200</v>
      </c>
      <c r="E39" s="37" t="n">
        <v>2.5</v>
      </c>
      <c r="F39" s="35"/>
      <c r="G39" s="33" t="n">
        <f aca="false">SUM(E39*F39)</f>
        <v>0</v>
      </c>
    </row>
    <row r="40" customFormat="false" ht="15" hidden="false" customHeight="false" outlineLevel="0" collapsed="false">
      <c r="A40" s="34" t="s">
        <v>201</v>
      </c>
      <c r="B40" s="30" t="s">
        <v>57</v>
      </c>
      <c r="C40" s="30" t="s">
        <v>6</v>
      </c>
      <c r="D40" s="30" t="s">
        <v>49</v>
      </c>
      <c r="E40" s="37" t="n">
        <v>30.93</v>
      </c>
      <c r="F40" s="35"/>
      <c r="G40" s="33" t="n">
        <f aca="false">SUM(E40*F40)</f>
        <v>0</v>
      </c>
    </row>
    <row r="41" customFormat="false" ht="15" hidden="false" customHeight="false" outlineLevel="0" collapsed="false">
      <c r="A41" s="34" t="s">
        <v>202</v>
      </c>
      <c r="B41" s="30" t="s">
        <v>171</v>
      </c>
      <c r="C41" s="30" t="s">
        <v>7</v>
      </c>
      <c r="D41" s="30" t="s">
        <v>104</v>
      </c>
      <c r="E41" s="37" t="n">
        <v>7.76</v>
      </c>
      <c r="F41" s="35" t="n">
        <v>14</v>
      </c>
      <c r="G41" s="33" t="n">
        <f aca="false">SUM(E41*F41)</f>
        <v>108.64</v>
      </c>
    </row>
    <row r="42" customFormat="false" ht="15" hidden="false" customHeight="false" outlineLevel="0" collapsed="false">
      <c r="A42" s="34" t="s">
        <v>202</v>
      </c>
      <c r="B42" s="30" t="s">
        <v>44</v>
      </c>
      <c r="C42" s="30" t="s">
        <v>6</v>
      </c>
      <c r="D42" s="30" t="s">
        <v>30</v>
      </c>
      <c r="E42" s="37" t="n">
        <v>3.9</v>
      </c>
      <c r="F42" s="35"/>
      <c r="G42" s="33" t="n">
        <f aca="false">SUM(E42*F42)</f>
        <v>0</v>
      </c>
    </row>
    <row r="43" customFormat="false" ht="15" hidden="false" customHeight="false" outlineLevel="0" collapsed="false">
      <c r="A43" s="40" t="s">
        <v>203</v>
      </c>
      <c r="B43" s="36" t="s">
        <v>21</v>
      </c>
      <c r="C43" s="36" t="s">
        <v>6</v>
      </c>
      <c r="D43" s="36" t="s">
        <v>35</v>
      </c>
      <c r="E43" s="58" t="n">
        <v>3.07</v>
      </c>
      <c r="F43" s="35" t="n">
        <v>24</v>
      </c>
      <c r="G43" s="33" t="n">
        <f aca="false">SUM(E43*F43)</f>
        <v>73.68</v>
      </c>
    </row>
    <row r="44" customFormat="false" ht="15" hidden="false" customHeight="false" outlineLevel="0" collapsed="false">
      <c r="A44" s="34" t="s">
        <v>204</v>
      </c>
      <c r="B44" s="30" t="s">
        <v>57</v>
      </c>
      <c r="C44" s="30" t="s">
        <v>6</v>
      </c>
      <c r="D44" s="30" t="s">
        <v>49</v>
      </c>
      <c r="E44" s="37" t="n">
        <v>22.28</v>
      </c>
      <c r="F44" s="35" t="n">
        <v>2</v>
      </c>
      <c r="G44" s="33" t="n">
        <f aca="false">SUM(E44*F44)</f>
        <v>44.56</v>
      </c>
    </row>
    <row r="45" customFormat="false" ht="15" hidden="false" customHeight="false" outlineLevel="0" collapsed="false">
      <c r="A45" s="34" t="s">
        <v>205</v>
      </c>
      <c r="B45" s="30" t="s">
        <v>44</v>
      </c>
      <c r="C45" s="30" t="s">
        <v>6</v>
      </c>
      <c r="D45" s="30" t="s">
        <v>206</v>
      </c>
      <c r="E45" s="37" t="n">
        <v>24</v>
      </c>
      <c r="F45" s="35" t="n">
        <v>10</v>
      </c>
      <c r="G45" s="33" t="n">
        <f aca="false">SUM(E45*F45)</f>
        <v>240</v>
      </c>
    </row>
    <row r="46" customFormat="false" ht="15" hidden="false" customHeight="false" outlineLevel="0" collapsed="false">
      <c r="A46" s="34" t="s">
        <v>207</v>
      </c>
      <c r="B46" s="30" t="s">
        <v>174</v>
      </c>
      <c r="C46" s="30" t="s">
        <v>6</v>
      </c>
      <c r="D46" s="30" t="s">
        <v>167</v>
      </c>
      <c r="E46" s="54" t="n">
        <v>24.06</v>
      </c>
      <c r="F46" s="35" t="n">
        <v>0.5</v>
      </c>
      <c r="G46" s="55" t="n">
        <f aca="false">SUM(E46*F46)</f>
        <v>12.03</v>
      </c>
    </row>
    <row r="47" customFormat="false" ht="15" hidden="false" customHeight="false" outlineLevel="0" collapsed="false">
      <c r="A47" s="34" t="s">
        <v>208</v>
      </c>
      <c r="B47" s="30" t="s">
        <v>53</v>
      </c>
      <c r="C47" s="30" t="s">
        <v>6</v>
      </c>
      <c r="D47" s="30" t="s">
        <v>17</v>
      </c>
      <c r="E47" s="37" t="n">
        <v>55</v>
      </c>
      <c r="F47" s="35"/>
      <c r="G47" s="33" t="n">
        <f aca="false">SUM(E47*F47)</f>
        <v>0</v>
      </c>
    </row>
    <row r="48" customFormat="false" ht="15" hidden="false" customHeight="false" outlineLevel="0" collapsed="false">
      <c r="A48" s="34" t="s">
        <v>209</v>
      </c>
      <c r="B48" s="30" t="s">
        <v>174</v>
      </c>
      <c r="C48" s="30" t="s">
        <v>6</v>
      </c>
      <c r="D48" s="30" t="s">
        <v>104</v>
      </c>
      <c r="E48" s="38" t="n">
        <v>5.79</v>
      </c>
      <c r="F48" s="35"/>
      <c r="G48" s="33" t="n">
        <f aca="false">SUM(E48*F48)</f>
        <v>0</v>
      </c>
    </row>
    <row r="49" customFormat="false" ht="15" hidden="false" customHeight="false" outlineLevel="0" collapsed="false">
      <c r="A49" s="59" t="s">
        <v>210</v>
      </c>
      <c r="B49" s="30" t="s">
        <v>57</v>
      </c>
      <c r="C49" s="57" t="s">
        <v>6</v>
      </c>
      <c r="D49" s="57" t="s">
        <v>27</v>
      </c>
      <c r="E49" s="60" t="n">
        <v>58.3</v>
      </c>
      <c r="F49" s="35" t="n">
        <v>2</v>
      </c>
      <c r="G49" s="33" t="n">
        <f aca="false">SUM(E49*F49)</f>
        <v>116.6</v>
      </c>
    </row>
    <row r="50" customFormat="false" ht="15" hidden="false" customHeight="false" outlineLevel="0" collapsed="false">
      <c r="A50" s="34" t="s">
        <v>211</v>
      </c>
      <c r="B50" s="30" t="s">
        <v>57</v>
      </c>
      <c r="C50" s="30" t="s">
        <v>6</v>
      </c>
      <c r="D50" s="30" t="s">
        <v>45</v>
      </c>
      <c r="E50" s="38" t="n">
        <v>5.07</v>
      </c>
      <c r="F50" s="35" t="n">
        <v>6</v>
      </c>
      <c r="G50" s="33" t="n">
        <f aca="false">SUM(E50*F50)</f>
        <v>30.42</v>
      </c>
    </row>
    <row r="51" customFormat="false" ht="15" hidden="false" customHeight="false" outlineLevel="0" collapsed="false">
      <c r="A51" s="34" t="s">
        <v>212</v>
      </c>
      <c r="B51" s="30" t="s">
        <v>171</v>
      </c>
      <c r="C51" s="30" t="s">
        <v>6</v>
      </c>
      <c r="D51" s="30" t="s">
        <v>104</v>
      </c>
      <c r="E51" s="37" t="n">
        <v>5.25</v>
      </c>
      <c r="F51" s="56"/>
      <c r="G51" s="33" t="n">
        <f aca="false">SUM(E51*F51)</f>
        <v>0</v>
      </c>
    </row>
    <row r="52" customFormat="false" ht="15" hidden="false" customHeight="false" outlineLevel="0" collapsed="false">
      <c r="A52" s="34" t="s">
        <v>213</v>
      </c>
      <c r="B52" s="30" t="s">
        <v>57</v>
      </c>
      <c r="C52" s="30" t="s">
        <v>7</v>
      </c>
      <c r="D52" s="30" t="s">
        <v>45</v>
      </c>
      <c r="E52" s="38" t="n">
        <v>11.58</v>
      </c>
      <c r="F52" s="35" t="n">
        <v>20</v>
      </c>
      <c r="G52" s="33" t="n">
        <f aca="false">SUM(E52*F52)</f>
        <v>231.6</v>
      </c>
    </row>
    <row r="53" customFormat="false" ht="15" hidden="false" customHeight="false" outlineLevel="0" collapsed="false">
      <c r="A53" s="34" t="s">
        <v>214</v>
      </c>
      <c r="B53" s="30" t="s">
        <v>57</v>
      </c>
      <c r="C53" s="30" t="s">
        <v>6</v>
      </c>
      <c r="D53" s="30" t="s">
        <v>30</v>
      </c>
      <c r="E53" s="37" t="n">
        <v>18</v>
      </c>
      <c r="F53" s="35" t="n">
        <v>4</v>
      </c>
      <c r="G53" s="33" t="n">
        <f aca="false">SUM(E53*F53)</f>
        <v>72</v>
      </c>
    </row>
    <row r="54" customFormat="false" ht="15" hidden="false" customHeight="false" outlineLevel="0" collapsed="false">
      <c r="A54" s="34" t="s">
        <v>215</v>
      </c>
      <c r="B54" s="30" t="s">
        <v>57</v>
      </c>
      <c r="C54" s="30" t="s">
        <v>6</v>
      </c>
      <c r="D54" s="30" t="s">
        <v>49</v>
      </c>
      <c r="E54" s="37" t="n">
        <v>15.5</v>
      </c>
      <c r="F54" s="35" t="n">
        <v>0</v>
      </c>
      <c r="G54" s="33" t="n">
        <f aca="false">SUM(E54*F54)</f>
        <v>0</v>
      </c>
    </row>
    <row r="55" customFormat="false" ht="15" hidden="false" customHeight="false" outlineLevel="0" collapsed="false">
      <c r="A55" s="34" t="s">
        <v>216</v>
      </c>
      <c r="B55" s="30" t="s">
        <v>53</v>
      </c>
      <c r="C55" s="30" t="s">
        <v>6</v>
      </c>
      <c r="D55" s="30" t="s">
        <v>167</v>
      </c>
      <c r="E55" s="37" t="n">
        <v>16</v>
      </c>
      <c r="F55" s="35" t="n">
        <v>1.5</v>
      </c>
      <c r="G55" s="33" t="n">
        <f aca="false">SUM(E55*F55)</f>
        <v>24</v>
      </c>
    </row>
    <row r="56" customFormat="false" ht="15" hidden="false" customHeight="false" outlineLevel="0" collapsed="false">
      <c r="A56" s="34" t="s">
        <v>217</v>
      </c>
      <c r="B56" s="30" t="s">
        <v>171</v>
      </c>
      <c r="C56" s="30" t="s">
        <v>6</v>
      </c>
      <c r="D56" s="30" t="s">
        <v>218</v>
      </c>
      <c r="E56" s="37" t="n">
        <v>11.31</v>
      </c>
      <c r="F56" s="35" t="n">
        <v>8</v>
      </c>
      <c r="G56" s="33" t="n">
        <f aca="false">SUM(E56*F56)</f>
        <v>90.48</v>
      </c>
    </row>
    <row r="57" customFormat="false" ht="15" hidden="false" customHeight="false" outlineLevel="0" collapsed="false">
      <c r="A57" s="34" t="s">
        <v>219</v>
      </c>
      <c r="B57" s="30" t="s">
        <v>174</v>
      </c>
      <c r="C57" s="30" t="s">
        <v>6</v>
      </c>
      <c r="D57" s="30" t="s">
        <v>49</v>
      </c>
      <c r="E57" s="54" t="n">
        <v>0.98</v>
      </c>
      <c r="F57" s="35" t="n">
        <v>20</v>
      </c>
      <c r="G57" s="55" t="n">
        <f aca="false">SUM(E57*F57)</f>
        <v>19.6</v>
      </c>
    </row>
    <row r="58" customFormat="false" ht="15" hidden="false" customHeight="false" outlineLevel="0" collapsed="false">
      <c r="A58" s="34" t="s">
        <v>220</v>
      </c>
      <c r="B58" s="30" t="s">
        <v>174</v>
      </c>
      <c r="C58" s="30" t="s">
        <v>6</v>
      </c>
      <c r="D58" s="30" t="s">
        <v>49</v>
      </c>
      <c r="E58" s="54" t="n">
        <v>6.09</v>
      </c>
      <c r="F58" s="35"/>
      <c r="G58" s="55" t="n">
        <f aca="false">SUM(E58*F58)</f>
        <v>0</v>
      </c>
    </row>
    <row r="59" customFormat="false" ht="15" hidden="false" customHeight="false" outlineLevel="0" collapsed="false">
      <c r="A59" s="34" t="s">
        <v>221</v>
      </c>
      <c r="B59" s="30" t="s">
        <v>171</v>
      </c>
      <c r="C59" s="30" t="s">
        <v>6</v>
      </c>
      <c r="D59" s="30" t="s">
        <v>19</v>
      </c>
      <c r="E59" s="37" t="n">
        <v>46.69</v>
      </c>
      <c r="F59" s="56" t="n">
        <v>0.5</v>
      </c>
      <c r="G59" s="33" t="n">
        <f aca="false">SUM(E59*F59)</f>
        <v>23.345</v>
      </c>
    </row>
    <row r="60" customFormat="false" ht="15" hidden="false" customHeight="false" outlineLevel="0" collapsed="false">
      <c r="A60" s="34" t="s">
        <v>222</v>
      </c>
      <c r="B60" s="30" t="s">
        <v>174</v>
      </c>
      <c r="C60" s="30" t="s">
        <v>6</v>
      </c>
      <c r="D60" s="30" t="s">
        <v>30</v>
      </c>
      <c r="E60" s="54" t="n">
        <v>3.18</v>
      </c>
      <c r="F60" s="35" t="n">
        <v>48</v>
      </c>
      <c r="G60" s="55" t="n">
        <f aca="false">SUM(E60*F60)</f>
        <v>152.64</v>
      </c>
    </row>
    <row r="61" customFormat="false" ht="15" hidden="false" customHeight="false" outlineLevel="0" collapsed="false">
      <c r="A61" s="34" t="s">
        <v>223</v>
      </c>
      <c r="B61" s="30" t="s">
        <v>53</v>
      </c>
      <c r="C61" s="30" t="s">
        <v>6</v>
      </c>
      <c r="D61" s="30" t="s">
        <v>49</v>
      </c>
      <c r="E61" s="37" t="n">
        <v>4</v>
      </c>
      <c r="F61" s="35"/>
      <c r="G61" s="33" t="n">
        <f aca="false">SUM(E61*F61)</f>
        <v>0</v>
      </c>
    </row>
    <row r="62" customFormat="false" ht="15" hidden="false" customHeight="false" outlineLevel="0" collapsed="false">
      <c r="A62" s="34" t="s">
        <v>224</v>
      </c>
      <c r="B62" s="30" t="s">
        <v>53</v>
      </c>
      <c r="C62" s="30" t="s">
        <v>6</v>
      </c>
      <c r="D62" s="30" t="s">
        <v>49</v>
      </c>
      <c r="E62" s="37" t="n">
        <v>3.5</v>
      </c>
      <c r="F62" s="35"/>
      <c r="G62" s="33" t="n">
        <f aca="false">SUM(E62*F62)</f>
        <v>0</v>
      </c>
    </row>
    <row r="63" customFormat="false" ht="15" hidden="false" customHeight="false" outlineLevel="0" collapsed="false">
      <c r="A63" s="34" t="s">
        <v>142</v>
      </c>
      <c r="B63" s="36" t="s">
        <v>21</v>
      </c>
      <c r="C63" s="30" t="s">
        <v>6</v>
      </c>
      <c r="D63" s="30" t="s">
        <v>33</v>
      </c>
      <c r="E63" s="37" t="n">
        <v>2.68</v>
      </c>
      <c r="F63" s="35"/>
      <c r="G63" s="33" t="n">
        <f aca="false">SUM(E63*F63)</f>
        <v>0</v>
      </c>
    </row>
    <row r="64" customFormat="false" ht="15" hidden="false" customHeight="false" outlineLevel="0" collapsed="false">
      <c r="A64" s="34" t="s">
        <v>225</v>
      </c>
      <c r="B64" s="30" t="s">
        <v>53</v>
      </c>
      <c r="C64" s="30" t="s">
        <v>6</v>
      </c>
      <c r="D64" s="30" t="s">
        <v>49</v>
      </c>
      <c r="E64" s="37" t="n">
        <v>5</v>
      </c>
      <c r="F64" s="35" t="n">
        <v>10</v>
      </c>
      <c r="G64" s="33" t="n">
        <f aca="false">SUM(E64*F64)</f>
        <v>50</v>
      </c>
    </row>
    <row r="65" customFormat="false" ht="15" hidden="false" customHeight="false" outlineLevel="0" collapsed="false">
      <c r="A65" s="34" t="s">
        <v>226</v>
      </c>
      <c r="B65" s="30" t="s">
        <v>57</v>
      </c>
      <c r="C65" s="30" t="s">
        <v>6</v>
      </c>
      <c r="D65" s="30" t="s">
        <v>45</v>
      </c>
      <c r="E65" s="38" t="n">
        <v>18.9</v>
      </c>
      <c r="F65" s="35"/>
      <c r="G65" s="33" t="n">
        <f aca="false">SUM(E65*F65)</f>
        <v>0</v>
      </c>
    </row>
    <row r="66" customFormat="false" ht="15" hidden="false" customHeight="false" outlineLevel="0" collapsed="false">
      <c r="A66" s="34" t="s">
        <v>227</v>
      </c>
      <c r="B66" s="30" t="s">
        <v>57</v>
      </c>
      <c r="C66" s="30" t="s">
        <v>6</v>
      </c>
      <c r="D66" s="30" t="s">
        <v>49</v>
      </c>
      <c r="E66" s="37" t="n">
        <v>3.33</v>
      </c>
      <c r="F66" s="35" t="n">
        <v>15</v>
      </c>
      <c r="G66" s="33" t="n">
        <f aca="false">SUM(E66*F66)</f>
        <v>49.95</v>
      </c>
    </row>
    <row r="67" customFormat="false" ht="15" hidden="false" customHeight="false" outlineLevel="0" collapsed="false">
      <c r="A67" s="34" t="s">
        <v>228</v>
      </c>
      <c r="B67" s="30" t="s">
        <v>57</v>
      </c>
      <c r="C67" s="30" t="s">
        <v>6</v>
      </c>
      <c r="D67" s="30" t="s">
        <v>49</v>
      </c>
      <c r="E67" s="37" t="n">
        <v>10.27</v>
      </c>
      <c r="F67" s="35"/>
      <c r="G67" s="33" t="n">
        <f aca="false">SUM(E67*F67)</f>
        <v>0</v>
      </c>
    </row>
    <row r="68" customFormat="false" ht="15" hidden="false" customHeight="false" outlineLevel="0" collapsed="false">
      <c r="A68" s="34" t="s">
        <v>146</v>
      </c>
      <c r="B68" s="30" t="s">
        <v>57</v>
      </c>
      <c r="C68" s="30" t="s">
        <v>6</v>
      </c>
      <c r="D68" s="30" t="s">
        <v>45</v>
      </c>
      <c r="E68" s="38" t="n">
        <v>4.7</v>
      </c>
      <c r="F68" s="35"/>
      <c r="G68" s="33" t="n">
        <f aca="false">SUM(E68*F68)</f>
        <v>0</v>
      </c>
    </row>
    <row r="69" customFormat="false" ht="15" hidden="false" customHeight="false" outlineLevel="0" collapsed="false">
      <c r="A69" s="34" t="s">
        <v>229</v>
      </c>
      <c r="B69" s="30" t="s">
        <v>57</v>
      </c>
      <c r="C69" s="30" t="s">
        <v>6</v>
      </c>
      <c r="D69" s="30" t="s">
        <v>49</v>
      </c>
      <c r="E69" s="37" t="n">
        <v>4.05</v>
      </c>
      <c r="F69" s="35"/>
      <c r="G69" s="33" t="n">
        <f aca="false">SUM(E69*F69)</f>
        <v>0</v>
      </c>
    </row>
    <row r="70" customFormat="false" ht="15" hidden="false" customHeight="false" outlineLevel="0" collapsed="false">
      <c r="A70" s="34" t="s">
        <v>149</v>
      </c>
      <c r="B70" s="36" t="s">
        <v>21</v>
      </c>
      <c r="C70" s="30" t="s">
        <v>6</v>
      </c>
      <c r="D70" s="30" t="s">
        <v>33</v>
      </c>
      <c r="E70" s="37" t="n">
        <v>3.92</v>
      </c>
      <c r="F70" s="35"/>
      <c r="G70" s="33" t="n">
        <f aca="false">SUM(E70*F70)</f>
        <v>0</v>
      </c>
    </row>
    <row r="71" customFormat="false" ht="15" hidden="false" customHeight="false" outlineLevel="0" collapsed="false">
      <c r="A71" s="34" t="s">
        <v>230</v>
      </c>
      <c r="B71" s="30" t="s">
        <v>171</v>
      </c>
      <c r="C71" s="30" t="s">
        <v>6</v>
      </c>
      <c r="D71" s="30" t="s">
        <v>45</v>
      </c>
      <c r="E71" s="37" t="n">
        <v>1.75</v>
      </c>
      <c r="F71" s="35"/>
      <c r="G71" s="33" t="n">
        <f aca="false">SUM(E71*F71)</f>
        <v>0</v>
      </c>
    </row>
    <row r="72" customFormat="false" ht="15" hidden="false" customHeight="false" outlineLevel="0" collapsed="false">
      <c r="A72" s="34" t="s">
        <v>231</v>
      </c>
      <c r="B72" s="30" t="s">
        <v>171</v>
      </c>
      <c r="C72" s="30" t="s">
        <v>7</v>
      </c>
      <c r="D72" s="30" t="s">
        <v>27</v>
      </c>
      <c r="E72" s="37" t="n">
        <v>68.88</v>
      </c>
      <c r="F72" s="35" t="n">
        <v>0.5</v>
      </c>
      <c r="G72" s="33" t="n">
        <f aca="false">SUM(E72*F72)</f>
        <v>34.44</v>
      </c>
    </row>
    <row r="73" customFormat="false" ht="15" hidden="false" customHeight="false" outlineLevel="0" collapsed="false">
      <c r="A73" s="34" t="s">
        <v>232</v>
      </c>
      <c r="B73" s="30" t="s">
        <v>57</v>
      </c>
      <c r="C73" s="30" t="s">
        <v>6</v>
      </c>
      <c r="D73" s="30" t="s">
        <v>27</v>
      </c>
      <c r="E73" s="37" t="n">
        <v>45</v>
      </c>
      <c r="F73" s="35"/>
      <c r="G73" s="33" t="n">
        <f aca="false">SUM(E73*F73)</f>
        <v>0</v>
      </c>
    </row>
    <row r="74" customFormat="false" ht="15" hidden="false" customHeight="false" outlineLevel="0" collapsed="false">
      <c r="A74" s="34" t="s">
        <v>233</v>
      </c>
      <c r="B74" s="36" t="s">
        <v>21</v>
      </c>
      <c r="C74" s="30" t="s">
        <v>7</v>
      </c>
      <c r="D74" s="30" t="s">
        <v>17</v>
      </c>
      <c r="E74" s="37" t="n">
        <v>4.01</v>
      </c>
      <c r="F74" s="35"/>
      <c r="G74" s="33" t="n">
        <f aca="false">SUM(E74*F74)</f>
        <v>0</v>
      </c>
    </row>
    <row r="75" customFormat="false" ht="15" hidden="false" customHeight="false" outlineLevel="0" collapsed="false">
      <c r="A75" s="34" t="s">
        <v>234</v>
      </c>
      <c r="B75" s="30" t="s">
        <v>174</v>
      </c>
      <c r="C75" s="30" t="s">
        <v>6</v>
      </c>
      <c r="D75" s="30" t="s">
        <v>49</v>
      </c>
      <c r="E75" s="38" t="n">
        <v>9.79</v>
      </c>
      <c r="F75" s="35"/>
      <c r="G75" s="33" t="n">
        <f aca="false">SUM(E75*F75)</f>
        <v>0</v>
      </c>
    </row>
    <row r="76" customFormat="false" ht="15" hidden="false" customHeight="false" outlineLevel="0" collapsed="false">
      <c r="A76" s="34" t="s">
        <v>235</v>
      </c>
      <c r="B76" s="30" t="s">
        <v>57</v>
      </c>
      <c r="C76" s="30" t="s">
        <v>7</v>
      </c>
      <c r="D76" s="30" t="s">
        <v>49</v>
      </c>
      <c r="E76" s="37" t="n">
        <v>3.89</v>
      </c>
      <c r="F76" s="35" t="n">
        <v>15</v>
      </c>
      <c r="G76" s="33" t="n">
        <f aca="false">SUM(E76*F76)</f>
        <v>58.35</v>
      </c>
    </row>
    <row r="77" customFormat="false" ht="15" hidden="false" customHeight="false" outlineLevel="0" collapsed="false">
      <c r="A77" s="34" t="s">
        <v>236</v>
      </c>
      <c r="B77" s="30" t="s">
        <v>174</v>
      </c>
      <c r="C77" s="30" t="s">
        <v>6</v>
      </c>
      <c r="D77" s="30" t="s">
        <v>49</v>
      </c>
      <c r="E77" s="54" t="n">
        <v>18</v>
      </c>
      <c r="F77" s="35" t="n">
        <v>3</v>
      </c>
      <c r="G77" s="55" t="n">
        <f aca="false">SUM(E77*F77)</f>
        <v>54</v>
      </c>
    </row>
    <row r="78" customFormat="false" ht="15" hidden="false" customHeight="false" outlineLevel="0" collapsed="false">
      <c r="A78" s="34" t="s">
        <v>237</v>
      </c>
      <c r="B78" s="36" t="s">
        <v>21</v>
      </c>
      <c r="C78" s="30" t="s">
        <v>6</v>
      </c>
      <c r="D78" s="30" t="s">
        <v>33</v>
      </c>
      <c r="E78" s="37" t="n">
        <v>4.1</v>
      </c>
      <c r="F78" s="35"/>
      <c r="G78" s="33" t="n">
        <f aca="false">SUM(E78*F78)</f>
        <v>0</v>
      </c>
    </row>
    <row r="79" customFormat="false" ht="15" hidden="false" customHeight="false" outlineLevel="0" collapsed="false">
      <c r="A79" s="34" t="s">
        <v>238</v>
      </c>
      <c r="B79" s="30" t="s">
        <v>53</v>
      </c>
      <c r="C79" s="30" t="s">
        <v>7</v>
      </c>
      <c r="D79" s="30" t="s">
        <v>19</v>
      </c>
      <c r="E79" s="37" t="n">
        <v>32</v>
      </c>
      <c r="F79" s="35" t="n">
        <v>1</v>
      </c>
      <c r="G79" s="33" t="n">
        <f aca="false">SUM(E79*F79)</f>
        <v>32</v>
      </c>
    </row>
    <row r="80" customFormat="false" ht="15" hidden="false" customHeight="false" outlineLevel="0" collapsed="false">
      <c r="A80" s="34" t="s">
        <v>239</v>
      </c>
      <c r="B80" s="30" t="s">
        <v>171</v>
      </c>
      <c r="C80" s="30" t="s">
        <v>7</v>
      </c>
      <c r="D80" s="30" t="s">
        <v>240</v>
      </c>
      <c r="E80" s="37" t="n">
        <v>2.98</v>
      </c>
      <c r="F80" s="35"/>
      <c r="G80" s="33" t="n">
        <f aca="false">SUM(E80*F80)</f>
        <v>0</v>
      </c>
    </row>
    <row r="81" customFormat="false" ht="15" hidden="false" customHeight="false" outlineLevel="0" collapsed="false">
      <c r="A81" s="34"/>
      <c r="B81" s="30"/>
      <c r="C81" s="30"/>
      <c r="D81" s="30"/>
      <c r="E81" s="37"/>
      <c r="F81" s="35"/>
      <c r="G81" s="33" t="n">
        <f aca="false">SUM(E81*F81)</f>
        <v>0</v>
      </c>
    </row>
    <row r="82" customFormat="false" ht="15" hidden="false" customHeight="false" outlineLevel="0" collapsed="false">
      <c r="A82" s="34"/>
      <c r="B82" s="30"/>
      <c r="C82" s="30"/>
      <c r="D82" s="30"/>
      <c r="E82" s="37"/>
      <c r="F82" s="35"/>
      <c r="G82" s="33" t="n">
        <f aca="false">SUM(E82*F82)</f>
        <v>0</v>
      </c>
    </row>
    <row r="83" customFormat="false" ht="15" hidden="false" customHeight="false" outlineLevel="0" collapsed="false">
      <c r="A83" s="34"/>
      <c r="B83" s="30"/>
      <c r="C83" s="30"/>
      <c r="D83" s="30"/>
      <c r="E83" s="37"/>
      <c r="F83" s="35"/>
      <c r="G83" s="33" t="n">
        <f aca="false">SUM(E83*F83)</f>
        <v>0</v>
      </c>
    </row>
    <row r="84" customFormat="false" ht="15" hidden="false" customHeight="false" outlineLevel="0" collapsed="false">
      <c r="A84" s="34"/>
      <c r="B84" s="30"/>
      <c r="C84" s="30"/>
      <c r="D84" s="30"/>
      <c r="E84" s="37"/>
      <c r="F84" s="35"/>
      <c r="G84" s="33" t="n">
        <f aca="false">SUM(E84*F84)</f>
        <v>0</v>
      </c>
    </row>
    <row r="85" customFormat="false" ht="15" hidden="false" customHeight="false" outlineLevel="0" collapsed="false">
      <c r="A85" s="10" t="s">
        <v>8</v>
      </c>
      <c r="B85" s="41"/>
      <c r="C85" s="41"/>
      <c r="D85" s="41"/>
      <c r="E85" s="42"/>
      <c r="F85" s="43"/>
      <c r="G85" s="44" t="e">
        <f aca="false">SUBTOTAL(109,DRFREEZER[total cost])</f>
        <v>#VALUE!</v>
      </c>
    </row>
  </sheetData>
  <sheetProtection sheet="true" password="9770" objects="true" scenarios="true" selectLockedCells="true" sort="false" autoFilter="false"/>
  <mergeCells count="1">
    <mergeCell ref="A1:J1"/>
  </mergeCells>
  <printOptions headings="false" gridLines="false" gridLinesSet="true" horizontalCentered="false" verticalCentered="false"/>
  <pageMargins left="0.2" right="0.2" top="0.7" bottom="0.75" header="0.3" footer="0.3"/>
  <pageSetup paperSize="1" scale="100" firstPageNumber="0" fitToWidth="1" fitToHeight="2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&amp;C&amp;"Calibri,Bold"&amp;16Vendue Range Associates LLC
Drawing Room Freezer Inventory</oddHeader>
    <oddFooter>&amp;L&amp;D&amp;R&amp;F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true"/>
  </sheetPr>
  <dimension ref="A1:J145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24" activePane="bottomLeft" state="frozen"/>
      <selection pane="topLeft" activeCell="A1" activeCellId="0" sqref="A1"/>
      <selection pane="bottomLeft" activeCell="A34" activeCellId="0" sqref="A34"/>
    </sheetView>
  </sheetViews>
  <sheetFormatPr defaultRowHeight="15"/>
  <cols>
    <col collapsed="false" hidden="false" max="1" min="1" style="13" width="31.7125506072874"/>
    <col collapsed="false" hidden="false" max="2" min="2" style="13" width="26.5708502024291"/>
    <col collapsed="false" hidden="false" max="3" min="3" style="13" width="18.1376518218623"/>
    <col collapsed="false" hidden="false" max="4" min="4" style="13" width="12.1417004048583"/>
    <col collapsed="false" hidden="false" max="5" min="5" style="13" width="18.004048582996"/>
    <col collapsed="false" hidden="false" max="6" min="6" style="13" width="14.5668016194332"/>
    <col collapsed="false" hidden="false" max="7" min="7" style="13" width="21.0040485829959"/>
    <col collapsed="false" hidden="false" max="8" min="8" style="13" width="2.71255060728745"/>
    <col collapsed="false" hidden="false" max="9" min="9" style="13" width="18.7085020242915"/>
    <col collapsed="false" hidden="false" max="10" min="10" style="13" width="21.0040485829959"/>
    <col collapsed="false" hidden="false" max="1025" min="11" style="13" width="9.1417004048583"/>
  </cols>
  <sheetData>
    <row r="1" customFormat="false" ht="21" hidden="false" customHeight="false" outlineLevel="0" collapsed="false">
      <c r="A1" s="61" t="str">
        <f aca="false">"For The Month Ended: "&amp;TEXT(SUMMARY!$C$1,"MMMMMMMMM DD, YYYY")</f>
        <v>For The Month Ended: 12.31.2016</v>
      </c>
      <c r="B1" s="61"/>
      <c r="C1" s="61"/>
      <c r="D1" s="61"/>
      <c r="E1" s="61"/>
      <c r="F1" s="61"/>
      <c r="G1" s="61"/>
      <c r="H1" s="61"/>
      <c r="I1" s="61"/>
      <c r="J1" s="61"/>
    </row>
    <row r="2" customFormat="false" ht="12.95" hidden="false" customHeight="true" outlineLevel="0" collapsed="false">
      <c r="A2" s="15"/>
      <c r="B2" s="15"/>
      <c r="C2" s="16"/>
      <c r="D2" s="16"/>
      <c r="E2" s="17"/>
      <c r="F2" s="17"/>
      <c r="G2" s="62"/>
      <c r="I2" s="48" t="s">
        <v>3</v>
      </c>
      <c r="J2" s="48" t="s">
        <v>14</v>
      </c>
    </row>
    <row r="3" customFormat="false" ht="12.95" hidden="false" customHeight="true" outlineLevel="0" collapsed="false">
      <c r="A3" s="15"/>
      <c r="B3" s="15"/>
      <c r="C3" s="15"/>
      <c r="D3" s="15"/>
      <c r="E3" s="15"/>
      <c r="F3" s="15"/>
      <c r="G3" s="15"/>
      <c r="I3" s="51" t="s">
        <v>6</v>
      </c>
      <c r="J3" s="52" t="e">
        <f aca="false">SUMIFS($G$6:$G$144,$C$6:$C$144,Table20[[#this row],[location]])</f>
        <v>#VALUE!</v>
      </c>
    </row>
    <row r="4" customFormat="false" ht="12.95" hidden="false" customHeight="true" outlineLevel="0" collapsed="false">
      <c r="A4" s="15"/>
      <c r="B4" s="15"/>
      <c r="C4" s="15"/>
      <c r="D4" s="15"/>
      <c r="E4" s="15"/>
      <c r="F4" s="15"/>
      <c r="G4" s="15"/>
      <c r="I4" s="51" t="s">
        <v>7</v>
      </c>
      <c r="J4" s="52" t="e">
        <f aca="false">SUMIFS($G$6:$G$144,$C$6:$C$144,Table20[[#this row],[location]])</f>
        <v>#VALUE!</v>
      </c>
    </row>
    <row r="5" customFormat="false" ht="15" hidden="false" customHeight="true" outlineLevel="0" collapsed="false">
      <c r="A5" s="22" t="s">
        <v>9</v>
      </c>
      <c r="B5" s="23" t="s">
        <v>10</v>
      </c>
      <c r="C5" s="23" t="s">
        <v>3</v>
      </c>
      <c r="D5" s="23" t="s">
        <v>11</v>
      </c>
      <c r="E5" s="24" t="s">
        <v>12</v>
      </c>
      <c r="F5" s="25" t="s">
        <v>13</v>
      </c>
      <c r="G5" s="26" t="s">
        <v>14</v>
      </c>
      <c r="I5" s="48" t="s">
        <v>8</v>
      </c>
      <c r="J5" s="53" t="e">
        <f aca="false">SUBTOTAL(109,Table20[total cost])</f>
        <v>#VALUE!</v>
      </c>
    </row>
    <row r="6" customFormat="false" ht="15" hidden="false" customHeight="false" outlineLevel="0" collapsed="false">
      <c r="A6" s="34" t="s">
        <v>241</v>
      </c>
      <c r="B6" s="57" t="s">
        <v>41</v>
      </c>
      <c r="C6" s="30" t="s">
        <v>6</v>
      </c>
      <c r="D6" s="30" t="s">
        <v>104</v>
      </c>
      <c r="E6" s="37" t="n">
        <v>1.64</v>
      </c>
      <c r="F6" s="35"/>
      <c r="G6" s="33" t="n">
        <f aca="false">SUM(E6*F6)</f>
        <v>0</v>
      </c>
    </row>
    <row r="7" customFormat="false" ht="15" hidden="false" customHeight="false" outlineLevel="0" collapsed="false">
      <c r="A7" s="59" t="s">
        <v>242</v>
      </c>
      <c r="B7" s="57" t="s">
        <v>41</v>
      </c>
      <c r="C7" s="57" t="s">
        <v>6</v>
      </c>
      <c r="D7" s="57" t="s">
        <v>104</v>
      </c>
      <c r="E7" s="37" t="n">
        <v>0.8</v>
      </c>
      <c r="F7" s="56"/>
      <c r="G7" s="33" t="n">
        <f aca="false">SUM(E7*F7)</f>
        <v>0</v>
      </c>
    </row>
    <row r="8" customFormat="false" ht="15" hidden="false" customHeight="false" outlineLevel="0" collapsed="false">
      <c r="A8" s="34" t="s">
        <v>243</v>
      </c>
      <c r="B8" s="30" t="s">
        <v>41</v>
      </c>
      <c r="C8" s="30" t="s">
        <v>6</v>
      </c>
      <c r="D8" s="30" t="s">
        <v>27</v>
      </c>
      <c r="E8" s="63" t="n">
        <v>1</v>
      </c>
      <c r="F8" s="35" t="n">
        <v>37.6</v>
      </c>
      <c r="G8" s="33" t="n">
        <f aca="false">SUM(E8*F8)</f>
        <v>37.6</v>
      </c>
    </row>
    <row r="9" customFormat="false" ht="15" hidden="false" customHeight="false" outlineLevel="0" collapsed="false">
      <c r="A9" s="34" t="s">
        <v>244</v>
      </c>
      <c r="B9" s="57" t="s">
        <v>41</v>
      </c>
      <c r="C9" s="30" t="s">
        <v>6</v>
      </c>
      <c r="D9" s="30" t="s">
        <v>104</v>
      </c>
      <c r="E9" s="37" t="n">
        <v>6.72</v>
      </c>
      <c r="F9" s="35" t="n">
        <v>6</v>
      </c>
      <c r="G9" s="33" t="n">
        <f aca="false">SUM(E9*F9)</f>
        <v>40.32</v>
      </c>
    </row>
    <row r="10" customFormat="false" ht="15" hidden="false" customHeight="false" outlineLevel="0" collapsed="false">
      <c r="A10" s="34" t="s">
        <v>245</v>
      </c>
      <c r="B10" s="30" t="s">
        <v>246</v>
      </c>
      <c r="C10" s="30" t="s">
        <v>6</v>
      </c>
      <c r="D10" s="30" t="s">
        <v>104</v>
      </c>
      <c r="E10" s="63" t="n">
        <v>140</v>
      </c>
      <c r="F10" s="35" t="n">
        <v>1</v>
      </c>
      <c r="G10" s="33" t="n">
        <f aca="false">SUM(E10*F10)</f>
        <v>140</v>
      </c>
    </row>
    <row r="11" customFormat="false" ht="15" hidden="false" customHeight="false" outlineLevel="0" collapsed="false">
      <c r="A11" s="34" t="s">
        <v>247</v>
      </c>
      <c r="B11" s="57" t="s">
        <v>41</v>
      </c>
      <c r="C11" s="30" t="s">
        <v>7</v>
      </c>
      <c r="D11" s="30" t="s">
        <v>104</v>
      </c>
      <c r="E11" s="37" t="n">
        <v>15.33</v>
      </c>
      <c r="F11" s="35" t="n">
        <v>1</v>
      </c>
      <c r="G11" s="33" t="n">
        <f aca="false">SUM(E11*F11)</f>
        <v>15.33</v>
      </c>
    </row>
    <row r="12" customFormat="false" ht="15" hidden="false" customHeight="false" outlineLevel="0" collapsed="false">
      <c r="A12" s="34" t="s">
        <v>248</v>
      </c>
      <c r="B12" s="57" t="s">
        <v>41</v>
      </c>
      <c r="C12" s="30" t="s">
        <v>6</v>
      </c>
      <c r="D12" s="30" t="s">
        <v>30</v>
      </c>
      <c r="E12" s="37" t="n">
        <v>9.13</v>
      </c>
      <c r="F12" s="32"/>
      <c r="G12" s="33" t="n">
        <f aca="false">SUM(E12*F12)</f>
        <v>0</v>
      </c>
    </row>
    <row r="13" customFormat="false" ht="15" hidden="false" customHeight="false" outlineLevel="0" collapsed="false">
      <c r="A13" s="34" t="s">
        <v>249</v>
      </c>
      <c r="B13" s="57" t="s">
        <v>41</v>
      </c>
      <c r="C13" s="30" t="s">
        <v>6</v>
      </c>
      <c r="D13" s="30" t="s">
        <v>250</v>
      </c>
      <c r="E13" s="37" t="n">
        <v>53.68</v>
      </c>
      <c r="F13" s="35" t="n">
        <v>1</v>
      </c>
      <c r="G13" s="33" t="n">
        <f aca="false">SUM(E13*F13)</f>
        <v>53.68</v>
      </c>
    </row>
    <row r="14" customFormat="false" ht="15" hidden="false" customHeight="false" outlineLevel="0" collapsed="false">
      <c r="A14" s="34" t="s">
        <v>251</v>
      </c>
      <c r="B14" s="57" t="s">
        <v>41</v>
      </c>
      <c r="C14" s="30" t="s">
        <v>6</v>
      </c>
      <c r="D14" s="30" t="s">
        <v>250</v>
      </c>
      <c r="E14" s="37" t="n">
        <v>53.68</v>
      </c>
      <c r="F14" s="35" t="n">
        <v>3</v>
      </c>
      <c r="G14" s="33" t="n">
        <f aca="false">SUM(E14*F14)</f>
        <v>161.04</v>
      </c>
    </row>
    <row r="15" customFormat="false" ht="15" hidden="false" customHeight="false" outlineLevel="0" collapsed="false">
      <c r="A15" s="34" t="s">
        <v>252</v>
      </c>
      <c r="B15" s="57" t="s">
        <v>41</v>
      </c>
      <c r="C15" s="30" t="s">
        <v>6</v>
      </c>
      <c r="D15" s="30" t="s">
        <v>30</v>
      </c>
      <c r="E15" s="37" t="n">
        <v>57.69</v>
      </c>
      <c r="F15" s="32"/>
      <c r="G15" s="33" t="n">
        <f aca="false">SUM(E15*F15)</f>
        <v>0</v>
      </c>
    </row>
    <row r="16" customFormat="false" ht="15" hidden="false" customHeight="false" outlineLevel="0" collapsed="false">
      <c r="A16" s="34" t="s">
        <v>253</v>
      </c>
      <c r="B16" s="57" t="s">
        <v>41</v>
      </c>
      <c r="C16" s="30" t="s">
        <v>6</v>
      </c>
      <c r="D16" s="30" t="s">
        <v>104</v>
      </c>
      <c r="E16" s="37" t="n">
        <v>39</v>
      </c>
      <c r="F16" s="32" t="n">
        <v>1</v>
      </c>
      <c r="G16" s="33" t="n">
        <f aca="false">SUM(E16*F16)</f>
        <v>39</v>
      </c>
    </row>
    <row r="17" customFormat="false" ht="15" hidden="false" customHeight="false" outlineLevel="0" collapsed="false">
      <c r="A17" s="34" t="s">
        <v>254</v>
      </c>
      <c r="B17" s="57" t="s">
        <v>41</v>
      </c>
      <c r="C17" s="30" t="s">
        <v>6</v>
      </c>
      <c r="D17" s="30" t="s">
        <v>45</v>
      </c>
      <c r="E17" s="37" t="n">
        <v>6.52</v>
      </c>
      <c r="F17" s="35" t="n">
        <v>2</v>
      </c>
      <c r="G17" s="33" t="n">
        <f aca="false">SUM(E17*F17)</f>
        <v>13.04</v>
      </c>
    </row>
    <row r="18" customFormat="false" ht="15" hidden="false" customHeight="false" outlineLevel="0" collapsed="false">
      <c r="A18" s="34" t="s">
        <v>255</v>
      </c>
      <c r="B18" s="30" t="s">
        <v>41</v>
      </c>
      <c r="C18" s="30" t="s">
        <v>6</v>
      </c>
      <c r="D18" s="30" t="s">
        <v>49</v>
      </c>
      <c r="E18" s="63" t="n">
        <v>4</v>
      </c>
      <c r="F18" s="35" t="n">
        <v>2</v>
      </c>
      <c r="G18" s="33" t="n">
        <f aca="false">SUM(E18*F18)</f>
        <v>8</v>
      </c>
    </row>
    <row r="19" customFormat="false" ht="15" hidden="false" customHeight="false" outlineLevel="0" collapsed="false">
      <c r="A19" s="34" t="s">
        <v>256</v>
      </c>
      <c r="B19" s="30" t="s">
        <v>257</v>
      </c>
      <c r="C19" s="30" t="s">
        <v>6</v>
      </c>
      <c r="D19" s="30" t="s">
        <v>104</v>
      </c>
      <c r="E19" s="37" t="n">
        <v>16.87</v>
      </c>
      <c r="F19" s="35"/>
      <c r="G19" s="33" t="n">
        <f aca="false">SUM(E19*F19)</f>
        <v>0</v>
      </c>
    </row>
    <row r="20" customFormat="false" ht="15" hidden="false" customHeight="false" outlineLevel="0" collapsed="false">
      <c r="A20" s="34" t="s">
        <v>258</v>
      </c>
      <c r="B20" s="30" t="s">
        <v>41</v>
      </c>
      <c r="C20" s="30" t="s">
        <v>6</v>
      </c>
      <c r="D20" s="30" t="s">
        <v>49</v>
      </c>
      <c r="E20" s="63" t="n">
        <v>1.31</v>
      </c>
      <c r="F20" s="35" t="n">
        <v>2</v>
      </c>
      <c r="G20" s="33" t="n">
        <f aca="false">SUM(E20*F20)</f>
        <v>2.62</v>
      </c>
    </row>
    <row r="21" customFormat="false" ht="15" hidden="false" customHeight="false" outlineLevel="0" collapsed="false">
      <c r="A21" s="34" t="s">
        <v>259</v>
      </c>
      <c r="B21" s="57" t="s">
        <v>41</v>
      </c>
      <c r="C21" s="30" t="s">
        <v>6</v>
      </c>
      <c r="D21" s="30" t="s">
        <v>104</v>
      </c>
      <c r="E21" s="37" t="n">
        <v>0.73</v>
      </c>
      <c r="F21" s="35" t="n">
        <v>2</v>
      </c>
      <c r="G21" s="33" t="n">
        <f aca="false">SUM(E21*F21)</f>
        <v>1.46</v>
      </c>
    </row>
    <row r="22" customFormat="false" ht="15" hidden="false" customHeight="false" outlineLevel="0" collapsed="false">
      <c r="A22" s="34" t="s">
        <v>260</v>
      </c>
      <c r="B22" s="57" t="s">
        <v>41</v>
      </c>
      <c r="C22" s="30" t="s">
        <v>6</v>
      </c>
      <c r="D22" s="30" t="s">
        <v>27</v>
      </c>
      <c r="E22" s="37" t="n">
        <v>40.17</v>
      </c>
      <c r="F22" s="35" t="n">
        <v>1</v>
      </c>
      <c r="G22" s="33" t="n">
        <f aca="false">SUM(E22*F22)</f>
        <v>40.17</v>
      </c>
    </row>
    <row r="23" customFormat="false" ht="15" hidden="false" customHeight="false" outlineLevel="0" collapsed="false">
      <c r="A23" s="34" t="s">
        <v>261</v>
      </c>
      <c r="B23" s="30" t="s">
        <v>41</v>
      </c>
      <c r="C23" s="30" t="s">
        <v>6</v>
      </c>
      <c r="D23" s="30" t="s">
        <v>49</v>
      </c>
      <c r="E23" s="63" t="n">
        <v>18.7</v>
      </c>
      <c r="F23" s="35" t="n">
        <v>2</v>
      </c>
      <c r="G23" s="33" t="n">
        <f aca="false">SUM(E23*F23)</f>
        <v>37.4</v>
      </c>
    </row>
    <row r="24" customFormat="false" ht="15" hidden="false" customHeight="false" outlineLevel="0" collapsed="false">
      <c r="A24" s="59" t="s">
        <v>262</v>
      </c>
      <c r="B24" s="57" t="s">
        <v>41</v>
      </c>
      <c r="C24" s="57" t="s">
        <v>6</v>
      </c>
      <c r="D24" s="57" t="s">
        <v>45</v>
      </c>
      <c r="E24" s="38" t="n">
        <v>2.3</v>
      </c>
      <c r="F24" s="35"/>
      <c r="G24" s="33" t="n">
        <f aca="false">SUM(E24*F24)</f>
        <v>0</v>
      </c>
    </row>
    <row r="25" customFormat="false" ht="15" hidden="false" customHeight="false" outlineLevel="0" collapsed="false">
      <c r="A25" s="59" t="s">
        <v>263</v>
      </c>
      <c r="B25" s="57" t="s">
        <v>41</v>
      </c>
      <c r="C25" s="57" t="s">
        <v>6</v>
      </c>
      <c r="D25" s="57" t="s">
        <v>17</v>
      </c>
      <c r="E25" s="38" t="n">
        <v>18.69</v>
      </c>
      <c r="F25" s="35" t="n">
        <v>1</v>
      </c>
      <c r="G25" s="33" t="n">
        <f aca="false">SUM(E25*F25)</f>
        <v>18.69</v>
      </c>
    </row>
    <row r="26" customFormat="false" ht="15" hidden="false" customHeight="false" outlineLevel="0" collapsed="false">
      <c r="A26" s="59" t="s">
        <v>264</v>
      </c>
      <c r="B26" s="57" t="s">
        <v>41</v>
      </c>
      <c r="C26" s="57" t="s">
        <v>6</v>
      </c>
      <c r="D26" s="57" t="s">
        <v>45</v>
      </c>
      <c r="E26" s="38" t="n">
        <v>23.1</v>
      </c>
      <c r="F26" s="35" t="n">
        <v>0.5</v>
      </c>
      <c r="G26" s="33" t="n">
        <f aca="false">SUM(E26*F26)</f>
        <v>11.55</v>
      </c>
    </row>
    <row r="27" customFormat="false" ht="15" hidden="false" customHeight="false" outlineLevel="0" collapsed="false">
      <c r="A27" s="34" t="s">
        <v>265</v>
      </c>
      <c r="B27" s="30" t="s">
        <v>41</v>
      </c>
      <c r="C27" s="30" t="s">
        <v>6</v>
      </c>
      <c r="D27" s="30" t="s">
        <v>30</v>
      </c>
      <c r="E27" s="63" t="n">
        <v>34</v>
      </c>
      <c r="F27" s="35"/>
      <c r="G27" s="33" t="n">
        <f aca="false">SUM(E27*F27)</f>
        <v>0</v>
      </c>
    </row>
    <row r="28" customFormat="false" ht="15" hidden="false" customHeight="false" outlineLevel="0" collapsed="false">
      <c r="A28" s="34" t="s">
        <v>266</v>
      </c>
      <c r="B28" s="30" t="s">
        <v>41</v>
      </c>
      <c r="C28" s="30" t="s">
        <v>6</v>
      </c>
      <c r="D28" s="30" t="s">
        <v>49</v>
      </c>
      <c r="E28" s="63" t="n">
        <v>12.07</v>
      </c>
      <c r="F28" s="35" t="n">
        <v>7.2</v>
      </c>
      <c r="G28" s="33" t="n">
        <f aca="false">SUM(E28*F28)</f>
        <v>86.904</v>
      </c>
    </row>
    <row r="29" customFormat="false" ht="15" hidden="false" customHeight="false" outlineLevel="0" collapsed="false">
      <c r="A29" s="34" t="s">
        <v>267</v>
      </c>
      <c r="B29" s="57" t="s">
        <v>41</v>
      </c>
      <c r="C29" s="30" t="s">
        <v>6</v>
      </c>
      <c r="D29" s="30" t="s">
        <v>45</v>
      </c>
      <c r="E29" s="37" t="n">
        <v>0.3</v>
      </c>
      <c r="F29" s="35" t="n">
        <v>15</v>
      </c>
      <c r="G29" s="33" t="n">
        <f aca="false">SUM(E29*F29)</f>
        <v>4.5</v>
      </c>
    </row>
    <row r="30" customFormat="false" ht="15" hidden="false" customHeight="false" outlineLevel="0" collapsed="false">
      <c r="A30" s="34" t="s">
        <v>268</v>
      </c>
      <c r="B30" s="57" t="s">
        <v>41</v>
      </c>
      <c r="C30" s="30" t="s">
        <v>6</v>
      </c>
      <c r="D30" s="30" t="s">
        <v>30</v>
      </c>
      <c r="E30" s="37" t="n">
        <v>9.05</v>
      </c>
      <c r="F30" s="35"/>
      <c r="G30" s="33" t="n">
        <f aca="false">SUM(E30*F30)</f>
        <v>0</v>
      </c>
    </row>
    <row r="31" customFormat="false" ht="15" hidden="false" customHeight="false" outlineLevel="0" collapsed="false">
      <c r="A31" s="34" t="s">
        <v>269</v>
      </c>
      <c r="B31" s="30" t="s">
        <v>41</v>
      </c>
      <c r="C31" s="30" t="s">
        <v>6</v>
      </c>
      <c r="D31" s="30" t="s">
        <v>30</v>
      </c>
      <c r="E31" s="63" t="n">
        <v>13.55</v>
      </c>
      <c r="F31" s="35" t="n">
        <v>1</v>
      </c>
      <c r="G31" s="33" t="n">
        <f aca="false">SUM(E31*F31)</f>
        <v>13.55</v>
      </c>
    </row>
    <row r="32" customFormat="false" ht="15" hidden="false" customHeight="false" outlineLevel="0" collapsed="false">
      <c r="A32" s="34" t="s">
        <v>270</v>
      </c>
      <c r="B32" s="30" t="s">
        <v>41</v>
      </c>
      <c r="C32" s="30" t="s">
        <v>6</v>
      </c>
      <c r="D32" s="30" t="s">
        <v>49</v>
      </c>
      <c r="E32" s="63" t="n">
        <v>6.7</v>
      </c>
      <c r="F32" s="35" t="n">
        <v>5</v>
      </c>
      <c r="G32" s="33" t="n">
        <f aca="false">SUM(E32*F32)</f>
        <v>33.5</v>
      </c>
    </row>
    <row r="33" customFormat="false" ht="15" hidden="false" customHeight="false" outlineLevel="0" collapsed="false">
      <c r="A33" s="34" t="s">
        <v>271</v>
      </c>
      <c r="B33" s="57" t="s">
        <v>41</v>
      </c>
      <c r="C33" s="30" t="s">
        <v>6</v>
      </c>
      <c r="D33" s="30" t="s">
        <v>27</v>
      </c>
      <c r="E33" s="37" t="n">
        <v>94.87</v>
      </c>
      <c r="F33" s="35" t="n">
        <v>0.5</v>
      </c>
      <c r="G33" s="33" t="n">
        <f aca="false">SUM(E33*F33)</f>
        <v>47.435</v>
      </c>
    </row>
    <row r="34" customFormat="false" ht="15" hidden="false" customHeight="false" outlineLevel="0" collapsed="false">
      <c r="A34" s="34" t="s">
        <v>272</v>
      </c>
      <c r="B34" s="57" t="s">
        <v>41</v>
      </c>
      <c r="C34" s="30" t="s">
        <v>6</v>
      </c>
      <c r="D34" s="30" t="s">
        <v>45</v>
      </c>
      <c r="E34" s="37" t="n">
        <v>9.13</v>
      </c>
      <c r="F34" s="35"/>
      <c r="G34" s="33" t="n">
        <f aca="false">SUM(E34*F34)</f>
        <v>0</v>
      </c>
    </row>
    <row r="35" customFormat="false" ht="15" hidden="false" customHeight="false" outlineLevel="0" collapsed="false">
      <c r="A35" s="59" t="s">
        <v>273</v>
      </c>
      <c r="B35" s="57" t="s">
        <v>41</v>
      </c>
      <c r="C35" s="57" t="s">
        <v>6</v>
      </c>
      <c r="D35" s="57" t="s">
        <v>45</v>
      </c>
      <c r="E35" s="37" t="n">
        <v>4</v>
      </c>
      <c r="F35" s="35"/>
      <c r="G35" s="33" t="n">
        <f aca="false">SUM(E35*F35)</f>
        <v>0</v>
      </c>
    </row>
    <row r="36" customFormat="false" ht="15" hidden="false" customHeight="false" outlineLevel="0" collapsed="false">
      <c r="A36" s="34" t="s">
        <v>274</v>
      </c>
      <c r="B36" s="57" t="s">
        <v>41</v>
      </c>
      <c r="C36" s="30" t="s">
        <v>6</v>
      </c>
      <c r="D36" s="30" t="s">
        <v>17</v>
      </c>
      <c r="E36" s="37" t="n">
        <v>8.02</v>
      </c>
      <c r="F36" s="35" t="n">
        <v>1</v>
      </c>
      <c r="G36" s="33" t="n">
        <f aca="false">SUM(E36*F36)</f>
        <v>8.02</v>
      </c>
    </row>
    <row r="37" customFormat="false" ht="15" hidden="false" customHeight="false" outlineLevel="0" collapsed="false">
      <c r="A37" s="34" t="s">
        <v>275</v>
      </c>
      <c r="B37" s="30" t="s">
        <v>257</v>
      </c>
      <c r="C37" s="30" t="s">
        <v>6</v>
      </c>
      <c r="D37" s="30" t="s">
        <v>276</v>
      </c>
      <c r="E37" s="37" t="n">
        <v>3.26</v>
      </c>
      <c r="F37" s="35"/>
      <c r="G37" s="33" t="n">
        <f aca="false">SUM(E37*F37)</f>
        <v>0</v>
      </c>
    </row>
    <row r="38" customFormat="false" ht="15" hidden="false" customHeight="false" outlineLevel="0" collapsed="false">
      <c r="A38" s="34" t="s">
        <v>277</v>
      </c>
      <c r="B38" s="30" t="s">
        <v>257</v>
      </c>
      <c r="C38" s="30" t="s">
        <v>6</v>
      </c>
      <c r="D38" s="30" t="s">
        <v>104</v>
      </c>
      <c r="E38" s="37" t="n">
        <v>1.98</v>
      </c>
      <c r="F38" s="35"/>
      <c r="G38" s="33" t="n">
        <f aca="false">SUM(E38*F38)</f>
        <v>0</v>
      </c>
    </row>
    <row r="39" customFormat="false" ht="15" hidden="false" customHeight="false" outlineLevel="0" collapsed="false">
      <c r="A39" s="34" t="s">
        <v>278</v>
      </c>
      <c r="B39" s="57" t="s">
        <v>41</v>
      </c>
      <c r="C39" s="30" t="s">
        <v>6</v>
      </c>
      <c r="D39" s="30" t="s">
        <v>104</v>
      </c>
      <c r="E39" s="37" t="n">
        <v>4.19</v>
      </c>
      <c r="F39" s="64" t="n">
        <v>2</v>
      </c>
      <c r="G39" s="33" t="n">
        <f aca="false">SUM(E39*F39)</f>
        <v>8.38</v>
      </c>
    </row>
    <row r="40" customFormat="false" ht="15" hidden="false" customHeight="false" outlineLevel="0" collapsed="false">
      <c r="A40" s="34" t="s">
        <v>279</v>
      </c>
      <c r="B40" s="30" t="s">
        <v>257</v>
      </c>
      <c r="C40" s="30" t="s">
        <v>6</v>
      </c>
      <c r="D40" s="30" t="s">
        <v>280</v>
      </c>
      <c r="E40" s="37" t="n">
        <v>4.86</v>
      </c>
      <c r="F40" s="64" t="n">
        <v>2</v>
      </c>
      <c r="G40" s="33" t="n">
        <f aca="false">SUM(E40*F40)</f>
        <v>9.72</v>
      </c>
    </row>
    <row r="41" customFormat="false" ht="15" hidden="false" customHeight="false" outlineLevel="0" collapsed="false">
      <c r="A41" s="34" t="s">
        <v>281</v>
      </c>
      <c r="B41" s="57" t="s">
        <v>41</v>
      </c>
      <c r="C41" s="57" t="s">
        <v>6</v>
      </c>
      <c r="D41" s="30" t="s">
        <v>104</v>
      </c>
      <c r="E41" s="60" t="n">
        <v>49.62</v>
      </c>
      <c r="F41" s="35" t="n">
        <v>1</v>
      </c>
      <c r="G41" s="33" t="n">
        <f aca="false">SUM(E41*F41)</f>
        <v>49.62</v>
      </c>
    </row>
    <row r="42" customFormat="false" ht="15" hidden="false" customHeight="false" outlineLevel="0" collapsed="false">
      <c r="A42" s="34" t="s">
        <v>282</v>
      </c>
      <c r="B42" s="57" t="s">
        <v>41</v>
      </c>
      <c r="C42" s="57" t="s">
        <v>6</v>
      </c>
      <c r="D42" s="30" t="s">
        <v>104</v>
      </c>
      <c r="E42" s="63" t="n">
        <v>15</v>
      </c>
      <c r="F42" s="35" t="n">
        <v>1</v>
      </c>
      <c r="G42" s="33" t="n">
        <f aca="false">SUM(E42*F42)</f>
        <v>15</v>
      </c>
    </row>
    <row r="43" customFormat="false" ht="15" hidden="false" customHeight="false" outlineLevel="0" collapsed="false">
      <c r="A43" s="34" t="s">
        <v>283</v>
      </c>
      <c r="B43" s="57" t="s">
        <v>41</v>
      </c>
      <c r="C43" s="30" t="s">
        <v>6</v>
      </c>
      <c r="D43" s="30" t="s">
        <v>42</v>
      </c>
      <c r="E43" s="37" t="n">
        <v>18.98</v>
      </c>
      <c r="F43" s="35"/>
      <c r="G43" s="33" t="n">
        <f aca="false">SUM(E43*F43)</f>
        <v>0</v>
      </c>
    </row>
    <row r="44" customFormat="false" ht="15" hidden="false" customHeight="false" outlineLevel="0" collapsed="false">
      <c r="A44" s="34" t="s">
        <v>284</v>
      </c>
      <c r="B44" s="57" t="s">
        <v>41</v>
      </c>
      <c r="C44" s="30" t="s">
        <v>6</v>
      </c>
      <c r="D44" s="30" t="s">
        <v>42</v>
      </c>
      <c r="E44" s="37" t="n">
        <v>85</v>
      </c>
      <c r="F44" s="35" t="n">
        <v>2</v>
      </c>
      <c r="G44" s="33" t="n">
        <f aca="false">SUM(E44*F44)</f>
        <v>170</v>
      </c>
    </row>
    <row r="45" customFormat="false" ht="15" hidden="false" customHeight="false" outlineLevel="0" collapsed="false">
      <c r="A45" s="34" t="s">
        <v>285</v>
      </c>
      <c r="B45" s="57" t="s">
        <v>41</v>
      </c>
      <c r="C45" s="30" t="s">
        <v>6</v>
      </c>
      <c r="D45" s="30" t="s">
        <v>42</v>
      </c>
      <c r="E45" s="37" t="n">
        <v>18.98</v>
      </c>
      <c r="F45" s="35" t="n">
        <v>2</v>
      </c>
      <c r="G45" s="33" t="n">
        <f aca="false">SUM(E45*F45)</f>
        <v>37.96</v>
      </c>
    </row>
    <row r="46" customFormat="false" ht="15" hidden="false" customHeight="false" outlineLevel="0" collapsed="false">
      <c r="A46" s="34" t="s">
        <v>286</v>
      </c>
      <c r="B46" s="57" t="s">
        <v>41</v>
      </c>
      <c r="C46" s="30" t="s">
        <v>6</v>
      </c>
      <c r="D46" s="30" t="s">
        <v>30</v>
      </c>
      <c r="E46" s="37" t="n">
        <v>36</v>
      </c>
      <c r="F46" s="35"/>
      <c r="G46" s="33" t="n">
        <f aca="false">SUM(E46*F46)</f>
        <v>0</v>
      </c>
    </row>
    <row r="47" customFormat="false" ht="15" hidden="false" customHeight="false" outlineLevel="0" collapsed="false">
      <c r="A47" s="59" t="s">
        <v>287</v>
      </c>
      <c r="B47" s="57" t="s">
        <v>41</v>
      </c>
      <c r="C47" s="57" t="s">
        <v>6</v>
      </c>
      <c r="D47" s="57" t="s">
        <v>104</v>
      </c>
      <c r="E47" s="37" t="n">
        <v>18.26</v>
      </c>
      <c r="F47" s="56"/>
      <c r="G47" s="33" t="n">
        <f aca="false">SUM(E47*F47)</f>
        <v>0</v>
      </c>
    </row>
    <row r="48" customFormat="false" ht="15" hidden="false" customHeight="false" outlineLevel="0" collapsed="false">
      <c r="A48" s="34" t="s">
        <v>288</v>
      </c>
      <c r="B48" s="30" t="s">
        <v>41</v>
      </c>
      <c r="C48" s="30" t="s">
        <v>6</v>
      </c>
      <c r="D48" s="30" t="s">
        <v>49</v>
      </c>
      <c r="E48" s="63" t="n">
        <v>18</v>
      </c>
      <c r="F48" s="35" t="n">
        <v>2.65</v>
      </c>
      <c r="G48" s="33" t="n">
        <f aca="false">SUM(E48*F48)</f>
        <v>47.7</v>
      </c>
    </row>
    <row r="49" customFormat="false" ht="15" hidden="false" customHeight="false" outlineLevel="0" collapsed="false">
      <c r="A49" s="59" t="s">
        <v>289</v>
      </c>
      <c r="B49" s="57" t="s">
        <v>41</v>
      </c>
      <c r="C49" s="57" t="s">
        <v>6</v>
      </c>
      <c r="D49" s="57" t="s">
        <v>104</v>
      </c>
      <c r="E49" s="37" t="n">
        <v>158</v>
      </c>
      <c r="F49" s="56"/>
      <c r="G49" s="33" t="n">
        <f aca="false">SUM(E49*F49)</f>
        <v>0</v>
      </c>
    </row>
    <row r="50" customFormat="false" ht="15" hidden="false" customHeight="false" outlineLevel="0" collapsed="false">
      <c r="A50" s="34" t="s">
        <v>290</v>
      </c>
      <c r="B50" s="57" t="s">
        <v>41</v>
      </c>
      <c r="C50" s="30" t="s">
        <v>6</v>
      </c>
      <c r="D50" s="30" t="s">
        <v>45</v>
      </c>
      <c r="E50" s="37" t="n">
        <v>7.89</v>
      </c>
      <c r="F50" s="35"/>
      <c r="G50" s="33" t="n">
        <f aca="false">SUM(E50*F50)</f>
        <v>0</v>
      </c>
    </row>
    <row r="51" customFormat="false" ht="15" hidden="false" customHeight="false" outlineLevel="0" collapsed="false">
      <c r="A51" s="34" t="s">
        <v>291</v>
      </c>
      <c r="B51" s="57" t="s">
        <v>41</v>
      </c>
      <c r="C51" s="30" t="s">
        <v>6</v>
      </c>
      <c r="D51" s="30" t="s">
        <v>45</v>
      </c>
      <c r="E51" s="37" t="n">
        <v>41.51</v>
      </c>
      <c r="F51" s="35"/>
      <c r="G51" s="33" t="n">
        <f aca="false">SUM(E51*F51)</f>
        <v>0</v>
      </c>
    </row>
    <row r="52" customFormat="false" ht="15" hidden="false" customHeight="false" outlineLevel="0" collapsed="false">
      <c r="A52" s="34" t="s">
        <v>292</v>
      </c>
      <c r="B52" s="30" t="s">
        <v>41</v>
      </c>
      <c r="C52" s="30" t="s">
        <v>6</v>
      </c>
      <c r="D52" s="30" t="s">
        <v>27</v>
      </c>
      <c r="E52" s="63" t="n">
        <v>121.01</v>
      </c>
      <c r="F52" s="35" t="n">
        <v>2</v>
      </c>
      <c r="G52" s="33" t="n">
        <f aca="false">SUM(E52*F52)</f>
        <v>242.02</v>
      </c>
    </row>
    <row r="53" customFormat="false" ht="15" hidden="false" customHeight="false" outlineLevel="0" collapsed="false">
      <c r="A53" s="34" t="s">
        <v>293</v>
      </c>
      <c r="B53" s="30" t="s">
        <v>41</v>
      </c>
      <c r="C53" s="30" t="s">
        <v>6</v>
      </c>
      <c r="D53" s="30" t="s">
        <v>49</v>
      </c>
      <c r="E53" s="63" t="n">
        <v>28.73</v>
      </c>
      <c r="F53" s="35"/>
      <c r="G53" s="33" t="n">
        <f aca="false">SUM(E53*F53)</f>
        <v>0</v>
      </c>
    </row>
    <row r="54" customFormat="false" ht="15" hidden="false" customHeight="false" outlineLevel="0" collapsed="false">
      <c r="A54" s="34" t="s">
        <v>294</v>
      </c>
      <c r="B54" s="57" t="s">
        <v>41</v>
      </c>
      <c r="C54" s="30" t="s">
        <v>6</v>
      </c>
      <c r="D54" s="30" t="s">
        <v>30</v>
      </c>
      <c r="E54" s="37" t="n">
        <v>122.52</v>
      </c>
      <c r="F54" s="35"/>
      <c r="G54" s="33" t="n">
        <f aca="false">SUM(E54*F54)</f>
        <v>0</v>
      </c>
    </row>
    <row r="55" customFormat="false" ht="15" hidden="false" customHeight="false" outlineLevel="0" collapsed="false">
      <c r="A55" s="34" t="s">
        <v>295</v>
      </c>
      <c r="B55" s="57" t="s">
        <v>41</v>
      </c>
      <c r="C55" s="30" t="s">
        <v>6</v>
      </c>
      <c r="D55" s="30" t="s">
        <v>45</v>
      </c>
      <c r="E55" s="37" t="n">
        <v>16.22</v>
      </c>
      <c r="F55" s="35" t="n">
        <v>3</v>
      </c>
      <c r="G55" s="33" t="n">
        <f aca="false">SUM(E55*F55)</f>
        <v>48.66</v>
      </c>
    </row>
    <row r="56" customFormat="false" ht="15" hidden="false" customHeight="false" outlineLevel="0" collapsed="false">
      <c r="A56" s="59" t="s">
        <v>296</v>
      </c>
      <c r="B56" s="57" t="s">
        <v>41</v>
      </c>
      <c r="C56" s="57" t="s">
        <v>6</v>
      </c>
      <c r="D56" s="57" t="s">
        <v>17</v>
      </c>
      <c r="E56" s="65" t="n">
        <v>2.95</v>
      </c>
      <c r="F56" s="35" t="n">
        <v>7</v>
      </c>
      <c r="G56" s="33" t="n">
        <f aca="false">SUM(E56*F56)</f>
        <v>20.65</v>
      </c>
    </row>
    <row r="57" customFormat="false" ht="15" hidden="false" customHeight="false" outlineLevel="0" collapsed="false">
      <c r="A57" s="29" t="s">
        <v>297</v>
      </c>
      <c r="B57" s="57" t="s">
        <v>41</v>
      </c>
      <c r="C57" s="30" t="s">
        <v>6</v>
      </c>
      <c r="D57" s="30" t="s">
        <v>298</v>
      </c>
      <c r="E57" s="31" t="n">
        <v>22.78</v>
      </c>
      <c r="F57" s="32" t="n">
        <v>4</v>
      </c>
      <c r="G57" s="33" t="n">
        <f aca="false">SUM(E57*F57)</f>
        <v>91.12</v>
      </c>
    </row>
    <row r="58" customFormat="false" ht="15" hidden="false" customHeight="false" outlineLevel="0" collapsed="false">
      <c r="A58" s="34" t="s">
        <v>299</v>
      </c>
      <c r="B58" s="30" t="s">
        <v>41</v>
      </c>
      <c r="C58" s="30" t="s">
        <v>6</v>
      </c>
      <c r="D58" s="30" t="s">
        <v>30</v>
      </c>
      <c r="E58" s="63" t="n">
        <v>87</v>
      </c>
      <c r="F58" s="35" t="n">
        <v>0.25</v>
      </c>
      <c r="G58" s="33" t="n">
        <f aca="false">SUM(E58*F58)</f>
        <v>21.75</v>
      </c>
    </row>
    <row r="59" customFormat="false" ht="15" hidden="false" customHeight="false" outlineLevel="0" collapsed="false">
      <c r="A59" s="34" t="s">
        <v>300</v>
      </c>
      <c r="B59" s="30" t="s">
        <v>41</v>
      </c>
      <c r="C59" s="30" t="s">
        <v>6</v>
      </c>
      <c r="D59" s="30" t="s">
        <v>27</v>
      </c>
      <c r="E59" s="63" t="n">
        <v>53.04</v>
      </c>
      <c r="F59" s="35" t="n">
        <v>0.25</v>
      </c>
      <c r="G59" s="33" t="n">
        <f aca="false">SUM(E59*F59)</f>
        <v>13.26</v>
      </c>
    </row>
    <row r="60" customFormat="false" ht="15" hidden="false" customHeight="false" outlineLevel="0" collapsed="false">
      <c r="A60" s="34" t="s">
        <v>301</v>
      </c>
      <c r="B60" s="30" t="s">
        <v>41</v>
      </c>
      <c r="C60" s="30" t="s">
        <v>6</v>
      </c>
      <c r="D60" s="30" t="s">
        <v>30</v>
      </c>
      <c r="E60" s="63" t="n">
        <v>12</v>
      </c>
      <c r="F60" s="35" t="n">
        <v>0.5</v>
      </c>
      <c r="G60" s="33" t="n">
        <f aca="false">SUM(E60*F60)</f>
        <v>6</v>
      </c>
    </row>
    <row r="61" customFormat="false" ht="15" hidden="false" customHeight="false" outlineLevel="0" collapsed="false">
      <c r="A61" s="34" t="s">
        <v>302</v>
      </c>
      <c r="B61" s="30" t="s">
        <v>41</v>
      </c>
      <c r="C61" s="30" t="s">
        <v>6</v>
      </c>
      <c r="D61" s="30" t="s">
        <v>30</v>
      </c>
      <c r="E61" s="63" t="n">
        <v>52.24</v>
      </c>
      <c r="F61" s="35" t="n">
        <v>0.5</v>
      </c>
      <c r="G61" s="33" t="n">
        <f aca="false">SUM(E61*F61)</f>
        <v>26.12</v>
      </c>
    </row>
    <row r="62" customFormat="false" ht="15" hidden="false" customHeight="false" outlineLevel="0" collapsed="false">
      <c r="A62" s="59" t="s">
        <v>303</v>
      </c>
      <c r="B62" s="57" t="s">
        <v>41</v>
      </c>
      <c r="C62" s="57" t="s">
        <v>7</v>
      </c>
      <c r="D62" s="57" t="s">
        <v>104</v>
      </c>
      <c r="E62" s="60" t="n">
        <v>3.34</v>
      </c>
      <c r="F62" s="35" t="n">
        <v>5</v>
      </c>
      <c r="G62" s="33" t="n">
        <f aca="false">SUM(E62*F62)</f>
        <v>16.7</v>
      </c>
    </row>
    <row r="63" customFormat="false" ht="15" hidden="false" customHeight="false" outlineLevel="0" collapsed="false">
      <c r="A63" s="34" t="s">
        <v>304</v>
      </c>
      <c r="B63" s="57" t="s">
        <v>41</v>
      </c>
      <c r="C63" s="30" t="s">
        <v>6</v>
      </c>
      <c r="D63" s="30" t="s">
        <v>17</v>
      </c>
      <c r="E63" s="37" t="n">
        <v>3.12</v>
      </c>
      <c r="F63" s="35"/>
      <c r="G63" s="33" t="n">
        <f aca="false">SUM(E63*F63)</f>
        <v>0</v>
      </c>
    </row>
    <row r="64" customFormat="false" ht="15" hidden="false" customHeight="false" outlineLevel="0" collapsed="false">
      <c r="A64" s="34" t="s">
        <v>305</v>
      </c>
      <c r="B64" s="30" t="s">
        <v>41</v>
      </c>
      <c r="C64" s="30" t="s">
        <v>6</v>
      </c>
      <c r="D64" s="30" t="s">
        <v>30</v>
      </c>
      <c r="E64" s="63" t="n">
        <v>3.18</v>
      </c>
      <c r="F64" s="35" t="n">
        <v>0.25</v>
      </c>
      <c r="G64" s="33" t="n">
        <f aca="false">SUM(E64*F64)</f>
        <v>0.795</v>
      </c>
    </row>
    <row r="65" customFormat="false" ht="15" hidden="false" customHeight="false" outlineLevel="0" collapsed="false">
      <c r="A65" s="34" t="s">
        <v>306</v>
      </c>
      <c r="B65" s="57" t="s">
        <v>41</v>
      </c>
      <c r="C65" s="30" t="s">
        <v>6</v>
      </c>
      <c r="D65" s="30" t="s">
        <v>307</v>
      </c>
      <c r="E65" s="37" t="n">
        <v>7.63</v>
      </c>
      <c r="F65" s="35" t="n">
        <v>2</v>
      </c>
      <c r="G65" s="33" t="n">
        <f aca="false">SUM(E65*F65)</f>
        <v>15.26</v>
      </c>
    </row>
    <row r="66" customFormat="false" ht="15" hidden="false" customHeight="false" outlineLevel="0" collapsed="false">
      <c r="A66" s="34" t="s">
        <v>308</v>
      </c>
      <c r="B66" s="57" t="s">
        <v>41</v>
      </c>
      <c r="C66" s="30" t="s">
        <v>6</v>
      </c>
      <c r="D66" s="30" t="s">
        <v>307</v>
      </c>
      <c r="E66" s="37" t="n">
        <v>3.12</v>
      </c>
      <c r="F66" s="35" t="n">
        <v>6</v>
      </c>
      <c r="G66" s="33" t="n">
        <f aca="false">SUM(E66*F66)</f>
        <v>18.72</v>
      </c>
    </row>
    <row r="67" customFormat="false" ht="15" hidden="false" customHeight="false" outlineLevel="0" collapsed="false">
      <c r="A67" s="34" t="s">
        <v>309</v>
      </c>
      <c r="B67" s="30" t="s">
        <v>246</v>
      </c>
      <c r="C67" s="30" t="s">
        <v>6</v>
      </c>
      <c r="D67" s="30" t="s">
        <v>104</v>
      </c>
      <c r="E67" s="63" t="n">
        <v>110</v>
      </c>
      <c r="F67" s="35" t="n">
        <v>2</v>
      </c>
      <c r="G67" s="33" t="n">
        <f aca="false">SUM(E67*F67)</f>
        <v>220</v>
      </c>
    </row>
    <row r="68" customFormat="false" ht="15" hidden="false" customHeight="false" outlineLevel="0" collapsed="false">
      <c r="A68" s="34" t="s">
        <v>310</v>
      </c>
      <c r="B68" s="30" t="s">
        <v>41</v>
      </c>
      <c r="C68" s="30" t="s">
        <v>6</v>
      </c>
      <c r="D68" s="30" t="s">
        <v>30</v>
      </c>
      <c r="E68" s="63" t="n">
        <v>11.48</v>
      </c>
      <c r="F68" s="35" t="n">
        <v>0.25</v>
      </c>
      <c r="G68" s="33" t="n">
        <f aca="false">SUM(E68*F68)</f>
        <v>2.87</v>
      </c>
    </row>
    <row r="69" customFormat="false" ht="15" hidden="false" customHeight="false" outlineLevel="0" collapsed="false">
      <c r="A69" s="34" t="s">
        <v>311</v>
      </c>
      <c r="B69" s="57" t="s">
        <v>41</v>
      </c>
      <c r="C69" s="30" t="s">
        <v>6</v>
      </c>
      <c r="D69" s="30" t="s">
        <v>307</v>
      </c>
      <c r="E69" s="37" t="n">
        <v>68.57</v>
      </c>
      <c r="F69" s="35" t="n">
        <v>2</v>
      </c>
      <c r="G69" s="33" t="n">
        <f aca="false">SUM(E69*F69)</f>
        <v>137.14</v>
      </c>
    </row>
    <row r="70" customFormat="false" ht="15" hidden="false" customHeight="false" outlineLevel="0" collapsed="false">
      <c r="A70" s="34" t="s">
        <v>312</v>
      </c>
      <c r="B70" s="57" t="s">
        <v>41</v>
      </c>
      <c r="C70" s="30" t="s">
        <v>6</v>
      </c>
      <c r="D70" s="30" t="s">
        <v>307</v>
      </c>
      <c r="E70" s="37" t="n">
        <v>10.26</v>
      </c>
      <c r="F70" s="35" t="n">
        <v>2</v>
      </c>
      <c r="G70" s="33" t="n">
        <f aca="false">SUM(E70*F70)</f>
        <v>20.52</v>
      </c>
    </row>
    <row r="71" customFormat="false" ht="15" hidden="false" customHeight="false" outlineLevel="0" collapsed="false">
      <c r="A71" s="34" t="s">
        <v>313</v>
      </c>
      <c r="B71" s="57" t="s">
        <v>41</v>
      </c>
      <c r="C71" s="30" t="s">
        <v>6</v>
      </c>
      <c r="D71" s="30" t="s">
        <v>45</v>
      </c>
      <c r="E71" s="37" t="n">
        <v>2.42</v>
      </c>
      <c r="F71" s="35" t="n">
        <v>4</v>
      </c>
      <c r="G71" s="33" t="n">
        <f aca="false">SUM(E71*F71)</f>
        <v>9.68</v>
      </c>
    </row>
    <row r="72" customFormat="false" ht="15" hidden="false" customHeight="false" outlineLevel="0" collapsed="false">
      <c r="A72" s="34" t="s">
        <v>314</v>
      </c>
      <c r="B72" s="30" t="s">
        <v>41</v>
      </c>
      <c r="C72" s="30" t="s">
        <v>6</v>
      </c>
      <c r="D72" s="30" t="s">
        <v>30</v>
      </c>
      <c r="E72" s="63" t="n">
        <v>37.5</v>
      </c>
      <c r="F72" s="35" t="n">
        <v>0.5</v>
      </c>
      <c r="G72" s="33" t="n">
        <f aca="false">SUM(E72*F72)</f>
        <v>18.75</v>
      </c>
    </row>
    <row r="73" customFormat="false" ht="15" hidden="false" customHeight="false" outlineLevel="0" collapsed="false">
      <c r="A73" s="59" t="s">
        <v>315</v>
      </c>
      <c r="B73" s="30" t="s">
        <v>41</v>
      </c>
      <c r="C73" s="57" t="s">
        <v>7</v>
      </c>
      <c r="D73" s="57" t="s">
        <v>45</v>
      </c>
      <c r="E73" s="37" t="n">
        <v>2.28</v>
      </c>
      <c r="F73" s="56"/>
      <c r="G73" s="33" t="n">
        <f aca="false">SUM(E73*F73)</f>
        <v>0</v>
      </c>
    </row>
    <row r="74" customFormat="false" ht="15" hidden="false" customHeight="false" outlineLevel="0" collapsed="false">
      <c r="A74" s="34" t="s">
        <v>316</v>
      </c>
      <c r="B74" s="30" t="s">
        <v>41</v>
      </c>
      <c r="C74" s="30" t="s">
        <v>6</v>
      </c>
      <c r="D74" s="30" t="s">
        <v>49</v>
      </c>
      <c r="E74" s="63" t="n">
        <v>0.5</v>
      </c>
      <c r="F74" s="35"/>
      <c r="G74" s="33" t="n">
        <f aca="false">SUM(E74*F74)</f>
        <v>0</v>
      </c>
    </row>
    <row r="75" customFormat="false" ht="15" hidden="false" customHeight="false" outlineLevel="0" collapsed="false">
      <c r="A75" s="34" t="s">
        <v>317</v>
      </c>
      <c r="B75" s="30" t="s">
        <v>41</v>
      </c>
      <c r="C75" s="30" t="s">
        <v>6</v>
      </c>
      <c r="D75" s="30" t="s">
        <v>30</v>
      </c>
      <c r="E75" s="63"/>
      <c r="F75" s="35" t="n">
        <v>0.5</v>
      </c>
      <c r="G75" s="33" t="n">
        <f aca="false">SUM(E75*F75)</f>
        <v>0</v>
      </c>
    </row>
    <row r="76" customFormat="false" ht="15" hidden="false" customHeight="false" outlineLevel="0" collapsed="false">
      <c r="A76" s="34" t="s">
        <v>318</v>
      </c>
      <c r="B76" s="30" t="s">
        <v>41</v>
      </c>
      <c r="C76" s="30" t="s">
        <v>6</v>
      </c>
      <c r="D76" s="30" t="s">
        <v>30</v>
      </c>
      <c r="E76" s="63"/>
      <c r="F76" s="35"/>
      <c r="G76" s="33" t="n">
        <f aca="false">SUM(E76*F76)</f>
        <v>0</v>
      </c>
    </row>
    <row r="77" customFormat="false" ht="15" hidden="false" customHeight="false" outlineLevel="0" collapsed="false">
      <c r="A77" s="34" t="s">
        <v>319</v>
      </c>
      <c r="B77" s="30" t="s">
        <v>41</v>
      </c>
      <c r="C77" s="30" t="s">
        <v>6</v>
      </c>
      <c r="D77" s="30" t="s">
        <v>30</v>
      </c>
      <c r="E77" s="63"/>
      <c r="F77" s="35" t="n">
        <v>0.25</v>
      </c>
      <c r="G77" s="33" t="n">
        <f aca="false">SUM(E77*F77)</f>
        <v>0</v>
      </c>
    </row>
    <row r="78" customFormat="false" ht="15" hidden="false" customHeight="false" outlineLevel="0" collapsed="false">
      <c r="A78" s="34" t="s">
        <v>320</v>
      </c>
      <c r="B78" s="30" t="s">
        <v>41</v>
      </c>
      <c r="C78" s="30" t="s">
        <v>6</v>
      </c>
      <c r="D78" s="30" t="s">
        <v>321</v>
      </c>
      <c r="E78" s="63" t="n">
        <v>12.36</v>
      </c>
      <c r="F78" s="35" t="n">
        <v>1.5</v>
      </c>
      <c r="G78" s="33" t="n">
        <f aca="false">SUM(E78*F78)</f>
        <v>18.54</v>
      </c>
    </row>
    <row r="79" customFormat="false" ht="15" hidden="false" customHeight="false" outlineLevel="0" collapsed="false">
      <c r="A79" s="40" t="s">
        <v>322</v>
      </c>
      <c r="B79" s="36" t="s">
        <v>323</v>
      </c>
      <c r="C79" s="36" t="s">
        <v>6</v>
      </c>
      <c r="D79" s="36" t="s">
        <v>30</v>
      </c>
      <c r="E79" s="37" t="n">
        <v>7.77</v>
      </c>
      <c r="F79" s="35"/>
      <c r="G79" s="33" t="n">
        <f aca="false">SUM(E79*F79)</f>
        <v>0</v>
      </c>
    </row>
    <row r="80" customFormat="false" ht="15" hidden="false" customHeight="false" outlineLevel="0" collapsed="false">
      <c r="A80" s="40" t="s">
        <v>324</v>
      </c>
      <c r="B80" s="36" t="s">
        <v>323</v>
      </c>
      <c r="C80" s="36" t="s">
        <v>6</v>
      </c>
      <c r="D80" s="36" t="s">
        <v>30</v>
      </c>
      <c r="E80" s="37" t="n">
        <v>11.89</v>
      </c>
      <c r="F80" s="35"/>
      <c r="G80" s="33" t="n">
        <f aca="false">SUM(E80*F80)</f>
        <v>0</v>
      </c>
    </row>
    <row r="81" customFormat="false" ht="15" hidden="false" customHeight="false" outlineLevel="0" collapsed="false">
      <c r="A81" s="40" t="s">
        <v>325</v>
      </c>
      <c r="B81" s="36" t="s">
        <v>323</v>
      </c>
      <c r="C81" s="36" t="s">
        <v>6</v>
      </c>
      <c r="D81" s="36" t="s">
        <v>30</v>
      </c>
      <c r="E81" s="37" t="n">
        <v>9</v>
      </c>
      <c r="F81" s="32"/>
      <c r="G81" s="33" t="n">
        <f aca="false">SUM(E81*F81)</f>
        <v>0</v>
      </c>
    </row>
    <row r="82" customFormat="false" ht="15" hidden="false" customHeight="false" outlineLevel="0" collapsed="false">
      <c r="A82" s="34" t="s">
        <v>326</v>
      </c>
      <c r="B82" s="30" t="s">
        <v>323</v>
      </c>
      <c r="C82" s="30" t="s">
        <v>6</v>
      </c>
      <c r="D82" s="30" t="s">
        <v>30</v>
      </c>
      <c r="E82" s="63" t="n">
        <v>5.34</v>
      </c>
      <c r="F82" s="35"/>
      <c r="G82" s="33" t="n">
        <f aca="false">SUM(E82*F82)</f>
        <v>0</v>
      </c>
    </row>
    <row r="83" customFormat="false" ht="15" hidden="false" customHeight="false" outlineLevel="0" collapsed="false">
      <c r="A83" s="34" t="s">
        <v>327</v>
      </c>
      <c r="B83" s="30" t="s">
        <v>328</v>
      </c>
      <c r="C83" s="30" t="s">
        <v>6</v>
      </c>
      <c r="D83" s="30" t="s">
        <v>30</v>
      </c>
      <c r="E83" s="37" t="n">
        <v>20.75</v>
      </c>
      <c r="F83" s="35"/>
      <c r="G83" s="33" t="n">
        <f aca="false">SUM(E83*F83)</f>
        <v>0</v>
      </c>
    </row>
    <row r="84" customFormat="false" ht="15" hidden="false" customHeight="false" outlineLevel="0" collapsed="false">
      <c r="A84" s="40" t="s">
        <v>329</v>
      </c>
      <c r="B84" s="36" t="s">
        <v>323</v>
      </c>
      <c r="C84" s="36" t="s">
        <v>6</v>
      </c>
      <c r="D84" s="36" t="s">
        <v>30</v>
      </c>
      <c r="E84" s="66" t="n">
        <v>7.25</v>
      </c>
      <c r="F84" s="35"/>
      <c r="G84" s="33" t="n">
        <f aca="false">SUM(E84*F84)</f>
        <v>0</v>
      </c>
    </row>
    <row r="85" customFormat="false" ht="15" hidden="false" customHeight="false" outlineLevel="0" collapsed="false">
      <c r="A85" s="40" t="s">
        <v>330</v>
      </c>
      <c r="B85" s="36" t="s">
        <v>323</v>
      </c>
      <c r="C85" s="36" t="s">
        <v>6</v>
      </c>
      <c r="D85" s="36" t="s">
        <v>30</v>
      </c>
      <c r="E85" s="66" t="n">
        <v>10.77</v>
      </c>
      <c r="F85" s="35"/>
      <c r="G85" s="33" t="n">
        <f aca="false">SUM(E85*F85)</f>
        <v>0</v>
      </c>
    </row>
    <row r="86" customFormat="false" ht="15" hidden="false" customHeight="false" outlineLevel="0" collapsed="false">
      <c r="A86" s="40" t="s">
        <v>331</v>
      </c>
      <c r="B86" s="36" t="s">
        <v>323</v>
      </c>
      <c r="C86" s="36" t="s">
        <v>6</v>
      </c>
      <c r="D86" s="36" t="s">
        <v>30</v>
      </c>
      <c r="E86" s="37" t="n">
        <v>4.89</v>
      </c>
      <c r="F86" s="35"/>
      <c r="G86" s="33" t="n">
        <f aca="false">SUM(E86*F86)</f>
        <v>0</v>
      </c>
    </row>
    <row r="87" customFormat="false" ht="15" hidden="false" customHeight="false" outlineLevel="0" collapsed="false">
      <c r="A87" s="40" t="s">
        <v>332</v>
      </c>
      <c r="B87" s="36" t="s">
        <v>323</v>
      </c>
      <c r="C87" s="36" t="s">
        <v>6</v>
      </c>
      <c r="D87" s="36" t="s">
        <v>30</v>
      </c>
      <c r="E87" s="37" t="n">
        <v>5.6</v>
      </c>
      <c r="F87" s="35"/>
      <c r="G87" s="33" t="n">
        <f aca="false">SUM(E87*F87)</f>
        <v>0</v>
      </c>
    </row>
    <row r="88" customFormat="false" ht="15" hidden="false" customHeight="false" outlineLevel="0" collapsed="false">
      <c r="A88" s="40" t="s">
        <v>333</v>
      </c>
      <c r="B88" s="36" t="s">
        <v>323</v>
      </c>
      <c r="C88" s="36" t="s">
        <v>6</v>
      </c>
      <c r="D88" s="36" t="s">
        <v>30</v>
      </c>
      <c r="E88" s="37" t="n">
        <v>9.84</v>
      </c>
      <c r="F88" s="35"/>
      <c r="G88" s="33" t="n">
        <f aca="false">SUM(E88*F88)</f>
        <v>0</v>
      </c>
    </row>
    <row r="89" customFormat="false" ht="15" hidden="false" customHeight="false" outlineLevel="0" collapsed="false">
      <c r="A89" s="40" t="s">
        <v>334</v>
      </c>
      <c r="B89" s="36" t="s">
        <v>323</v>
      </c>
      <c r="C89" s="36" t="s">
        <v>6</v>
      </c>
      <c r="D89" s="36" t="s">
        <v>30</v>
      </c>
      <c r="E89" s="37" t="n">
        <v>5.75</v>
      </c>
      <c r="F89" s="35" t="n">
        <v>1</v>
      </c>
      <c r="G89" s="33" t="n">
        <f aca="false">SUM(E89*F89)</f>
        <v>5.75</v>
      </c>
    </row>
    <row r="90" customFormat="false" ht="15" hidden="false" customHeight="false" outlineLevel="0" collapsed="false">
      <c r="A90" s="40" t="s">
        <v>335</v>
      </c>
      <c r="B90" s="36" t="s">
        <v>323</v>
      </c>
      <c r="C90" s="36" t="s">
        <v>6</v>
      </c>
      <c r="D90" s="36" t="s">
        <v>30</v>
      </c>
      <c r="E90" s="37" t="n">
        <v>5.09</v>
      </c>
      <c r="F90" s="35"/>
      <c r="G90" s="33" t="n">
        <f aca="false">SUM(E90*F90)</f>
        <v>0</v>
      </c>
    </row>
    <row r="91" customFormat="false" ht="15" hidden="false" customHeight="false" outlineLevel="0" collapsed="false">
      <c r="A91" s="40" t="s">
        <v>336</v>
      </c>
      <c r="B91" s="36" t="s">
        <v>323</v>
      </c>
      <c r="C91" s="36" t="s">
        <v>6</v>
      </c>
      <c r="D91" s="36" t="s">
        <v>30</v>
      </c>
      <c r="E91" s="37" t="n">
        <v>10.76</v>
      </c>
      <c r="F91" s="35" t="n">
        <v>1.5</v>
      </c>
      <c r="G91" s="33" t="n">
        <f aca="false">SUM(E91*F91)</f>
        <v>16.14</v>
      </c>
    </row>
    <row r="92" customFormat="false" ht="15" hidden="false" customHeight="false" outlineLevel="0" collapsed="false">
      <c r="A92" s="40" t="s">
        <v>337</v>
      </c>
      <c r="B92" s="36" t="s">
        <v>323</v>
      </c>
      <c r="C92" s="36" t="s">
        <v>6</v>
      </c>
      <c r="D92" s="36" t="s">
        <v>30</v>
      </c>
      <c r="E92" s="37" t="n">
        <v>4.72</v>
      </c>
      <c r="F92" s="35"/>
      <c r="G92" s="33" t="n">
        <f aca="false">SUM(E92*F92)</f>
        <v>0</v>
      </c>
    </row>
    <row r="93" customFormat="false" ht="15" hidden="false" customHeight="false" outlineLevel="0" collapsed="false">
      <c r="A93" s="34" t="s">
        <v>338</v>
      </c>
      <c r="B93" s="36" t="s">
        <v>323</v>
      </c>
      <c r="C93" s="30" t="s">
        <v>6</v>
      </c>
      <c r="D93" s="30" t="s">
        <v>30</v>
      </c>
      <c r="E93" s="37" t="n">
        <v>18.67</v>
      </c>
      <c r="F93" s="35"/>
      <c r="G93" s="33" t="n">
        <f aca="false">SUM(E93*F93)</f>
        <v>0</v>
      </c>
    </row>
    <row r="94" customFormat="false" ht="15" hidden="false" customHeight="false" outlineLevel="0" collapsed="false">
      <c r="A94" s="40" t="s">
        <v>339</v>
      </c>
      <c r="B94" s="36" t="s">
        <v>323</v>
      </c>
      <c r="C94" s="36" t="s">
        <v>6</v>
      </c>
      <c r="D94" s="36" t="s">
        <v>30</v>
      </c>
      <c r="E94" s="37" t="n">
        <v>4.79</v>
      </c>
      <c r="F94" s="35"/>
      <c r="G94" s="33" t="n">
        <f aca="false">SUM(E94*F94)</f>
        <v>0</v>
      </c>
    </row>
    <row r="95" customFormat="false" ht="15" hidden="false" customHeight="false" outlineLevel="0" collapsed="false">
      <c r="A95" s="40" t="s">
        <v>340</v>
      </c>
      <c r="B95" s="36" t="s">
        <v>323</v>
      </c>
      <c r="C95" s="36" t="s">
        <v>6</v>
      </c>
      <c r="D95" s="36" t="s">
        <v>30</v>
      </c>
      <c r="E95" s="37" t="n">
        <v>7.57</v>
      </c>
      <c r="F95" s="35" t="n">
        <v>1</v>
      </c>
      <c r="G95" s="33" t="n">
        <f aca="false">SUM(E95*F95)</f>
        <v>7.57</v>
      </c>
    </row>
    <row r="96" customFormat="false" ht="15" hidden="false" customHeight="false" outlineLevel="0" collapsed="false">
      <c r="A96" s="40" t="s">
        <v>341</v>
      </c>
      <c r="B96" s="36" t="s">
        <v>323</v>
      </c>
      <c r="C96" s="36" t="s">
        <v>6</v>
      </c>
      <c r="D96" s="36" t="s">
        <v>30</v>
      </c>
      <c r="E96" s="37" t="n">
        <v>9.45</v>
      </c>
      <c r="F96" s="35"/>
      <c r="G96" s="33" t="n">
        <f aca="false">SUM(E96*F96)</f>
        <v>0</v>
      </c>
    </row>
    <row r="97" customFormat="false" ht="15" hidden="false" customHeight="false" outlineLevel="0" collapsed="false">
      <c r="A97" s="40" t="s">
        <v>342</v>
      </c>
      <c r="B97" s="36" t="s">
        <v>323</v>
      </c>
      <c r="C97" s="36" t="s">
        <v>6</v>
      </c>
      <c r="D97" s="36" t="s">
        <v>30</v>
      </c>
      <c r="E97" s="37" t="n">
        <v>9.41</v>
      </c>
      <c r="F97" s="35"/>
      <c r="G97" s="33" t="n">
        <f aca="false">SUM(E97*F97)</f>
        <v>0</v>
      </c>
    </row>
    <row r="98" customFormat="false" ht="15" hidden="false" customHeight="false" outlineLevel="0" collapsed="false">
      <c r="A98" s="34" t="s">
        <v>343</v>
      </c>
      <c r="B98" s="36" t="s">
        <v>323</v>
      </c>
      <c r="C98" s="30" t="s">
        <v>6</v>
      </c>
      <c r="D98" s="30" t="s">
        <v>104</v>
      </c>
      <c r="E98" s="37" t="n">
        <v>18.42</v>
      </c>
      <c r="F98" s="35"/>
      <c r="G98" s="33" t="n">
        <f aca="false">SUM(E98*F98)</f>
        <v>0</v>
      </c>
    </row>
    <row r="99" customFormat="false" ht="15" hidden="false" customHeight="false" outlineLevel="0" collapsed="false">
      <c r="A99" s="34" t="s">
        <v>344</v>
      </c>
      <c r="B99" s="30" t="s">
        <v>345</v>
      </c>
      <c r="C99" s="30" t="s">
        <v>6</v>
      </c>
      <c r="D99" s="30" t="s">
        <v>30</v>
      </c>
      <c r="E99" s="63" t="n">
        <v>30.76</v>
      </c>
      <c r="F99" s="35" t="n">
        <v>0.2</v>
      </c>
      <c r="G99" s="33" t="n">
        <f aca="false">SUM(E99*F99)</f>
        <v>6.152</v>
      </c>
    </row>
    <row r="100" customFormat="false" ht="15" hidden="false" customHeight="false" outlineLevel="0" collapsed="false">
      <c r="A100" s="40" t="s">
        <v>346</v>
      </c>
      <c r="B100" s="36" t="s">
        <v>323</v>
      </c>
      <c r="C100" s="36" t="s">
        <v>6</v>
      </c>
      <c r="D100" s="36" t="s">
        <v>30</v>
      </c>
      <c r="E100" s="37" t="n">
        <v>4.69</v>
      </c>
      <c r="F100" s="35"/>
      <c r="G100" s="33" t="n">
        <f aca="false">SUM(E100*F100)</f>
        <v>0</v>
      </c>
    </row>
    <row r="101" customFormat="false" ht="15" hidden="false" customHeight="false" outlineLevel="0" collapsed="false">
      <c r="A101" s="40" t="s">
        <v>347</v>
      </c>
      <c r="B101" s="36" t="s">
        <v>323</v>
      </c>
      <c r="C101" s="36" t="s">
        <v>6</v>
      </c>
      <c r="D101" s="36" t="s">
        <v>30</v>
      </c>
      <c r="E101" s="37" t="n">
        <v>10.7</v>
      </c>
      <c r="F101" s="35"/>
      <c r="G101" s="33" t="n">
        <f aca="false">SUM(E101*F101)</f>
        <v>0</v>
      </c>
    </row>
    <row r="102" customFormat="false" ht="15" hidden="false" customHeight="false" outlineLevel="0" collapsed="false">
      <c r="A102" s="40" t="s">
        <v>348</v>
      </c>
      <c r="B102" s="36" t="s">
        <v>323</v>
      </c>
      <c r="C102" s="36" t="s">
        <v>6</v>
      </c>
      <c r="D102" s="36" t="s">
        <v>30</v>
      </c>
      <c r="E102" s="37" t="n">
        <v>11.8</v>
      </c>
      <c r="F102" s="35"/>
      <c r="G102" s="33" t="n">
        <f aca="false">SUM(E102*F102)</f>
        <v>0</v>
      </c>
    </row>
    <row r="103" customFormat="false" ht="15" hidden="false" customHeight="false" outlineLevel="0" collapsed="false">
      <c r="A103" s="40" t="s">
        <v>349</v>
      </c>
      <c r="B103" s="36" t="s">
        <v>323</v>
      </c>
      <c r="C103" s="36" t="s">
        <v>6</v>
      </c>
      <c r="D103" s="36"/>
      <c r="E103" s="37" t="n">
        <v>7</v>
      </c>
      <c r="F103" s="35"/>
      <c r="G103" s="33" t="n">
        <f aca="false">SUM(E103*F103)</f>
        <v>0</v>
      </c>
    </row>
    <row r="104" customFormat="false" ht="15" hidden="false" customHeight="false" outlineLevel="0" collapsed="false">
      <c r="A104" s="40" t="s">
        <v>350</v>
      </c>
      <c r="B104" s="36" t="s">
        <v>323</v>
      </c>
      <c r="C104" s="36" t="s">
        <v>6</v>
      </c>
      <c r="D104" s="36" t="s">
        <v>30</v>
      </c>
      <c r="E104" s="66" t="n">
        <v>10.06</v>
      </c>
      <c r="F104" s="35"/>
      <c r="G104" s="33" t="n">
        <f aca="false">SUM(E104*F104)</f>
        <v>0</v>
      </c>
    </row>
    <row r="105" customFormat="false" ht="15" hidden="false" customHeight="false" outlineLevel="0" collapsed="false">
      <c r="A105" s="40" t="s">
        <v>351</v>
      </c>
      <c r="B105" s="36" t="s">
        <v>323</v>
      </c>
      <c r="C105" s="36" t="s">
        <v>6</v>
      </c>
      <c r="D105" s="36" t="s">
        <v>30</v>
      </c>
      <c r="E105" s="37" t="n">
        <v>20.97</v>
      </c>
      <c r="F105" s="35"/>
      <c r="G105" s="33" t="n">
        <f aca="false">SUM(E105*F105)</f>
        <v>0</v>
      </c>
    </row>
    <row r="106" customFormat="false" ht="15" hidden="false" customHeight="false" outlineLevel="0" collapsed="false">
      <c r="A106" s="34" t="s">
        <v>352</v>
      </c>
      <c r="B106" s="30" t="s">
        <v>328</v>
      </c>
      <c r="C106" s="30" t="s">
        <v>7</v>
      </c>
      <c r="D106" s="30" t="s">
        <v>104</v>
      </c>
      <c r="E106" s="37" t="n">
        <v>36.74</v>
      </c>
      <c r="F106" s="35"/>
      <c r="G106" s="33" t="n">
        <f aca="false">SUM(E106*F106)</f>
        <v>0</v>
      </c>
    </row>
    <row r="107" customFormat="false" ht="15" hidden="false" customHeight="false" outlineLevel="0" collapsed="false">
      <c r="A107" s="40" t="s">
        <v>353</v>
      </c>
      <c r="B107" s="36" t="s">
        <v>323</v>
      </c>
      <c r="C107" s="36" t="s">
        <v>6</v>
      </c>
      <c r="D107" s="36" t="s">
        <v>30</v>
      </c>
      <c r="E107" s="37" t="n">
        <v>22.96</v>
      </c>
      <c r="F107" s="35"/>
      <c r="G107" s="33" t="n">
        <f aca="false">SUM(E107*F107)</f>
        <v>0</v>
      </c>
    </row>
    <row r="108" customFormat="false" ht="15" hidden="false" customHeight="false" outlineLevel="0" collapsed="false">
      <c r="A108" s="34" t="s">
        <v>354</v>
      </c>
      <c r="B108" s="30" t="s">
        <v>328</v>
      </c>
      <c r="C108" s="30" t="s">
        <v>6</v>
      </c>
      <c r="D108" s="30" t="s">
        <v>30</v>
      </c>
      <c r="E108" s="37" t="n">
        <v>39.99</v>
      </c>
      <c r="F108" s="35"/>
      <c r="G108" s="33" t="n">
        <f aca="false">SUM(E108*F108)</f>
        <v>0</v>
      </c>
    </row>
    <row r="109" customFormat="false" ht="15" hidden="false" customHeight="false" outlineLevel="0" collapsed="false">
      <c r="A109" s="40" t="s">
        <v>355</v>
      </c>
      <c r="B109" s="36" t="s">
        <v>323</v>
      </c>
      <c r="C109" s="36" t="s">
        <v>6</v>
      </c>
      <c r="D109" s="36" t="s">
        <v>104</v>
      </c>
      <c r="E109" s="37" t="n">
        <v>21.25</v>
      </c>
      <c r="F109" s="35"/>
      <c r="G109" s="33" t="n">
        <f aca="false">SUM(E109*F109)</f>
        <v>0</v>
      </c>
    </row>
    <row r="110" customFormat="false" ht="15" hidden="false" customHeight="false" outlineLevel="0" collapsed="false">
      <c r="A110" s="34" t="s">
        <v>356</v>
      </c>
      <c r="B110" s="30" t="s">
        <v>328</v>
      </c>
      <c r="C110" s="30" t="s">
        <v>6</v>
      </c>
      <c r="D110" s="30" t="s">
        <v>30</v>
      </c>
      <c r="E110" s="37" t="n">
        <v>54.99</v>
      </c>
      <c r="F110" s="35"/>
      <c r="G110" s="33" t="n">
        <f aca="false">SUM(E110*F110)</f>
        <v>0</v>
      </c>
    </row>
    <row r="111" customFormat="false" ht="15" hidden="false" customHeight="false" outlineLevel="0" collapsed="false">
      <c r="A111" s="34" t="s">
        <v>357</v>
      </c>
      <c r="B111" s="30" t="s">
        <v>328</v>
      </c>
      <c r="C111" s="30" t="s">
        <v>6</v>
      </c>
      <c r="D111" s="30" t="s">
        <v>30</v>
      </c>
      <c r="E111" s="66" t="n">
        <v>43.23</v>
      </c>
      <c r="F111" s="35"/>
      <c r="G111" s="33" t="n">
        <f aca="false">SUM(E111*F111)</f>
        <v>0</v>
      </c>
    </row>
    <row r="112" customFormat="false" ht="15" hidden="false" customHeight="false" outlineLevel="0" collapsed="false">
      <c r="A112" s="34" t="s">
        <v>358</v>
      </c>
      <c r="B112" s="30" t="s">
        <v>328</v>
      </c>
      <c r="C112" s="30" t="s">
        <v>6</v>
      </c>
      <c r="D112" s="30" t="s">
        <v>30</v>
      </c>
      <c r="E112" s="37" t="n">
        <v>70.21</v>
      </c>
      <c r="F112" s="35"/>
      <c r="G112" s="33" t="n">
        <f aca="false">SUM(E112*F112)</f>
        <v>0</v>
      </c>
    </row>
    <row r="113" customFormat="false" ht="15" hidden="false" customHeight="false" outlineLevel="0" collapsed="false">
      <c r="A113" s="34" t="s">
        <v>359</v>
      </c>
      <c r="B113" s="30" t="s">
        <v>328</v>
      </c>
      <c r="C113" s="30" t="s">
        <v>6</v>
      </c>
      <c r="D113" s="30" t="s">
        <v>30</v>
      </c>
      <c r="E113" s="63" t="n">
        <v>110.1</v>
      </c>
      <c r="F113" s="35"/>
      <c r="G113" s="33" t="n">
        <f aca="false">SUM(E113*F113)</f>
        <v>0</v>
      </c>
    </row>
    <row r="114" customFormat="false" ht="15" hidden="false" customHeight="false" outlineLevel="0" collapsed="false">
      <c r="A114" s="40" t="s">
        <v>359</v>
      </c>
      <c r="B114" s="36" t="s">
        <v>323</v>
      </c>
      <c r="C114" s="36" t="s">
        <v>6</v>
      </c>
      <c r="D114" s="36" t="s">
        <v>30</v>
      </c>
      <c r="E114" s="37" t="n">
        <v>12.19</v>
      </c>
      <c r="F114" s="35"/>
      <c r="G114" s="33" t="n">
        <f aca="false">SUM(E114*F114)</f>
        <v>0</v>
      </c>
    </row>
    <row r="115" customFormat="false" ht="15" hidden="false" customHeight="false" outlineLevel="0" collapsed="false">
      <c r="A115" s="34" t="s">
        <v>360</v>
      </c>
      <c r="B115" s="30" t="s">
        <v>328</v>
      </c>
      <c r="C115" s="30" t="s">
        <v>6</v>
      </c>
      <c r="D115" s="30" t="s">
        <v>30</v>
      </c>
      <c r="E115" s="63" t="n">
        <v>29.87</v>
      </c>
      <c r="F115" s="35"/>
      <c r="G115" s="33" t="n">
        <f aca="false">SUM(E115*F115)</f>
        <v>0</v>
      </c>
    </row>
    <row r="116" customFormat="false" ht="15" hidden="false" customHeight="false" outlineLevel="0" collapsed="false">
      <c r="A116" s="40" t="s">
        <v>361</v>
      </c>
      <c r="B116" s="36" t="s">
        <v>323</v>
      </c>
      <c r="C116" s="36" t="s">
        <v>6</v>
      </c>
      <c r="D116" s="36" t="s">
        <v>104</v>
      </c>
      <c r="E116" s="37" t="n">
        <v>8.11</v>
      </c>
      <c r="F116" s="35"/>
      <c r="G116" s="33" t="n">
        <f aca="false">SUM(E116*F116)</f>
        <v>0</v>
      </c>
    </row>
    <row r="117" customFormat="false" ht="15" hidden="false" customHeight="false" outlineLevel="0" collapsed="false">
      <c r="A117" s="40" t="s">
        <v>362</v>
      </c>
      <c r="B117" s="36" t="s">
        <v>323</v>
      </c>
      <c r="C117" s="36" t="s">
        <v>6</v>
      </c>
      <c r="D117" s="36" t="s">
        <v>104</v>
      </c>
      <c r="E117" s="37" t="n">
        <v>23.03</v>
      </c>
      <c r="F117" s="35"/>
      <c r="G117" s="33" t="n">
        <f aca="false">SUM(E117*F117)</f>
        <v>0</v>
      </c>
    </row>
    <row r="118" customFormat="false" ht="15" hidden="false" customHeight="false" outlineLevel="0" collapsed="false">
      <c r="A118" s="40" t="s">
        <v>363</v>
      </c>
      <c r="B118" s="36" t="s">
        <v>323</v>
      </c>
      <c r="C118" s="36" t="s">
        <v>6</v>
      </c>
      <c r="D118" s="36" t="s">
        <v>30</v>
      </c>
      <c r="E118" s="37" t="n">
        <v>6.75</v>
      </c>
      <c r="F118" s="35"/>
      <c r="G118" s="33" t="n">
        <f aca="false">SUM(E118*F118)</f>
        <v>0</v>
      </c>
    </row>
    <row r="119" customFormat="false" ht="15" hidden="false" customHeight="false" outlineLevel="0" collapsed="false">
      <c r="A119" s="34" t="s">
        <v>364</v>
      </c>
      <c r="B119" s="30" t="s">
        <v>345</v>
      </c>
      <c r="C119" s="30" t="s">
        <v>6</v>
      </c>
      <c r="D119" s="30" t="s">
        <v>30</v>
      </c>
      <c r="E119" s="63" t="n">
        <v>33.15</v>
      </c>
      <c r="F119" s="35" t="n">
        <v>1.5</v>
      </c>
      <c r="G119" s="33" t="n">
        <f aca="false">SUM(E119*F119)</f>
        <v>49.725</v>
      </c>
    </row>
    <row r="120" customFormat="false" ht="15" hidden="false" customHeight="false" outlineLevel="0" collapsed="false">
      <c r="A120" s="34" t="s">
        <v>365</v>
      </c>
      <c r="B120" s="30" t="s">
        <v>246</v>
      </c>
      <c r="C120" s="30" t="s">
        <v>6</v>
      </c>
      <c r="D120" s="30" t="s">
        <v>104</v>
      </c>
      <c r="E120" s="63" t="n">
        <v>200</v>
      </c>
      <c r="F120" s="35" t="n">
        <v>1</v>
      </c>
      <c r="G120" s="33" t="n">
        <f aca="false">SUM(E120*F120)</f>
        <v>200</v>
      </c>
    </row>
    <row r="121" customFormat="false" ht="15" hidden="false" customHeight="false" outlineLevel="0" collapsed="false">
      <c r="A121" s="34" t="s">
        <v>366</v>
      </c>
      <c r="B121" s="30" t="s">
        <v>246</v>
      </c>
      <c r="C121" s="30" t="s">
        <v>6</v>
      </c>
      <c r="D121" s="30" t="s">
        <v>104</v>
      </c>
      <c r="E121" s="63" t="n">
        <v>130</v>
      </c>
      <c r="F121" s="35" t="n">
        <v>2</v>
      </c>
      <c r="G121" s="33" t="n">
        <f aca="false">SUM(E121*F121)</f>
        <v>260</v>
      </c>
    </row>
    <row r="122" customFormat="false" ht="15" hidden="false" customHeight="false" outlineLevel="0" collapsed="false">
      <c r="A122" s="34" t="s">
        <v>367</v>
      </c>
      <c r="B122" s="30" t="s">
        <v>246</v>
      </c>
      <c r="C122" s="30" t="s">
        <v>6</v>
      </c>
      <c r="D122" s="30" t="s">
        <v>104</v>
      </c>
      <c r="E122" s="63" t="n">
        <v>300</v>
      </c>
      <c r="F122" s="35" t="n">
        <v>2</v>
      </c>
      <c r="G122" s="33" t="n">
        <f aca="false">SUM(E122*F122)</f>
        <v>600</v>
      </c>
    </row>
    <row r="123" customFormat="false" ht="15" hidden="false" customHeight="false" outlineLevel="0" collapsed="false">
      <c r="A123" s="34" t="s">
        <v>368</v>
      </c>
      <c r="B123" s="57" t="s">
        <v>41</v>
      </c>
      <c r="C123" s="30" t="s">
        <v>6</v>
      </c>
      <c r="D123" s="30" t="s">
        <v>104</v>
      </c>
      <c r="E123" s="37" t="n">
        <v>1.05</v>
      </c>
      <c r="F123" s="35" t="n">
        <v>2.5</v>
      </c>
      <c r="G123" s="33" t="n">
        <f aca="false">SUM(E123*F123)</f>
        <v>2.625</v>
      </c>
    </row>
    <row r="124" customFormat="false" ht="15" hidden="false" customHeight="false" outlineLevel="0" collapsed="false">
      <c r="A124" s="34" t="s">
        <v>369</v>
      </c>
      <c r="B124" s="57" t="s">
        <v>41</v>
      </c>
      <c r="C124" s="30" t="s">
        <v>6</v>
      </c>
      <c r="D124" s="30" t="s">
        <v>45</v>
      </c>
      <c r="E124" s="37" t="n">
        <v>0.97</v>
      </c>
      <c r="F124" s="35"/>
      <c r="G124" s="33" t="n">
        <f aca="false">SUM(E124*F124)</f>
        <v>0</v>
      </c>
    </row>
    <row r="125" customFormat="false" ht="15" hidden="false" customHeight="false" outlineLevel="0" collapsed="false">
      <c r="A125" s="34" t="s">
        <v>370</v>
      </c>
      <c r="B125" s="57" t="s">
        <v>41</v>
      </c>
      <c r="C125" s="30" t="s">
        <v>6</v>
      </c>
      <c r="D125" s="30" t="s">
        <v>104</v>
      </c>
      <c r="E125" s="37" t="n">
        <v>1.05</v>
      </c>
      <c r="F125" s="35"/>
      <c r="G125" s="33" t="n">
        <f aca="false">SUM(E125*F125)</f>
        <v>0</v>
      </c>
    </row>
    <row r="126" customFormat="false" ht="15" hidden="false" customHeight="false" outlineLevel="0" collapsed="false">
      <c r="A126" s="34" t="s">
        <v>371</v>
      </c>
      <c r="B126" s="57" t="s">
        <v>41</v>
      </c>
      <c r="C126" s="30" t="s">
        <v>6</v>
      </c>
      <c r="D126" s="30" t="s">
        <v>49</v>
      </c>
      <c r="E126" s="37" t="n">
        <v>0.61</v>
      </c>
      <c r="F126" s="35" t="n">
        <v>10</v>
      </c>
      <c r="G126" s="33" t="n">
        <f aca="false">SUM(E126*F126)</f>
        <v>6.1</v>
      </c>
    </row>
    <row r="127" customFormat="false" ht="15" hidden="false" customHeight="false" outlineLevel="0" collapsed="false">
      <c r="A127" s="34" t="s">
        <v>372</v>
      </c>
      <c r="B127" s="30" t="s">
        <v>41</v>
      </c>
      <c r="C127" s="30" t="s">
        <v>6</v>
      </c>
      <c r="D127" s="30" t="s">
        <v>30</v>
      </c>
      <c r="E127" s="63" t="n">
        <v>12.32</v>
      </c>
      <c r="F127" s="35" t="n">
        <v>3</v>
      </c>
      <c r="G127" s="33" t="n">
        <f aca="false">SUM(E127*F127)</f>
        <v>36.96</v>
      </c>
    </row>
    <row r="128" customFormat="false" ht="15" hidden="false" customHeight="false" outlineLevel="0" collapsed="false">
      <c r="A128" s="34" t="s">
        <v>373</v>
      </c>
      <c r="B128" s="30" t="s">
        <v>41</v>
      </c>
      <c r="C128" s="30" t="s">
        <v>6</v>
      </c>
      <c r="D128" s="30" t="s">
        <v>30</v>
      </c>
      <c r="E128" s="63" t="n">
        <v>16.25</v>
      </c>
      <c r="F128" s="35" t="n">
        <v>1.25</v>
      </c>
      <c r="G128" s="33" t="n">
        <f aca="false">SUM(E128*F128)</f>
        <v>20.3125</v>
      </c>
    </row>
    <row r="129" customFormat="false" ht="15" hidden="false" customHeight="false" outlineLevel="0" collapsed="false">
      <c r="A129" s="34" t="s">
        <v>374</v>
      </c>
      <c r="B129" s="30" t="s">
        <v>41</v>
      </c>
      <c r="C129" s="30" t="s">
        <v>6</v>
      </c>
      <c r="D129" s="30" t="s">
        <v>30</v>
      </c>
      <c r="E129" s="63" t="n">
        <v>49.66</v>
      </c>
      <c r="F129" s="35" t="n">
        <v>0.25</v>
      </c>
      <c r="G129" s="33" t="n">
        <f aca="false">SUM(E129*F129)</f>
        <v>12.415</v>
      </c>
    </row>
    <row r="130" customFormat="false" ht="15" hidden="false" customHeight="false" outlineLevel="0" collapsed="false">
      <c r="A130" s="34" t="s">
        <v>375</v>
      </c>
      <c r="B130" s="30" t="s">
        <v>41</v>
      </c>
      <c r="C130" s="30" t="s">
        <v>6</v>
      </c>
      <c r="D130" s="30" t="s">
        <v>30</v>
      </c>
      <c r="E130" s="63" t="n">
        <v>9.95</v>
      </c>
      <c r="F130" s="35"/>
      <c r="G130" s="33" t="n">
        <f aca="false">SUM(E130*F130)</f>
        <v>0</v>
      </c>
    </row>
    <row r="131" customFormat="false" ht="15" hidden="false" customHeight="false" outlineLevel="0" collapsed="false">
      <c r="A131" s="34" t="s">
        <v>376</v>
      </c>
      <c r="B131" s="30" t="s">
        <v>257</v>
      </c>
      <c r="C131" s="30" t="s">
        <v>6</v>
      </c>
      <c r="D131" s="30" t="s">
        <v>377</v>
      </c>
      <c r="E131" s="37" t="n">
        <v>6.47</v>
      </c>
      <c r="F131" s="35"/>
      <c r="G131" s="33" t="n">
        <f aca="false">SUM(E131*F131)</f>
        <v>0</v>
      </c>
    </row>
    <row r="132" customFormat="false" ht="15" hidden="false" customHeight="false" outlineLevel="0" collapsed="false">
      <c r="A132" s="34" t="s">
        <v>378</v>
      </c>
      <c r="B132" s="30" t="s">
        <v>41</v>
      </c>
      <c r="C132" s="30" t="s">
        <v>6</v>
      </c>
      <c r="D132" s="30" t="s">
        <v>30</v>
      </c>
      <c r="E132" s="63" t="n">
        <v>47.2</v>
      </c>
      <c r="F132" s="35" t="n">
        <v>1</v>
      </c>
      <c r="G132" s="33" t="n">
        <f aca="false">SUM(E132*F132)</f>
        <v>47.2</v>
      </c>
    </row>
    <row r="133" customFormat="false" ht="15" hidden="false" customHeight="false" outlineLevel="0" collapsed="false">
      <c r="A133" s="34" t="s">
        <v>379</v>
      </c>
      <c r="B133" s="30" t="s">
        <v>257</v>
      </c>
      <c r="C133" s="30" t="s">
        <v>6</v>
      </c>
      <c r="D133" s="30" t="s">
        <v>104</v>
      </c>
      <c r="E133" s="37" t="n">
        <v>3.44</v>
      </c>
      <c r="F133" s="35"/>
      <c r="G133" s="33" t="n">
        <f aca="false">SUM(E133*F133)</f>
        <v>0</v>
      </c>
    </row>
    <row r="134" customFormat="false" ht="15" hidden="false" customHeight="false" outlineLevel="0" collapsed="false">
      <c r="A134" s="34" t="s">
        <v>380</v>
      </c>
      <c r="B134" s="30" t="s">
        <v>41</v>
      </c>
      <c r="C134" s="30" t="s">
        <v>6</v>
      </c>
      <c r="D134" s="30" t="s">
        <v>30</v>
      </c>
      <c r="E134" s="63" t="n">
        <v>26.97</v>
      </c>
      <c r="F134" s="35" t="n">
        <v>1</v>
      </c>
      <c r="G134" s="33" t="n">
        <f aca="false">SUM(E134*F134)</f>
        <v>26.97</v>
      </c>
    </row>
    <row r="135" customFormat="false" ht="15" hidden="false" customHeight="false" outlineLevel="0" collapsed="false">
      <c r="A135" s="34" t="s">
        <v>381</v>
      </c>
      <c r="B135" s="30" t="s">
        <v>41</v>
      </c>
      <c r="C135" s="30" t="s">
        <v>6</v>
      </c>
      <c r="D135" s="30" t="s">
        <v>30</v>
      </c>
      <c r="E135" s="63" t="n">
        <v>12.94</v>
      </c>
      <c r="F135" s="35" t="n">
        <v>2</v>
      </c>
      <c r="G135" s="33" t="n">
        <f aca="false">SUM(E135*F135)</f>
        <v>25.88</v>
      </c>
    </row>
    <row r="136" customFormat="false" ht="15" hidden="false" customHeight="false" outlineLevel="0" collapsed="false">
      <c r="A136" s="34" t="s">
        <v>382</v>
      </c>
      <c r="B136" s="30" t="s">
        <v>41</v>
      </c>
      <c r="C136" s="30" t="s">
        <v>6</v>
      </c>
      <c r="D136" s="30" t="s">
        <v>30</v>
      </c>
      <c r="E136" s="63" t="n">
        <v>52.66</v>
      </c>
      <c r="F136" s="35" t="n">
        <v>3.5</v>
      </c>
      <c r="G136" s="33" t="n">
        <f aca="false">SUM(E136*F136)</f>
        <v>184.31</v>
      </c>
    </row>
    <row r="137" customFormat="false" ht="15" hidden="false" customHeight="false" outlineLevel="0" collapsed="false">
      <c r="A137" s="34" t="s">
        <v>383</v>
      </c>
      <c r="B137" s="30" t="s">
        <v>41</v>
      </c>
      <c r="C137" s="30" t="s">
        <v>6</v>
      </c>
      <c r="D137" s="30" t="s">
        <v>30</v>
      </c>
      <c r="E137" s="63" t="n">
        <v>52.66</v>
      </c>
      <c r="F137" s="35" t="n">
        <v>1</v>
      </c>
      <c r="G137" s="33" t="n">
        <f aca="false">SUM(E137*F137)</f>
        <v>52.66</v>
      </c>
    </row>
    <row r="138" customFormat="false" ht="15" hidden="false" customHeight="false" outlineLevel="0" collapsed="false">
      <c r="A138" s="34" t="s">
        <v>384</v>
      </c>
      <c r="B138" s="30" t="s">
        <v>41</v>
      </c>
      <c r="C138" s="30" t="s">
        <v>6</v>
      </c>
      <c r="D138" s="30" t="s">
        <v>30</v>
      </c>
      <c r="E138" s="63" t="n">
        <v>41.17</v>
      </c>
      <c r="F138" s="35"/>
      <c r="G138" s="33" t="n">
        <f aca="false">SUM(E138*F138)</f>
        <v>0</v>
      </c>
    </row>
    <row r="139" customFormat="false" ht="15" hidden="false" customHeight="false" outlineLevel="0" collapsed="false">
      <c r="A139" s="34" t="s">
        <v>385</v>
      </c>
      <c r="B139" s="30" t="s">
        <v>41</v>
      </c>
      <c r="C139" s="30" t="s">
        <v>6</v>
      </c>
      <c r="D139" s="30" t="s">
        <v>30</v>
      </c>
      <c r="E139" s="63" t="n">
        <v>6.52</v>
      </c>
      <c r="F139" s="35" t="n">
        <v>1</v>
      </c>
      <c r="G139" s="33" t="n">
        <f aca="false">SUM(E139*F139)</f>
        <v>6.52</v>
      </c>
    </row>
    <row r="140" customFormat="false" ht="15" hidden="false" customHeight="false" outlineLevel="0" collapsed="false">
      <c r="A140" s="34" t="s">
        <v>386</v>
      </c>
      <c r="B140" s="30" t="s">
        <v>41</v>
      </c>
      <c r="C140" s="30" t="s">
        <v>6</v>
      </c>
      <c r="D140" s="30" t="s">
        <v>30</v>
      </c>
      <c r="E140" s="63" t="n">
        <v>3.79</v>
      </c>
      <c r="F140" s="35" t="n">
        <v>0.75</v>
      </c>
      <c r="G140" s="33" t="n">
        <f aca="false">SUM(E140*F140)</f>
        <v>2.8425</v>
      </c>
    </row>
    <row r="141" customFormat="false" ht="15" hidden="false" customHeight="false" outlineLevel="0" collapsed="false">
      <c r="A141" s="34" t="s">
        <v>387</v>
      </c>
      <c r="B141" s="30" t="s">
        <v>41</v>
      </c>
      <c r="C141" s="30" t="s">
        <v>6</v>
      </c>
      <c r="D141" s="30" t="s">
        <v>30</v>
      </c>
      <c r="E141" s="63" t="n">
        <v>25.75</v>
      </c>
      <c r="F141" s="35" t="n">
        <v>1</v>
      </c>
      <c r="G141" s="33" t="n">
        <f aca="false">SUM(E141*F141)</f>
        <v>25.75</v>
      </c>
    </row>
    <row r="142" customFormat="false" ht="15" hidden="false" customHeight="false" outlineLevel="0" collapsed="false">
      <c r="A142" s="34" t="s">
        <v>388</v>
      </c>
      <c r="B142" s="30" t="s">
        <v>41</v>
      </c>
      <c r="C142" s="30" t="s">
        <v>6</v>
      </c>
      <c r="D142" s="30" t="s">
        <v>30</v>
      </c>
      <c r="E142" s="63" t="n">
        <v>6.56</v>
      </c>
      <c r="F142" s="35" t="n">
        <v>0.33</v>
      </c>
      <c r="G142" s="33" t="n">
        <f aca="false">SUM(E142*F142)</f>
        <v>2.1648</v>
      </c>
    </row>
    <row r="143" customFormat="false" ht="15" hidden="false" customHeight="false" outlineLevel="0" collapsed="false">
      <c r="A143" s="34" t="s">
        <v>389</v>
      </c>
      <c r="B143" s="30" t="s">
        <v>41</v>
      </c>
      <c r="C143" s="30" t="s">
        <v>6</v>
      </c>
      <c r="D143" s="30" t="s">
        <v>30</v>
      </c>
      <c r="E143" s="63" t="n">
        <v>54.4</v>
      </c>
      <c r="F143" s="35" t="n">
        <v>0.5</v>
      </c>
      <c r="G143" s="33" t="n">
        <f aca="false">SUM(E143*F143)</f>
        <v>27.2</v>
      </c>
    </row>
    <row r="144" customFormat="false" ht="15" hidden="false" customHeight="false" outlineLevel="0" collapsed="false">
      <c r="A144" s="34" t="s">
        <v>390</v>
      </c>
      <c r="B144" s="30" t="s">
        <v>41</v>
      </c>
      <c r="C144" s="30" t="s">
        <v>6</v>
      </c>
      <c r="D144" s="30" t="s">
        <v>30</v>
      </c>
      <c r="E144" s="63" t="n">
        <v>15.27</v>
      </c>
      <c r="F144" s="35"/>
      <c r="G144" s="33" t="n">
        <f aca="false">SUM(E144*F144)</f>
        <v>0</v>
      </c>
    </row>
    <row r="145" customFormat="false" ht="15" hidden="false" customHeight="false" outlineLevel="0" collapsed="false">
      <c r="A145" s="10" t="s">
        <v>8</v>
      </c>
      <c r="B145" s="41"/>
      <c r="C145" s="41"/>
      <c r="D145" s="41"/>
      <c r="E145" s="67"/>
      <c r="F145" s="43"/>
      <c r="G145" s="44" t="e">
        <f aca="false">SUBTOTAL(109,DRKITCHEN[total cost])</f>
        <v>#VALUE!</v>
      </c>
    </row>
  </sheetData>
  <sheetProtection sheet="true" password="9770" objects="true" scenarios="true" selectLockedCells="true" sort="false" autoFilter="false"/>
  <mergeCells count="3">
    <mergeCell ref="A1:J1"/>
    <mergeCell ref="C2:D2"/>
    <mergeCell ref="E2:F2"/>
  </mergeCells>
  <printOptions headings="false" gridLines="false" gridLinesSet="true" horizontalCentered="false" verticalCentered="false"/>
  <pageMargins left="0.2" right="0.2" top="0.7" bottom="0.75" header="0.3" footer="0.3"/>
  <pageSetup paperSize="1" scale="100" firstPageNumber="0" fitToWidth="1" fitToHeight="2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&amp;C&amp;"Calibri,Bold"&amp;16Vendue Range Associates LLC
Drawing Room Kitchen Inventory</oddHeader>
    <oddFooter>&amp;L&amp;D&amp;R&amp;F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true"/>
  </sheetPr>
  <dimension ref="A1:J433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142" activePane="bottomLeft" state="frozen"/>
      <selection pane="topLeft" activeCell="A1" activeCellId="0" sqref="A1"/>
      <selection pane="bottomLeft" activeCell="F123" activeCellId="0" sqref="F123"/>
    </sheetView>
  </sheetViews>
  <sheetFormatPr defaultRowHeight="15"/>
  <cols>
    <col collapsed="false" hidden="false" max="1" min="1" style="13" width="30.1417004048583"/>
    <col collapsed="false" hidden="false" max="2" min="2" style="13" width="20.8542510121457"/>
    <col collapsed="false" hidden="false" max="3" min="3" style="13" width="17.4251012145749"/>
    <col collapsed="false" hidden="false" max="4" min="4" style="13" width="10.5708502024292"/>
    <col collapsed="false" hidden="false" max="5" min="5" style="13" width="20.004048582996"/>
    <col collapsed="false" hidden="false" max="6" min="6" style="13" width="14.5668016194332"/>
    <col collapsed="false" hidden="false" max="7" min="7" style="13" width="21.0040485829959"/>
    <col collapsed="false" hidden="false" max="8" min="8" style="13" width="2.71255060728745"/>
    <col collapsed="false" hidden="false" max="9" min="9" style="13" width="18.7085020242915"/>
    <col collapsed="false" hidden="false" max="10" min="10" style="13" width="21.0040485829959"/>
    <col collapsed="false" hidden="false" max="1025" min="11" style="13" width="9.1417004048583"/>
  </cols>
  <sheetData>
    <row r="1" customFormat="false" ht="21" hidden="false" customHeight="false" outlineLevel="0" collapsed="false">
      <c r="A1" s="14" t="str">
        <f aca="false">"For The Month Ended: "&amp;TEXT(SUMMARY!$C$1,"MMMMMMMMM DD, YYYY")</f>
        <v>For The Month Ended: 12.31.2016</v>
      </c>
      <c r="B1" s="14"/>
      <c r="C1" s="14"/>
      <c r="D1" s="14"/>
      <c r="E1" s="14"/>
      <c r="F1" s="14"/>
      <c r="G1" s="14"/>
      <c r="H1" s="14"/>
      <c r="I1" s="14"/>
      <c r="J1" s="14"/>
    </row>
    <row r="2" customFormat="false" ht="12.95" hidden="false" customHeight="true" outlineLevel="0" collapsed="false">
      <c r="A2" s="15"/>
      <c r="B2" s="15"/>
      <c r="C2" s="15"/>
      <c r="D2" s="15"/>
      <c r="E2" s="15"/>
      <c r="F2" s="15"/>
      <c r="G2" s="15"/>
      <c r="I2" s="48" t="s">
        <v>3</v>
      </c>
      <c r="J2" s="48" t="s">
        <v>14</v>
      </c>
    </row>
    <row r="3" customFormat="false" ht="12.95" hidden="false" customHeight="true" outlineLevel="0" collapsed="false">
      <c r="A3" s="15"/>
      <c r="B3" s="15"/>
      <c r="C3" s="15"/>
      <c r="D3" s="15"/>
      <c r="E3" s="15"/>
      <c r="F3" s="15"/>
      <c r="G3" s="15"/>
      <c r="I3" s="51" t="s">
        <v>6</v>
      </c>
      <c r="J3" s="52" t="e">
        <f aca="false">SUMIFS($G$6:$G$182,$C$6:$C$182,Table21[[#this row],[location]])</f>
        <v>#VALUE!</v>
      </c>
    </row>
    <row r="4" customFormat="false" ht="12.95" hidden="false" customHeight="true" outlineLevel="0" collapsed="false">
      <c r="A4" s="15"/>
      <c r="B4" s="15"/>
      <c r="C4" s="15"/>
      <c r="D4" s="15"/>
      <c r="E4" s="15"/>
      <c r="F4" s="15"/>
      <c r="G4" s="15"/>
      <c r="I4" s="51" t="s">
        <v>7</v>
      </c>
      <c r="J4" s="52" t="e">
        <f aca="false">SUMIFS($G$6:$G$182,$C$6:$C$182,Table21[[#this row],[location]])</f>
        <v>#VALUE!</v>
      </c>
    </row>
    <row r="5" customFormat="false" ht="15" hidden="false" customHeight="true" outlineLevel="0" collapsed="false">
      <c r="A5" s="22" t="s">
        <v>9</v>
      </c>
      <c r="B5" s="23" t="s">
        <v>10</v>
      </c>
      <c r="C5" s="23" t="s">
        <v>391</v>
      </c>
      <c r="D5" s="23" t="s">
        <v>11</v>
      </c>
      <c r="E5" s="24" t="s">
        <v>12</v>
      </c>
      <c r="F5" s="25" t="s">
        <v>13</v>
      </c>
      <c r="G5" s="26" t="s">
        <v>14</v>
      </c>
      <c r="I5" s="48" t="s">
        <v>8</v>
      </c>
      <c r="J5" s="53" t="e">
        <f aca="false">SUBTOTAL(109,Table21[total cost])</f>
        <v>#VALUE!</v>
      </c>
    </row>
    <row r="6" customFormat="false" ht="15" hidden="false" customHeight="true" outlineLevel="0" collapsed="false">
      <c r="A6" s="34" t="s">
        <v>392</v>
      </c>
      <c r="B6" s="30" t="s">
        <v>53</v>
      </c>
      <c r="C6" s="30" t="s">
        <v>6</v>
      </c>
      <c r="D6" s="30" t="s">
        <v>49</v>
      </c>
      <c r="E6" s="68" t="n">
        <v>6.5</v>
      </c>
      <c r="F6" s="69" t="n">
        <v>4</v>
      </c>
      <c r="G6" s="70" t="n">
        <f aca="false">SUM(E6*F6)</f>
        <v>26</v>
      </c>
      <c r="I6" s="48"/>
      <c r="J6" s="53"/>
    </row>
    <row r="7" customFormat="false" ht="15" hidden="false" customHeight="true" outlineLevel="0" collapsed="false">
      <c r="A7" s="34" t="s">
        <v>393</v>
      </c>
      <c r="B7" s="30" t="s">
        <v>53</v>
      </c>
      <c r="C7" s="30" t="s">
        <v>6</v>
      </c>
      <c r="D7" s="30" t="s">
        <v>321</v>
      </c>
      <c r="E7" s="68" t="n">
        <v>25</v>
      </c>
      <c r="F7" s="69" t="n">
        <v>1</v>
      </c>
      <c r="G7" s="70" t="n">
        <f aca="false">SUM(E7*F7)</f>
        <v>25</v>
      </c>
      <c r="I7" s="48"/>
      <c r="J7" s="53"/>
    </row>
    <row r="8" customFormat="false" ht="15" hidden="false" customHeight="true" outlineLevel="0" collapsed="false">
      <c r="A8" s="34" t="s">
        <v>394</v>
      </c>
      <c r="B8" s="30" t="s">
        <v>53</v>
      </c>
      <c r="C8" s="30" t="s">
        <v>6</v>
      </c>
      <c r="D8" s="30" t="s">
        <v>49</v>
      </c>
      <c r="E8" s="68" t="n">
        <v>10.5</v>
      </c>
      <c r="F8" s="69" t="n">
        <v>5</v>
      </c>
      <c r="G8" s="70" t="n">
        <f aca="false">SUM(E8*F8)</f>
        <v>52.5</v>
      </c>
      <c r="I8" s="48"/>
      <c r="J8" s="53"/>
    </row>
    <row r="9" customFormat="false" ht="15" hidden="false" customHeight="true" outlineLevel="0" collapsed="false">
      <c r="A9" s="34" t="s">
        <v>395</v>
      </c>
      <c r="B9" s="30" t="s">
        <v>53</v>
      </c>
      <c r="C9" s="30" t="s">
        <v>6</v>
      </c>
      <c r="D9" s="30" t="s">
        <v>49</v>
      </c>
      <c r="E9" s="68" t="n">
        <v>6.95</v>
      </c>
      <c r="F9" s="69" t="n">
        <v>5</v>
      </c>
      <c r="G9" s="70" t="n">
        <f aca="false">SUM(E9*F9)</f>
        <v>34.75</v>
      </c>
      <c r="I9" s="48"/>
      <c r="J9" s="53"/>
    </row>
    <row r="10" customFormat="false" ht="15" hidden="false" customHeight="true" outlineLevel="0" collapsed="false">
      <c r="A10" s="34" t="s">
        <v>396</v>
      </c>
      <c r="B10" s="30" t="s">
        <v>53</v>
      </c>
      <c r="C10" s="30" t="s">
        <v>6</v>
      </c>
      <c r="D10" s="30" t="s">
        <v>49</v>
      </c>
      <c r="E10" s="68" t="n">
        <v>5.95</v>
      </c>
      <c r="F10" s="69" t="n">
        <v>5</v>
      </c>
      <c r="G10" s="70" t="n">
        <f aca="false">SUM(E10*F10)</f>
        <v>29.75</v>
      </c>
      <c r="I10" s="48"/>
      <c r="J10" s="53"/>
    </row>
    <row r="11" customFormat="false" ht="15" hidden="false" customHeight="true" outlineLevel="0" collapsed="false">
      <c r="A11" s="34" t="s">
        <v>397</v>
      </c>
      <c r="B11" s="30" t="s">
        <v>53</v>
      </c>
      <c r="C11" s="30" t="s">
        <v>6</v>
      </c>
      <c r="D11" s="30" t="s">
        <v>49</v>
      </c>
      <c r="E11" s="68" t="n">
        <v>6.5</v>
      </c>
      <c r="F11" s="69" t="n">
        <v>15</v>
      </c>
      <c r="G11" s="70" t="n">
        <f aca="false">SUM(E11*F11)</f>
        <v>97.5</v>
      </c>
      <c r="I11" s="48"/>
      <c r="J11" s="53"/>
    </row>
    <row r="12" customFormat="false" ht="15" hidden="false" customHeight="true" outlineLevel="0" collapsed="false">
      <c r="A12" s="34" t="s">
        <v>398</v>
      </c>
      <c r="B12" s="30" t="s">
        <v>53</v>
      </c>
      <c r="C12" s="30" t="s">
        <v>6</v>
      </c>
      <c r="D12" s="30" t="s">
        <v>49</v>
      </c>
      <c r="E12" s="68" t="n">
        <v>5.95</v>
      </c>
      <c r="F12" s="69" t="n">
        <v>5</v>
      </c>
      <c r="G12" s="70" t="n">
        <f aca="false">SUM(E12*F12)</f>
        <v>29.75</v>
      </c>
      <c r="I12" s="48"/>
      <c r="J12" s="53"/>
    </row>
    <row r="13" customFormat="false" ht="15" hidden="false" customHeight="true" outlineLevel="0" collapsed="false">
      <c r="A13" s="34" t="s">
        <v>399</v>
      </c>
      <c r="B13" s="30" t="s">
        <v>53</v>
      </c>
      <c r="C13" s="30" t="s">
        <v>6</v>
      </c>
      <c r="D13" s="30" t="s">
        <v>49</v>
      </c>
      <c r="E13" s="68" t="n">
        <v>4.5</v>
      </c>
      <c r="F13" s="69" t="n">
        <v>10</v>
      </c>
      <c r="G13" s="70" t="n">
        <f aca="false">SUM(E13*F13)</f>
        <v>45</v>
      </c>
      <c r="I13" s="48"/>
      <c r="J13" s="53"/>
    </row>
    <row r="14" customFormat="false" ht="15" hidden="false" customHeight="true" outlineLevel="0" collapsed="false">
      <c r="A14" s="34" t="s">
        <v>400</v>
      </c>
      <c r="B14" s="30" t="s">
        <v>16</v>
      </c>
      <c r="C14" s="30" t="s">
        <v>6</v>
      </c>
      <c r="D14" s="30" t="s">
        <v>35</v>
      </c>
      <c r="E14" s="38" t="n">
        <v>17.5</v>
      </c>
      <c r="F14" s="71" t="n">
        <v>4</v>
      </c>
      <c r="G14" s="33" t="n">
        <f aca="false">SUM(E14*F14)</f>
        <v>70</v>
      </c>
      <c r="I14" s="48"/>
      <c r="J14" s="53"/>
    </row>
    <row r="15" customFormat="false" ht="15" hidden="false" customHeight="true" outlineLevel="0" collapsed="false">
      <c r="A15" s="34" t="s">
        <v>401</v>
      </c>
      <c r="B15" s="30" t="s">
        <v>16</v>
      </c>
      <c r="C15" s="30" t="s">
        <v>6</v>
      </c>
      <c r="D15" s="30" t="s">
        <v>19</v>
      </c>
      <c r="E15" s="72" t="n">
        <v>42.6</v>
      </c>
      <c r="F15" s="39" t="n">
        <v>0.25</v>
      </c>
      <c r="G15" s="33" t="n">
        <f aca="false">SUM(E15*F15)</f>
        <v>10.65</v>
      </c>
      <c r="I15" s="48"/>
      <c r="J15" s="53"/>
    </row>
    <row r="16" customFormat="false" ht="15" hidden="false" customHeight="true" outlineLevel="0" collapsed="false">
      <c r="A16" s="34" t="s">
        <v>18</v>
      </c>
      <c r="B16" s="30" t="s">
        <v>16</v>
      </c>
      <c r="C16" s="30" t="s">
        <v>7</v>
      </c>
      <c r="D16" s="30" t="s">
        <v>19</v>
      </c>
      <c r="E16" s="31" t="n">
        <v>61.35</v>
      </c>
      <c r="F16" s="35" t="n">
        <v>0.25</v>
      </c>
      <c r="G16" s="70" t="n">
        <f aca="false">SUM(E16*F16)</f>
        <v>15.3375</v>
      </c>
      <c r="I16" s="48"/>
      <c r="J16" s="53"/>
    </row>
    <row r="17" customFormat="false" ht="15" hidden="false" customHeight="true" outlineLevel="0" collapsed="false">
      <c r="A17" s="34" t="s">
        <v>402</v>
      </c>
      <c r="B17" s="30" t="s">
        <v>57</v>
      </c>
      <c r="C17" s="30" t="s">
        <v>6</v>
      </c>
      <c r="D17" s="30" t="s">
        <v>45</v>
      </c>
      <c r="E17" s="31" t="n">
        <v>4.26</v>
      </c>
      <c r="F17" s="39" t="n">
        <v>2</v>
      </c>
      <c r="G17" s="33" t="n">
        <f aca="false">SUM(E17*F17)</f>
        <v>8.52</v>
      </c>
      <c r="I17" s="48"/>
      <c r="J17" s="53"/>
    </row>
    <row r="18" customFormat="false" ht="15" hidden="false" customHeight="true" outlineLevel="0" collapsed="false">
      <c r="A18" s="34" t="s">
        <v>403</v>
      </c>
      <c r="B18" s="30" t="s">
        <v>57</v>
      </c>
      <c r="C18" s="30" t="s">
        <v>6</v>
      </c>
      <c r="D18" s="30" t="s">
        <v>45</v>
      </c>
      <c r="E18" s="31" t="n">
        <v>3.15</v>
      </c>
      <c r="F18" s="39" t="n">
        <v>20</v>
      </c>
      <c r="G18" s="33" t="n">
        <f aca="false">SUM(E18*F18)</f>
        <v>63</v>
      </c>
      <c r="I18" s="48"/>
      <c r="J18" s="53"/>
    </row>
    <row r="19" customFormat="false" ht="15" hidden="false" customHeight="false" outlineLevel="0" collapsed="false">
      <c r="A19" s="34" t="s">
        <v>404</v>
      </c>
      <c r="B19" s="30" t="s">
        <v>57</v>
      </c>
      <c r="C19" s="30" t="s">
        <v>6</v>
      </c>
      <c r="D19" s="30" t="s">
        <v>49</v>
      </c>
      <c r="E19" s="72" t="n">
        <v>9.89</v>
      </c>
      <c r="F19" s="35" t="n">
        <v>3</v>
      </c>
      <c r="G19" s="33" t="n">
        <f aca="false">SUM(E19*F19)</f>
        <v>29.67</v>
      </c>
    </row>
    <row r="20" customFormat="false" ht="15" hidden="false" customHeight="false" outlineLevel="0" collapsed="false">
      <c r="A20" s="34" t="s">
        <v>169</v>
      </c>
      <c r="B20" s="36" t="s">
        <v>21</v>
      </c>
      <c r="C20" s="30" t="s">
        <v>6</v>
      </c>
      <c r="D20" s="30" t="s">
        <v>17</v>
      </c>
      <c r="E20" s="37" t="n">
        <v>1.82</v>
      </c>
      <c r="F20" s="39" t="n">
        <v>2</v>
      </c>
      <c r="G20" s="33" t="n">
        <f aca="false">SUM(E20*F20)</f>
        <v>3.64</v>
      </c>
    </row>
    <row r="21" customFormat="false" ht="15" hidden="false" customHeight="false" outlineLevel="0" collapsed="false">
      <c r="A21" s="34" t="s">
        <v>20</v>
      </c>
      <c r="B21" s="36" t="s">
        <v>21</v>
      </c>
      <c r="C21" s="30" t="s">
        <v>7</v>
      </c>
      <c r="D21" s="30" t="s">
        <v>19</v>
      </c>
      <c r="E21" s="37" t="n">
        <v>27.68</v>
      </c>
      <c r="F21" s="39"/>
      <c r="G21" s="33" t="n">
        <f aca="false">SUM(E21*F21)</f>
        <v>0</v>
      </c>
    </row>
    <row r="22" customFormat="false" ht="15" hidden="false" customHeight="false" outlineLevel="0" collapsed="false">
      <c r="A22" s="34" t="s">
        <v>405</v>
      </c>
      <c r="B22" s="30" t="s">
        <v>16</v>
      </c>
      <c r="C22" s="30" t="s">
        <v>6</v>
      </c>
      <c r="D22" s="30" t="s">
        <v>49</v>
      </c>
      <c r="E22" s="72" t="n">
        <v>0.96</v>
      </c>
      <c r="F22" s="35"/>
      <c r="G22" s="33" t="n">
        <f aca="false">SUM(E22*F22)</f>
        <v>0</v>
      </c>
    </row>
    <row r="23" customFormat="false" ht="15" hidden="false" customHeight="false" outlineLevel="0" collapsed="false">
      <c r="A23" s="34" t="s">
        <v>406</v>
      </c>
      <c r="B23" s="30" t="s">
        <v>16</v>
      </c>
      <c r="C23" s="30" t="s">
        <v>6</v>
      </c>
      <c r="D23" s="30" t="s">
        <v>45</v>
      </c>
      <c r="E23" s="37" t="n">
        <v>4</v>
      </c>
      <c r="F23" s="39" t="n">
        <v>10</v>
      </c>
      <c r="G23" s="33" t="n">
        <f aca="false">SUM(E23*F23)</f>
        <v>40</v>
      </c>
    </row>
    <row r="24" customFormat="false" ht="15" hidden="false" customHeight="false" outlineLevel="0" collapsed="false">
      <c r="A24" s="34" t="s">
        <v>407</v>
      </c>
      <c r="B24" s="30" t="s">
        <v>174</v>
      </c>
      <c r="C24" s="30" t="s">
        <v>6</v>
      </c>
      <c r="D24" s="30" t="s">
        <v>104</v>
      </c>
      <c r="E24" s="72" t="n">
        <v>12.75</v>
      </c>
      <c r="F24" s="39" t="n">
        <v>24</v>
      </c>
      <c r="G24" s="33" t="n">
        <f aca="false">SUM(E24*F24)</f>
        <v>306</v>
      </c>
    </row>
    <row r="25" customFormat="false" ht="15" hidden="false" customHeight="false" outlineLevel="0" collapsed="false">
      <c r="A25" s="34" t="s">
        <v>408</v>
      </c>
      <c r="B25" s="30" t="s">
        <v>57</v>
      </c>
      <c r="C25" s="30" t="s">
        <v>6</v>
      </c>
      <c r="D25" s="30" t="s">
        <v>45</v>
      </c>
      <c r="E25" s="38" t="n">
        <v>4.14</v>
      </c>
      <c r="F25" s="39" t="n">
        <v>24</v>
      </c>
      <c r="G25" s="33" t="n">
        <f aca="false">SUM(E25*F25)</f>
        <v>99.36</v>
      </c>
    </row>
    <row r="26" customFormat="false" ht="15" hidden="false" customHeight="false" outlineLevel="0" collapsed="false">
      <c r="A26" s="34" t="s">
        <v>409</v>
      </c>
      <c r="B26" s="30" t="s">
        <v>57</v>
      </c>
      <c r="C26" s="30" t="s">
        <v>6</v>
      </c>
      <c r="D26" s="30" t="s">
        <v>45</v>
      </c>
      <c r="E26" s="31" t="n">
        <v>11.95</v>
      </c>
      <c r="F26" s="35" t="n">
        <v>4</v>
      </c>
      <c r="G26" s="33" t="n">
        <f aca="false">SUM(E26*F26)</f>
        <v>47.8</v>
      </c>
    </row>
    <row r="27" customFormat="false" ht="15" hidden="false" customHeight="false" outlineLevel="0" collapsed="false">
      <c r="A27" s="34" t="s">
        <v>410</v>
      </c>
      <c r="B27" s="30" t="s">
        <v>57</v>
      </c>
      <c r="C27" s="30" t="s">
        <v>6</v>
      </c>
      <c r="D27" s="30" t="s">
        <v>49</v>
      </c>
      <c r="E27" s="72" t="n">
        <v>15.75</v>
      </c>
      <c r="F27" s="35"/>
      <c r="G27" s="33" t="n">
        <f aca="false">SUM(E27*F27)</f>
        <v>0</v>
      </c>
    </row>
    <row r="28" customFormat="false" ht="15" hidden="false" customHeight="false" outlineLevel="0" collapsed="false">
      <c r="A28" s="34" t="s">
        <v>411</v>
      </c>
      <c r="B28" s="30" t="s">
        <v>57</v>
      </c>
      <c r="C28" s="30" t="s">
        <v>6</v>
      </c>
      <c r="D28" s="30" t="s">
        <v>49</v>
      </c>
      <c r="E28" s="72" t="n">
        <v>15.75</v>
      </c>
      <c r="F28" s="35" t="n">
        <v>24.5</v>
      </c>
      <c r="G28" s="33" t="n">
        <f aca="false">SUM(E28*F28)</f>
        <v>385.875</v>
      </c>
    </row>
    <row r="29" customFormat="false" ht="15" hidden="false" customHeight="false" outlineLevel="0" collapsed="false">
      <c r="A29" s="34" t="s">
        <v>412</v>
      </c>
      <c r="B29" s="30" t="s">
        <v>57</v>
      </c>
      <c r="C29" s="30" t="s">
        <v>6</v>
      </c>
      <c r="D29" s="30" t="s">
        <v>49</v>
      </c>
      <c r="E29" s="72" t="n">
        <v>10.15</v>
      </c>
      <c r="F29" s="35" t="n">
        <v>14</v>
      </c>
      <c r="G29" s="33" t="n">
        <f aca="false">SUM(E29*F29)</f>
        <v>142.1</v>
      </c>
    </row>
    <row r="30" customFormat="false" ht="15" hidden="false" customHeight="false" outlineLevel="0" collapsed="false">
      <c r="A30" s="34" t="s">
        <v>413</v>
      </c>
      <c r="B30" s="30" t="s">
        <v>83</v>
      </c>
      <c r="C30" s="30" t="s">
        <v>6</v>
      </c>
      <c r="D30" s="30" t="s">
        <v>104</v>
      </c>
      <c r="E30" s="37" t="n">
        <v>40</v>
      </c>
      <c r="F30" s="39"/>
      <c r="G30" s="33" t="n">
        <f aca="false">SUM(E30*F30)</f>
        <v>0</v>
      </c>
    </row>
    <row r="31" customFormat="false" ht="15" hidden="false" customHeight="false" outlineLevel="0" collapsed="false">
      <c r="A31" s="34" t="s">
        <v>414</v>
      </c>
      <c r="B31" s="30" t="s">
        <v>16</v>
      </c>
      <c r="C31" s="30" t="s">
        <v>6</v>
      </c>
      <c r="D31" s="30" t="s">
        <v>19</v>
      </c>
      <c r="E31" s="37" t="n">
        <v>36.65</v>
      </c>
      <c r="F31" s="39" t="n">
        <v>1</v>
      </c>
      <c r="G31" s="33" t="n">
        <f aca="false">SUM(E31*F31)</f>
        <v>36.65</v>
      </c>
    </row>
    <row r="32" customFormat="false" ht="15" hidden="false" customHeight="false" outlineLevel="0" collapsed="false">
      <c r="A32" s="34" t="s">
        <v>415</v>
      </c>
      <c r="B32" s="30" t="s">
        <v>16</v>
      </c>
      <c r="C32" s="30" t="s">
        <v>6</v>
      </c>
      <c r="D32" s="30" t="s">
        <v>19</v>
      </c>
      <c r="E32" s="37" t="n">
        <v>35.5</v>
      </c>
      <c r="F32" s="71" t="n">
        <v>1</v>
      </c>
      <c r="G32" s="33" t="n">
        <f aca="false">SUM(E32*F32)</f>
        <v>35.5</v>
      </c>
    </row>
    <row r="33" customFormat="false" ht="15" hidden="false" customHeight="false" outlineLevel="0" collapsed="false">
      <c r="A33" s="34" t="s">
        <v>416</v>
      </c>
      <c r="B33" s="30" t="s">
        <v>16</v>
      </c>
      <c r="C33" s="30" t="s">
        <v>6</v>
      </c>
      <c r="D33" s="30" t="s">
        <v>19</v>
      </c>
      <c r="E33" s="37" t="n">
        <v>35.5</v>
      </c>
      <c r="F33" s="39" t="n">
        <v>1</v>
      </c>
      <c r="G33" s="33" t="n">
        <f aca="false">SUM(E33*F33)</f>
        <v>35.5</v>
      </c>
    </row>
    <row r="34" customFormat="false" ht="15" hidden="false" customHeight="false" outlineLevel="0" collapsed="false">
      <c r="A34" s="34" t="s">
        <v>22</v>
      </c>
      <c r="B34" s="30" t="s">
        <v>16</v>
      </c>
      <c r="C34" s="30" t="s">
        <v>6</v>
      </c>
      <c r="D34" s="30" t="s">
        <v>417</v>
      </c>
      <c r="E34" s="37" t="n">
        <v>1.5</v>
      </c>
      <c r="F34" s="39" t="n">
        <v>14</v>
      </c>
      <c r="G34" s="33" t="n">
        <f aca="false">SUM(E34*F34)</f>
        <v>21</v>
      </c>
    </row>
    <row r="35" customFormat="false" ht="15" hidden="false" customHeight="false" outlineLevel="0" collapsed="false">
      <c r="A35" s="34" t="s">
        <v>418</v>
      </c>
      <c r="B35" s="30" t="s">
        <v>16</v>
      </c>
      <c r="C35" s="30" t="s">
        <v>6</v>
      </c>
      <c r="D35" s="30" t="s">
        <v>417</v>
      </c>
      <c r="E35" s="72" t="n">
        <v>2.87</v>
      </c>
      <c r="F35" s="71" t="n">
        <v>16</v>
      </c>
      <c r="G35" s="33" t="n">
        <f aca="false">SUM(E35*F35)</f>
        <v>45.92</v>
      </c>
    </row>
    <row r="36" customFormat="false" ht="15" hidden="false" customHeight="false" outlineLevel="0" collapsed="false">
      <c r="A36" s="34" t="s">
        <v>419</v>
      </c>
      <c r="B36" s="30" t="s">
        <v>16</v>
      </c>
      <c r="C36" s="30" t="s">
        <v>6</v>
      </c>
      <c r="D36" s="30" t="s">
        <v>417</v>
      </c>
      <c r="E36" s="37" t="n">
        <v>2.53</v>
      </c>
      <c r="F36" s="71" t="n">
        <v>13</v>
      </c>
      <c r="G36" s="33" t="n">
        <f aca="false">SUM(E36*F36)</f>
        <v>32.89</v>
      </c>
    </row>
    <row r="37" customFormat="false" ht="15" hidden="false" customHeight="false" outlineLevel="0" collapsed="false">
      <c r="A37" s="34" t="s">
        <v>420</v>
      </c>
      <c r="B37" s="30" t="s">
        <v>16</v>
      </c>
      <c r="C37" s="30" t="s">
        <v>6</v>
      </c>
      <c r="D37" s="30" t="s">
        <v>19</v>
      </c>
      <c r="E37" s="72" t="n">
        <v>37.5</v>
      </c>
      <c r="F37" s="71"/>
      <c r="G37" s="33" t="n">
        <f aca="false">SUM(E37*F37)</f>
        <v>0</v>
      </c>
    </row>
    <row r="38" customFormat="false" ht="15" hidden="false" customHeight="false" outlineLevel="0" collapsed="false">
      <c r="A38" s="34" t="s">
        <v>421</v>
      </c>
      <c r="B38" s="30" t="s">
        <v>21</v>
      </c>
      <c r="C38" s="30" t="s">
        <v>6</v>
      </c>
      <c r="D38" s="30" t="s">
        <v>104</v>
      </c>
      <c r="E38" s="72" t="n">
        <v>6</v>
      </c>
      <c r="F38" s="35" t="n">
        <v>7.5</v>
      </c>
      <c r="G38" s="33" t="n">
        <f aca="false">SUM(E38*F38)</f>
        <v>45</v>
      </c>
    </row>
    <row r="39" customFormat="false" ht="15" hidden="false" customHeight="false" outlineLevel="0" collapsed="false">
      <c r="A39" s="34" t="s">
        <v>422</v>
      </c>
      <c r="B39" s="30" t="s">
        <v>21</v>
      </c>
      <c r="C39" s="30" t="s">
        <v>6</v>
      </c>
      <c r="D39" s="30" t="s">
        <v>33</v>
      </c>
      <c r="E39" s="72" t="n">
        <v>6.4</v>
      </c>
      <c r="F39" s="35" t="n">
        <v>2</v>
      </c>
      <c r="G39" s="33" t="n">
        <f aca="false">SUM(E39*F39)</f>
        <v>12.8</v>
      </c>
    </row>
    <row r="40" customFormat="false" ht="15" hidden="false" customHeight="false" outlineLevel="0" collapsed="false">
      <c r="A40" s="34" t="s">
        <v>423</v>
      </c>
      <c r="B40" s="30" t="s">
        <v>16</v>
      </c>
      <c r="C40" s="30" t="s">
        <v>6</v>
      </c>
      <c r="D40" s="30" t="s">
        <v>45</v>
      </c>
      <c r="E40" s="38" t="n">
        <v>2.5</v>
      </c>
      <c r="F40" s="35" t="n">
        <v>10</v>
      </c>
      <c r="G40" s="33" t="n">
        <f aca="false">SUM(E40*F40)</f>
        <v>25</v>
      </c>
    </row>
    <row r="41" customFormat="false" ht="15" hidden="false" customHeight="false" outlineLevel="0" collapsed="false">
      <c r="A41" s="34" t="s">
        <v>424</v>
      </c>
      <c r="B41" s="30" t="s">
        <v>16</v>
      </c>
      <c r="C41" s="30" t="s">
        <v>6</v>
      </c>
      <c r="D41" s="30" t="s">
        <v>27</v>
      </c>
      <c r="E41" s="38" t="n">
        <v>23.95</v>
      </c>
      <c r="F41" s="39" t="n">
        <v>1</v>
      </c>
      <c r="G41" s="33" t="n">
        <f aca="false">SUM(E41*F41)</f>
        <v>23.95</v>
      </c>
    </row>
    <row r="42" customFormat="false" ht="15" hidden="false" customHeight="false" outlineLevel="0" collapsed="false">
      <c r="A42" s="34" t="s">
        <v>425</v>
      </c>
      <c r="B42" s="30" t="s">
        <v>16</v>
      </c>
      <c r="C42" s="30" t="s">
        <v>6</v>
      </c>
      <c r="D42" s="30" t="s">
        <v>45</v>
      </c>
      <c r="E42" s="72" t="n">
        <v>2.15</v>
      </c>
      <c r="F42" s="39" t="n">
        <v>5</v>
      </c>
      <c r="G42" s="33" t="n">
        <f aca="false">SUM(E42*F42)</f>
        <v>10.75</v>
      </c>
    </row>
    <row r="43" customFormat="false" ht="15" hidden="true" customHeight="false" outlineLevel="0" collapsed="false">
      <c r="A43" s="34" t="s">
        <v>426</v>
      </c>
      <c r="B43" s="30" t="s">
        <v>53</v>
      </c>
      <c r="C43" s="30" t="s">
        <v>6</v>
      </c>
      <c r="D43" s="30" t="s">
        <v>104</v>
      </c>
      <c r="E43" s="72" t="n">
        <v>35.23</v>
      </c>
      <c r="F43" s="71"/>
      <c r="G43" s="33" t="n">
        <f aca="false">SUM(E43*F43)</f>
        <v>0</v>
      </c>
    </row>
    <row r="44" customFormat="false" ht="15" hidden="true" customHeight="false" outlineLevel="0" collapsed="false">
      <c r="A44" s="34" t="s">
        <v>427</v>
      </c>
      <c r="B44" s="30" t="s">
        <v>53</v>
      </c>
      <c r="C44" s="30" t="s">
        <v>6</v>
      </c>
      <c r="D44" s="30" t="s">
        <v>104</v>
      </c>
      <c r="E44" s="72" t="n">
        <v>17.11</v>
      </c>
      <c r="F44" s="71"/>
      <c r="G44" s="33" t="n">
        <f aca="false">SUM(E44*F44)</f>
        <v>0</v>
      </c>
    </row>
    <row r="45" customFormat="false" ht="15" hidden="false" customHeight="false" outlineLevel="0" collapsed="false">
      <c r="A45" s="34" t="s">
        <v>428</v>
      </c>
      <c r="B45" s="30" t="s">
        <v>44</v>
      </c>
      <c r="C45" s="30" t="s">
        <v>6</v>
      </c>
      <c r="D45" s="30" t="s">
        <v>45</v>
      </c>
      <c r="E45" s="72" t="n">
        <v>2.9</v>
      </c>
      <c r="F45" s="71" t="n">
        <v>2</v>
      </c>
      <c r="G45" s="33" t="n">
        <f aca="false">SUM(E45*F45)</f>
        <v>5.8</v>
      </c>
    </row>
    <row r="46" customFormat="false" ht="15" hidden="false" customHeight="false" outlineLevel="0" collapsed="false">
      <c r="A46" s="34" t="s">
        <v>429</v>
      </c>
      <c r="B46" s="30" t="s">
        <v>16</v>
      </c>
      <c r="C46" s="30" t="s">
        <v>6</v>
      </c>
      <c r="D46" s="30" t="s">
        <v>45</v>
      </c>
      <c r="E46" s="37" t="n">
        <v>7</v>
      </c>
      <c r="F46" s="71"/>
      <c r="G46" s="33" t="n">
        <f aca="false">SUM(E46*F46)</f>
        <v>0</v>
      </c>
    </row>
    <row r="47" customFormat="false" ht="15" hidden="false" customHeight="false" outlineLevel="0" collapsed="false">
      <c r="A47" s="34" t="s">
        <v>430</v>
      </c>
      <c r="B47" s="30" t="s">
        <v>16</v>
      </c>
      <c r="C47" s="30" t="s">
        <v>6</v>
      </c>
      <c r="D47" s="30" t="s">
        <v>45</v>
      </c>
      <c r="E47" s="37" t="n">
        <v>0.35</v>
      </c>
      <c r="F47" s="39"/>
      <c r="G47" s="33" t="n">
        <f aca="false">SUM(E47*F47)</f>
        <v>0</v>
      </c>
    </row>
    <row r="48" customFormat="false" ht="15" hidden="false" customHeight="false" outlineLevel="0" collapsed="false">
      <c r="A48" s="34" t="s">
        <v>431</v>
      </c>
      <c r="B48" s="30" t="s">
        <v>174</v>
      </c>
      <c r="C48" s="30" t="s">
        <v>6</v>
      </c>
      <c r="D48" s="30" t="s">
        <v>49</v>
      </c>
      <c r="E48" s="72" t="n">
        <v>9.27</v>
      </c>
      <c r="F48" s="39" t="n">
        <v>19</v>
      </c>
      <c r="G48" s="33" t="n">
        <f aca="false">SUM(E48*F48)</f>
        <v>176.13</v>
      </c>
    </row>
    <row r="49" customFormat="false" ht="15" hidden="false" customHeight="false" outlineLevel="0" collapsed="false">
      <c r="A49" s="34" t="s">
        <v>184</v>
      </c>
      <c r="B49" s="30" t="s">
        <v>57</v>
      </c>
      <c r="C49" s="30" t="s">
        <v>6</v>
      </c>
      <c r="D49" s="30" t="s">
        <v>45</v>
      </c>
      <c r="E49" s="38" t="n">
        <v>2.66</v>
      </c>
      <c r="F49" s="39"/>
      <c r="G49" s="33" t="n">
        <f aca="false">SUM(E49*F49)</f>
        <v>0</v>
      </c>
    </row>
    <row r="50" customFormat="false" ht="15" hidden="false" customHeight="false" outlineLevel="0" collapsed="false">
      <c r="A50" s="34" t="s">
        <v>432</v>
      </c>
      <c r="B50" s="30" t="s">
        <v>16</v>
      </c>
      <c r="C50" s="30" t="s">
        <v>6</v>
      </c>
      <c r="D50" s="30" t="s">
        <v>104</v>
      </c>
      <c r="E50" s="72" t="n">
        <v>2.01</v>
      </c>
      <c r="F50" s="35"/>
      <c r="G50" s="33" t="n">
        <f aca="false">SUM(E50*F50)</f>
        <v>0</v>
      </c>
    </row>
    <row r="51" customFormat="false" ht="15" hidden="false" customHeight="false" outlineLevel="0" collapsed="false">
      <c r="A51" s="34" t="s">
        <v>52</v>
      </c>
      <c r="B51" s="30" t="s">
        <v>57</v>
      </c>
      <c r="C51" s="30" t="s">
        <v>6</v>
      </c>
      <c r="D51" s="30" t="s">
        <v>104</v>
      </c>
      <c r="E51" s="72" t="n">
        <v>29.95</v>
      </c>
      <c r="F51" s="71"/>
      <c r="G51" s="33" t="n">
        <f aca="false">SUM(E51*F51)</f>
        <v>0</v>
      </c>
    </row>
    <row r="52" customFormat="false" ht="15" hidden="false" customHeight="false" outlineLevel="0" collapsed="false">
      <c r="A52" s="34" t="s">
        <v>54</v>
      </c>
      <c r="B52" s="30" t="s">
        <v>16</v>
      </c>
      <c r="C52" s="30" t="s">
        <v>6</v>
      </c>
      <c r="D52" s="30" t="s">
        <v>27</v>
      </c>
      <c r="E52" s="37" t="n">
        <v>14.25</v>
      </c>
      <c r="F52" s="71"/>
      <c r="G52" s="33" t="n">
        <f aca="false">SUM(E52*F52)</f>
        <v>0</v>
      </c>
    </row>
    <row r="53" customFormat="false" ht="15" hidden="false" customHeight="false" outlineLevel="0" collapsed="false">
      <c r="A53" s="34" t="s">
        <v>433</v>
      </c>
      <c r="B53" s="30" t="s">
        <v>16</v>
      </c>
      <c r="C53" s="30" t="s">
        <v>6</v>
      </c>
      <c r="D53" s="30" t="s">
        <v>49</v>
      </c>
      <c r="E53" s="72" t="n">
        <v>11.33</v>
      </c>
      <c r="F53" s="35" t="n">
        <v>5</v>
      </c>
      <c r="G53" s="33" t="n">
        <f aca="false">SUM(E53*F53)</f>
        <v>56.65</v>
      </c>
    </row>
    <row r="54" customFormat="false" ht="15" hidden="false" customHeight="false" outlineLevel="0" collapsed="false">
      <c r="A54" s="34" t="s">
        <v>434</v>
      </c>
      <c r="B54" s="30" t="s">
        <v>44</v>
      </c>
      <c r="C54" s="30" t="s">
        <v>7</v>
      </c>
      <c r="D54" s="30" t="s">
        <v>45</v>
      </c>
      <c r="E54" s="37" t="n">
        <v>2.8</v>
      </c>
      <c r="F54" s="35" t="n">
        <v>3</v>
      </c>
      <c r="G54" s="33" t="n">
        <f aca="false">SUM(E54*F54)</f>
        <v>8.4</v>
      </c>
    </row>
    <row r="55" customFormat="false" ht="15" hidden="false" customHeight="false" outlineLevel="0" collapsed="false">
      <c r="A55" s="34" t="s">
        <v>435</v>
      </c>
      <c r="B55" s="30" t="s">
        <v>44</v>
      </c>
      <c r="C55" s="30" t="s">
        <v>6</v>
      </c>
      <c r="D55" s="30" t="s">
        <v>45</v>
      </c>
      <c r="E55" s="37" t="n">
        <v>6.2</v>
      </c>
      <c r="F55" s="39" t="n">
        <v>3</v>
      </c>
      <c r="G55" s="33" t="n">
        <f aca="false">SUM(E55*F55)</f>
        <v>18.6</v>
      </c>
    </row>
    <row r="56" customFormat="false" ht="15" hidden="false" customHeight="false" outlineLevel="0" collapsed="false">
      <c r="A56" s="34" t="s">
        <v>436</v>
      </c>
      <c r="B56" s="30" t="s">
        <v>44</v>
      </c>
      <c r="C56" s="30" t="s">
        <v>6</v>
      </c>
      <c r="D56" s="30" t="s">
        <v>49</v>
      </c>
      <c r="E56" s="72" t="n">
        <v>8</v>
      </c>
      <c r="F56" s="35" t="n">
        <v>3</v>
      </c>
      <c r="G56" s="33" t="n">
        <f aca="false">SUM(E56*F56)</f>
        <v>24</v>
      </c>
    </row>
    <row r="57" customFormat="false" ht="15" hidden="false" customHeight="false" outlineLevel="0" collapsed="false">
      <c r="A57" s="34" t="s">
        <v>437</v>
      </c>
      <c r="B57" s="30" t="s">
        <v>44</v>
      </c>
      <c r="C57" s="30" t="s">
        <v>6</v>
      </c>
      <c r="D57" s="30" t="s">
        <v>49</v>
      </c>
      <c r="E57" s="72" t="n">
        <v>28.74</v>
      </c>
      <c r="F57" s="35" t="n">
        <v>5</v>
      </c>
      <c r="G57" s="33" t="n">
        <f aca="false">SUM(E57*F57)</f>
        <v>143.7</v>
      </c>
    </row>
    <row r="58" customFormat="false" ht="15" hidden="false" customHeight="false" outlineLevel="0" collapsed="false">
      <c r="A58" s="34" t="s">
        <v>438</v>
      </c>
      <c r="B58" s="30" t="s">
        <v>44</v>
      </c>
      <c r="C58" s="30" t="s">
        <v>6</v>
      </c>
      <c r="D58" s="30" t="s">
        <v>49</v>
      </c>
      <c r="E58" s="72" t="n">
        <v>11.9</v>
      </c>
      <c r="F58" s="35" t="n">
        <v>5</v>
      </c>
      <c r="G58" s="33" t="n">
        <f aca="false">SUM(E58*F58)</f>
        <v>59.5</v>
      </c>
    </row>
    <row r="59" customFormat="false" ht="15" hidden="false" customHeight="false" outlineLevel="0" collapsed="false">
      <c r="A59" s="34" t="s">
        <v>439</v>
      </c>
      <c r="B59" s="30" t="s">
        <v>44</v>
      </c>
      <c r="C59" s="30" t="s">
        <v>6</v>
      </c>
      <c r="D59" s="30" t="s">
        <v>49</v>
      </c>
      <c r="E59" s="72" t="n">
        <v>9.8</v>
      </c>
      <c r="F59" s="35" t="n">
        <v>6</v>
      </c>
      <c r="G59" s="33" t="n">
        <f aca="false">SUM(E59*F59)</f>
        <v>58.8</v>
      </c>
    </row>
    <row r="60" customFormat="false" ht="15" hidden="false" customHeight="false" outlineLevel="0" collapsed="false">
      <c r="A60" s="34" t="s">
        <v>440</v>
      </c>
      <c r="B60" s="30" t="s">
        <v>44</v>
      </c>
      <c r="C60" s="30" t="s">
        <v>6</v>
      </c>
      <c r="D60" s="30" t="s">
        <v>441</v>
      </c>
      <c r="E60" s="72" t="n">
        <v>12.15</v>
      </c>
      <c r="F60" s="35" t="n">
        <v>1</v>
      </c>
      <c r="G60" s="33" t="n">
        <f aca="false">SUM(E60*F60)</f>
        <v>12.15</v>
      </c>
    </row>
    <row r="61" customFormat="false" ht="15" hidden="false" customHeight="false" outlineLevel="0" collapsed="false">
      <c r="A61" s="34" t="s">
        <v>442</v>
      </c>
      <c r="B61" s="30" t="s">
        <v>44</v>
      </c>
      <c r="C61" s="30" t="s">
        <v>6</v>
      </c>
      <c r="D61" s="30" t="s">
        <v>49</v>
      </c>
      <c r="E61" s="72" t="n">
        <v>9</v>
      </c>
      <c r="F61" s="35" t="n">
        <v>15</v>
      </c>
      <c r="G61" s="33" t="n">
        <f aca="false">SUM(E61*F61)</f>
        <v>135</v>
      </c>
    </row>
    <row r="62" customFormat="false" ht="15" hidden="false" customHeight="false" outlineLevel="0" collapsed="false">
      <c r="A62" s="34" t="s">
        <v>443</v>
      </c>
      <c r="B62" s="30" t="s">
        <v>44</v>
      </c>
      <c r="C62" s="30" t="s">
        <v>6</v>
      </c>
      <c r="D62" s="30" t="s">
        <v>49</v>
      </c>
      <c r="E62" s="72" t="n">
        <v>10</v>
      </c>
      <c r="F62" s="35" t="n">
        <v>4</v>
      </c>
      <c r="G62" s="33" t="n">
        <f aca="false">SUM(E62*F62)</f>
        <v>40</v>
      </c>
    </row>
    <row r="63" customFormat="false" ht="15" hidden="false" customHeight="false" outlineLevel="0" collapsed="false">
      <c r="A63" s="34" t="s">
        <v>68</v>
      </c>
      <c r="B63" s="30" t="s">
        <v>57</v>
      </c>
      <c r="C63" s="30" t="s">
        <v>6</v>
      </c>
      <c r="D63" s="30" t="s">
        <v>45</v>
      </c>
      <c r="E63" s="38" t="n">
        <v>6.98</v>
      </c>
      <c r="F63" s="39" t="n">
        <v>10</v>
      </c>
      <c r="G63" s="33" t="n">
        <f aca="false">SUM(E63*F63)</f>
        <v>69.8</v>
      </c>
    </row>
    <row r="64" customFormat="false" ht="15" hidden="false" customHeight="false" outlineLevel="0" collapsed="false">
      <c r="A64" s="34" t="s">
        <v>444</v>
      </c>
      <c r="B64" s="30" t="s">
        <v>57</v>
      </c>
      <c r="C64" s="30" t="s">
        <v>6</v>
      </c>
      <c r="D64" s="30" t="s">
        <v>45</v>
      </c>
      <c r="E64" s="37" t="n">
        <v>0.99</v>
      </c>
      <c r="F64" s="35" t="n">
        <v>10</v>
      </c>
      <c r="G64" s="33" t="n">
        <f aca="false">SUM(E64*F64)</f>
        <v>9.9</v>
      </c>
    </row>
    <row r="65" customFormat="false" ht="15" hidden="false" customHeight="false" outlineLevel="0" collapsed="false">
      <c r="A65" s="34" t="s">
        <v>445</v>
      </c>
      <c r="B65" s="30" t="s">
        <v>57</v>
      </c>
      <c r="C65" s="30" t="s">
        <v>7</v>
      </c>
      <c r="D65" s="30" t="s">
        <v>45</v>
      </c>
      <c r="E65" s="72" t="n">
        <v>1.16</v>
      </c>
      <c r="F65" s="39"/>
      <c r="G65" s="33" t="n">
        <f aca="false">SUM(E65*F65)</f>
        <v>0</v>
      </c>
    </row>
    <row r="66" customFormat="false" ht="15" hidden="false" customHeight="false" outlineLevel="0" collapsed="false">
      <c r="A66" s="34" t="s">
        <v>446</v>
      </c>
      <c r="B66" s="30" t="s">
        <v>57</v>
      </c>
      <c r="C66" s="30" t="s">
        <v>6</v>
      </c>
      <c r="D66" s="30" t="s">
        <v>45</v>
      </c>
      <c r="E66" s="31" t="n">
        <v>2.59</v>
      </c>
      <c r="F66" s="39"/>
      <c r="G66" s="33" t="n">
        <f aca="false">SUM(E66*F66)</f>
        <v>0</v>
      </c>
    </row>
    <row r="67" customFormat="false" ht="15" hidden="false" customHeight="false" outlineLevel="0" collapsed="false">
      <c r="A67" s="34" t="s">
        <v>447</v>
      </c>
      <c r="B67" s="30" t="s">
        <v>83</v>
      </c>
      <c r="C67" s="30" t="s">
        <v>6</v>
      </c>
      <c r="D67" s="30" t="s">
        <v>30</v>
      </c>
      <c r="E67" s="37" t="n">
        <v>40</v>
      </c>
      <c r="F67" s="39"/>
      <c r="G67" s="33" t="n">
        <f aca="false">SUM(E67*F67)</f>
        <v>0</v>
      </c>
    </row>
    <row r="68" customFormat="false" ht="15" hidden="false" customHeight="false" outlineLevel="0" collapsed="false">
      <c r="A68" s="34" t="s">
        <v>448</v>
      </c>
      <c r="B68" s="30" t="s">
        <v>16</v>
      </c>
      <c r="C68" s="30" t="s">
        <v>7</v>
      </c>
      <c r="D68" s="30" t="s">
        <v>30</v>
      </c>
      <c r="E68" s="73"/>
      <c r="F68" s="35" t="n">
        <v>4</v>
      </c>
      <c r="G68" s="33" t="n">
        <f aca="false">SUM(E68*F68)</f>
        <v>0</v>
      </c>
    </row>
    <row r="69" customFormat="false" ht="15" hidden="false" customHeight="false" outlineLevel="0" collapsed="false">
      <c r="A69" s="34" t="s">
        <v>449</v>
      </c>
      <c r="B69" s="30" t="s">
        <v>16</v>
      </c>
      <c r="C69" s="30" t="s">
        <v>6</v>
      </c>
      <c r="D69" s="30" t="s">
        <v>19</v>
      </c>
      <c r="E69" s="38" t="n">
        <v>22</v>
      </c>
      <c r="F69" s="39"/>
      <c r="G69" s="33" t="n">
        <f aca="false">SUM(E69*F69)</f>
        <v>0</v>
      </c>
    </row>
    <row r="70" customFormat="false" ht="15" hidden="false" customHeight="false" outlineLevel="0" collapsed="false">
      <c r="A70" s="34" t="s">
        <v>81</v>
      </c>
      <c r="B70" s="30" t="s">
        <v>57</v>
      </c>
      <c r="C70" s="30" t="s">
        <v>6</v>
      </c>
      <c r="D70" s="30" t="s">
        <v>49</v>
      </c>
      <c r="E70" s="38" t="n">
        <v>13.96</v>
      </c>
      <c r="F70" s="39" t="n">
        <v>12</v>
      </c>
      <c r="G70" s="33" t="n">
        <f aca="false">SUM(E70*F70)</f>
        <v>167.52</v>
      </c>
    </row>
    <row r="71" customFormat="false" ht="15" hidden="false" customHeight="false" outlineLevel="0" collapsed="false">
      <c r="A71" s="34" t="s">
        <v>450</v>
      </c>
      <c r="B71" s="30" t="s">
        <v>57</v>
      </c>
      <c r="C71" s="30" t="s">
        <v>7</v>
      </c>
      <c r="D71" s="30" t="s">
        <v>49</v>
      </c>
      <c r="E71" s="38" t="n">
        <v>10.7</v>
      </c>
      <c r="F71" s="39"/>
      <c r="G71" s="33" t="n">
        <f aca="false">SUM(E71*F71)</f>
        <v>0</v>
      </c>
    </row>
    <row r="72" customFormat="false" ht="15" hidden="false" customHeight="false" outlineLevel="0" collapsed="false">
      <c r="A72" s="34" t="s">
        <v>451</v>
      </c>
      <c r="B72" s="30" t="s">
        <v>44</v>
      </c>
      <c r="C72" s="30" t="s">
        <v>6</v>
      </c>
      <c r="D72" s="30" t="s">
        <v>49</v>
      </c>
      <c r="E72" s="37" t="n">
        <v>7.72</v>
      </c>
      <c r="F72" s="74"/>
      <c r="G72" s="33" t="n">
        <f aca="false">SUM(E72*F72)</f>
        <v>0</v>
      </c>
    </row>
    <row r="73" customFormat="false" ht="15" hidden="false" customHeight="false" outlineLevel="0" collapsed="false">
      <c r="A73" s="34" t="s">
        <v>452</v>
      </c>
      <c r="B73" s="30" t="s">
        <v>44</v>
      </c>
      <c r="C73" s="30" t="s">
        <v>6</v>
      </c>
      <c r="D73" s="30" t="s">
        <v>104</v>
      </c>
      <c r="E73" s="72" t="n">
        <v>11.26</v>
      </c>
      <c r="F73" s="75" t="n">
        <v>2</v>
      </c>
      <c r="G73" s="33" t="n">
        <f aca="false">SUM(E73*F73)</f>
        <v>22.52</v>
      </c>
    </row>
    <row r="74" customFormat="false" ht="15" hidden="false" customHeight="false" outlineLevel="0" collapsed="false">
      <c r="A74" s="34" t="s">
        <v>453</v>
      </c>
      <c r="B74" s="30" t="s">
        <v>16</v>
      </c>
      <c r="C74" s="30" t="s">
        <v>6</v>
      </c>
      <c r="D74" s="30" t="s">
        <v>454</v>
      </c>
      <c r="E74" s="37" t="n">
        <v>17.05</v>
      </c>
      <c r="F74" s="39"/>
      <c r="G74" s="33" t="n">
        <f aca="false">SUM(E74*F74)</f>
        <v>0</v>
      </c>
    </row>
    <row r="75" customFormat="false" ht="15" hidden="false" customHeight="false" outlineLevel="0" collapsed="false">
      <c r="A75" s="34" t="s">
        <v>195</v>
      </c>
      <c r="B75" s="30" t="s">
        <v>57</v>
      </c>
      <c r="C75" s="30" t="s">
        <v>7</v>
      </c>
      <c r="D75" s="30" t="s">
        <v>104</v>
      </c>
      <c r="E75" s="37" t="n">
        <v>64.36</v>
      </c>
      <c r="F75" s="39"/>
      <c r="G75" s="33" t="n">
        <f aca="false">SUM(E75*F75)</f>
        <v>0</v>
      </c>
    </row>
    <row r="76" customFormat="false" ht="15" hidden="false" customHeight="false" outlineLevel="0" collapsed="false">
      <c r="A76" s="34" t="s">
        <v>455</v>
      </c>
      <c r="B76" s="30" t="s">
        <v>174</v>
      </c>
      <c r="C76" s="30" t="s">
        <v>6</v>
      </c>
      <c r="D76" s="30" t="s">
        <v>104</v>
      </c>
      <c r="E76" s="72" t="n">
        <v>6.95</v>
      </c>
      <c r="F76" s="71" t="n">
        <v>24</v>
      </c>
      <c r="G76" s="33" t="n">
        <f aca="false">SUM(E76*F76)</f>
        <v>166.8</v>
      </c>
    </row>
    <row r="77" customFormat="false" ht="15" hidden="false" customHeight="false" outlineLevel="0" collapsed="false">
      <c r="A77" s="34" t="s">
        <v>198</v>
      </c>
      <c r="B77" s="30" t="s">
        <v>57</v>
      </c>
      <c r="C77" s="30" t="s">
        <v>7</v>
      </c>
      <c r="D77" s="30" t="s">
        <v>49</v>
      </c>
      <c r="E77" s="38" t="n">
        <v>3.95</v>
      </c>
      <c r="F77" s="39" t="n">
        <v>20</v>
      </c>
      <c r="G77" s="33" t="n">
        <f aca="false">SUM(E77*F77)</f>
        <v>79</v>
      </c>
    </row>
    <row r="78" customFormat="false" ht="15" hidden="false" customHeight="false" outlineLevel="0" collapsed="false">
      <c r="A78" s="34" t="s">
        <v>201</v>
      </c>
      <c r="B78" s="30" t="s">
        <v>57</v>
      </c>
      <c r="C78" s="30" t="s">
        <v>7</v>
      </c>
      <c r="D78" s="30" t="s">
        <v>49</v>
      </c>
      <c r="E78" s="37" t="n">
        <v>30.93</v>
      </c>
      <c r="F78" s="39" t="n">
        <v>2</v>
      </c>
      <c r="G78" s="33" t="n">
        <f aca="false">SUM(E78*F78)</f>
        <v>61.86</v>
      </c>
    </row>
    <row r="79" customFormat="false" ht="15" hidden="false" customHeight="false" outlineLevel="0" collapsed="false">
      <c r="A79" s="34" t="s">
        <v>456</v>
      </c>
      <c r="B79" s="30" t="s">
        <v>83</v>
      </c>
      <c r="C79" s="30" t="s">
        <v>6</v>
      </c>
      <c r="D79" s="30" t="s">
        <v>200</v>
      </c>
      <c r="E79" s="37" t="n">
        <v>1.07</v>
      </c>
      <c r="F79" s="39" t="n">
        <v>64</v>
      </c>
      <c r="G79" s="33" t="n">
        <f aca="false">SUM(E79*F79)</f>
        <v>68.48</v>
      </c>
    </row>
    <row r="80" customFormat="false" ht="15" hidden="false" customHeight="false" outlineLevel="0" collapsed="false">
      <c r="A80" s="34" t="s">
        <v>457</v>
      </c>
      <c r="B80" s="30" t="s">
        <v>57</v>
      </c>
      <c r="C80" s="30" t="s">
        <v>6</v>
      </c>
      <c r="D80" s="30" t="s">
        <v>30</v>
      </c>
      <c r="E80" s="72" t="n">
        <v>1.76</v>
      </c>
      <c r="F80" s="35" t="n">
        <v>15</v>
      </c>
      <c r="G80" s="33" t="n">
        <f aca="false">SUM(E80*F80)</f>
        <v>26.4</v>
      </c>
    </row>
    <row r="81" customFormat="false" ht="15" hidden="false" customHeight="false" outlineLevel="0" collapsed="false">
      <c r="A81" s="34" t="s">
        <v>458</v>
      </c>
      <c r="B81" s="30" t="s">
        <v>16</v>
      </c>
      <c r="C81" s="30" t="s">
        <v>6</v>
      </c>
      <c r="D81" s="30" t="s">
        <v>45</v>
      </c>
      <c r="E81" s="72" t="n">
        <v>2</v>
      </c>
      <c r="F81" s="39"/>
      <c r="G81" s="33" t="n">
        <f aca="false">SUM(E81*F81)</f>
        <v>0</v>
      </c>
    </row>
    <row r="82" customFormat="false" ht="15" hidden="false" customHeight="false" outlineLevel="0" collapsed="false">
      <c r="A82" s="34" t="s">
        <v>95</v>
      </c>
      <c r="B82" s="30" t="s">
        <v>44</v>
      </c>
      <c r="C82" s="30" t="s">
        <v>6</v>
      </c>
      <c r="D82" s="30" t="s">
        <v>96</v>
      </c>
      <c r="E82" s="37" t="n">
        <v>1.17</v>
      </c>
      <c r="F82" s="39" t="n">
        <v>8</v>
      </c>
      <c r="G82" s="33" t="n">
        <f aca="false">SUM(E82*F82)</f>
        <v>9.36</v>
      </c>
    </row>
    <row r="83" customFormat="false" ht="15" hidden="false" customHeight="false" outlineLevel="0" collapsed="false">
      <c r="A83" s="40" t="s">
        <v>203</v>
      </c>
      <c r="B83" s="36" t="s">
        <v>21</v>
      </c>
      <c r="C83" s="36" t="s">
        <v>6</v>
      </c>
      <c r="D83" s="36" t="s">
        <v>35</v>
      </c>
      <c r="E83" s="58" t="n">
        <v>3.03</v>
      </c>
      <c r="F83" s="76" t="n">
        <v>2</v>
      </c>
      <c r="G83" s="33" t="n">
        <f aca="false">SUM(E83*F83)</f>
        <v>6.06</v>
      </c>
    </row>
    <row r="84" customFormat="false" ht="15" hidden="false" customHeight="false" outlineLevel="0" collapsed="false">
      <c r="A84" s="34" t="s">
        <v>459</v>
      </c>
      <c r="B84" s="30" t="s">
        <v>16</v>
      </c>
      <c r="C84" s="30" t="s">
        <v>6</v>
      </c>
      <c r="D84" s="30" t="s">
        <v>45</v>
      </c>
      <c r="E84" s="37" t="n">
        <v>4</v>
      </c>
      <c r="F84" s="39" t="n">
        <v>2</v>
      </c>
      <c r="G84" s="33" t="n">
        <f aca="false">SUM(E84*F84)</f>
        <v>8</v>
      </c>
    </row>
    <row r="85" customFormat="false" ht="15" hidden="false" customHeight="false" outlineLevel="0" collapsed="false">
      <c r="A85" s="34" t="s">
        <v>460</v>
      </c>
      <c r="B85" s="30" t="s">
        <v>16</v>
      </c>
      <c r="C85" s="30" t="s">
        <v>6</v>
      </c>
      <c r="D85" s="30" t="s">
        <v>19</v>
      </c>
      <c r="E85" s="37" t="n">
        <v>48</v>
      </c>
      <c r="F85" s="39"/>
      <c r="G85" s="33" t="n">
        <f aca="false">SUM(E85*F85)</f>
        <v>0</v>
      </c>
    </row>
    <row r="86" customFormat="false" ht="15" hidden="false" customHeight="false" outlineLevel="0" collapsed="false">
      <c r="A86" s="34" t="s">
        <v>461</v>
      </c>
      <c r="B86" s="30" t="s">
        <v>57</v>
      </c>
      <c r="C86" s="30" t="s">
        <v>6</v>
      </c>
      <c r="D86" s="30" t="s">
        <v>49</v>
      </c>
      <c r="E86" s="72" t="n">
        <v>19.33</v>
      </c>
      <c r="F86" s="35" t="n">
        <v>2</v>
      </c>
      <c r="G86" s="33" t="n">
        <f aca="false">SUM(E86*F86)</f>
        <v>38.66</v>
      </c>
    </row>
    <row r="87" customFormat="false" ht="15" hidden="false" customHeight="false" outlineLevel="0" collapsed="false">
      <c r="A87" s="34" t="s">
        <v>462</v>
      </c>
      <c r="B87" s="30" t="s">
        <v>174</v>
      </c>
      <c r="C87" s="30" t="s">
        <v>6</v>
      </c>
      <c r="D87" s="30" t="s">
        <v>49</v>
      </c>
      <c r="E87" s="37" t="n">
        <v>22.28</v>
      </c>
      <c r="F87" s="39" t="n">
        <v>6.2</v>
      </c>
      <c r="G87" s="33" t="n">
        <f aca="false">SUM(E87*F87)</f>
        <v>138.136</v>
      </c>
    </row>
    <row r="88" customFormat="false" ht="15" hidden="false" customHeight="false" outlineLevel="0" collapsed="false">
      <c r="A88" s="34" t="s">
        <v>463</v>
      </c>
      <c r="B88" s="30" t="s">
        <v>16</v>
      </c>
      <c r="C88" s="30" t="s">
        <v>6</v>
      </c>
      <c r="D88" s="30" t="s">
        <v>49</v>
      </c>
      <c r="E88" s="37" t="n">
        <v>4.78</v>
      </c>
      <c r="F88" s="39" t="n">
        <v>2</v>
      </c>
      <c r="G88" s="33" t="n">
        <f aca="false">SUM(E88*F88)</f>
        <v>9.56</v>
      </c>
    </row>
    <row r="89" customFormat="false" ht="15" hidden="false" customHeight="false" outlineLevel="0" collapsed="false">
      <c r="A89" s="34" t="s">
        <v>464</v>
      </c>
      <c r="B89" s="30" t="s">
        <v>16</v>
      </c>
      <c r="C89" s="30" t="s">
        <v>6</v>
      </c>
      <c r="D89" s="30" t="s">
        <v>27</v>
      </c>
      <c r="E89" s="72"/>
      <c r="F89" s="35" t="n">
        <v>5</v>
      </c>
      <c r="G89" s="33" t="n">
        <f aca="false">SUM(E89*F89)</f>
        <v>0</v>
      </c>
    </row>
    <row r="90" customFormat="false" ht="15" hidden="false" customHeight="false" outlineLevel="0" collapsed="false">
      <c r="A90" s="34" t="s">
        <v>465</v>
      </c>
      <c r="B90" s="30" t="s">
        <v>16</v>
      </c>
      <c r="C90" s="30" t="s">
        <v>7</v>
      </c>
      <c r="D90" s="30" t="s">
        <v>45</v>
      </c>
      <c r="E90" s="38" t="n">
        <v>2.5</v>
      </c>
      <c r="F90" s="71"/>
      <c r="G90" s="33" t="n">
        <f aca="false">SUM(E90*F90)</f>
        <v>0</v>
      </c>
    </row>
    <row r="91" customFormat="false" ht="15" hidden="false" customHeight="false" outlineLevel="0" collapsed="false">
      <c r="A91" s="34" t="s">
        <v>466</v>
      </c>
      <c r="B91" s="30" t="s">
        <v>16</v>
      </c>
      <c r="C91" s="30" t="s">
        <v>6</v>
      </c>
      <c r="D91" s="30" t="s">
        <v>49</v>
      </c>
      <c r="E91" s="37" t="n">
        <v>4</v>
      </c>
      <c r="F91" s="39"/>
      <c r="G91" s="33" t="n">
        <f aca="false">SUM(E91*F91)</f>
        <v>0</v>
      </c>
    </row>
    <row r="92" customFormat="false" ht="15" hidden="false" customHeight="false" outlineLevel="0" collapsed="false">
      <c r="A92" s="34" t="s">
        <v>467</v>
      </c>
      <c r="B92" s="30" t="s">
        <v>16</v>
      </c>
      <c r="C92" s="30" t="s">
        <v>6</v>
      </c>
      <c r="D92" s="30" t="s">
        <v>27</v>
      </c>
      <c r="E92" s="72" t="n">
        <v>19</v>
      </c>
      <c r="F92" s="35" t="n">
        <v>2</v>
      </c>
      <c r="G92" s="33" t="n">
        <f aca="false">SUM(E92*F92)</f>
        <v>38</v>
      </c>
    </row>
    <row r="93" customFormat="false" ht="15" hidden="false" customHeight="false" outlineLevel="0" collapsed="false">
      <c r="A93" s="34" t="s">
        <v>468</v>
      </c>
      <c r="B93" s="30" t="s">
        <v>16</v>
      </c>
      <c r="C93" s="30" t="s">
        <v>6</v>
      </c>
      <c r="D93" s="30" t="s">
        <v>45</v>
      </c>
      <c r="E93" s="37" t="n">
        <v>7</v>
      </c>
      <c r="F93" s="39"/>
      <c r="G93" s="33" t="n">
        <f aca="false">SUM(E93*F93)</f>
        <v>0</v>
      </c>
    </row>
    <row r="94" customFormat="false" ht="15" hidden="false" customHeight="false" outlineLevel="0" collapsed="false">
      <c r="A94" s="34" t="s">
        <v>469</v>
      </c>
      <c r="B94" s="30" t="s">
        <v>16</v>
      </c>
      <c r="C94" s="30" t="s">
        <v>6</v>
      </c>
      <c r="D94" s="30" t="s">
        <v>45</v>
      </c>
      <c r="E94" s="72" t="n">
        <v>3.35</v>
      </c>
      <c r="F94" s="39"/>
      <c r="G94" s="33" t="n">
        <f aca="false">SUM(E94*F94)</f>
        <v>0</v>
      </c>
    </row>
    <row r="95" customFormat="false" ht="15" hidden="false" customHeight="false" outlineLevel="0" collapsed="false">
      <c r="A95" s="34" t="s">
        <v>470</v>
      </c>
      <c r="B95" s="30" t="s">
        <v>16</v>
      </c>
      <c r="C95" s="30" t="s">
        <v>6</v>
      </c>
      <c r="D95" s="30" t="s">
        <v>45</v>
      </c>
      <c r="E95" s="37" t="n">
        <v>4.55</v>
      </c>
      <c r="F95" s="39"/>
      <c r="G95" s="33" t="n">
        <f aca="false">SUM(E95*F95)</f>
        <v>0</v>
      </c>
    </row>
    <row r="96" customFormat="false" ht="15" hidden="false" customHeight="false" outlineLevel="0" collapsed="false">
      <c r="A96" s="34" t="s">
        <v>471</v>
      </c>
      <c r="B96" s="30" t="s">
        <v>16</v>
      </c>
      <c r="C96" s="30" t="s">
        <v>6</v>
      </c>
      <c r="D96" s="30" t="s">
        <v>27</v>
      </c>
      <c r="E96" s="72" t="n">
        <v>10</v>
      </c>
      <c r="F96" s="35" t="n">
        <v>8</v>
      </c>
      <c r="G96" s="33" t="n">
        <f aca="false">SUM(E96*F96)</f>
        <v>80</v>
      </c>
    </row>
    <row r="97" customFormat="false" ht="15" hidden="false" customHeight="false" outlineLevel="0" collapsed="false">
      <c r="A97" s="59" t="s">
        <v>210</v>
      </c>
      <c r="B97" s="30" t="s">
        <v>57</v>
      </c>
      <c r="C97" s="57" t="s">
        <v>6</v>
      </c>
      <c r="D97" s="57" t="s">
        <v>27</v>
      </c>
      <c r="E97" s="60" t="n">
        <v>66.27</v>
      </c>
      <c r="F97" s="39" t="n">
        <v>0.25</v>
      </c>
      <c r="G97" s="33" t="n">
        <f aca="false">SUM(E97*F97)</f>
        <v>16.5675</v>
      </c>
    </row>
    <row r="98" customFormat="false" ht="15" hidden="false" customHeight="false" outlineLevel="0" collapsed="false">
      <c r="A98" s="34" t="s">
        <v>211</v>
      </c>
      <c r="B98" s="30" t="s">
        <v>57</v>
      </c>
      <c r="C98" s="30" t="s">
        <v>6</v>
      </c>
      <c r="D98" s="30" t="s">
        <v>45</v>
      </c>
      <c r="E98" s="38" t="n">
        <v>5.07</v>
      </c>
      <c r="F98" s="39"/>
      <c r="G98" s="33" t="n">
        <f aca="false">SUM(E98*F98)</f>
        <v>0</v>
      </c>
    </row>
    <row r="99" customFormat="false" ht="15" hidden="false" customHeight="false" outlineLevel="0" collapsed="false">
      <c r="A99" s="34" t="s">
        <v>472</v>
      </c>
      <c r="B99" s="30" t="s">
        <v>16</v>
      </c>
      <c r="C99" s="30" t="s">
        <v>6</v>
      </c>
      <c r="D99" s="30" t="s">
        <v>49</v>
      </c>
      <c r="E99" s="72" t="n">
        <v>12.45</v>
      </c>
      <c r="F99" s="35" t="n">
        <v>12</v>
      </c>
      <c r="G99" s="33" t="n">
        <f aca="false">SUM(E99*F99)</f>
        <v>149.4</v>
      </c>
    </row>
    <row r="100" customFormat="false" ht="15" hidden="false" customHeight="false" outlineLevel="0" collapsed="false">
      <c r="A100" s="34" t="s">
        <v>473</v>
      </c>
      <c r="B100" s="30" t="s">
        <v>44</v>
      </c>
      <c r="C100" s="30" t="s">
        <v>6</v>
      </c>
      <c r="D100" s="30" t="s">
        <v>104</v>
      </c>
      <c r="E100" s="72" t="n">
        <v>3.5</v>
      </c>
      <c r="F100" s="71" t="n">
        <v>3</v>
      </c>
      <c r="G100" s="33" t="n">
        <f aca="false">SUM(E100*F100)</f>
        <v>10.5</v>
      </c>
    </row>
    <row r="101" customFormat="false" ht="15" hidden="false" customHeight="false" outlineLevel="0" collapsed="false">
      <c r="A101" s="34" t="s">
        <v>474</v>
      </c>
      <c r="B101" s="30" t="s">
        <v>16</v>
      </c>
      <c r="C101" s="30" t="s">
        <v>6</v>
      </c>
      <c r="D101" s="30" t="s">
        <v>49</v>
      </c>
      <c r="E101" s="68"/>
      <c r="F101" s="69" t="n">
        <v>1</v>
      </c>
      <c r="G101" s="70" t="n">
        <f aca="false">SUM(E101*F101)</f>
        <v>0</v>
      </c>
    </row>
    <row r="102" customFormat="false" ht="15" hidden="false" customHeight="false" outlineLevel="0" collapsed="false">
      <c r="A102" s="34" t="s">
        <v>475</v>
      </c>
      <c r="B102" s="30" t="s">
        <v>16</v>
      </c>
      <c r="C102" s="30" t="s">
        <v>6</v>
      </c>
      <c r="D102" s="30" t="s">
        <v>49</v>
      </c>
      <c r="E102" s="68"/>
      <c r="F102" s="69" t="n">
        <v>1</v>
      </c>
      <c r="G102" s="70" t="n">
        <f aca="false">SUM(E102*F102)</f>
        <v>0</v>
      </c>
    </row>
    <row r="103" customFormat="false" ht="15" hidden="false" customHeight="false" outlineLevel="0" collapsed="false">
      <c r="A103" s="34" t="s">
        <v>476</v>
      </c>
      <c r="B103" s="30" t="s">
        <v>16</v>
      </c>
      <c r="C103" s="30" t="s">
        <v>7</v>
      </c>
      <c r="D103" s="30" t="s">
        <v>45</v>
      </c>
      <c r="E103" s="37" t="n">
        <v>7.7</v>
      </c>
      <c r="F103" s="71"/>
      <c r="G103" s="33" t="n">
        <f aca="false">SUM(E103*F103)</f>
        <v>0</v>
      </c>
    </row>
    <row r="104" customFormat="false" ht="15" hidden="false" customHeight="false" outlineLevel="0" collapsed="false">
      <c r="A104" s="34" t="s">
        <v>477</v>
      </c>
      <c r="B104" s="30" t="s">
        <v>16</v>
      </c>
      <c r="C104" s="30" t="s">
        <v>6</v>
      </c>
      <c r="D104" s="30" t="s">
        <v>49</v>
      </c>
      <c r="E104" s="37" t="n">
        <v>14.1</v>
      </c>
      <c r="F104" s="71" t="n">
        <v>1</v>
      </c>
      <c r="G104" s="33" t="n">
        <f aca="false">SUM(E104*F104)</f>
        <v>14.1</v>
      </c>
    </row>
    <row r="105" customFormat="false" ht="15" hidden="false" customHeight="false" outlineLevel="0" collapsed="false">
      <c r="A105" s="34" t="s">
        <v>113</v>
      </c>
      <c r="B105" s="30" t="s">
        <v>16</v>
      </c>
      <c r="C105" s="30" t="s">
        <v>7</v>
      </c>
      <c r="D105" s="30" t="s">
        <v>478</v>
      </c>
      <c r="E105" s="37" t="n">
        <v>0.63</v>
      </c>
      <c r="F105" s="39" t="n">
        <v>4</v>
      </c>
      <c r="G105" s="33" t="n">
        <f aca="false">SUM(E105*F105)</f>
        <v>2.52</v>
      </c>
    </row>
    <row r="106" customFormat="false" ht="15" hidden="false" customHeight="false" outlineLevel="0" collapsed="false">
      <c r="A106" s="34" t="s">
        <v>479</v>
      </c>
      <c r="B106" s="30" t="s">
        <v>16</v>
      </c>
      <c r="C106" s="30" t="s">
        <v>6</v>
      </c>
      <c r="D106" s="30" t="s">
        <v>49</v>
      </c>
      <c r="E106" s="72" t="n">
        <v>16.25</v>
      </c>
      <c r="F106" s="71" t="n">
        <v>1</v>
      </c>
      <c r="G106" s="33" t="n">
        <f aca="false">SUM(E106*F106)</f>
        <v>16.25</v>
      </c>
    </row>
    <row r="107" customFormat="false" ht="15" hidden="false" customHeight="false" outlineLevel="0" collapsed="false">
      <c r="A107" s="34" t="s">
        <v>480</v>
      </c>
      <c r="B107" s="30" t="s">
        <v>16</v>
      </c>
      <c r="C107" s="30" t="s">
        <v>6</v>
      </c>
      <c r="D107" s="30" t="s">
        <v>478</v>
      </c>
      <c r="E107" s="72" t="n">
        <v>1.54</v>
      </c>
      <c r="F107" s="39" t="n">
        <v>1</v>
      </c>
      <c r="G107" s="33" t="n">
        <f aca="false">SUM(E107*F107)</f>
        <v>1.54</v>
      </c>
    </row>
    <row r="108" customFormat="false" ht="15" hidden="false" customHeight="false" outlineLevel="0" collapsed="false">
      <c r="A108" s="34" t="s">
        <v>481</v>
      </c>
      <c r="B108" s="30" t="s">
        <v>16</v>
      </c>
      <c r="C108" s="30" t="s">
        <v>6</v>
      </c>
      <c r="D108" s="30" t="s">
        <v>478</v>
      </c>
      <c r="E108" s="37" t="n">
        <v>10.65</v>
      </c>
      <c r="F108" s="39"/>
      <c r="G108" s="33" t="n">
        <f aca="false">SUM(E108*F108)</f>
        <v>0</v>
      </c>
    </row>
    <row r="109" customFormat="false" ht="15" hidden="false" customHeight="false" outlineLevel="0" collapsed="false">
      <c r="A109" s="34" t="s">
        <v>482</v>
      </c>
      <c r="B109" s="30" t="s">
        <v>16</v>
      </c>
      <c r="C109" s="30" t="s">
        <v>6</v>
      </c>
      <c r="D109" s="30" t="s">
        <v>49</v>
      </c>
      <c r="E109" s="72" t="n">
        <v>3</v>
      </c>
      <c r="F109" s="35" t="n">
        <v>4</v>
      </c>
      <c r="G109" s="33" t="n">
        <f aca="false">SUM(E109*F109)</f>
        <v>12</v>
      </c>
    </row>
    <row r="110" customFormat="false" ht="15" hidden="false" customHeight="false" outlineLevel="0" collapsed="false">
      <c r="A110" s="34" t="s">
        <v>483</v>
      </c>
      <c r="B110" s="30" t="s">
        <v>16</v>
      </c>
      <c r="C110" s="30" t="s">
        <v>6</v>
      </c>
      <c r="D110" s="30" t="s">
        <v>49</v>
      </c>
      <c r="E110" s="72" t="n">
        <v>4.1</v>
      </c>
      <c r="F110" s="39"/>
      <c r="G110" s="33" t="n">
        <f aca="false">SUM(E110*F110)</f>
        <v>0</v>
      </c>
    </row>
    <row r="111" customFormat="false" ht="15" hidden="false" customHeight="false" outlineLevel="0" collapsed="false">
      <c r="A111" s="34" t="s">
        <v>484</v>
      </c>
      <c r="B111" s="30" t="s">
        <v>174</v>
      </c>
      <c r="C111" s="30" t="s">
        <v>6</v>
      </c>
      <c r="D111" s="30" t="s">
        <v>49</v>
      </c>
      <c r="E111" s="38" t="n">
        <v>16.95</v>
      </c>
      <c r="F111" s="39" t="n">
        <v>20</v>
      </c>
      <c r="G111" s="33" t="n">
        <f aca="false">SUM(E111*F111)</f>
        <v>339</v>
      </c>
    </row>
    <row r="112" customFormat="false" ht="15" hidden="false" customHeight="false" outlineLevel="0" collapsed="false">
      <c r="A112" s="34" t="s">
        <v>485</v>
      </c>
      <c r="B112" s="30" t="s">
        <v>16</v>
      </c>
      <c r="C112" s="30" t="s">
        <v>7</v>
      </c>
      <c r="D112" s="30" t="s">
        <v>45</v>
      </c>
      <c r="E112" s="38" t="n">
        <v>2.45</v>
      </c>
      <c r="F112" s="39"/>
      <c r="G112" s="33" t="n">
        <f aca="false">SUM(E112*F112)</f>
        <v>0</v>
      </c>
    </row>
    <row r="113" customFormat="false" ht="15" hidden="false" customHeight="false" outlineLevel="0" collapsed="false">
      <c r="A113" s="34" t="s">
        <v>486</v>
      </c>
      <c r="B113" s="30" t="s">
        <v>16</v>
      </c>
      <c r="C113" s="30" t="s">
        <v>7</v>
      </c>
      <c r="D113" s="30" t="s">
        <v>49</v>
      </c>
      <c r="E113" s="37" t="n">
        <v>7</v>
      </c>
      <c r="F113" s="39" t="n">
        <v>5</v>
      </c>
      <c r="G113" s="33" t="n">
        <f aca="false">SUM(E113*F113)</f>
        <v>35</v>
      </c>
    </row>
    <row r="114" customFormat="false" ht="15" hidden="false" customHeight="false" outlineLevel="0" collapsed="false">
      <c r="A114" s="34" t="s">
        <v>487</v>
      </c>
      <c r="B114" s="30" t="s">
        <v>16</v>
      </c>
      <c r="C114" s="30" t="s">
        <v>7</v>
      </c>
      <c r="D114" s="30" t="s">
        <v>167</v>
      </c>
      <c r="E114" s="37" t="n">
        <v>18.6</v>
      </c>
      <c r="F114" s="71" t="n">
        <v>1</v>
      </c>
      <c r="G114" s="33" t="n">
        <f aca="false">SUM(E114*F114)</f>
        <v>18.6</v>
      </c>
    </row>
    <row r="115" customFormat="false" ht="15" hidden="false" customHeight="false" outlineLevel="0" collapsed="false">
      <c r="A115" s="34" t="s">
        <v>124</v>
      </c>
      <c r="B115" s="30" t="s">
        <v>16</v>
      </c>
      <c r="C115" s="30" t="s">
        <v>7</v>
      </c>
      <c r="D115" s="30" t="s">
        <v>49</v>
      </c>
      <c r="E115" s="37" t="n">
        <v>3</v>
      </c>
      <c r="F115" s="71"/>
      <c r="G115" s="33" t="n">
        <f aca="false">SUM(E115*F115)</f>
        <v>0</v>
      </c>
    </row>
    <row r="116" customFormat="false" ht="15" hidden="false" customHeight="false" outlineLevel="0" collapsed="false">
      <c r="A116" s="34" t="s">
        <v>488</v>
      </c>
      <c r="B116" s="30" t="s">
        <v>16</v>
      </c>
      <c r="C116" s="30" t="s">
        <v>7</v>
      </c>
      <c r="D116" s="30" t="s">
        <v>35</v>
      </c>
      <c r="E116" s="37" t="n">
        <v>2.66</v>
      </c>
      <c r="F116" s="71"/>
      <c r="G116" s="33" t="n">
        <f aca="false">SUM(E116*F116)</f>
        <v>0</v>
      </c>
    </row>
    <row r="117" customFormat="false" ht="15" hidden="false" customHeight="false" outlineLevel="0" collapsed="false">
      <c r="A117" s="34" t="s">
        <v>489</v>
      </c>
      <c r="B117" s="30" t="s">
        <v>83</v>
      </c>
      <c r="C117" s="30" t="s">
        <v>6</v>
      </c>
      <c r="D117" s="30" t="s">
        <v>104</v>
      </c>
      <c r="E117" s="37" t="n">
        <v>18.16</v>
      </c>
      <c r="F117" s="39" t="n">
        <v>2</v>
      </c>
      <c r="G117" s="33" t="n">
        <f aca="false">SUM(E117*F117)</f>
        <v>36.32</v>
      </c>
    </row>
    <row r="118" customFormat="false" ht="15" hidden="false" customHeight="false" outlineLevel="0" collapsed="false">
      <c r="A118" s="34" t="s">
        <v>215</v>
      </c>
      <c r="B118" s="30" t="s">
        <v>57</v>
      </c>
      <c r="C118" s="30" t="s">
        <v>6</v>
      </c>
      <c r="D118" s="30" t="s">
        <v>49</v>
      </c>
      <c r="E118" s="72" t="n">
        <v>15.5</v>
      </c>
      <c r="F118" s="35" t="n">
        <v>24</v>
      </c>
      <c r="G118" s="33" t="n">
        <f aca="false">SUM(E118*F118)</f>
        <v>372</v>
      </c>
    </row>
    <row r="119" customFormat="false" ht="15" hidden="false" customHeight="false" outlineLevel="0" collapsed="false">
      <c r="A119" s="34" t="s">
        <v>490</v>
      </c>
      <c r="B119" s="30" t="s">
        <v>16</v>
      </c>
      <c r="C119" s="30" t="s">
        <v>6</v>
      </c>
      <c r="D119" s="30" t="s">
        <v>104</v>
      </c>
      <c r="E119" s="72" t="n">
        <v>16.5</v>
      </c>
      <c r="F119" s="39"/>
      <c r="G119" s="33" t="n">
        <f aca="false">SUM(E119*F119)</f>
        <v>0</v>
      </c>
    </row>
    <row r="120" customFormat="false" ht="15" hidden="false" customHeight="false" outlineLevel="0" collapsed="false">
      <c r="A120" s="34" t="s">
        <v>491</v>
      </c>
      <c r="B120" s="30" t="s">
        <v>16</v>
      </c>
      <c r="C120" s="30" t="s">
        <v>6</v>
      </c>
      <c r="D120" s="30" t="s">
        <v>45</v>
      </c>
      <c r="E120" s="38" t="n">
        <v>8</v>
      </c>
      <c r="F120" s="39"/>
      <c r="G120" s="33" t="n">
        <f aca="false">SUM(E120*F120)</f>
        <v>0</v>
      </c>
    </row>
    <row r="121" customFormat="false" ht="15" hidden="false" customHeight="false" outlineLevel="0" collapsed="false">
      <c r="A121" s="34" t="s">
        <v>492</v>
      </c>
      <c r="B121" s="30" t="s">
        <v>16</v>
      </c>
      <c r="C121" s="30" t="s">
        <v>6</v>
      </c>
      <c r="D121" s="30" t="s">
        <v>167</v>
      </c>
      <c r="E121" s="72" t="n">
        <v>26.9</v>
      </c>
      <c r="F121" s="35" t="n">
        <v>1</v>
      </c>
      <c r="G121" s="33" t="n">
        <f aca="false">SUM(E121*F121)</f>
        <v>26.9</v>
      </c>
    </row>
    <row r="122" customFormat="false" ht="15" hidden="false" customHeight="false" outlineLevel="0" collapsed="false">
      <c r="A122" s="34" t="s">
        <v>493</v>
      </c>
      <c r="B122" s="30" t="s">
        <v>16</v>
      </c>
      <c r="C122" s="30" t="s">
        <v>6</v>
      </c>
      <c r="D122" s="30" t="s">
        <v>104</v>
      </c>
      <c r="E122" s="37" t="n">
        <v>56.75</v>
      </c>
      <c r="F122" s="71" t="n">
        <v>0.25</v>
      </c>
      <c r="G122" s="33" t="n">
        <f aca="false">SUM(E122*F122)</f>
        <v>14.1875</v>
      </c>
    </row>
    <row r="123" customFormat="false" ht="15" hidden="false" customHeight="false" outlineLevel="0" collapsed="false">
      <c r="A123" s="34" t="s">
        <v>494</v>
      </c>
      <c r="B123" s="30" t="s">
        <v>16</v>
      </c>
      <c r="C123" s="30" t="s">
        <v>6</v>
      </c>
      <c r="D123" s="30" t="s">
        <v>49</v>
      </c>
      <c r="E123" s="38" t="n">
        <v>1.1</v>
      </c>
      <c r="F123" s="39"/>
      <c r="G123" s="33" t="n">
        <f aca="false">SUM(E123*F123)</f>
        <v>0</v>
      </c>
    </row>
    <row r="124" customFormat="false" ht="15" hidden="false" customHeight="false" outlineLevel="0" collapsed="false">
      <c r="A124" s="34" t="s">
        <v>495</v>
      </c>
      <c r="B124" s="30" t="s">
        <v>16</v>
      </c>
      <c r="C124" s="30" t="s">
        <v>6</v>
      </c>
      <c r="D124" s="30" t="s">
        <v>45</v>
      </c>
      <c r="E124" s="72" t="n">
        <v>5</v>
      </c>
      <c r="F124" s="39"/>
      <c r="G124" s="33" t="n">
        <f aca="false">SUM(E124*F124)</f>
        <v>0</v>
      </c>
    </row>
    <row r="125" customFormat="false" ht="15" hidden="false" customHeight="false" outlineLevel="0" collapsed="false">
      <c r="A125" s="34" t="s">
        <v>496</v>
      </c>
      <c r="B125" s="30" t="s">
        <v>16</v>
      </c>
      <c r="C125" s="30" t="s">
        <v>6</v>
      </c>
      <c r="D125" s="30" t="s">
        <v>49</v>
      </c>
      <c r="E125" s="72" t="n">
        <v>0.76</v>
      </c>
      <c r="F125" s="71"/>
      <c r="G125" s="33" t="n">
        <f aca="false">SUM(E125*F125)</f>
        <v>0</v>
      </c>
    </row>
    <row r="126" customFormat="false" ht="15" hidden="false" customHeight="false" outlineLevel="0" collapsed="false">
      <c r="A126" s="34" t="s">
        <v>497</v>
      </c>
      <c r="B126" s="30" t="s">
        <v>16</v>
      </c>
      <c r="C126" s="30" t="s">
        <v>6</v>
      </c>
      <c r="D126" s="30" t="s">
        <v>49</v>
      </c>
      <c r="E126" s="38" t="n">
        <v>3.4</v>
      </c>
      <c r="F126" s="71"/>
      <c r="G126" s="33" t="n">
        <f aca="false">SUM(E126*F126)</f>
        <v>0</v>
      </c>
    </row>
    <row r="127" customFormat="false" ht="15" hidden="false" customHeight="false" outlineLevel="0" collapsed="false">
      <c r="A127" s="34" t="s">
        <v>498</v>
      </c>
      <c r="B127" s="30" t="s">
        <v>16</v>
      </c>
      <c r="C127" s="30" t="s">
        <v>6</v>
      </c>
      <c r="D127" s="30" t="s">
        <v>49</v>
      </c>
      <c r="E127" s="38" t="n">
        <v>0.48</v>
      </c>
      <c r="F127" s="71"/>
      <c r="G127" s="33" t="n">
        <f aca="false">SUM(E127*F127)</f>
        <v>0</v>
      </c>
    </row>
    <row r="128" customFormat="false" ht="15" hidden="false" customHeight="false" outlineLevel="0" collapsed="false">
      <c r="A128" s="34" t="s">
        <v>499</v>
      </c>
      <c r="B128" s="30" t="s">
        <v>57</v>
      </c>
      <c r="C128" s="30" t="s">
        <v>6</v>
      </c>
      <c r="D128" s="30" t="s">
        <v>19</v>
      </c>
      <c r="E128" s="38" t="n">
        <v>95.5</v>
      </c>
      <c r="F128" s="39" t="n">
        <v>1</v>
      </c>
      <c r="G128" s="33" t="n">
        <f aca="false">SUM(E128*F128)</f>
        <v>95.5</v>
      </c>
    </row>
    <row r="129" customFormat="false" ht="15" hidden="false" customHeight="false" outlineLevel="0" collapsed="false">
      <c r="A129" s="34" t="s">
        <v>500</v>
      </c>
      <c r="B129" s="30" t="s">
        <v>57</v>
      </c>
      <c r="C129" s="30" t="s">
        <v>6</v>
      </c>
      <c r="D129" s="30" t="s">
        <v>441</v>
      </c>
      <c r="E129" s="72" t="n">
        <v>98</v>
      </c>
      <c r="F129" s="35" t="n">
        <v>1</v>
      </c>
      <c r="G129" s="33" t="n">
        <f aca="false">SUM(E129*F129)</f>
        <v>98</v>
      </c>
    </row>
    <row r="130" customFormat="false" ht="15" hidden="false" customHeight="false" outlineLevel="0" collapsed="false">
      <c r="A130" s="34" t="s">
        <v>501</v>
      </c>
      <c r="B130" s="30" t="s">
        <v>16</v>
      </c>
      <c r="C130" s="30" t="s">
        <v>6</v>
      </c>
      <c r="D130" s="30" t="s">
        <v>45</v>
      </c>
      <c r="E130" s="72" t="n">
        <v>2.25</v>
      </c>
      <c r="F130" s="39"/>
      <c r="G130" s="33" t="n">
        <f aca="false">SUM(E130*F130)</f>
        <v>0</v>
      </c>
    </row>
    <row r="131" customFormat="false" ht="15" hidden="false" customHeight="false" outlineLevel="0" collapsed="false">
      <c r="A131" s="34" t="s">
        <v>502</v>
      </c>
      <c r="B131" s="30" t="s">
        <v>16</v>
      </c>
      <c r="C131" s="30" t="s">
        <v>6</v>
      </c>
      <c r="D131" s="30" t="s">
        <v>45</v>
      </c>
      <c r="E131" s="37" t="n">
        <v>0.96</v>
      </c>
      <c r="F131" s="39" t="n">
        <v>15</v>
      </c>
      <c r="G131" s="33" t="n">
        <f aca="false">SUM(E131*F131)</f>
        <v>14.4</v>
      </c>
    </row>
    <row r="132" customFormat="false" ht="15" hidden="false" customHeight="false" outlineLevel="0" collapsed="false">
      <c r="A132" s="34" t="s">
        <v>503</v>
      </c>
      <c r="B132" s="30" t="s">
        <v>16</v>
      </c>
      <c r="C132" s="30" t="s">
        <v>6</v>
      </c>
      <c r="D132" s="30" t="s">
        <v>45</v>
      </c>
      <c r="E132" s="37" t="n">
        <v>7</v>
      </c>
      <c r="F132" s="39"/>
      <c r="G132" s="33" t="n">
        <f aca="false">SUM(E132*F132)</f>
        <v>0</v>
      </c>
    </row>
    <row r="133" customFormat="false" ht="15" hidden="false" customHeight="false" outlineLevel="0" collapsed="false">
      <c r="A133" s="34" t="s">
        <v>504</v>
      </c>
      <c r="B133" s="30" t="s">
        <v>16</v>
      </c>
      <c r="C133" s="30" t="s">
        <v>7</v>
      </c>
      <c r="D133" s="30" t="s">
        <v>45</v>
      </c>
      <c r="E133" s="37" t="n">
        <v>2.28</v>
      </c>
      <c r="F133" s="71" t="n">
        <v>9</v>
      </c>
      <c r="G133" s="33" t="n">
        <f aca="false">SUM(E133*F133)</f>
        <v>20.52</v>
      </c>
    </row>
    <row r="134" customFormat="false" ht="15" hidden="false" customHeight="false" outlineLevel="0" collapsed="false">
      <c r="A134" s="34" t="s">
        <v>505</v>
      </c>
      <c r="B134" s="30" t="s">
        <v>16</v>
      </c>
      <c r="C134" s="30" t="s">
        <v>6</v>
      </c>
      <c r="D134" s="30" t="s">
        <v>19</v>
      </c>
      <c r="E134" s="37" t="n">
        <v>23.55</v>
      </c>
      <c r="F134" s="71" t="n">
        <v>0.1</v>
      </c>
      <c r="G134" s="33" t="n">
        <f aca="false">SUM(E134*F134)</f>
        <v>2.355</v>
      </c>
    </row>
    <row r="135" customFormat="false" ht="15" hidden="false" customHeight="false" outlineLevel="0" collapsed="false">
      <c r="A135" s="34" t="s">
        <v>506</v>
      </c>
      <c r="B135" s="30" t="s">
        <v>53</v>
      </c>
      <c r="C135" s="30" t="s">
        <v>6</v>
      </c>
      <c r="D135" s="30" t="s">
        <v>49</v>
      </c>
      <c r="E135" s="68" t="n">
        <v>5.95</v>
      </c>
      <c r="F135" s="69" t="n">
        <v>8</v>
      </c>
      <c r="G135" s="70" t="n">
        <f aca="false">SUM(E135*F135)</f>
        <v>47.6</v>
      </c>
    </row>
    <row r="136" customFormat="false" ht="15" hidden="false" customHeight="false" outlineLevel="0" collapsed="false">
      <c r="A136" s="34" t="s">
        <v>507</v>
      </c>
      <c r="B136" s="30" t="s">
        <v>16</v>
      </c>
      <c r="C136" s="30" t="s">
        <v>6</v>
      </c>
      <c r="D136" s="30" t="s">
        <v>30</v>
      </c>
      <c r="E136" s="72" t="n">
        <v>1.41</v>
      </c>
      <c r="F136" s="35" t="n">
        <v>9</v>
      </c>
      <c r="G136" s="33" t="n">
        <f aca="false">SUM(E136*F136)</f>
        <v>12.69</v>
      </c>
    </row>
    <row r="137" customFormat="false" ht="15" hidden="false" customHeight="false" outlineLevel="0" collapsed="false">
      <c r="A137" s="34" t="s">
        <v>508</v>
      </c>
      <c r="B137" s="30" t="s">
        <v>57</v>
      </c>
      <c r="C137" s="30" t="s">
        <v>7</v>
      </c>
      <c r="D137" s="30" t="s">
        <v>45</v>
      </c>
      <c r="E137" s="72" t="n">
        <v>5.35</v>
      </c>
      <c r="F137" s="39"/>
      <c r="G137" s="33" t="n">
        <f aca="false">SUM(E137*F137)</f>
        <v>0</v>
      </c>
    </row>
    <row r="138" customFormat="false" ht="15" hidden="false" customHeight="false" outlineLevel="0" collapsed="false">
      <c r="A138" s="34" t="s">
        <v>509</v>
      </c>
      <c r="B138" s="30" t="s">
        <v>57</v>
      </c>
      <c r="C138" s="30" t="s">
        <v>6</v>
      </c>
      <c r="D138" s="30" t="s">
        <v>49</v>
      </c>
      <c r="E138" s="72" t="n">
        <v>0.98</v>
      </c>
      <c r="F138" s="35" t="n">
        <v>50</v>
      </c>
      <c r="G138" s="33" t="n">
        <f aca="false">SUM(E138*F138)</f>
        <v>49</v>
      </c>
    </row>
    <row r="139" customFormat="false" ht="15" hidden="false" customHeight="false" outlineLevel="0" collapsed="false">
      <c r="A139" s="34" t="s">
        <v>220</v>
      </c>
      <c r="B139" s="30" t="s">
        <v>57</v>
      </c>
      <c r="C139" s="30" t="s">
        <v>6</v>
      </c>
      <c r="D139" s="30" t="s">
        <v>49</v>
      </c>
      <c r="E139" s="72" t="n">
        <v>6.09</v>
      </c>
      <c r="F139" s="35" t="n">
        <v>20</v>
      </c>
      <c r="G139" s="33" t="n">
        <f aca="false">SUM(E139*F139)</f>
        <v>121.8</v>
      </c>
    </row>
    <row r="140" customFormat="false" ht="15" hidden="false" customHeight="false" outlineLevel="0" collapsed="false">
      <c r="A140" s="34" t="s">
        <v>510</v>
      </c>
      <c r="B140" s="30" t="s">
        <v>16</v>
      </c>
      <c r="C140" s="30" t="s">
        <v>6</v>
      </c>
      <c r="D140" s="30" t="s">
        <v>45</v>
      </c>
      <c r="E140" s="37" t="n">
        <v>0.46</v>
      </c>
      <c r="F140" s="39"/>
      <c r="G140" s="33" t="n">
        <f aca="false">SUM(E140*F140)</f>
        <v>0</v>
      </c>
    </row>
    <row r="141" customFormat="false" ht="15" hidden="false" customHeight="false" outlineLevel="0" collapsed="false">
      <c r="A141" s="34" t="s">
        <v>511</v>
      </c>
      <c r="B141" s="30" t="s">
        <v>16</v>
      </c>
      <c r="C141" s="30" t="s">
        <v>6</v>
      </c>
      <c r="D141" s="30" t="s">
        <v>45</v>
      </c>
      <c r="E141" s="72" t="n">
        <v>3.54</v>
      </c>
      <c r="F141" s="71"/>
      <c r="G141" s="33" t="n">
        <f aca="false">SUM(E141*F141)</f>
        <v>0</v>
      </c>
    </row>
    <row r="142" customFormat="false" ht="15" hidden="false" customHeight="false" outlineLevel="0" collapsed="false">
      <c r="A142" s="34" t="s">
        <v>512</v>
      </c>
      <c r="B142" s="30" t="s">
        <v>16</v>
      </c>
      <c r="C142" s="30" t="s">
        <v>6</v>
      </c>
      <c r="D142" s="30" t="s">
        <v>45</v>
      </c>
      <c r="E142" s="72" t="n">
        <v>1.82</v>
      </c>
      <c r="F142" s="71"/>
      <c r="G142" s="33" t="n">
        <f aca="false">SUM(E142*F142)</f>
        <v>0</v>
      </c>
    </row>
    <row r="143" customFormat="false" ht="15" hidden="false" customHeight="false" outlineLevel="0" collapsed="false">
      <c r="A143" s="34" t="s">
        <v>513</v>
      </c>
      <c r="B143" s="30" t="s">
        <v>16</v>
      </c>
      <c r="C143" s="30" t="s">
        <v>6</v>
      </c>
      <c r="D143" s="30" t="s">
        <v>27</v>
      </c>
      <c r="E143" s="72" t="n">
        <v>22.03</v>
      </c>
      <c r="F143" s="35" t="n">
        <v>2</v>
      </c>
      <c r="G143" s="33" t="n">
        <f aca="false">SUM(E143*F143)</f>
        <v>44.06</v>
      </c>
    </row>
    <row r="144" customFormat="false" ht="15" hidden="false" customHeight="false" outlineLevel="0" collapsed="false">
      <c r="A144" s="34" t="s">
        <v>514</v>
      </c>
      <c r="B144" s="30" t="s">
        <v>16</v>
      </c>
      <c r="C144" s="30" t="s">
        <v>6</v>
      </c>
      <c r="D144" s="30" t="s">
        <v>45</v>
      </c>
      <c r="E144" s="37" t="n">
        <v>2.43</v>
      </c>
      <c r="F144" s="71" t="n">
        <v>8</v>
      </c>
      <c r="G144" s="33" t="n">
        <f aca="false">SUM(E144*F144)</f>
        <v>19.44</v>
      </c>
    </row>
    <row r="145" customFormat="false" ht="15" hidden="false" customHeight="false" outlineLevel="0" collapsed="false">
      <c r="A145" s="34" t="s">
        <v>515</v>
      </c>
      <c r="B145" s="30" t="s">
        <v>16</v>
      </c>
      <c r="C145" s="30" t="s">
        <v>6</v>
      </c>
      <c r="D145" s="30" t="s">
        <v>45</v>
      </c>
      <c r="E145" s="72" t="n">
        <v>0.96</v>
      </c>
      <c r="F145" s="71"/>
      <c r="G145" s="33" t="n">
        <f aca="false">SUM(E145*F145)</f>
        <v>0</v>
      </c>
    </row>
    <row r="146" customFormat="false" ht="15" hidden="false" customHeight="false" outlineLevel="0" collapsed="false">
      <c r="A146" s="34" t="s">
        <v>516</v>
      </c>
      <c r="B146" s="30" t="s">
        <v>16</v>
      </c>
      <c r="C146" s="30" t="s">
        <v>6</v>
      </c>
      <c r="D146" s="30" t="s">
        <v>45</v>
      </c>
      <c r="E146" s="72" t="n">
        <v>1.63</v>
      </c>
      <c r="F146" s="71" t="n">
        <v>15</v>
      </c>
      <c r="G146" s="33" t="n">
        <f aca="false">SUM(E146*F146)</f>
        <v>24.45</v>
      </c>
    </row>
    <row r="147" customFormat="false" ht="15" hidden="false" customHeight="false" outlineLevel="0" collapsed="false">
      <c r="A147" s="34" t="s">
        <v>142</v>
      </c>
      <c r="B147" s="36" t="s">
        <v>21</v>
      </c>
      <c r="C147" s="30" t="s">
        <v>7</v>
      </c>
      <c r="D147" s="30" t="s">
        <v>33</v>
      </c>
      <c r="E147" s="37" t="n">
        <v>3.09</v>
      </c>
      <c r="F147" s="39" t="n">
        <v>2</v>
      </c>
      <c r="G147" s="33" t="n">
        <f aca="false">SUM(E147*F147)</f>
        <v>6.18</v>
      </c>
    </row>
    <row r="148" customFormat="false" ht="15" hidden="false" customHeight="false" outlineLevel="0" collapsed="false">
      <c r="A148" s="34" t="s">
        <v>226</v>
      </c>
      <c r="B148" s="30" t="s">
        <v>57</v>
      </c>
      <c r="C148" s="30" t="s">
        <v>6</v>
      </c>
      <c r="D148" s="30" t="s">
        <v>45</v>
      </c>
      <c r="E148" s="38" t="n">
        <v>13.88</v>
      </c>
      <c r="F148" s="39" t="n">
        <v>5</v>
      </c>
      <c r="G148" s="33" t="n">
        <f aca="false">SUM(E148*F148)</f>
        <v>69.4</v>
      </c>
    </row>
    <row r="149" customFormat="false" ht="15" hidden="false" customHeight="false" outlineLevel="0" collapsed="false">
      <c r="A149" s="34" t="s">
        <v>517</v>
      </c>
      <c r="B149" s="30" t="s">
        <v>57</v>
      </c>
      <c r="C149" s="30" t="s">
        <v>6</v>
      </c>
      <c r="D149" s="30" t="s">
        <v>45</v>
      </c>
      <c r="E149" s="72" t="n">
        <v>7.86</v>
      </c>
      <c r="F149" s="71"/>
      <c r="G149" s="33" t="n">
        <f aca="false">SUM(E149*F149)</f>
        <v>0</v>
      </c>
    </row>
    <row r="150" customFormat="false" ht="15" hidden="false" customHeight="false" outlineLevel="0" collapsed="false">
      <c r="A150" s="34" t="s">
        <v>518</v>
      </c>
      <c r="B150" s="30" t="s">
        <v>57</v>
      </c>
      <c r="C150" s="30" t="s">
        <v>6</v>
      </c>
      <c r="D150" s="30" t="s">
        <v>19</v>
      </c>
      <c r="E150" s="37" t="n">
        <v>28.36</v>
      </c>
      <c r="F150" s="71" t="n">
        <v>1.5</v>
      </c>
      <c r="G150" s="33" t="n">
        <f aca="false">SUM(E150*F150)</f>
        <v>42.54</v>
      </c>
    </row>
    <row r="151" customFormat="false" ht="15" hidden="false" customHeight="false" outlineLevel="0" collapsed="false">
      <c r="A151" s="34" t="s">
        <v>519</v>
      </c>
      <c r="B151" s="30" t="s">
        <v>174</v>
      </c>
      <c r="C151" s="30" t="s">
        <v>6</v>
      </c>
      <c r="D151" s="30" t="s">
        <v>45</v>
      </c>
      <c r="E151" s="72" t="n">
        <v>20.5</v>
      </c>
      <c r="F151" s="71" t="n">
        <v>8</v>
      </c>
      <c r="G151" s="33" t="n">
        <f aca="false">SUM(E151*F151)</f>
        <v>164</v>
      </c>
    </row>
    <row r="152" customFormat="false" ht="15" hidden="false" customHeight="false" outlineLevel="0" collapsed="false">
      <c r="A152" s="34" t="s">
        <v>520</v>
      </c>
      <c r="B152" s="30" t="s">
        <v>53</v>
      </c>
      <c r="C152" s="30" t="s">
        <v>6</v>
      </c>
      <c r="D152" s="30" t="s">
        <v>49</v>
      </c>
      <c r="E152" s="68" t="n">
        <v>5</v>
      </c>
      <c r="F152" s="69" t="n">
        <v>10</v>
      </c>
      <c r="G152" s="70" t="n">
        <f aca="false">SUM(E152*F152)</f>
        <v>50</v>
      </c>
    </row>
    <row r="153" customFormat="false" ht="15" hidden="false" customHeight="false" outlineLevel="0" collapsed="false">
      <c r="A153" s="34" t="s">
        <v>521</v>
      </c>
      <c r="B153" s="30" t="s">
        <v>16</v>
      </c>
      <c r="C153" s="30" t="s">
        <v>6</v>
      </c>
      <c r="D153" s="30" t="s">
        <v>30</v>
      </c>
      <c r="E153" s="72" t="n">
        <v>15.98</v>
      </c>
      <c r="F153" s="35"/>
      <c r="G153" s="33" t="n">
        <f aca="false">SUM(E153*F153)</f>
        <v>0</v>
      </c>
    </row>
    <row r="154" customFormat="false" ht="15" hidden="false" customHeight="false" outlineLevel="0" collapsed="false">
      <c r="A154" s="34" t="s">
        <v>146</v>
      </c>
      <c r="B154" s="30" t="s">
        <v>57</v>
      </c>
      <c r="C154" s="30" t="s">
        <v>6</v>
      </c>
      <c r="D154" s="30" t="s">
        <v>45</v>
      </c>
      <c r="E154" s="38" t="n">
        <v>4.7</v>
      </c>
      <c r="F154" s="71"/>
      <c r="G154" s="33" t="n">
        <f aca="false">SUM(E154*F154)</f>
        <v>0</v>
      </c>
    </row>
    <row r="155" customFormat="false" ht="15" hidden="false" customHeight="false" outlineLevel="0" collapsed="false">
      <c r="A155" s="34" t="s">
        <v>522</v>
      </c>
      <c r="B155" s="30" t="s">
        <v>57</v>
      </c>
      <c r="C155" s="30" t="s">
        <v>6</v>
      </c>
      <c r="D155" s="30" t="s">
        <v>45</v>
      </c>
      <c r="E155" s="72" t="n">
        <v>4.05</v>
      </c>
      <c r="F155" s="71"/>
      <c r="G155" s="33" t="n">
        <f aca="false">SUM(E155*F155)</f>
        <v>0</v>
      </c>
    </row>
    <row r="156" customFormat="false" ht="15" hidden="false" customHeight="false" outlineLevel="0" collapsed="false">
      <c r="A156" s="34" t="s">
        <v>523</v>
      </c>
      <c r="B156" s="30" t="s">
        <v>174</v>
      </c>
      <c r="C156" s="30" t="s">
        <v>6</v>
      </c>
      <c r="D156" s="30" t="s">
        <v>104</v>
      </c>
      <c r="E156" s="72" t="n">
        <v>9.95</v>
      </c>
      <c r="F156" s="71"/>
      <c r="G156" s="33" t="n">
        <f aca="false">SUM(E156*F156)</f>
        <v>0</v>
      </c>
    </row>
    <row r="157" customFormat="false" ht="15" hidden="false" customHeight="false" outlineLevel="0" collapsed="false">
      <c r="A157" s="34" t="s">
        <v>524</v>
      </c>
      <c r="B157" s="30" t="s">
        <v>57</v>
      </c>
      <c r="C157" s="30" t="s">
        <v>6</v>
      </c>
      <c r="D157" s="30" t="s">
        <v>49</v>
      </c>
      <c r="E157" s="72" t="n">
        <v>10.27</v>
      </c>
      <c r="F157" s="35" t="n">
        <v>10</v>
      </c>
      <c r="G157" s="33" t="n">
        <f aca="false">SUM(E157*F157)</f>
        <v>102.7</v>
      </c>
    </row>
    <row r="158" customFormat="false" ht="15" hidden="false" customHeight="false" outlineLevel="0" collapsed="false">
      <c r="A158" s="34" t="s">
        <v>525</v>
      </c>
      <c r="B158" s="30" t="s">
        <v>174</v>
      </c>
      <c r="C158" s="30" t="s">
        <v>6</v>
      </c>
      <c r="D158" s="30" t="s">
        <v>104</v>
      </c>
      <c r="E158" s="38" t="n">
        <v>8.68</v>
      </c>
      <c r="F158" s="39"/>
      <c r="G158" s="33" t="n">
        <f aca="false">SUM(E158*F158)</f>
        <v>0</v>
      </c>
    </row>
    <row r="159" customFormat="false" ht="15" hidden="false" customHeight="false" outlineLevel="0" collapsed="false">
      <c r="A159" s="34" t="s">
        <v>148</v>
      </c>
      <c r="B159" s="30" t="s">
        <v>44</v>
      </c>
      <c r="C159" s="30" t="s">
        <v>7</v>
      </c>
      <c r="D159" s="30" t="s">
        <v>104</v>
      </c>
      <c r="E159" s="37" t="n">
        <v>10.66</v>
      </c>
      <c r="F159" s="35" t="n">
        <v>2</v>
      </c>
      <c r="G159" s="33" t="n">
        <f aca="false">SUM(E159*F159)</f>
        <v>21.32</v>
      </c>
    </row>
    <row r="160" customFormat="false" ht="15" hidden="false" customHeight="false" outlineLevel="0" collapsed="false">
      <c r="A160" s="34" t="s">
        <v>149</v>
      </c>
      <c r="B160" s="36" t="s">
        <v>21</v>
      </c>
      <c r="C160" s="30" t="s">
        <v>6</v>
      </c>
      <c r="D160" s="30" t="s">
        <v>33</v>
      </c>
      <c r="E160" s="37" t="n">
        <v>3.88</v>
      </c>
      <c r="F160" s="39" t="n">
        <v>2</v>
      </c>
      <c r="G160" s="33" t="n">
        <f aca="false">SUM(E160*F160)</f>
        <v>7.76</v>
      </c>
    </row>
    <row r="161" customFormat="false" ht="15" hidden="false" customHeight="false" outlineLevel="0" collapsed="false">
      <c r="A161" s="34" t="s">
        <v>526</v>
      </c>
      <c r="B161" s="30" t="s">
        <v>16</v>
      </c>
      <c r="C161" s="30" t="s">
        <v>6</v>
      </c>
      <c r="D161" s="30" t="s">
        <v>167</v>
      </c>
      <c r="E161" s="72" t="n">
        <v>18.15</v>
      </c>
      <c r="F161" s="71" t="n">
        <v>1</v>
      </c>
      <c r="G161" s="33" t="n">
        <f aca="false">SUM(E161*F161)</f>
        <v>18.15</v>
      </c>
    </row>
    <row r="162" customFormat="false" ht="15" hidden="false" customHeight="false" outlineLevel="0" collapsed="false">
      <c r="A162" s="34" t="s">
        <v>527</v>
      </c>
      <c r="B162" s="30" t="s">
        <v>16</v>
      </c>
      <c r="C162" s="30" t="s">
        <v>6</v>
      </c>
      <c r="D162" s="30" t="s">
        <v>528</v>
      </c>
      <c r="E162" s="72" t="n">
        <v>28.8</v>
      </c>
      <c r="F162" s="71"/>
      <c r="G162" s="33" t="n">
        <f aca="false">SUM(E162*F162)</f>
        <v>0</v>
      </c>
    </row>
    <row r="163" customFormat="false" ht="15" hidden="false" customHeight="false" outlineLevel="0" collapsed="false">
      <c r="A163" s="34" t="s">
        <v>529</v>
      </c>
      <c r="B163" s="30" t="s">
        <v>16</v>
      </c>
      <c r="C163" s="30" t="s">
        <v>6</v>
      </c>
      <c r="D163" s="30" t="s">
        <v>45</v>
      </c>
      <c r="E163" s="72" t="n">
        <v>1.42</v>
      </c>
      <c r="F163" s="71" t="n">
        <v>2</v>
      </c>
      <c r="G163" s="33" t="n">
        <f aca="false">SUM(E163*F163)</f>
        <v>2.84</v>
      </c>
    </row>
    <row r="164" customFormat="false" ht="15" hidden="false" customHeight="false" outlineLevel="0" collapsed="false">
      <c r="A164" s="34" t="s">
        <v>530</v>
      </c>
      <c r="B164" s="30" t="s">
        <v>16</v>
      </c>
      <c r="C164" s="30" t="s">
        <v>6</v>
      </c>
      <c r="D164" s="30" t="s">
        <v>49</v>
      </c>
      <c r="E164" s="72" t="n">
        <v>1.01</v>
      </c>
      <c r="F164" s="35" t="n">
        <v>2</v>
      </c>
      <c r="G164" s="33" t="n">
        <f aca="false">SUM(E164*F164)</f>
        <v>2.02</v>
      </c>
    </row>
    <row r="165" customFormat="false" ht="15" hidden="false" customHeight="false" outlineLevel="0" collapsed="false">
      <c r="A165" s="34" t="s">
        <v>531</v>
      </c>
      <c r="B165" s="30" t="s">
        <v>57</v>
      </c>
      <c r="C165" s="30" t="s">
        <v>6</v>
      </c>
      <c r="D165" s="30" t="s">
        <v>45</v>
      </c>
      <c r="E165" s="72" t="n">
        <v>8.75</v>
      </c>
      <c r="F165" s="71" t="n">
        <v>3</v>
      </c>
      <c r="G165" s="33" t="n">
        <f aca="false">SUM(E165*F165)</f>
        <v>26.25</v>
      </c>
    </row>
    <row r="166" customFormat="false" ht="15" hidden="false" customHeight="false" outlineLevel="0" collapsed="false">
      <c r="A166" s="34" t="s">
        <v>532</v>
      </c>
      <c r="B166" s="30" t="s">
        <v>57</v>
      </c>
      <c r="C166" s="30" t="s">
        <v>6</v>
      </c>
      <c r="D166" s="30" t="s">
        <v>49</v>
      </c>
      <c r="E166" s="72" t="n">
        <v>5.25</v>
      </c>
      <c r="F166" s="35"/>
      <c r="G166" s="33" t="n">
        <f aca="false">SUM(E166*F166)</f>
        <v>0</v>
      </c>
    </row>
    <row r="167" customFormat="false" ht="15" hidden="false" customHeight="false" outlineLevel="0" collapsed="false">
      <c r="A167" s="34" t="s">
        <v>533</v>
      </c>
      <c r="B167" s="30" t="s">
        <v>16</v>
      </c>
      <c r="C167" s="30" t="s">
        <v>6</v>
      </c>
      <c r="D167" s="30" t="s">
        <v>45</v>
      </c>
      <c r="E167" s="72" t="n">
        <v>5</v>
      </c>
      <c r="F167" s="71"/>
      <c r="G167" s="33" t="n">
        <f aca="false">SUM(E167*F167)</f>
        <v>0</v>
      </c>
    </row>
    <row r="168" customFormat="false" ht="15" hidden="false" customHeight="false" outlineLevel="0" collapsed="false">
      <c r="A168" s="34" t="s">
        <v>534</v>
      </c>
      <c r="B168" s="30" t="s">
        <v>174</v>
      </c>
      <c r="C168" s="30" t="s">
        <v>6</v>
      </c>
      <c r="D168" s="30" t="s">
        <v>49</v>
      </c>
      <c r="E168" s="72"/>
      <c r="F168" s="35" t="n">
        <v>3</v>
      </c>
      <c r="G168" s="33" t="n">
        <f aca="false">SUM(E168*F168)</f>
        <v>0</v>
      </c>
    </row>
    <row r="169" customFormat="false" ht="15" hidden="false" customHeight="false" outlineLevel="0" collapsed="false">
      <c r="A169" s="34" t="s">
        <v>535</v>
      </c>
      <c r="B169" s="30" t="s">
        <v>16</v>
      </c>
      <c r="C169" s="30" t="s">
        <v>6</v>
      </c>
      <c r="D169" s="30" t="s">
        <v>49</v>
      </c>
      <c r="E169" s="72" t="n">
        <v>13.59</v>
      </c>
      <c r="F169" s="35" t="n">
        <v>8</v>
      </c>
      <c r="G169" s="33" t="n">
        <f aca="false">SUM(E169*F169)</f>
        <v>108.72</v>
      </c>
    </row>
    <row r="170" customFormat="false" ht="15" hidden="false" customHeight="false" outlineLevel="0" collapsed="false">
      <c r="A170" s="34" t="s">
        <v>536</v>
      </c>
      <c r="B170" s="30" t="s">
        <v>16</v>
      </c>
      <c r="C170" s="30" t="s">
        <v>6</v>
      </c>
      <c r="D170" s="30" t="s">
        <v>167</v>
      </c>
      <c r="E170" s="72"/>
      <c r="F170" s="35" t="n">
        <v>1</v>
      </c>
      <c r="G170" s="33" t="n">
        <f aca="false">SUM(E170*F170)</f>
        <v>0</v>
      </c>
    </row>
    <row r="171" customFormat="false" ht="15" hidden="false" customHeight="false" outlineLevel="0" collapsed="false">
      <c r="A171" s="34" t="s">
        <v>537</v>
      </c>
      <c r="B171" s="30" t="s">
        <v>16</v>
      </c>
      <c r="C171" s="30" t="s">
        <v>6</v>
      </c>
      <c r="D171" s="30" t="s">
        <v>45</v>
      </c>
      <c r="E171" s="72" t="n">
        <v>2.08</v>
      </c>
      <c r="F171" s="39" t="n">
        <v>10</v>
      </c>
      <c r="G171" s="33" t="n">
        <f aca="false">SUM(E171*F171)</f>
        <v>20.8</v>
      </c>
    </row>
    <row r="172" customFormat="false" ht="15" hidden="false" customHeight="false" outlineLevel="0" collapsed="false">
      <c r="A172" s="34" t="s">
        <v>233</v>
      </c>
      <c r="B172" s="36" t="s">
        <v>21</v>
      </c>
      <c r="C172" s="30" t="s">
        <v>7</v>
      </c>
      <c r="D172" s="30" t="s">
        <v>17</v>
      </c>
      <c r="E172" s="37" t="n">
        <v>4.06</v>
      </c>
      <c r="F172" s="39" t="n">
        <v>1</v>
      </c>
      <c r="G172" s="33" t="n">
        <f aca="false">SUM(E172*F172)</f>
        <v>4.06</v>
      </c>
    </row>
    <row r="173" customFormat="false" ht="15" hidden="false" customHeight="false" outlineLevel="0" collapsed="false">
      <c r="A173" s="34" t="s">
        <v>538</v>
      </c>
      <c r="B173" s="30" t="s">
        <v>16</v>
      </c>
      <c r="C173" s="30" t="s">
        <v>6</v>
      </c>
      <c r="D173" s="30" t="s">
        <v>30</v>
      </c>
      <c r="E173" s="72" t="n">
        <v>600</v>
      </c>
      <c r="F173" s="35" t="n">
        <v>1</v>
      </c>
      <c r="G173" s="33" t="n">
        <f aca="false">SUM(E173*F173)</f>
        <v>600</v>
      </c>
    </row>
    <row r="174" customFormat="false" ht="15" hidden="false" customHeight="false" outlineLevel="0" collapsed="false">
      <c r="A174" s="34" t="s">
        <v>539</v>
      </c>
      <c r="B174" s="30" t="s">
        <v>174</v>
      </c>
      <c r="C174" s="30" t="s">
        <v>6</v>
      </c>
      <c r="D174" s="30" t="s">
        <v>104</v>
      </c>
      <c r="E174" s="72" t="n">
        <v>12.4</v>
      </c>
      <c r="F174" s="39"/>
      <c r="G174" s="33" t="n">
        <f aca="false">SUM(E174*F174)</f>
        <v>0</v>
      </c>
    </row>
    <row r="175" customFormat="false" ht="15" hidden="false" customHeight="false" outlineLevel="0" collapsed="false">
      <c r="A175" s="34" t="s">
        <v>539</v>
      </c>
      <c r="B175" s="30" t="s">
        <v>57</v>
      </c>
      <c r="C175" s="30" t="s">
        <v>6</v>
      </c>
      <c r="D175" s="30" t="s">
        <v>45</v>
      </c>
      <c r="E175" s="72" t="n">
        <v>12.4</v>
      </c>
      <c r="F175" s="71"/>
      <c r="G175" s="33" t="n">
        <f aca="false">SUM(E175*F175)</f>
        <v>0</v>
      </c>
    </row>
    <row r="176" customFormat="false" ht="15" hidden="false" customHeight="false" outlineLevel="0" collapsed="false">
      <c r="A176" s="34" t="s">
        <v>235</v>
      </c>
      <c r="B176" s="30" t="s">
        <v>57</v>
      </c>
      <c r="C176" s="30" t="s">
        <v>7</v>
      </c>
      <c r="D176" s="30" t="s">
        <v>49</v>
      </c>
      <c r="E176" s="72" t="n">
        <v>3.89</v>
      </c>
      <c r="F176" s="39"/>
      <c r="G176" s="33" t="n">
        <f aca="false">SUM(E176*F176)</f>
        <v>0</v>
      </c>
    </row>
    <row r="177" customFormat="false" ht="15" hidden="false" customHeight="false" outlineLevel="0" collapsed="false">
      <c r="A177" s="34" t="s">
        <v>540</v>
      </c>
      <c r="B177" s="30" t="s">
        <v>83</v>
      </c>
      <c r="C177" s="30" t="s">
        <v>6</v>
      </c>
      <c r="D177" s="30" t="s">
        <v>30</v>
      </c>
      <c r="E177" s="37" t="n">
        <v>10.39</v>
      </c>
      <c r="F177" s="39"/>
      <c r="G177" s="33" t="n">
        <f aca="false">SUM(E177*F177)</f>
        <v>0</v>
      </c>
    </row>
    <row r="178" customFormat="false" ht="15" hidden="false" customHeight="false" outlineLevel="0" collapsed="false">
      <c r="A178" s="34" t="s">
        <v>541</v>
      </c>
      <c r="B178" s="30" t="s">
        <v>174</v>
      </c>
      <c r="C178" s="30" t="s">
        <v>6</v>
      </c>
      <c r="D178" s="30" t="s">
        <v>104</v>
      </c>
      <c r="E178" s="72" t="n">
        <v>15.42</v>
      </c>
      <c r="F178" s="71" t="n">
        <v>2</v>
      </c>
      <c r="G178" s="33" t="n">
        <f aca="false">SUM(E178*F178)</f>
        <v>30.84</v>
      </c>
    </row>
    <row r="179" customFormat="false" ht="15" hidden="false" customHeight="false" outlineLevel="0" collapsed="false">
      <c r="A179" s="34" t="s">
        <v>541</v>
      </c>
      <c r="B179" s="30" t="s">
        <v>57</v>
      </c>
      <c r="C179" s="30" t="s">
        <v>6</v>
      </c>
      <c r="D179" s="30" t="s">
        <v>45</v>
      </c>
      <c r="E179" s="72" t="n">
        <v>23.73</v>
      </c>
      <c r="F179" s="39" t="n">
        <v>0</v>
      </c>
      <c r="G179" s="33" t="n">
        <f aca="false">SUM(E179*F179)</f>
        <v>0</v>
      </c>
    </row>
    <row r="180" customFormat="false" ht="15" hidden="false" customHeight="false" outlineLevel="0" collapsed="false">
      <c r="A180" s="34" t="s">
        <v>542</v>
      </c>
      <c r="B180" s="30" t="s">
        <v>16</v>
      </c>
      <c r="C180" s="30" t="s">
        <v>6</v>
      </c>
      <c r="D180" s="30" t="s">
        <v>49</v>
      </c>
      <c r="E180" s="72" t="n">
        <v>5.7</v>
      </c>
      <c r="F180" s="35"/>
      <c r="G180" s="33" t="n">
        <f aca="false">SUM(E180*F180)</f>
        <v>0</v>
      </c>
    </row>
    <row r="181" customFormat="false" ht="15" hidden="false" customHeight="false" outlineLevel="0" collapsed="false">
      <c r="A181" s="34" t="s">
        <v>160</v>
      </c>
      <c r="B181" s="36" t="s">
        <v>21</v>
      </c>
      <c r="C181" s="30" t="s">
        <v>6</v>
      </c>
      <c r="D181" s="30" t="s">
        <v>33</v>
      </c>
      <c r="E181" s="37" t="n">
        <v>4.07</v>
      </c>
      <c r="F181" s="39" t="n">
        <v>2</v>
      </c>
      <c r="G181" s="33" t="n">
        <f aca="false">SUM(E181*F181)</f>
        <v>8.14</v>
      </c>
    </row>
    <row r="182" customFormat="false" ht="15" hidden="false" customHeight="false" outlineLevel="0" collapsed="false">
      <c r="A182" s="34" t="s">
        <v>543</v>
      </c>
      <c r="B182" s="30" t="s">
        <v>44</v>
      </c>
      <c r="C182" s="30" t="s">
        <v>6</v>
      </c>
      <c r="D182" s="30" t="s">
        <v>104</v>
      </c>
      <c r="E182" s="37" t="n">
        <v>2.04</v>
      </c>
      <c r="F182" s="77" t="n">
        <v>4</v>
      </c>
      <c r="G182" s="33" t="n">
        <f aca="false">SUM(E182*F182)</f>
        <v>8.16</v>
      </c>
    </row>
    <row r="183" customFormat="false" ht="15" hidden="false" customHeight="false" outlineLevel="0" collapsed="false">
      <c r="A183" s="10" t="s">
        <v>8</v>
      </c>
      <c r="B183" s="41"/>
      <c r="C183" s="41"/>
      <c r="D183" s="41"/>
      <c r="E183" s="42"/>
      <c r="F183" s="78"/>
      <c r="G183" s="44" t="e">
        <f aca="false">SUBTOTAL(109,DRWALKIN[total cost])</f>
        <v>#VALUE!</v>
      </c>
    </row>
    <row r="184" customFormat="false" ht="15" hidden="false" customHeight="false" outlineLevel="0" collapsed="false">
      <c r="A184" s="0"/>
      <c r="B184" s="0"/>
      <c r="C184" s="0"/>
      <c r="D184" s="0"/>
      <c r="E184" s="0"/>
      <c r="F184" s="0"/>
      <c r="G184" s="0"/>
    </row>
    <row r="185" customFormat="false" ht="15" hidden="false" customHeight="false" outlineLevel="0" collapsed="false">
      <c r="A185" s="0"/>
      <c r="B185" s="0"/>
      <c r="C185" s="0"/>
      <c r="D185" s="0"/>
      <c r="E185" s="0"/>
      <c r="F185" s="0"/>
      <c r="G185" s="0"/>
    </row>
    <row r="186" customFormat="false" ht="15" hidden="false" customHeight="false" outlineLevel="0" collapsed="false">
      <c r="A186" s="0"/>
      <c r="B186" s="0"/>
      <c r="C186" s="0"/>
      <c r="D186" s="0"/>
      <c r="E186" s="0"/>
      <c r="F186" s="0"/>
      <c r="G186" s="0"/>
    </row>
    <row r="187" customFormat="false" ht="15" hidden="false" customHeight="false" outlineLevel="0" collapsed="false">
      <c r="A187" s="0"/>
      <c r="B187" s="0"/>
      <c r="C187" s="0"/>
      <c r="D187" s="0"/>
      <c r="E187" s="0"/>
      <c r="F187" s="0"/>
      <c r="G187" s="0"/>
    </row>
    <row r="188" customFormat="false" ht="15" hidden="false" customHeight="false" outlineLevel="0" collapsed="false">
      <c r="A188" s="0"/>
      <c r="B188" s="0"/>
      <c r="C188" s="0"/>
      <c r="D188" s="0"/>
      <c r="E188" s="0"/>
      <c r="F188" s="0"/>
      <c r="G188" s="0"/>
    </row>
    <row r="189" customFormat="false" ht="15" hidden="false" customHeight="false" outlineLevel="0" collapsed="false">
      <c r="A189" s="0"/>
      <c r="B189" s="0"/>
      <c r="C189" s="0"/>
      <c r="D189" s="0"/>
      <c r="E189" s="0"/>
      <c r="F189" s="0"/>
      <c r="G189" s="0"/>
    </row>
    <row r="190" customFormat="false" ht="15" hidden="false" customHeight="false" outlineLevel="0" collapsed="false">
      <c r="A190" s="0"/>
      <c r="B190" s="0"/>
      <c r="C190" s="0"/>
      <c r="D190" s="0"/>
      <c r="E190" s="0"/>
      <c r="F190" s="0"/>
      <c r="G190" s="0"/>
    </row>
    <row r="191" customFormat="false" ht="15" hidden="false" customHeight="false" outlineLevel="0" collapsed="false">
      <c r="A191" s="0"/>
      <c r="B191" s="0"/>
      <c r="C191" s="0"/>
      <c r="D191" s="0"/>
      <c r="E191" s="0"/>
      <c r="F191" s="0"/>
      <c r="G191" s="0"/>
    </row>
    <row r="192" customFormat="false" ht="15" hidden="false" customHeight="false" outlineLevel="0" collapsed="false">
      <c r="A192" s="0"/>
      <c r="B192" s="0"/>
      <c r="C192" s="0"/>
      <c r="D192" s="0"/>
      <c r="E192" s="0"/>
      <c r="F192" s="0"/>
      <c r="G192" s="0"/>
    </row>
    <row r="193" customFormat="false" ht="15" hidden="false" customHeight="false" outlineLevel="0" collapsed="false">
      <c r="A193" s="0"/>
      <c r="B193" s="0"/>
      <c r="C193" s="0"/>
      <c r="D193" s="0"/>
      <c r="E193" s="0"/>
      <c r="F193" s="0"/>
      <c r="G193" s="0"/>
    </row>
    <row r="194" customFormat="false" ht="15" hidden="false" customHeight="false" outlineLevel="0" collapsed="false">
      <c r="A194" s="0"/>
      <c r="B194" s="0"/>
      <c r="C194" s="0"/>
      <c r="D194" s="0"/>
      <c r="E194" s="0"/>
      <c r="F194" s="0"/>
      <c r="G194" s="0"/>
    </row>
    <row r="195" customFormat="false" ht="15" hidden="false" customHeight="false" outlineLevel="0" collapsed="false">
      <c r="A195" s="0"/>
      <c r="B195" s="0"/>
      <c r="C195" s="0"/>
      <c r="D195" s="0"/>
      <c r="E195" s="0"/>
      <c r="F195" s="0"/>
      <c r="G195" s="0"/>
    </row>
    <row r="196" customFormat="false" ht="15" hidden="false" customHeight="false" outlineLevel="0" collapsed="false">
      <c r="A196" s="0"/>
      <c r="B196" s="0"/>
      <c r="C196" s="0"/>
      <c r="D196" s="0"/>
      <c r="E196" s="0"/>
      <c r="F196" s="0"/>
      <c r="G196" s="0"/>
    </row>
    <row r="197" customFormat="false" ht="15" hidden="false" customHeight="false" outlineLevel="0" collapsed="false">
      <c r="A197" s="0"/>
      <c r="B197" s="0"/>
      <c r="C197" s="0"/>
      <c r="D197" s="0"/>
      <c r="E197" s="0"/>
      <c r="F197" s="0"/>
      <c r="G197" s="0"/>
    </row>
    <row r="198" customFormat="false" ht="15" hidden="false" customHeight="false" outlineLevel="0" collapsed="false">
      <c r="A198" s="0"/>
      <c r="B198" s="0"/>
      <c r="C198" s="0"/>
      <c r="D198" s="0"/>
      <c r="E198" s="0"/>
      <c r="F198" s="0"/>
      <c r="G198" s="0"/>
    </row>
    <row r="199" customFormat="false" ht="15" hidden="false" customHeight="false" outlineLevel="0" collapsed="false">
      <c r="A199" s="0"/>
      <c r="B199" s="0"/>
      <c r="C199" s="0"/>
      <c r="D199" s="0"/>
      <c r="E199" s="0"/>
      <c r="F199" s="0"/>
      <c r="G199" s="0"/>
    </row>
    <row r="200" customFormat="false" ht="15" hidden="false" customHeight="false" outlineLevel="0" collapsed="false">
      <c r="A200" s="0"/>
      <c r="B200" s="0"/>
      <c r="C200" s="0"/>
      <c r="D200" s="0"/>
      <c r="E200" s="0"/>
      <c r="F200" s="0"/>
      <c r="G200" s="0"/>
    </row>
    <row r="201" customFormat="false" ht="15" hidden="false" customHeight="false" outlineLevel="0" collapsed="false">
      <c r="A201" s="0"/>
      <c r="B201" s="0"/>
      <c r="C201" s="0"/>
      <c r="D201" s="0"/>
      <c r="E201" s="0"/>
      <c r="F201" s="0"/>
      <c r="G201" s="0"/>
    </row>
    <row r="202" customFormat="false" ht="15" hidden="false" customHeight="false" outlineLevel="0" collapsed="false">
      <c r="A202" s="0"/>
      <c r="B202" s="0"/>
      <c r="C202" s="0"/>
      <c r="D202" s="0"/>
      <c r="E202" s="0"/>
      <c r="F202" s="0"/>
      <c r="G202" s="0"/>
    </row>
    <row r="203" customFormat="false" ht="15" hidden="false" customHeight="false" outlineLevel="0" collapsed="false">
      <c r="A203" s="0"/>
      <c r="B203" s="0"/>
      <c r="C203" s="0"/>
      <c r="D203" s="0"/>
      <c r="E203" s="0"/>
      <c r="F203" s="0"/>
      <c r="G203" s="0"/>
    </row>
    <row r="204" customFormat="false" ht="15" hidden="false" customHeight="false" outlineLevel="0" collapsed="false">
      <c r="A204" s="0"/>
      <c r="B204" s="0"/>
      <c r="C204" s="0"/>
      <c r="D204" s="0"/>
      <c r="E204" s="0"/>
      <c r="F204" s="0"/>
      <c r="G204" s="0"/>
    </row>
    <row r="205" customFormat="false" ht="15" hidden="false" customHeight="false" outlineLevel="0" collapsed="false">
      <c r="A205" s="0"/>
      <c r="B205" s="0"/>
      <c r="C205" s="0"/>
      <c r="D205" s="0"/>
      <c r="E205" s="0"/>
      <c r="F205" s="0"/>
      <c r="G205" s="0"/>
    </row>
    <row r="206" customFormat="false" ht="15" hidden="false" customHeight="false" outlineLevel="0" collapsed="false">
      <c r="A206" s="0"/>
      <c r="B206" s="0"/>
      <c r="C206" s="0"/>
      <c r="D206" s="0"/>
      <c r="E206" s="0"/>
      <c r="F206" s="0"/>
      <c r="G206" s="0"/>
    </row>
    <row r="207" customFormat="false" ht="15" hidden="false" customHeight="false" outlineLevel="0" collapsed="false">
      <c r="A207" s="0"/>
      <c r="B207" s="0"/>
      <c r="C207" s="0"/>
      <c r="D207" s="0"/>
      <c r="E207" s="0"/>
      <c r="F207" s="0"/>
      <c r="G207" s="0"/>
    </row>
    <row r="208" customFormat="false" ht="15" hidden="false" customHeight="false" outlineLevel="0" collapsed="false">
      <c r="A208" s="0"/>
      <c r="B208" s="0"/>
      <c r="C208" s="0"/>
      <c r="D208" s="0"/>
      <c r="E208" s="0"/>
      <c r="F208" s="0"/>
      <c r="G208" s="0"/>
    </row>
    <row r="209" customFormat="false" ht="15" hidden="false" customHeight="false" outlineLevel="0" collapsed="false">
      <c r="A209" s="0"/>
      <c r="B209" s="0"/>
      <c r="C209" s="0"/>
      <c r="D209" s="0"/>
      <c r="E209" s="0"/>
      <c r="F209" s="0"/>
      <c r="G209" s="0"/>
    </row>
    <row r="210" customFormat="false" ht="15" hidden="false" customHeight="false" outlineLevel="0" collapsed="false">
      <c r="A210" s="0"/>
      <c r="B210" s="0"/>
      <c r="C210" s="0"/>
      <c r="D210" s="0"/>
      <c r="E210" s="0"/>
      <c r="F210" s="0"/>
      <c r="G210" s="0"/>
    </row>
    <row r="211" customFormat="false" ht="15" hidden="false" customHeight="false" outlineLevel="0" collapsed="false">
      <c r="A211" s="0"/>
      <c r="B211" s="0"/>
      <c r="C211" s="0"/>
      <c r="D211" s="0"/>
      <c r="E211" s="0"/>
      <c r="F211" s="0"/>
      <c r="G211" s="0"/>
    </row>
    <row r="212" customFormat="false" ht="15" hidden="false" customHeight="false" outlineLevel="0" collapsed="false">
      <c r="A212" s="0"/>
      <c r="B212" s="0"/>
      <c r="C212" s="0"/>
      <c r="D212" s="0"/>
      <c r="E212" s="0"/>
      <c r="F212" s="0"/>
      <c r="G212" s="0"/>
    </row>
    <row r="213" customFormat="false" ht="15" hidden="false" customHeight="false" outlineLevel="0" collapsed="false">
      <c r="A213" s="0"/>
      <c r="B213" s="0"/>
      <c r="C213" s="0"/>
      <c r="D213" s="0"/>
      <c r="E213" s="0"/>
      <c r="F213" s="0"/>
      <c r="G213" s="0"/>
    </row>
    <row r="214" customFormat="false" ht="15" hidden="false" customHeight="false" outlineLevel="0" collapsed="false">
      <c r="A214" s="0"/>
      <c r="B214" s="0"/>
      <c r="C214" s="0"/>
      <c r="D214" s="0"/>
      <c r="E214" s="0"/>
      <c r="F214" s="0"/>
      <c r="G214" s="0"/>
    </row>
    <row r="215" customFormat="false" ht="15" hidden="false" customHeight="false" outlineLevel="0" collapsed="false">
      <c r="A215" s="0"/>
      <c r="B215" s="0"/>
      <c r="C215" s="0"/>
      <c r="D215" s="0"/>
      <c r="E215" s="0"/>
      <c r="F215" s="0"/>
      <c r="G215" s="0"/>
    </row>
    <row r="216" customFormat="false" ht="15" hidden="false" customHeight="false" outlineLevel="0" collapsed="false">
      <c r="A216" s="0"/>
      <c r="B216" s="0"/>
      <c r="C216" s="0"/>
      <c r="D216" s="0"/>
      <c r="E216" s="0"/>
      <c r="F216" s="0"/>
      <c r="G216" s="0"/>
    </row>
    <row r="217" customFormat="false" ht="15" hidden="false" customHeight="false" outlineLevel="0" collapsed="false">
      <c r="A217" s="0"/>
      <c r="B217" s="0"/>
      <c r="C217" s="0"/>
      <c r="D217" s="0"/>
      <c r="E217" s="0"/>
      <c r="F217" s="0"/>
      <c r="G217" s="0"/>
    </row>
    <row r="218" customFormat="false" ht="15" hidden="false" customHeight="false" outlineLevel="0" collapsed="false">
      <c r="A218" s="0"/>
      <c r="B218" s="0"/>
      <c r="C218" s="0"/>
      <c r="D218" s="0"/>
      <c r="E218" s="0"/>
      <c r="F218" s="0"/>
      <c r="G218" s="0"/>
    </row>
    <row r="219" customFormat="false" ht="15" hidden="false" customHeight="false" outlineLevel="0" collapsed="false">
      <c r="A219" s="0"/>
      <c r="B219" s="0"/>
      <c r="C219" s="0"/>
      <c r="D219" s="0"/>
      <c r="E219" s="0"/>
      <c r="F219" s="0"/>
      <c r="G219" s="0"/>
    </row>
    <row r="220" customFormat="false" ht="15" hidden="false" customHeight="false" outlineLevel="0" collapsed="false">
      <c r="A220" s="0"/>
      <c r="B220" s="0"/>
      <c r="C220" s="0"/>
      <c r="D220" s="0"/>
      <c r="E220" s="0"/>
      <c r="F220" s="0"/>
      <c r="G220" s="0"/>
    </row>
    <row r="221" customFormat="false" ht="15" hidden="false" customHeight="false" outlineLevel="0" collapsed="false">
      <c r="A221" s="0"/>
      <c r="B221" s="0"/>
      <c r="C221" s="0"/>
      <c r="D221" s="0"/>
      <c r="E221" s="0"/>
      <c r="F221" s="0"/>
      <c r="G221" s="0"/>
    </row>
    <row r="222" customFormat="false" ht="15" hidden="false" customHeight="false" outlineLevel="0" collapsed="false">
      <c r="A222" s="0"/>
      <c r="B222" s="0"/>
      <c r="C222" s="0"/>
      <c r="D222" s="0"/>
      <c r="E222" s="0"/>
      <c r="F222" s="0"/>
      <c r="G222" s="0"/>
    </row>
    <row r="223" customFormat="false" ht="15" hidden="false" customHeight="false" outlineLevel="0" collapsed="false">
      <c r="A223" s="0"/>
      <c r="B223" s="0"/>
      <c r="C223" s="0"/>
      <c r="D223" s="0"/>
      <c r="E223" s="0"/>
      <c r="F223" s="0"/>
      <c r="G223" s="0"/>
    </row>
    <row r="224" customFormat="false" ht="15" hidden="false" customHeight="false" outlineLevel="0" collapsed="false">
      <c r="A224" s="0"/>
      <c r="B224" s="0"/>
      <c r="C224" s="0"/>
      <c r="D224" s="0"/>
      <c r="E224" s="0"/>
      <c r="F224" s="0"/>
      <c r="G224" s="0"/>
    </row>
    <row r="225" customFormat="false" ht="15" hidden="false" customHeight="false" outlineLevel="0" collapsed="false">
      <c r="A225" s="0"/>
      <c r="B225" s="0"/>
      <c r="C225" s="0"/>
      <c r="D225" s="0"/>
      <c r="E225" s="0"/>
      <c r="F225" s="0"/>
      <c r="G225" s="0"/>
    </row>
    <row r="226" customFormat="false" ht="15" hidden="false" customHeight="false" outlineLevel="0" collapsed="false">
      <c r="A226" s="0"/>
      <c r="B226" s="0"/>
      <c r="C226" s="0"/>
      <c r="D226" s="0"/>
      <c r="E226" s="0"/>
      <c r="F226" s="0"/>
      <c r="G226" s="0"/>
    </row>
    <row r="227" customFormat="false" ht="15" hidden="false" customHeight="false" outlineLevel="0" collapsed="false">
      <c r="A227" s="0"/>
      <c r="B227" s="0"/>
      <c r="C227" s="0"/>
      <c r="D227" s="0"/>
      <c r="E227" s="0"/>
      <c r="F227" s="0"/>
      <c r="G227" s="0"/>
    </row>
    <row r="228" customFormat="false" ht="15" hidden="false" customHeight="false" outlineLevel="0" collapsed="false">
      <c r="A228" s="0"/>
      <c r="B228" s="0"/>
      <c r="C228" s="0"/>
      <c r="D228" s="0"/>
      <c r="E228" s="0"/>
      <c r="F228" s="0"/>
      <c r="G228" s="0"/>
    </row>
    <row r="229" customFormat="false" ht="15" hidden="false" customHeight="false" outlineLevel="0" collapsed="false">
      <c r="A229" s="0"/>
      <c r="B229" s="0"/>
      <c r="C229" s="0"/>
      <c r="D229" s="0"/>
      <c r="E229" s="0"/>
      <c r="F229" s="0"/>
      <c r="G229" s="0"/>
    </row>
    <row r="230" customFormat="false" ht="15" hidden="false" customHeight="false" outlineLevel="0" collapsed="false">
      <c r="A230" s="0"/>
      <c r="B230" s="0"/>
      <c r="C230" s="0"/>
      <c r="D230" s="0"/>
      <c r="E230" s="0"/>
      <c r="F230" s="0"/>
      <c r="G230" s="0"/>
    </row>
    <row r="231" customFormat="false" ht="15" hidden="false" customHeight="false" outlineLevel="0" collapsed="false">
      <c r="A231" s="0"/>
      <c r="B231" s="0"/>
      <c r="C231" s="0"/>
      <c r="D231" s="0"/>
      <c r="E231" s="0"/>
      <c r="F231" s="0"/>
      <c r="G231" s="0"/>
    </row>
    <row r="232" customFormat="false" ht="15" hidden="false" customHeight="false" outlineLevel="0" collapsed="false">
      <c r="A232" s="0"/>
      <c r="B232" s="0"/>
      <c r="C232" s="0"/>
      <c r="D232" s="0"/>
      <c r="E232" s="0"/>
      <c r="F232" s="0"/>
      <c r="G232" s="0"/>
    </row>
    <row r="233" customFormat="false" ht="15" hidden="false" customHeight="false" outlineLevel="0" collapsed="false">
      <c r="A233" s="0"/>
      <c r="B233" s="0"/>
      <c r="C233" s="0"/>
      <c r="D233" s="0"/>
      <c r="E233" s="0"/>
      <c r="F233" s="0"/>
      <c r="G233" s="0"/>
    </row>
    <row r="234" customFormat="false" ht="15" hidden="false" customHeight="false" outlineLevel="0" collapsed="false">
      <c r="A234" s="0"/>
      <c r="B234" s="0"/>
      <c r="C234" s="0"/>
      <c r="D234" s="0"/>
      <c r="E234" s="0"/>
      <c r="F234" s="0"/>
      <c r="G234" s="0"/>
    </row>
    <row r="235" customFormat="false" ht="15" hidden="false" customHeight="false" outlineLevel="0" collapsed="false">
      <c r="A235" s="0"/>
      <c r="B235" s="0"/>
      <c r="C235" s="0"/>
      <c r="D235" s="0"/>
      <c r="E235" s="0"/>
      <c r="F235" s="0"/>
      <c r="G235" s="0"/>
    </row>
    <row r="236" customFormat="false" ht="15" hidden="false" customHeight="false" outlineLevel="0" collapsed="false">
      <c r="A236" s="0"/>
      <c r="B236" s="0"/>
      <c r="C236" s="0"/>
      <c r="D236" s="0"/>
      <c r="E236" s="0"/>
      <c r="F236" s="0"/>
      <c r="G236" s="0"/>
    </row>
    <row r="237" customFormat="false" ht="15" hidden="false" customHeight="false" outlineLevel="0" collapsed="false">
      <c r="A237" s="0"/>
      <c r="B237" s="0"/>
      <c r="C237" s="0"/>
      <c r="D237" s="0"/>
      <c r="E237" s="0"/>
      <c r="F237" s="0"/>
      <c r="G237" s="0"/>
    </row>
    <row r="238" customFormat="false" ht="15" hidden="false" customHeight="false" outlineLevel="0" collapsed="false">
      <c r="A238" s="0"/>
      <c r="B238" s="0"/>
      <c r="C238" s="0"/>
      <c r="D238" s="0"/>
      <c r="E238" s="0"/>
      <c r="F238" s="0"/>
      <c r="G238" s="0"/>
    </row>
    <row r="239" customFormat="false" ht="15" hidden="false" customHeight="false" outlineLevel="0" collapsed="false">
      <c r="A239" s="0"/>
      <c r="B239" s="0"/>
      <c r="C239" s="0"/>
      <c r="D239" s="0"/>
      <c r="E239" s="0"/>
      <c r="F239" s="0"/>
      <c r="G239" s="0"/>
    </row>
    <row r="240" customFormat="false" ht="15" hidden="false" customHeight="false" outlineLevel="0" collapsed="false">
      <c r="A240" s="0"/>
      <c r="B240" s="0"/>
      <c r="C240" s="0"/>
      <c r="D240" s="0"/>
      <c r="E240" s="0"/>
      <c r="F240" s="0"/>
      <c r="G240" s="0"/>
    </row>
    <row r="241" customFormat="false" ht="15" hidden="false" customHeight="false" outlineLevel="0" collapsed="false">
      <c r="A241" s="0"/>
      <c r="B241" s="0"/>
      <c r="C241" s="0"/>
      <c r="D241" s="0"/>
      <c r="E241" s="0"/>
      <c r="F241" s="0"/>
      <c r="G241" s="0"/>
    </row>
    <row r="242" customFormat="false" ht="15" hidden="false" customHeight="false" outlineLevel="0" collapsed="false">
      <c r="A242" s="0"/>
      <c r="B242" s="0"/>
      <c r="C242" s="0"/>
      <c r="D242" s="0"/>
      <c r="E242" s="0"/>
      <c r="F242" s="0"/>
      <c r="G242" s="0"/>
    </row>
    <row r="243" customFormat="false" ht="15" hidden="false" customHeight="false" outlineLevel="0" collapsed="false">
      <c r="A243" s="0"/>
      <c r="B243" s="0"/>
      <c r="C243" s="0"/>
      <c r="D243" s="0"/>
      <c r="E243" s="0"/>
      <c r="F243" s="0"/>
      <c r="G243" s="0"/>
    </row>
    <row r="244" customFormat="false" ht="15" hidden="false" customHeight="false" outlineLevel="0" collapsed="false">
      <c r="A244" s="0"/>
      <c r="B244" s="0"/>
      <c r="C244" s="0"/>
      <c r="D244" s="0"/>
      <c r="E244" s="0"/>
      <c r="F244" s="0"/>
      <c r="G244" s="0"/>
    </row>
    <row r="245" customFormat="false" ht="15" hidden="false" customHeight="false" outlineLevel="0" collapsed="false">
      <c r="A245" s="0"/>
      <c r="B245" s="0"/>
      <c r="C245" s="0"/>
      <c r="D245" s="0"/>
      <c r="E245" s="0"/>
      <c r="F245" s="0"/>
      <c r="G245" s="0"/>
    </row>
    <row r="246" customFormat="false" ht="15" hidden="false" customHeight="false" outlineLevel="0" collapsed="false">
      <c r="A246" s="0"/>
      <c r="B246" s="0"/>
      <c r="C246" s="0"/>
      <c r="D246" s="0"/>
      <c r="E246" s="0"/>
      <c r="F246" s="0"/>
      <c r="G246" s="0"/>
    </row>
    <row r="247" customFormat="false" ht="15" hidden="false" customHeight="false" outlineLevel="0" collapsed="false">
      <c r="A247" s="0"/>
      <c r="B247" s="0"/>
      <c r="C247" s="0"/>
      <c r="D247" s="0"/>
      <c r="E247" s="0"/>
      <c r="F247" s="0"/>
      <c r="G247" s="0"/>
    </row>
    <row r="248" customFormat="false" ht="15" hidden="false" customHeight="false" outlineLevel="0" collapsed="false">
      <c r="A248" s="0"/>
      <c r="B248" s="0"/>
      <c r="C248" s="0"/>
      <c r="D248" s="0"/>
      <c r="E248" s="0"/>
      <c r="F248" s="0"/>
      <c r="G248" s="0"/>
    </row>
    <row r="249" customFormat="false" ht="15" hidden="false" customHeight="false" outlineLevel="0" collapsed="false">
      <c r="A249" s="0"/>
      <c r="B249" s="0"/>
      <c r="C249" s="0"/>
      <c r="D249" s="0"/>
      <c r="E249" s="0"/>
      <c r="F249" s="0"/>
      <c r="G249" s="0"/>
    </row>
    <row r="250" customFormat="false" ht="15" hidden="false" customHeight="false" outlineLevel="0" collapsed="false">
      <c r="A250" s="0"/>
      <c r="B250" s="0"/>
      <c r="C250" s="0"/>
      <c r="D250" s="0"/>
      <c r="E250" s="0"/>
      <c r="F250" s="0"/>
      <c r="G250" s="0"/>
    </row>
    <row r="251" customFormat="false" ht="15" hidden="false" customHeight="false" outlineLevel="0" collapsed="false">
      <c r="A251" s="0"/>
      <c r="B251" s="0"/>
      <c r="C251" s="0"/>
      <c r="D251" s="0"/>
      <c r="E251" s="0"/>
      <c r="F251" s="0"/>
      <c r="G251" s="0"/>
    </row>
    <row r="252" customFormat="false" ht="15" hidden="false" customHeight="false" outlineLevel="0" collapsed="false">
      <c r="A252" s="0"/>
      <c r="B252" s="0"/>
      <c r="C252" s="0"/>
      <c r="D252" s="0"/>
      <c r="E252" s="0"/>
      <c r="F252" s="0"/>
      <c r="G252" s="0"/>
    </row>
    <row r="253" customFormat="false" ht="15" hidden="false" customHeight="false" outlineLevel="0" collapsed="false">
      <c r="A253" s="0"/>
      <c r="B253" s="0"/>
      <c r="C253" s="0"/>
      <c r="D253" s="0"/>
      <c r="E253" s="0"/>
      <c r="F253" s="0"/>
      <c r="G253" s="0"/>
    </row>
    <row r="254" customFormat="false" ht="15" hidden="false" customHeight="false" outlineLevel="0" collapsed="false">
      <c r="A254" s="0"/>
      <c r="B254" s="0"/>
      <c r="C254" s="0"/>
      <c r="D254" s="0"/>
      <c r="E254" s="0"/>
      <c r="F254" s="0"/>
      <c r="G254" s="0"/>
    </row>
    <row r="255" customFormat="false" ht="15" hidden="false" customHeight="false" outlineLevel="0" collapsed="false">
      <c r="A255" s="0"/>
      <c r="B255" s="0"/>
      <c r="C255" s="0"/>
      <c r="D255" s="0"/>
      <c r="E255" s="0"/>
      <c r="F255" s="0"/>
      <c r="G255" s="0"/>
    </row>
    <row r="256" customFormat="false" ht="15" hidden="false" customHeight="false" outlineLevel="0" collapsed="false">
      <c r="A256" s="0"/>
      <c r="B256" s="0"/>
      <c r="C256" s="0"/>
      <c r="D256" s="0"/>
      <c r="E256" s="0"/>
      <c r="F256" s="0"/>
      <c r="G256" s="0"/>
    </row>
    <row r="257" customFormat="false" ht="15" hidden="false" customHeight="false" outlineLevel="0" collapsed="false">
      <c r="A257" s="0"/>
      <c r="B257" s="0"/>
      <c r="C257" s="0"/>
      <c r="D257" s="0"/>
      <c r="E257" s="0"/>
      <c r="F257" s="0"/>
      <c r="G257" s="0"/>
    </row>
    <row r="258" customFormat="false" ht="15" hidden="false" customHeight="false" outlineLevel="0" collapsed="false">
      <c r="A258" s="0"/>
      <c r="B258" s="0"/>
      <c r="C258" s="0"/>
      <c r="D258" s="0"/>
      <c r="E258" s="0"/>
      <c r="F258" s="0"/>
      <c r="G258" s="0"/>
    </row>
    <row r="259" customFormat="false" ht="15" hidden="false" customHeight="false" outlineLevel="0" collapsed="false">
      <c r="A259" s="0"/>
      <c r="B259" s="0"/>
      <c r="C259" s="0"/>
      <c r="D259" s="0"/>
      <c r="E259" s="0"/>
      <c r="F259" s="0"/>
      <c r="G259" s="0"/>
    </row>
    <row r="260" customFormat="false" ht="15" hidden="false" customHeight="false" outlineLevel="0" collapsed="false">
      <c r="A260" s="0"/>
      <c r="B260" s="0"/>
      <c r="C260" s="0"/>
      <c r="D260" s="0"/>
      <c r="E260" s="0"/>
      <c r="F260" s="0"/>
      <c r="G260" s="0"/>
    </row>
    <row r="261" customFormat="false" ht="15" hidden="false" customHeight="false" outlineLevel="0" collapsed="false">
      <c r="A261" s="0"/>
      <c r="B261" s="0"/>
      <c r="C261" s="0"/>
      <c r="D261" s="0"/>
      <c r="E261" s="0"/>
      <c r="F261" s="0"/>
      <c r="G261" s="0"/>
    </row>
    <row r="262" customFormat="false" ht="15" hidden="false" customHeight="false" outlineLevel="0" collapsed="false">
      <c r="A262" s="0"/>
      <c r="B262" s="0"/>
      <c r="C262" s="0"/>
      <c r="D262" s="0"/>
      <c r="E262" s="0"/>
      <c r="F262" s="0"/>
      <c r="G262" s="0"/>
    </row>
    <row r="263" customFormat="false" ht="15" hidden="false" customHeight="false" outlineLevel="0" collapsed="false">
      <c r="A263" s="0"/>
      <c r="B263" s="0"/>
      <c r="C263" s="0"/>
      <c r="D263" s="0"/>
      <c r="E263" s="0"/>
      <c r="F263" s="0"/>
      <c r="G263" s="0"/>
    </row>
    <row r="264" customFormat="false" ht="15" hidden="false" customHeight="false" outlineLevel="0" collapsed="false">
      <c r="A264" s="0"/>
      <c r="B264" s="0"/>
      <c r="C264" s="0"/>
      <c r="D264" s="0"/>
      <c r="E264" s="0"/>
      <c r="F264" s="0"/>
      <c r="G264" s="0"/>
    </row>
    <row r="265" customFormat="false" ht="15" hidden="false" customHeight="false" outlineLevel="0" collapsed="false">
      <c r="A265" s="0"/>
      <c r="B265" s="0"/>
      <c r="C265" s="0"/>
      <c r="D265" s="0"/>
      <c r="E265" s="0"/>
      <c r="F265" s="0"/>
      <c r="G265" s="0"/>
    </row>
    <row r="266" customFormat="false" ht="15" hidden="false" customHeight="false" outlineLevel="0" collapsed="false">
      <c r="A266" s="0"/>
      <c r="B266" s="0"/>
      <c r="C266" s="0"/>
      <c r="D266" s="0"/>
      <c r="E266" s="0"/>
      <c r="F266" s="0"/>
      <c r="G266" s="0"/>
    </row>
    <row r="267" customFormat="false" ht="15" hidden="false" customHeight="false" outlineLevel="0" collapsed="false">
      <c r="A267" s="0"/>
      <c r="B267" s="0"/>
      <c r="C267" s="0"/>
      <c r="D267" s="0"/>
      <c r="E267" s="0"/>
      <c r="F267" s="0"/>
      <c r="G267" s="0"/>
    </row>
    <row r="268" customFormat="false" ht="15" hidden="false" customHeight="false" outlineLevel="0" collapsed="false">
      <c r="A268" s="0"/>
      <c r="B268" s="0"/>
      <c r="C268" s="0"/>
      <c r="D268" s="0"/>
      <c r="E268" s="0"/>
      <c r="F268" s="0"/>
      <c r="G268" s="0"/>
    </row>
    <row r="269" customFormat="false" ht="15" hidden="false" customHeight="false" outlineLevel="0" collapsed="false">
      <c r="A269" s="0"/>
      <c r="B269" s="0"/>
      <c r="C269" s="0"/>
      <c r="D269" s="0"/>
      <c r="E269" s="0"/>
      <c r="F269" s="0"/>
      <c r="G269" s="0"/>
    </row>
    <row r="270" customFormat="false" ht="15" hidden="false" customHeight="false" outlineLevel="0" collapsed="false">
      <c r="A270" s="0"/>
      <c r="B270" s="0"/>
      <c r="C270" s="0"/>
      <c r="D270" s="0"/>
      <c r="E270" s="0"/>
      <c r="F270" s="0"/>
      <c r="G270" s="0"/>
    </row>
    <row r="271" customFormat="false" ht="15" hidden="false" customHeight="false" outlineLevel="0" collapsed="false">
      <c r="A271" s="0"/>
      <c r="B271" s="0"/>
      <c r="C271" s="0"/>
      <c r="D271" s="0"/>
      <c r="E271" s="0"/>
      <c r="F271" s="0"/>
      <c r="G271" s="0"/>
    </row>
    <row r="272" customFormat="false" ht="15" hidden="false" customHeight="false" outlineLevel="0" collapsed="false">
      <c r="A272" s="0"/>
      <c r="B272" s="0"/>
      <c r="C272" s="0"/>
      <c r="D272" s="0"/>
      <c r="E272" s="0"/>
      <c r="F272" s="0"/>
      <c r="G272" s="0"/>
    </row>
    <row r="273" customFormat="false" ht="15" hidden="false" customHeight="false" outlineLevel="0" collapsed="false">
      <c r="A273" s="0"/>
      <c r="B273" s="0"/>
      <c r="C273" s="0"/>
      <c r="D273" s="0"/>
      <c r="E273" s="0"/>
      <c r="F273" s="0"/>
      <c r="G273" s="0"/>
    </row>
    <row r="274" customFormat="false" ht="15" hidden="false" customHeight="false" outlineLevel="0" collapsed="false">
      <c r="A274" s="0"/>
      <c r="B274" s="0"/>
      <c r="C274" s="0"/>
      <c r="D274" s="0"/>
      <c r="E274" s="0"/>
      <c r="F274" s="0"/>
      <c r="G274" s="0"/>
    </row>
    <row r="275" customFormat="false" ht="15" hidden="false" customHeight="false" outlineLevel="0" collapsed="false">
      <c r="A275" s="0"/>
      <c r="B275" s="0"/>
      <c r="C275" s="0"/>
      <c r="D275" s="0"/>
      <c r="E275" s="0"/>
      <c r="F275" s="0"/>
      <c r="G275" s="0"/>
    </row>
    <row r="276" customFormat="false" ht="15" hidden="false" customHeight="false" outlineLevel="0" collapsed="false">
      <c r="A276" s="0"/>
      <c r="B276" s="0"/>
      <c r="C276" s="0"/>
      <c r="D276" s="0"/>
      <c r="E276" s="0"/>
      <c r="F276" s="0"/>
      <c r="G276" s="0"/>
    </row>
    <row r="277" customFormat="false" ht="15" hidden="false" customHeight="false" outlineLevel="0" collapsed="false">
      <c r="A277" s="0"/>
      <c r="B277" s="0"/>
      <c r="C277" s="0"/>
      <c r="D277" s="0"/>
      <c r="E277" s="0"/>
      <c r="F277" s="0"/>
      <c r="G277" s="0"/>
    </row>
    <row r="278" customFormat="false" ht="15" hidden="false" customHeight="false" outlineLevel="0" collapsed="false">
      <c r="A278" s="0"/>
      <c r="B278" s="0"/>
      <c r="C278" s="0"/>
      <c r="D278" s="0"/>
      <c r="E278" s="0"/>
      <c r="F278" s="0"/>
      <c r="G278" s="0"/>
    </row>
    <row r="279" customFormat="false" ht="15" hidden="false" customHeight="false" outlineLevel="0" collapsed="false">
      <c r="A279" s="0"/>
      <c r="B279" s="0"/>
      <c r="C279" s="0"/>
      <c r="D279" s="0"/>
      <c r="E279" s="0"/>
      <c r="F279" s="0"/>
      <c r="G279" s="0"/>
    </row>
    <row r="280" customFormat="false" ht="15" hidden="false" customHeight="false" outlineLevel="0" collapsed="false">
      <c r="A280" s="0"/>
      <c r="B280" s="0"/>
      <c r="C280" s="0"/>
      <c r="D280" s="0"/>
      <c r="E280" s="0"/>
      <c r="F280" s="0"/>
      <c r="G280" s="0"/>
    </row>
    <row r="281" customFormat="false" ht="15" hidden="false" customHeight="false" outlineLevel="0" collapsed="false">
      <c r="A281" s="0"/>
      <c r="B281" s="0"/>
      <c r="C281" s="0"/>
      <c r="D281" s="0"/>
      <c r="E281" s="0"/>
      <c r="F281" s="0"/>
      <c r="G281" s="0"/>
    </row>
    <row r="282" customFormat="false" ht="15" hidden="false" customHeight="false" outlineLevel="0" collapsed="false">
      <c r="A282" s="0"/>
      <c r="B282" s="0"/>
      <c r="C282" s="0"/>
      <c r="D282" s="0"/>
      <c r="E282" s="0"/>
      <c r="F282" s="0"/>
      <c r="G282" s="0"/>
    </row>
    <row r="283" customFormat="false" ht="15" hidden="false" customHeight="false" outlineLevel="0" collapsed="false">
      <c r="A283" s="0"/>
      <c r="B283" s="0"/>
      <c r="C283" s="0"/>
      <c r="D283" s="0"/>
      <c r="E283" s="0"/>
      <c r="F283" s="0"/>
      <c r="G283" s="0"/>
    </row>
    <row r="284" customFormat="false" ht="15" hidden="false" customHeight="false" outlineLevel="0" collapsed="false">
      <c r="A284" s="0"/>
      <c r="B284" s="0"/>
      <c r="C284" s="0"/>
      <c r="D284" s="0"/>
      <c r="E284" s="0"/>
      <c r="F284" s="0"/>
      <c r="G284" s="0"/>
    </row>
    <row r="285" customFormat="false" ht="15" hidden="false" customHeight="false" outlineLevel="0" collapsed="false">
      <c r="A285" s="0"/>
      <c r="B285" s="0"/>
      <c r="C285" s="0"/>
      <c r="D285" s="0"/>
      <c r="E285" s="0"/>
      <c r="F285" s="0"/>
      <c r="G285" s="0"/>
    </row>
    <row r="286" customFormat="false" ht="15" hidden="false" customHeight="false" outlineLevel="0" collapsed="false">
      <c r="A286" s="0"/>
      <c r="B286" s="0"/>
      <c r="C286" s="0"/>
      <c r="D286" s="0"/>
      <c r="E286" s="0"/>
      <c r="F286" s="0"/>
      <c r="G286" s="0"/>
    </row>
    <row r="287" customFormat="false" ht="15" hidden="false" customHeight="false" outlineLevel="0" collapsed="false">
      <c r="A287" s="0"/>
      <c r="B287" s="0"/>
      <c r="C287" s="0"/>
      <c r="D287" s="0"/>
      <c r="E287" s="0"/>
      <c r="F287" s="0"/>
      <c r="G287" s="0"/>
    </row>
    <row r="288" customFormat="false" ht="15" hidden="false" customHeight="false" outlineLevel="0" collapsed="false">
      <c r="A288" s="0"/>
      <c r="B288" s="0"/>
      <c r="C288" s="0"/>
      <c r="D288" s="0"/>
      <c r="E288" s="0"/>
      <c r="F288" s="0"/>
      <c r="G288" s="0"/>
    </row>
    <row r="289" customFormat="false" ht="15" hidden="false" customHeight="false" outlineLevel="0" collapsed="false">
      <c r="A289" s="0"/>
      <c r="B289" s="0"/>
      <c r="C289" s="0"/>
      <c r="D289" s="0"/>
      <c r="E289" s="0"/>
      <c r="F289" s="0"/>
      <c r="G289" s="0"/>
    </row>
    <row r="290" customFormat="false" ht="15" hidden="false" customHeight="false" outlineLevel="0" collapsed="false">
      <c r="A290" s="0"/>
      <c r="B290" s="0"/>
      <c r="C290" s="0"/>
      <c r="D290" s="0"/>
      <c r="E290" s="0"/>
      <c r="F290" s="0"/>
      <c r="G290" s="0"/>
    </row>
    <row r="291" customFormat="false" ht="15" hidden="false" customHeight="false" outlineLevel="0" collapsed="false">
      <c r="A291" s="0"/>
      <c r="B291" s="0"/>
      <c r="C291" s="0"/>
      <c r="D291" s="0"/>
      <c r="E291" s="0"/>
      <c r="F291" s="0"/>
      <c r="G291" s="0"/>
    </row>
    <row r="292" customFormat="false" ht="15" hidden="false" customHeight="false" outlineLevel="0" collapsed="false">
      <c r="A292" s="0"/>
      <c r="B292" s="0"/>
      <c r="C292" s="0"/>
      <c r="D292" s="0"/>
      <c r="E292" s="0"/>
      <c r="F292" s="0"/>
      <c r="G292" s="0"/>
    </row>
    <row r="293" customFormat="false" ht="15" hidden="false" customHeight="false" outlineLevel="0" collapsed="false">
      <c r="A293" s="0"/>
      <c r="B293" s="0"/>
      <c r="C293" s="0"/>
      <c r="D293" s="0"/>
      <c r="E293" s="0"/>
      <c r="F293" s="0"/>
      <c r="G293" s="0"/>
    </row>
    <row r="294" customFormat="false" ht="15" hidden="false" customHeight="false" outlineLevel="0" collapsed="false">
      <c r="A294" s="0"/>
      <c r="B294" s="0"/>
      <c r="C294" s="0"/>
      <c r="D294" s="0"/>
      <c r="E294" s="0"/>
      <c r="F294" s="0"/>
      <c r="G294" s="0"/>
    </row>
    <row r="295" customFormat="false" ht="15" hidden="false" customHeight="false" outlineLevel="0" collapsed="false">
      <c r="A295" s="0"/>
      <c r="B295" s="0"/>
      <c r="C295" s="0"/>
      <c r="D295" s="0"/>
      <c r="E295" s="0"/>
      <c r="F295" s="0"/>
      <c r="G295" s="0"/>
    </row>
    <row r="296" customFormat="false" ht="15" hidden="false" customHeight="false" outlineLevel="0" collapsed="false">
      <c r="A296" s="0"/>
      <c r="B296" s="0"/>
      <c r="C296" s="0"/>
      <c r="D296" s="0"/>
      <c r="E296" s="0"/>
      <c r="F296" s="0"/>
      <c r="G296" s="0"/>
    </row>
    <row r="297" customFormat="false" ht="15" hidden="false" customHeight="false" outlineLevel="0" collapsed="false">
      <c r="A297" s="0"/>
      <c r="B297" s="0"/>
      <c r="C297" s="0"/>
      <c r="D297" s="0"/>
      <c r="E297" s="0"/>
      <c r="F297" s="0"/>
      <c r="G297" s="0"/>
    </row>
    <row r="298" customFormat="false" ht="15" hidden="false" customHeight="false" outlineLevel="0" collapsed="false">
      <c r="A298" s="0"/>
      <c r="B298" s="0"/>
      <c r="C298" s="0"/>
      <c r="D298" s="0"/>
      <c r="E298" s="0"/>
      <c r="F298" s="0"/>
      <c r="G298" s="0"/>
    </row>
    <row r="299" customFormat="false" ht="15" hidden="false" customHeight="false" outlineLevel="0" collapsed="false">
      <c r="A299" s="0"/>
      <c r="B299" s="0"/>
      <c r="C299" s="0"/>
      <c r="D299" s="0"/>
      <c r="E299" s="0"/>
      <c r="F299" s="0"/>
      <c r="G299" s="0"/>
    </row>
    <row r="300" customFormat="false" ht="15" hidden="false" customHeight="false" outlineLevel="0" collapsed="false">
      <c r="A300" s="0"/>
      <c r="B300" s="0"/>
      <c r="C300" s="0"/>
      <c r="D300" s="0"/>
      <c r="E300" s="0"/>
      <c r="F300" s="0"/>
      <c r="G300" s="0"/>
    </row>
    <row r="301" customFormat="false" ht="15" hidden="false" customHeight="false" outlineLevel="0" collapsed="false">
      <c r="A301" s="0"/>
      <c r="B301" s="0"/>
      <c r="C301" s="0"/>
      <c r="D301" s="0"/>
      <c r="E301" s="0"/>
      <c r="F301" s="0"/>
      <c r="G301" s="0"/>
    </row>
    <row r="302" customFormat="false" ht="15" hidden="false" customHeight="false" outlineLevel="0" collapsed="false">
      <c r="A302" s="0"/>
      <c r="B302" s="0"/>
      <c r="C302" s="0"/>
      <c r="D302" s="0"/>
      <c r="E302" s="0"/>
      <c r="F302" s="0"/>
      <c r="G302" s="0"/>
    </row>
    <row r="303" customFormat="false" ht="15" hidden="false" customHeight="false" outlineLevel="0" collapsed="false">
      <c r="A303" s="0"/>
      <c r="B303" s="0"/>
      <c r="C303" s="0"/>
      <c r="D303" s="0"/>
      <c r="E303" s="0"/>
      <c r="F303" s="0"/>
      <c r="G303" s="0"/>
    </row>
    <row r="304" customFormat="false" ht="15" hidden="false" customHeight="false" outlineLevel="0" collapsed="false">
      <c r="A304" s="0"/>
      <c r="B304" s="0"/>
      <c r="C304" s="0"/>
      <c r="D304" s="0"/>
      <c r="E304" s="0"/>
      <c r="F304" s="0"/>
      <c r="G304" s="0"/>
    </row>
    <row r="305" customFormat="false" ht="15" hidden="false" customHeight="false" outlineLevel="0" collapsed="false">
      <c r="A305" s="0"/>
      <c r="B305" s="0"/>
      <c r="C305" s="0"/>
      <c r="D305" s="0"/>
      <c r="E305" s="0"/>
      <c r="F305" s="0"/>
      <c r="G305" s="0"/>
    </row>
    <row r="306" customFormat="false" ht="15" hidden="false" customHeight="false" outlineLevel="0" collapsed="false">
      <c r="A306" s="0"/>
      <c r="B306" s="0"/>
      <c r="C306" s="0"/>
      <c r="D306" s="0"/>
      <c r="E306" s="0"/>
      <c r="F306" s="0"/>
      <c r="G306" s="0"/>
    </row>
    <row r="307" customFormat="false" ht="15" hidden="false" customHeight="false" outlineLevel="0" collapsed="false">
      <c r="A307" s="0"/>
      <c r="B307" s="0"/>
      <c r="C307" s="0"/>
      <c r="D307" s="0"/>
      <c r="E307" s="0"/>
      <c r="F307" s="0"/>
      <c r="G307" s="0"/>
    </row>
    <row r="308" customFormat="false" ht="15" hidden="false" customHeight="false" outlineLevel="0" collapsed="false">
      <c r="A308" s="0"/>
      <c r="B308" s="0"/>
      <c r="C308" s="0"/>
      <c r="D308" s="0"/>
      <c r="E308" s="0"/>
      <c r="F308" s="0"/>
      <c r="G308" s="0"/>
    </row>
    <row r="309" customFormat="false" ht="15" hidden="false" customHeight="false" outlineLevel="0" collapsed="false">
      <c r="A309" s="0"/>
      <c r="B309" s="0"/>
      <c r="C309" s="0"/>
      <c r="D309" s="0"/>
      <c r="E309" s="0"/>
      <c r="F309" s="0"/>
      <c r="G309" s="0"/>
    </row>
    <row r="310" customFormat="false" ht="15" hidden="false" customHeight="false" outlineLevel="0" collapsed="false">
      <c r="A310" s="0"/>
      <c r="B310" s="0"/>
      <c r="C310" s="0"/>
      <c r="D310" s="0"/>
      <c r="E310" s="0"/>
      <c r="F310" s="0"/>
      <c r="G310" s="0"/>
    </row>
    <row r="311" customFormat="false" ht="15.75" hidden="false" customHeight="false" outlineLevel="0" collapsed="false">
      <c r="A311" s="0"/>
      <c r="B311" s="0"/>
      <c r="C311" s="0"/>
      <c r="D311" s="0"/>
      <c r="E311" s="0"/>
      <c r="F311" s="0"/>
      <c r="G311" s="0"/>
    </row>
    <row r="312" customFormat="false" ht="15.75" hidden="false" customHeight="false" outlineLevel="0" collapsed="false">
      <c r="A312" s="79" t="s">
        <v>544</v>
      </c>
      <c r="B312" s="80"/>
      <c r="C312" s="80"/>
      <c r="D312" s="81"/>
      <c r="E312" s="82"/>
      <c r="F312" s="83"/>
      <c r="G312" s="84"/>
    </row>
    <row r="313" customFormat="false" ht="15" hidden="false" customHeight="false" outlineLevel="0" collapsed="false">
      <c r="A313" s="85" t="s">
        <v>545</v>
      </c>
      <c r="B313" s="85"/>
      <c r="C313" s="85"/>
      <c r="D313" s="85" t="s">
        <v>546</v>
      </c>
      <c r="E313" s="86" t="n">
        <v>125</v>
      </c>
      <c r="F313" s="87"/>
      <c r="G313" s="86" t="n">
        <f aca="false">+E313*F313</f>
        <v>0</v>
      </c>
    </row>
    <row r="314" customFormat="false" ht="15" hidden="false" customHeight="false" outlineLevel="0" collapsed="false">
      <c r="A314" s="88" t="s">
        <v>547</v>
      </c>
      <c r="B314" s="88"/>
      <c r="C314" s="88"/>
      <c r="D314" s="88" t="s">
        <v>546</v>
      </c>
      <c r="E314" s="86" t="n">
        <v>75</v>
      </c>
      <c r="F314" s="87"/>
      <c r="G314" s="86" t="n">
        <f aca="false">+E314*F314</f>
        <v>0</v>
      </c>
    </row>
    <row r="315" customFormat="false" ht="15" hidden="false" customHeight="false" outlineLevel="0" collapsed="false">
      <c r="A315" s="88" t="s">
        <v>548</v>
      </c>
      <c r="B315" s="88"/>
      <c r="C315" s="88"/>
      <c r="D315" s="88" t="s">
        <v>546</v>
      </c>
      <c r="E315" s="86" t="n">
        <v>150</v>
      </c>
      <c r="F315" s="87"/>
      <c r="G315" s="86" t="n">
        <f aca="false">+E315*F315</f>
        <v>0</v>
      </c>
    </row>
    <row r="316" customFormat="false" ht="15" hidden="false" customHeight="false" outlineLevel="0" collapsed="false">
      <c r="A316" s="88" t="s">
        <v>549</v>
      </c>
      <c r="B316" s="88"/>
      <c r="C316" s="88"/>
      <c r="D316" s="88" t="s">
        <v>546</v>
      </c>
      <c r="E316" s="86" t="n">
        <v>225</v>
      </c>
      <c r="F316" s="87"/>
      <c r="G316" s="86" t="n">
        <f aca="false">+E316*F316</f>
        <v>0</v>
      </c>
    </row>
    <row r="317" customFormat="false" ht="15" hidden="false" customHeight="false" outlineLevel="0" collapsed="false">
      <c r="A317" s="88" t="s">
        <v>550</v>
      </c>
      <c r="B317" s="88"/>
      <c r="C317" s="88"/>
      <c r="D317" s="88" t="s">
        <v>546</v>
      </c>
      <c r="E317" s="86" t="n">
        <v>150</v>
      </c>
      <c r="F317" s="87"/>
      <c r="G317" s="86" t="n">
        <f aca="false">+E317*F317</f>
        <v>0</v>
      </c>
    </row>
    <row r="318" customFormat="false" ht="15.75" hidden="false" customHeight="false" outlineLevel="0" collapsed="false">
      <c r="A318" s="89"/>
      <c r="B318" s="89"/>
      <c r="C318" s="89"/>
      <c r="D318" s="89"/>
      <c r="E318" s="86"/>
      <c r="F318" s="90"/>
      <c r="G318" s="91"/>
    </row>
    <row r="319" customFormat="false" ht="15.75" hidden="false" customHeight="false" outlineLevel="0" collapsed="false">
      <c r="A319" s="92" t="s">
        <v>551</v>
      </c>
      <c r="B319" s="93"/>
      <c r="C319" s="93"/>
      <c r="D319" s="94"/>
      <c r="E319" s="95"/>
      <c r="F319" s="96"/>
      <c r="G319" s="97" t="n">
        <f aca="false">SUM(G19:G318)</f>
        <v>12561.2995</v>
      </c>
    </row>
    <row r="320" customFormat="false" ht="15" hidden="false" customHeight="false" outlineLevel="0" collapsed="false">
      <c r="A320" s="45"/>
      <c r="B320" s="45"/>
      <c r="C320" s="45"/>
      <c r="D320" s="45"/>
      <c r="E320" s="45"/>
      <c r="F320" s="47"/>
      <c r="G320" s="45"/>
    </row>
    <row r="321" customFormat="false" ht="15" hidden="false" customHeight="false" outlineLevel="0" collapsed="false">
      <c r="A321" s="45"/>
      <c r="B321" s="45"/>
      <c r="C321" s="45"/>
      <c r="D321" s="45"/>
      <c r="E321" s="45"/>
      <c r="F321" s="47"/>
      <c r="G321" s="45"/>
    </row>
    <row r="322" customFormat="false" ht="15" hidden="false" customHeight="false" outlineLevel="0" collapsed="false">
      <c r="A322" s="45"/>
      <c r="B322" s="45"/>
      <c r="C322" s="45"/>
      <c r="D322" s="45"/>
      <c r="E322" s="45"/>
      <c r="F322" s="47"/>
      <c r="G322" s="45"/>
    </row>
    <row r="323" customFormat="false" ht="15" hidden="false" customHeight="false" outlineLevel="0" collapsed="false">
      <c r="A323" s="45"/>
      <c r="B323" s="45"/>
      <c r="C323" s="45"/>
      <c r="D323" s="45"/>
      <c r="E323" s="45"/>
      <c r="F323" s="47"/>
      <c r="G323" s="45"/>
    </row>
    <row r="324" customFormat="false" ht="15" hidden="false" customHeight="false" outlineLevel="0" collapsed="false">
      <c r="A324" s="45"/>
      <c r="B324" s="45"/>
      <c r="C324" s="45"/>
      <c r="D324" s="45"/>
      <c r="E324" s="45"/>
      <c r="F324" s="47"/>
      <c r="G324" s="45"/>
    </row>
    <row r="325" customFormat="false" ht="15" hidden="false" customHeight="false" outlineLevel="0" collapsed="false">
      <c r="A325" s="45"/>
      <c r="B325" s="45"/>
      <c r="C325" s="45"/>
      <c r="D325" s="45"/>
      <c r="E325" s="45"/>
      <c r="F325" s="47"/>
      <c r="G325" s="45"/>
    </row>
    <row r="326" customFormat="false" ht="15" hidden="false" customHeight="false" outlineLevel="0" collapsed="false">
      <c r="A326" s="45"/>
      <c r="B326" s="45"/>
      <c r="C326" s="45"/>
      <c r="D326" s="45"/>
      <c r="E326" s="45"/>
      <c r="F326" s="47"/>
      <c r="G326" s="45"/>
    </row>
    <row r="327" customFormat="false" ht="15" hidden="false" customHeight="false" outlineLevel="0" collapsed="false">
      <c r="A327" s="45"/>
      <c r="B327" s="45"/>
      <c r="C327" s="45"/>
      <c r="D327" s="45"/>
      <c r="E327" s="45"/>
      <c r="F327" s="47"/>
      <c r="G327" s="45"/>
    </row>
    <row r="328" customFormat="false" ht="15" hidden="false" customHeight="false" outlineLevel="0" collapsed="false">
      <c r="A328" s="0"/>
      <c r="B328" s="0"/>
      <c r="C328" s="0"/>
      <c r="D328" s="0"/>
      <c r="E328" s="0"/>
      <c r="F328" s="47"/>
      <c r="G328" s="0"/>
    </row>
    <row r="329" customFormat="false" ht="15" hidden="false" customHeight="false" outlineLevel="0" collapsed="false">
      <c r="A329" s="0"/>
      <c r="B329" s="0"/>
      <c r="C329" s="0"/>
      <c r="D329" s="0"/>
      <c r="E329" s="0"/>
      <c r="F329" s="47"/>
      <c r="G329" s="0"/>
    </row>
    <row r="330" customFormat="false" ht="15" hidden="false" customHeight="false" outlineLevel="0" collapsed="false">
      <c r="A330" s="0"/>
      <c r="B330" s="0"/>
      <c r="C330" s="0"/>
      <c r="D330" s="0"/>
      <c r="E330" s="0"/>
      <c r="F330" s="47"/>
      <c r="G330" s="48"/>
    </row>
    <row r="331" customFormat="false" ht="15" hidden="false" customHeight="false" outlineLevel="0" collapsed="false">
      <c r="A331" s="0"/>
      <c r="B331" s="0"/>
      <c r="C331" s="0"/>
      <c r="D331" s="0"/>
      <c r="E331" s="0"/>
      <c r="F331" s="47"/>
      <c r="G331" s="0"/>
    </row>
    <row r="332" customFormat="false" ht="15" hidden="false" customHeight="false" outlineLevel="0" collapsed="false">
      <c r="A332" s="0"/>
      <c r="B332" s="0"/>
      <c r="C332" s="0"/>
      <c r="D332" s="0"/>
      <c r="E332" s="0"/>
      <c r="F332" s="47"/>
      <c r="G332" s="0"/>
    </row>
    <row r="333" customFormat="false" ht="15" hidden="false" customHeight="false" outlineLevel="0" collapsed="false">
      <c r="A333" s="0"/>
      <c r="B333" s="0"/>
      <c r="C333" s="0"/>
      <c r="D333" s="0"/>
      <c r="E333" s="0"/>
      <c r="F333" s="47"/>
      <c r="G333" s="0"/>
    </row>
    <row r="334" customFormat="false" ht="15" hidden="false" customHeight="false" outlineLevel="0" collapsed="false">
      <c r="A334" s="0"/>
      <c r="B334" s="0"/>
      <c r="C334" s="0"/>
      <c r="D334" s="0"/>
      <c r="E334" s="0"/>
      <c r="F334" s="47"/>
      <c r="G334" s="0"/>
    </row>
    <row r="335" customFormat="false" ht="15" hidden="false" customHeight="false" outlineLevel="0" collapsed="false">
      <c r="A335" s="0"/>
      <c r="B335" s="0"/>
      <c r="C335" s="0"/>
      <c r="D335" s="0"/>
      <c r="E335" s="0"/>
      <c r="F335" s="47"/>
      <c r="G335" s="0"/>
    </row>
    <row r="336" customFormat="false" ht="15" hidden="false" customHeight="false" outlineLevel="0" collapsed="false">
      <c r="A336" s="0"/>
      <c r="B336" s="0"/>
      <c r="C336" s="0"/>
      <c r="D336" s="0"/>
      <c r="E336" s="0"/>
      <c r="F336" s="47"/>
      <c r="G336" s="0"/>
    </row>
    <row r="337" customFormat="false" ht="15" hidden="false" customHeight="false" outlineLevel="0" collapsed="false">
      <c r="A337" s="0"/>
      <c r="B337" s="0"/>
      <c r="C337" s="0"/>
      <c r="D337" s="0"/>
      <c r="E337" s="0"/>
      <c r="F337" s="47"/>
      <c r="G337" s="0"/>
    </row>
    <row r="338" customFormat="false" ht="15" hidden="false" customHeight="false" outlineLevel="0" collapsed="false">
      <c r="A338" s="0"/>
      <c r="B338" s="0"/>
      <c r="C338" s="0"/>
      <c r="D338" s="0"/>
      <c r="E338" s="0"/>
      <c r="F338" s="47"/>
      <c r="G338" s="0"/>
    </row>
    <row r="339" customFormat="false" ht="15" hidden="false" customHeight="false" outlineLevel="0" collapsed="false">
      <c r="A339" s="0"/>
      <c r="B339" s="0"/>
      <c r="C339" s="0"/>
      <c r="D339" s="0"/>
      <c r="E339" s="0"/>
      <c r="F339" s="47"/>
      <c r="G339" s="0"/>
    </row>
    <row r="340" customFormat="false" ht="15" hidden="false" customHeight="false" outlineLevel="0" collapsed="false">
      <c r="A340" s="0"/>
      <c r="B340" s="0"/>
      <c r="C340" s="0"/>
      <c r="D340" s="0"/>
      <c r="E340" s="0"/>
      <c r="F340" s="47"/>
      <c r="G340" s="0"/>
    </row>
    <row r="341" customFormat="false" ht="15" hidden="false" customHeight="false" outlineLevel="0" collapsed="false">
      <c r="A341" s="0"/>
      <c r="B341" s="0"/>
      <c r="C341" s="0"/>
      <c r="D341" s="0"/>
      <c r="E341" s="0"/>
      <c r="F341" s="47"/>
      <c r="G341" s="0"/>
    </row>
    <row r="342" customFormat="false" ht="15" hidden="false" customHeight="false" outlineLevel="0" collapsed="false">
      <c r="A342" s="0"/>
      <c r="B342" s="0"/>
      <c r="C342" s="0"/>
      <c r="D342" s="0"/>
      <c r="E342" s="0"/>
      <c r="F342" s="45"/>
      <c r="G342" s="0"/>
    </row>
    <row r="343" customFormat="false" ht="15" hidden="false" customHeight="false" outlineLevel="0" collapsed="false">
      <c r="A343" s="0"/>
      <c r="B343" s="0"/>
      <c r="C343" s="0"/>
      <c r="D343" s="0"/>
      <c r="E343" s="0"/>
      <c r="F343" s="47"/>
      <c r="G343" s="0"/>
    </row>
    <row r="344" customFormat="false" ht="15" hidden="false" customHeight="false" outlineLevel="0" collapsed="false">
      <c r="A344" s="0"/>
      <c r="B344" s="0"/>
      <c r="C344" s="0"/>
      <c r="D344" s="0"/>
      <c r="E344" s="45"/>
      <c r="F344" s="47"/>
      <c r="G344" s="0"/>
    </row>
    <row r="345" customFormat="false" ht="15" hidden="false" customHeight="false" outlineLevel="0" collapsed="false">
      <c r="A345" s="0"/>
      <c r="B345" s="0"/>
      <c r="C345" s="0"/>
      <c r="D345" s="0"/>
      <c r="E345" s="45"/>
      <c r="F345" s="47"/>
      <c r="G345" s="0"/>
    </row>
    <row r="346" customFormat="false" ht="15" hidden="false" customHeight="false" outlineLevel="0" collapsed="false">
      <c r="A346" s="0"/>
      <c r="B346" s="0"/>
      <c r="C346" s="0"/>
      <c r="D346" s="0"/>
      <c r="E346" s="45"/>
      <c r="F346" s="47"/>
      <c r="G346" s="0"/>
    </row>
    <row r="347" customFormat="false" ht="15" hidden="false" customHeight="false" outlineLevel="0" collapsed="false">
      <c r="A347" s="0"/>
      <c r="B347" s="0"/>
      <c r="C347" s="0"/>
      <c r="D347" s="0"/>
      <c r="E347" s="45"/>
      <c r="F347" s="47"/>
      <c r="G347" s="0"/>
    </row>
    <row r="348" customFormat="false" ht="15" hidden="false" customHeight="false" outlineLevel="0" collapsed="false">
      <c r="A348" s="0"/>
      <c r="B348" s="0"/>
      <c r="C348" s="0"/>
      <c r="D348" s="0"/>
      <c r="E348" s="45"/>
      <c r="F348" s="47"/>
      <c r="G348" s="0"/>
    </row>
    <row r="349" customFormat="false" ht="15" hidden="false" customHeight="false" outlineLevel="0" collapsed="false">
      <c r="A349" s="0"/>
      <c r="B349" s="0"/>
      <c r="C349" s="0"/>
      <c r="D349" s="0"/>
      <c r="E349" s="45"/>
      <c r="F349" s="47"/>
      <c r="G349" s="0"/>
    </row>
    <row r="350" customFormat="false" ht="15" hidden="false" customHeight="false" outlineLevel="0" collapsed="false">
      <c r="A350" s="0"/>
      <c r="B350" s="0"/>
      <c r="C350" s="0"/>
      <c r="D350" s="0"/>
      <c r="E350" s="45"/>
      <c r="F350" s="47"/>
      <c r="G350" s="0"/>
    </row>
    <row r="351" customFormat="false" ht="15" hidden="false" customHeight="false" outlineLevel="0" collapsed="false">
      <c r="A351" s="0"/>
      <c r="B351" s="0"/>
      <c r="C351" s="0"/>
      <c r="D351" s="0"/>
      <c r="E351" s="49"/>
      <c r="F351" s="47"/>
      <c r="G351" s="0"/>
    </row>
    <row r="352" customFormat="false" ht="15" hidden="false" customHeight="false" outlineLevel="0" collapsed="false">
      <c r="A352" s="0"/>
      <c r="B352" s="0"/>
      <c r="C352" s="0"/>
      <c r="D352" s="0"/>
      <c r="E352" s="45"/>
      <c r="F352" s="47"/>
      <c r="G352" s="0"/>
    </row>
    <row r="353" customFormat="false" ht="15" hidden="false" customHeight="false" outlineLevel="0" collapsed="false">
      <c r="A353" s="0"/>
      <c r="B353" s="0"/>
      <c r="C353" s="0"/>
      <c r="D353" s="0"/>
      <c r="E353" s="45"/>
      <c r="F353" s="47"/>
      <c r="G353" s="0"/>
    </row>
    <row r="354" customFormat="false" ht="15" hidden="false" customHeight="false" outlineLevel="0" collapsed="false">
      <c r="A354" s="0"/>
      <c r="B354" s="0"/>
      <c r="C354" s="0"/>
      <c r="D354" s="0"/>
      <c r="E354" s="45"/>
      <c r="F354" s="47"/>
      <c r="G354" s="0"/>
    </row>
    <row r="355" customFormat="false" ht="15" hidden="false" customHeight="false" outlineLevel="0" collapsed="false">
      <c r="A355" s="0"/>
      <c r="B355" s="0"/>
      <c r="C355" s="0"/>
      <c r="D355" s="0"/>
      <c r="E355" s="45"/>
      <c r="F355" s="47"/>
      <c r="G355" s="0"/>
    </row>
    <row r="356" customFormat="false" ht="15" hidden="false" customHeight="false" outlineLevel="0" collapsed="false">
      <c r="A356" s="0"/>
      <c r="B356" s="0"/>
      <c r="C356" s="0"/>
      <c r="D356" s="0"/>
      <c r="E356" s="45"/>
      <c r="F356" s="47"/>
      <c r="G356" s="0"/>
    </row>
    <row r="357" customFormat="false" ht="15" hidden="false" customHeight="false" outlineLevel="0" collapsed="false">
      <c r="A357" s="0"/>
      <c r="B357" s="0"/>
      <c r="C357" s="0"/>
      <c r="D357" s="0"/>
      <c r="E357" s="45"/>
      <c r="F357" s="47"/>
      <c r="G357" s="0"/>
    </row>
    <row r="358" customFormat="false" ht="15" hidden="false" customHeight="false" outlineLevel="0" collapsed="false">
      <c r="A358" s="0"/>
      <c r="B358" s="0"/>
      <c r="C358" s="0"/>
      <c r="D358" s="0"/>
      <c r="E358" s="45"/>
      <c r="F358" s="47"/>
      <c r="G358" s="0"/>
    </row>
    <row r="359" customFormat="false" ht="15" hidden="false" customHeight="false" outlineLevel="0" collapsed="false">
      <c r="A359" s="0"/>
      <c r="B359" s="0"/>
      <c r="C359" s="0"/>
      <c r="D359" s="0"/>
      <c r="E359" s="45"/>
      <c r="F359" s="47"/>
      <c r="G359" s="0"/>
    </row>
    <row r="360" customFormat="false" ht="15" hidden="false" customHeight="false" outlineLevel="0" collapsed="false">
      <c r="A360" s="45"/>
      <c r="B360" s="45"/>
      <c r="C360" s="45"/>
      <c r="D360" s="45"/>
      <c r="E360" s="45"/>
      <c r="F360" s="47"/>
      <c r="G360" s="0"/>
    </row>
    <row r="361" customFormat="false" ht="15" hidden="false" customHeight="false" outlineLevel="0" collapsed="false">
      <c r="A361" s="50" t="s">
        <v>163</v>
      </c>
      <c r="B361" s="50"/>
      <c r="C361" s="50"/>
      <c r="D361" s="45"/>
      <c r="E361" s="45"/>
      <c r="F361" s="47"/>
      <c r="G361" s="0"/>
    </row>
    <row r="362" customFormat="false" ht="15" hidden="false" customHeight="false" outlineLevel="0" collapsed="false">
      <c r="A362" s="45"/>
      <c r="B362" s="45"/>
      <c r="C362" s="45"/>
      <c r="D362" s="45"/>
      <c r="E362" s="45"/>
      <c r="F362" s="47"/>
      <c r="G362" s="0"/>
    </row>
    <row r="363" customFormat="false" ht="15" hidden="false" customHeight="false" outlineLevel="0" collapsed="false">
      <c r="A363" s="45"/>
      <c r="B363" s="45"/>
      <c r="C363" s="45"/>
      <c r="D363" s="45"/>
      <c r="E363" s="45"/>
      <c r="F363" s="47"/>
      <c r="G363" s="0"/>
    </row>
    <row r="364" customFormat="false" ht="15" hidden="false" customHeight="false" outlineLevel="0" collapsed="false">
      <c r="A364" s="45"/>
      <c r="B364" s="45"/>
      <c r="C364" s="45"/>
      <c r="D364" s="45"/>
      <c r="E364" s="45"/>
      <c r="F364" s="47"/>
      <c r="G364" s="0"/>
    </row>
    <row r="365" customFormat="false" ht="15" hidden="false" customHeight="false" outlineLevel="0" collapsed="false">
      <c r="A365" s="45"/>
      <c r="B365" s="45"/>
      <c r="C365" s="45"/>
      <c r="D365" s="45"/>
      <c r="E365" s="45"/>
      <c r="F365" s="47"/>
      <c r="G365" s="0"/>
    </row>
    <row r="366" customFormat="false" ht="15" hidden="false" customHeight="false" outlineLevel="0" collapsed="false">
      <c r="A366" s="45"/>
      <c r="B366" s="45"/>
      <c r="C366" s="45"/>
      <c r="D366" s="45"/>
      <c r="E366" s="45"/>
      <c r="F366" s="47"/>
      <c r="G366" s="0"/>
    </row>
    <row r="367" customFormat="false" ht="15" hidden="false" customHeight="false" outlineLevel="0" collapsed="false">
      <c r="A367" s="45"/>
      <c r="B367" s="45"/>
      <c r="C367" s="45"/>
      <c r="D367" s="45"/>
      <c r="E367" s="45"/>
      <c r="F367" s="47"/>
      <c r="G367" s="0"/>
    </row>
    <row r="368" customFormat="false" ht="15" hidden="false" customHeight="false" outlineLevel="0" collapsed="false">
      <c r="A368" s="45"/>
      <c r="B368" s="45"/>
      <c r="C368" s="45"/>
      <c r="D368" s="45"/>
      <c r="E368" s="45"/>
      <c r="F368" s="47"/>
      <c r="G368" s="0"/>
    </row>
    <row r="369" customFormat="false" ht="15" hidden="false" customHeight="false" outlineLevel="0" collapsed="false">
      <c r="A369" s="45"/>
      <c r="B369" s="45"/>
      <c r="C369" s="45"/>
      <c r="D369" s="45"/>
      <c r="E369" s="45"/>
      <c r="F369" s="47"/>
      <c r="G369" s="0"/>
    </row>
    <row r="370" customFormat="false" ht="15" hidden="false" customHeight="false" outlineLevel="0" collapsed="false">
      <c r="A370" s="45"/>
      <c r="B370" s="45"/>
      <c r="C370" s="45"/>
      <c r="D370" s="45"/>
      <c r="E370" s="45"/>
      <c r="F370" s="47"/>
      <c r="G370" s="0"/>
    </row>
    <row r="371" customFormat="false" ht="15" hidden="false" customHeight="false" outlineLevel="0" collapsed="false">
      <c r="A371" s="45"/>
      <c r="B371" s="45"/>
      <c r="C371" s="45"/>
      <c r="D371" s="45"/>
      <c r="E371" s="45"/>
      <c r="F371" s="47"/>
      <c r="G371" s="0"/>
    </row>
    <row r="372" customFormat="false" ht="15" hidden="false" customHeight="false" outlineLevel="0" collapsed="false">
      <c r="A372" s="45"/>
      <c r="B372" s="45"/>
      <c r="C372" s="45"/>
      <c r="D372" s="45"/>
      <c r="E372" s="45"/>
      <c r="F372" s="47"/>
      <c r="G372" s="0"/>
    </row>
    <row r="373" customFormat="false" ht="15" hidden="false" customHeight="false" outlineLevel="0" collapsed="false">
      <c r="A373" s="45"/>
      <c r="B373" s="45"/>
      <c r="C373" s="45"/>
      <c r="D373" s="45"/>
      <c r="E373" s="45"/>
      <c r="F373" s="47"/>
      <c r="G373" s="0"/>
    </row>
    <row r="374" customFormat="false" ht="15" hidden="false" customHeight="false" outlineLevel="0" collapsed="false">
      <c r="A374" s="45"/>
      <c r="B374" s="45"/>
      <c r="C374" s="45"/>
      <c r="D374" s="45"/>
      <c r="E374" s="45"/>
      <c r="F374" s="47"/>
      <c r="G374" s="0"/>
    </row>
    <row r="375" customFormat="false" ht="15" hidden="false" customHeight="false" outlineLevel="0" collapsed="false">
      <c r="A375" s="45"/>
      <c r="B375" s="45"/>
      <c r="C375" s="45"/>
      <c r="D375" s="45"/>
      <c r="E375" s="45"/>
      <c r="F375" s="47"/>
      <c r="G375" s="0"/>
    </row>
    <row r="376" customFormat="false" ht="15" hidden="false" customHeight="false" outlineLevel="0" collapsed="false">
      <c r="D376" s="0"/>
      <c r="E376" s="45"/>
      <c r="F376" s="47"/>
      <c r="G376" s="0"/>
    </row>
    <row r="377" customFormat="false" ht="15" hidden="false" customHeight="false" outlineLevel="0" collapsed="false">
      <c r="D377" s="0"/>
      <c r="E377" s="45"/>
      <c r="F377" s="47"/>
      <c r="G377" s="0"/>
    </row>
    <row r="378" customFormat="false" ht="15" hidden="false" customHeight="false" outlineLevel="0" collapsed="false">
      <c r="D378" s="0"/>
      <c r="E378" s="45"/>
      <c r="F378" s="47"/>
      <c r="G378" s="0"/>
    </row>
    <row r="379" customFormat="false" ht="15" hidden="false" customHeight="false" outlineLevel="0" collapsed="false">
      <c r="D379" s="0"/>
      <c r="E379" s="45"/>
      <c r="F379" s="47"/>
      <c r="G379" s="0"/>
    </row>
    <row r="380" customFormat="false" ht="15" hidden="false" customHeight="false" outlineLevel="0" collapsed="false">
      <c r="D380" s="0"/>
      <c r="E380" s="45"/>
      <c r="F380" s="47"/>
      <c r="G380" s="0"/>
    </row>
    <row r="381" customFormat="false" ht="15" hidden="false" customHeight="false" outlineLevel="0" collapsed="false">
      <c r="D381" s="0"/>
      <c r="E381" s="45"/>
      <c r="F381" s="47"/>
      <c r="G381" s="0"/>
    </row>
    <row r="382" customFormat="false" ht="15" hidden="false" customHeight="false" outlineLevel="0" collapsed="false">
      <c r="D382" s="0"/>
      <c r="E382" s="45"/>
      <c r="F382" s="47"/>
      <c r="G382" s="0"/>
    </row>
    <row r="383" customFormat="false" ht="15" hidden="false" customHeight="false" outlineLevel="0" collapsed="false">
      <c r="D383" s="0"/>
      <c r="E383" s="98"/>
      <c r="F383" s="47"/>
      <c r="G383" s="0"/>
    </row>
    <row r="384" customFormat="false" ht="15" hidden="false" customHeight="false" outlineLevel="0" collapsed="false">
      <c r="D384" s="0"/>
      <c r="E384" s="98"/>
      <c r="F384" s="47"/>
      <c r="G384" s="0"/>
    </row>
    <row r="385" customFormat="false" ht="15" hidden="false" customHeight="false" outlineLevel="0" collapsed="false">
      <c r="D385" s="0"/>
      <c r="E385" s="45"/>
      <c r="F385" s="47"/>
      <c r="G385" s="0"/>
    </row>
    <row r="386" customFormat="false" ht="15" hidden="false" customHeight="false" outlineLevel="0" collapsed="false">
      <c r="D386" s="0"/>
      <c r="E386" s="45"/>
      <c r="F386" s="47"/>
      <c r="G386" s="0"/>
    </row>
    <row r="387" customFormat="false" ht="15" hidden="false" customHeight="false" outlineLevel="0" collapsed="false">
      <c r="D387" s="0"/>
      <c r="E387" s="45"/>
      <c r="F387" s="47"/>
      <c r="G387" s="0"/>
    </row>
    <row r="388" customFormat="false" ht="15" hidden="false" customHeight="false" outlineLevel="0" collapsed="false">
      <c r="D388" s="0"/>
      <c r="E388" s="45"/>
      <c r="F388" s="47"/>
      <c r="G388" s="0"/>
    </row>
    <row r="389" customFormat="false" ht="15" hidden="false" customHeight="false" outlineLevel="0" collapsed="false">
      <c r="D389" s="0"/>
      <c r="E389" s="45"/>
      <c r="F389" s="47"/>
      <c r="G389" s="0"/>
    </row>
    <row r="390" customFormat="false" ht="15" hidden="false" customHeight="false" outlineLevel="0" collapsed="false">
      <c r="D390" s="0"/>
      <c r="E390" s="45"/>
      <c r="F390" s="47"/>
      <c r="G390" s="0"/>
    </row>
    <row r="391" customFormat="false" ht="15" hidden="false" customHeight="false" outlineLevel="0" collapsed="false">
      <c r="D391" s="0"/>
      <c r="E391" s="45"/>
      <c r="F391" s="47"/>
      <c r="G391" s="0"/>
    </row>
    <row r="392" customFormat="false" ht="15" hidden="false" customHeight="false" outlineLevel="0" collapsed="false">
      <c r="D392" s="0"/>
      <c r="E392" s="0"/>
      <c r="F392" s="47"/>
      <c r="G392" s="0"/>
    </row>
    <row r="393" customFormat="false" ht="15" hidden="false" customHeight="false" outlineLevel="0" collapsed="false">
      <c r="D393" s="0"/>
      <c r="E393" s="0"/>
      <c r="F393" s="47"/>
      <c r="G393" s="0"/>
    </row>
    <row r="394" customFormat="false" ht="15" hidden="false" customHeight="false" outlineLevel="0" collapsed="false">
      <c r="D394" s="0"/>
      <c r="E394" s="0"/>
      <c r="F394" s="47"/>
      <c r="G394" s="0"/>
    </row>
    <row r="395" customFormat="false" ht="15" hidden="false" customHeight="false" outlineLevel="0" collapsed="false">
      <c r="D395" s="0"/>
      <c r="E395" s="0"/>
      <c r="F395" s="47"/>
      <c r="G395" s="0"/>
    </row>
    <row r="396" customFormat="false" ht="15" hidden="false" customHeight="false" outlineLevel="0" collapsed="false">
      <c r="D396" s="0"/>
      <c r="E396" s="0"/>
      <c r="F396" s="47"/>
      <c r="G396" s="0"/>
    </row>
    <row r="397" customFormat="false" ht="15" hidden="false" customHeight="false" outlineLevel="0" collapsed="false">
      <c r="D397" s="0"/>
      <c r="E397" s="0"/>
      <c r="F397" s="47"/>
      <c r="G397" s="0"/>
    </row>
    <row r="398" customFormat="false" ht="15" hidden="false" customHeight="false" outlineLevel="0" collapsed="false">
      <c r="D398" s="0"/>
      <c r="E398" s="0"/>
      <c r="F398" s="47"/>
      <c r="G398" s="0"/>
    </row>
    <row r="399" customFormat="false" ht="15" hidden="false" customHeight="false" outlineLevel="0" collapsed="false">
      <c r="D399" s="0"/>
      <c r="E399" s="0"/>
      <c r="F399" s="47"/>
      <c r="G399" s="0"/>
    </row>
    <row r="400" customFormat="false" ht="15" hidden="false" customHeight="false" outlineLevel="0" collapsed="false">
      <c r="D400" s="0"/>
      <c r="E400" s="0"/>
      <c r="F400" s="47"/>
      <c r="G400" s="0"/>
    </row>
    <row r="401" customFormat="false" ht="15" hidden="false" customHeight="false" outlineLevel="0" collapsed="false">
      <c r="D401" s="0"/>
      <c r="E401" s="0"/>
      <c r="F401" s="47"/>
      <c r="G401" s="0"/>
    </row>
    <row r="402" customFormat="false" ht="15" hidden="false" customHeight="false" outlineLevel="0" collapsed="false">
      <c r="D402" s="0"/>
      <c r="E402" s="0"/>
      <c r="F402" s="47"/>
      <c r="G402" s="0"/>
    </row>
    <row r="403" customFormat="false" ht="15" hidden="false" customHeight="false" outlineLevel="0" collapsed="false">
      <c r="D403" s="0"/>
      <c r="E403" s="0"/>
      <c r="F403" s="47"/>
      <c r="G403" s="0"/>
    </row>
    <row r="404" customFormat="false" ht="15" hidden="false" customHeight="false" outlineLevel="0" collapsed="false">
      <c r="D404" s="0"/>
      <c r="E404" s="0"/>
      <c r="F404" s="47"/>
      <c r="G404" s="0"/>
    </row>
    <row r="405" customFormat="false" ht="15" hidden="false" customHeight="false" outlineLevel="0" collapsed="false">
      <c r="D405" s="0"/>
      <c r="E405" s="0"/>
      <c r="F405" s="47"/>
      <c r="G405" s="0"/>
    </row>
    <row r="406" customFormat="false" ht="15" hidden="false" customHeight="false" outlineLevel="0" collapsed="false">
      <c r="D406" s="0"/>
      <c r="E406" s="0"/>
      <c r="F406" s="47"/>
      <c r="G406" s="0"/>
    </row>
    <row r="407" customFormat="false" ht="15" hidden="false" customHeight="false" outlineLevel="0" collapsed="false">
      <c r="D407" s="0"/>
      <c r="E407" s="0"/>
      <c r="F407" s="47"/>
      <c r="G407" s="0"/>
    </row>
    <row r="408" customFormat="false" ht="15" hidden="false" customHeight="false" outlineLevel="0" collapsed="false">
      <c r="D408" s="45"/>
      <c r="E408" s="45"/>
      <c r="F408" s="47"/>
      <c r="G408" s="0"/>
    </row>
    <row r="409" customFormat="false" ht="15" hidden="false" customHeight="false" outlineLevel="0" collapsed="false">
      <c r="D409" s="45"/>
      <c r="E409" s="45"/>
      <c r="F409" s="47"/>
      <c r="G409" s="0"/>
    </row>
    <row r="410" customFormat="false" ht="15" hidden="false" customHeight="false" outlineLevel="0" collapsed="false">
      <c r="D410" s="45"/>
      <c r="E410" s="45"/>
      <c r="F410" s="47"/>
      <c r="G410" s="0"/>
    </row>
    <row r="411" customFormat="false" ht="15" hidden="false" customHeight="false" outlineLevel="0" collapsed="false">
      <c r="D411" s="45"/>
      <c r="E411" s="45"/>
      <c r="F411" s="47"/>
      <c r="G411" s="0"/>
    </row>
    <row r="412" customFormat="false" ht="15" hidden="false" customHeight="false" outlineLevel="0" collapsed="false">
      <c r="D412" s="45"/>
      <c r="E412" s="45"/>
      <c r="F412" s="47"/>
      <c r="G412" s="0"/>
    </row>
    <row r="413" customFormat="false" ht="15" hidden="false" customHeight="false" outlineLevel="0" collapsed="false">
      <c r="D413" s="99"/>
      <c r="E413" s="45"/>
      <c r="F413" s="47"/>
      <c r="G413" s="0"/>
    </row>
    <row r="414" customFormat="false" ht="15" hidden="false" customHeight="false" outlineLevel="0" collapsed="false">
      <c r="D414" s="45"/>
      <c r="E414" s="45"/>
      <c r="F414" s="47"/>
      <c r="G414" s="0"/>
    </row>
    <row r="415" customFormat="false" ht="15" hidden="false" customHeight="false" outlineLevel="0" collapsed="false">
      <c r="D415" s="45"/>
      <c r="E415" s="45"/>
      <c r="F415" s="47"/>
      <c r="G415" s="0"/>
    </row>
    <row r="416" customFormat="false" ht="15" hidden="false" customHeight="false" outlineLevel="0" collapsed="false">
      <c r="D416" s="45"/>
      <c r="E416" s="45"/>
      <c r="F416" s="47"/>
      <c r="G416" s="0"/>
    </row>
    <row r="417" customFormat="false" ht="15" hidden="false" customHeight="false" outlineLevel="0" collapsed="false">
      <c r="D417" s="45"/>
      <c r="E417" s="45"/>
      <c r="F417" s="47"/>
      <c r="G417" s="0"/>
    </row>
    <row r="418" customFormat="false" ht="15" hidden="false" customHeight="false" outlineLevel="0" collapsed="false">
      <c r="D418" s="45"/>
      <c r="E418" s="45"/>
      <c r="F418" s="47"/>
      <c r="G418" s="0"/>
    </row>
    <row r="419" customFormat="false" ht="15" hidden="false" customHeight="false" outlineLevel="0" collapsed="false">
      <c r="D419" s="45"/>
      <c r="E419" s="45"/>
      <c r="F419" s="47"/>
      <c r="G419" s="0"/>
    </row>
    <row r="420" customFormat="false" ht="15" hidden="false" customHeight="false" outlineLevel="0" collapsed="false">
      <c r="D420" s="45"/>
      <c r="E420" s="45"/>
      <c r="F420" s="47"/>
      <c r="G420" s="0"/>
    </row>
    <row r="421" customFormat="false" ht="15" hidden="false" customHeight="false" outlineLevel="0" collapsed="false">
      <c r="D421" s="45"/>
      <c r="E421" s="45"/>
      <c r="F421" s="47"/>
      <c r="G421" s="0"/>
    </row>
    <row r="422" customFormat="false" ht="15" hidden="false" customHeight="false" outlineLevel="0" collapsed="false">
      <c r="D422" s="45"/>
      <c r="E422" s="45"/>
      <c r="F422" s="47"/>
      <c r="G422" s="0"/>
    </row>
    <row r="423" customFormat="false" ht="15" hidden="false" customHeight="false" outlineLevel="0" collapsed="false">
      <c r="D423" s="45"/>
      <c r="E423" s="45"/>
      <c r="F423" s="47"/>
      <c r="G423" s="0"/>
    </row>
    <row r="424" customFormat="false" ht="15" hidden="false" customHeight="false" outlineLevel="0" collapsed="false">
      <c r="D424" s="45"/>
      <c r="E424" s="45"/>
      <c r="F424" s="47"/>
      <c r="G424" s="45"/>
    </row>
    <row r="425" customFormat="false" ht="15" hidden="false" customHeight="false" outlineLevel="0" collapsed="false">
      <c r="D425" s="45"/>
      <c r="E425" s="45"/>
      <c r="F425" s="47"/>
      <c r="G425" s="45"/>
    </row>
    <row r="426" customFormat="false" ht="15" hidden="false" customHeight="false" outlineLevel="0" collapsed="false">
      <c r="D426" s="45"/>
      <c r="E426" s="45"/>
      <c r="F426" s="47"/>
      <c r="G426" s="45"/>
    </row>
    <row r="427" customFormat="false" ht="15" hidden="false" customHeight="false" outlineLevel="0" collapsed="false">
      <c r="D427" s="45"/>
      <c r="E427" s="45"/>
      <c r="F427" s="47"/>
      <c r="G427" s="45"/>
    </row>
    <row r="428" customFormat="false" ht="15" hidden="false" customHeight="false" outlineLevel="0" collapsed="false">
      <c r="D428" s="45"/>
      <c r="E428" s="45"/>
      <c r="F428" s="47"/>
      <c r="G428" s="45"/>
    </row>
    <row r="429" customFormat="false" ht="15" hidden="false" customHeight="false" outlineLevel="0" collapsed="false">
      <c r="D429" s="45"/>
      <c r="E429" s="45"/>
      <c r="F429" s="47"/>
      <c r="G429" s="45"/>
    </row>
    <row r="430" customFormat="false" ht="15" hidden="false" customHeight="false" outlineLevel="0" collapsed="false">
      <c r="D430" s="45"/>
      <c r="E430" s="45"/>
      <c r="F430" s="45"/>
      <c r="G430" s="45"/>
    </row>
    <row r="431" customFormat="false" ht="15" hidden="false" customHeight="false" outlineLevel="0" collapsed="false">
      <c r="D431" s="45"/>
      <c r="E431" s="45"/>
      <c r="F431" s="45"/>
      <c r="G431" s="45"/>
    </row>
    <row r="432" customFormat="false" ht="15" hidden="false" customHeight="false" outlineLevel="0" collapsed="false">
      <c r="D432" s="100"/>
      <c r="E432" s="101"/>
      <c r="F432" s="102"/>
      <c r="G432" s="45"/>
    </row>
    <row r="433" customFormat="false" ht="15" hidden="false" customHeight="false" outlineLevel="0" collapsed="false">
      <c r="D433" s="45"/>
      <c r="E433" s="50" t="s">
        <v>8</v>
      </c>
      <c r="F433" s="45"/>
      <c r="G433" s="103" t="n">
        <v>0</v>
      </c>
    </row>
  </sheetData>
  <sheetProtection sheet="true" password="9770" objects="true" scenarios="true" selectLockedCells="true" sort="false" autoFilter="false"/>
  <mergeCells count="1">
    <mergeCell ref="A1:J1"/>
  </mergeCells>
  <printOptions headings="false" gridLines="false" gridLinesSet="true" horizontalCentered="true" verticalCentered="false"/>
  <pageMargins left="0.2" right="0.2" top="0.75" bottom="0.75" header="0.3" footer="0.3"/>
  <pageSetup paperSize="1" scale="100" firstPageNumber="0" fitToWidth="1" fitToHeight="2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&amp;C&amp;"Calibri,Bold"&amp;16Vendue Range Associates LLC
Drawing Room Walk-In Inventory</oddHeader>
    <oddFooter>&amp;L&amp;D&amp;R&amp;F</oddFooter>
  </headerFooter>
  <rowBreaks count="1" manualBreakCount="1">
    <brk id="92" man="true" max="16383" min="0"/>
  </row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true"/>
  </sheetPr>
  <dimension ref="A1:J232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5" topLeftCell="A6" activePane="bottomLeft" state="frozen"/>
      <selection pane="topLeft" activeCell="A1" activeCellId="0" sqref="A1"/>
      <selection pane="bottomLeft" activeCell="A5" activeCellId="0" sqref="A5"/>
    </sheetView>
  </sheetViews>
  <sheetFormatPr defaultRowHeight="15"/>
  <cols>
    <col collapsed="false" hidden="false" max="1" min="1" style="13" width="29"/>
    <col collapsed="false" hidden="false" max="2" min="2" style="13" width="17.1376518218624"/>
    <col collapsed="false" hidden="false" max="3" min="3" style="13" width="16.7125506072875"/>
    <col collapsed="false" hidden="false" max="4" min="4" style="13" width="10.5708502024292"/>
    <col collapsed="false" hidden="false" max="5" min="5" style="13" width="20.004048582996"/>
    <col collapsed="false" hidden="false" max="6" min="6" style="13" width="14.5668016194332"/>
    <col collapsed="false" hidden="false" max="7" min="7" style="13" width="21.0040485829959"/>
    <col collapsed="false" hidden="false" max="8" min="8" style="13" width="2.71255060728745"/>
    <col collapsed="false" hidden="false" max="9" min="9" style="13" width="18.7085020242915"/>
    <col collapsed="false" hidden="false" max="10" min="10" style="13" width="21.0040485829959"/>
    <col collapsed="false" hidden="false" max="1025" min="11" style="13" width="9.1417004048583"/>
  </cols>
  <sheetData>
    <row r="1" customFormat="false" ht="21" hidden="false" customHeight="false" outlineLevel="0" collapsed="false">
      <c r="A1" s="14" t="str">
        <f aca="false">"For The Month Ended: "&amp;TEXT(SUMMARY!$C$1,"MMMMMMMMM DD, YYYY")</f>
        <v>For The Month Ended: 12.31.2016</v>
      </c>
      <c r="B1" s="14"/>
      <c r="C1" s="14"/>
      <c r="D1" s="14"/>
      <c r="E1" s="14"/>
      <c r="F1" s="14"/>
      <c r="G1" s="14"/>
      <c r="H1" s="14"/>
      <c r="I1" s="14"/>
      <c r="J1" s="14"/>
    </row>
    <row r="2" customFormat="false" ht="12.95" hidden="false" customHeight="true" outlineLevel="0" collapsed="false">
      <c r="A2" s="15"/>
      <c r="B2" s="15"/>
      <c r="C2" s="15"/>
      <c r="D2" s="15"/>
      <c r="E2" s="15"/>
      <c r="F2" s="15"/>
      <c r="G2" s="15"/>
      <c r="I2" s="48" t="s">
        <v>3</v>
      </c>
      <c r="J2" s="48" t="s">
        <v>14</v>
      </c>
    </row>
    <row r="3" customFormat="false" ht="12.95" hidden="false" customHeight="true" outlineLevel="0" collapsed="false">
      <c r="A3" s="15"/>
      <c r="B3" s="15"/>
      <c r="C3" s="15"/>
      <c r="D3" s="15"/>
      <c r="E3" s="15"/>
      <c r="F3" s="15"/>
      <c r="G3" s="15"/>
      <c r="I3" s="51" t="s">
        <v>6</v>
      </c>
      <c r="J3" s="52" t="e">
        <f aca="false">SUMIFS($G$6:$G$231,$C$6:$C$231,Table23[[#this row],[location]])</f>
        <v>#VALUE!</v>
      </c>
    </row>
    <row r="4" customFormat="false" ht="12.95" hidden="false" customHeight="true" outlineLevel="0" collapsed="false">
      <c r="A4" s="15"/>
      <c r="B4" s="15"/>
      <c r="C4" s="15"/>
      <c r="D4" s="15"/>
      <c r="E4" s="15"/>
      <c r="F4" s="15"/>
      <c r="G4" s="15"/>
      <c r="I4" s="51" t="s">
        <v>7</v>
      </c>
      <c r="J4" s="52" t="e">
        <f aca="false">SUMIFS($G$6:$G$231,$C$6:$C$231,Table23[[#this row],[location]])</f>
        <v>#VALUE!</v>
      </c>
    </row>
    <row r="5" customFormat="false" ht="15" hidden="false" customHeight="true" outlineLevel="0" collapsed="false">
      <c r="A5" s="22" t="s">
        <v>9</v>
      </c>
      <c r="B5" s="23" t="s">
        <v>10</v>
      </c>
      <c r="C5" s="23" t="s">
        <v>3</v>
      </c>
      <c r="D5" s="23" t="s">
        <v>11</v>
      </c>
      <c r="E5" s="24" t="s">
        <v>12</v>
      </c>
      <c r="F5" s="25" t="s">
        <v>13</v>
      </c>
      <c r="G5" s="26" t="s">
        <v>14</v>
      </c>
      <c r="I5" s="48" t="s">
        <v>8</v>
      </c>
      <c r="J5" s="53" t="e">
        <f aca="false">SUBTOTAL(109,Table23[total cost])</f>
        <v>#VALUE!</v>
      </c>
    </row>
    <row r="6" customFormat="false" ht="15" hidden="false" customHeight="true" outlineLevel="0" collapsed="false">
      <c r="A6" s="34" t="s">
        <v>552</v>
      </c>
      <c r="B6" s="30" t="s">
        <v>41</v>
      </c>
      <c r="C6" s="30" t="s">
        <v>6</v>
      </c>
      <c r="D6" s="30" t="s">
        <v>49</v>
      </c>
      <c r="E6" s="37"/>
      <c r="F6" s="35" t="n">
        <v>2.2</v>
      </c>
      <c r="G6" s="33" t="n">
        <f aca="false">SUM(E6*F6)</f>
        <v>0</v>
      </c>
      <c r="I6" s="48"/>
      <c r="J6" s="53"/>
    </row>
    <row r="7" customFormat="false" ht="15" hidden="false" customHeight="true" outlineLevel="0" collapsed="false">
      <c r="A7" s="34" t="s">
        <v>553</v>
      </c>
      <c r="B7" s="30" t="s">
        <v>41</v>
      </c>
      <c r="C7" s="30" t="s">
        <v>6</v>
      </c>
      <c r="D7" s="30" t="s">
        <v>49</v>
      </c>
      <c r="E7" s="37"/>
      <c r="F7" s="35" t="n">
        <v>0.5</v>
      </c>
      <c r="G7" s="33" t="n">
        <f aca="false">SUM(E7*F7)</f>
        <v>0</v>
      </c>
      <c r="I7" s="48"/>
      <c r="J7" s="53"/>
    </row>
    <row r="8" customFormat="false" ht="15" hidden="false" customHeight="true" outlineLevel="0" collapsed="false">
      <c r="A8" s="34" t="s">
        <v>554</v>
      </c>
      <c r="B8" s="30" t="s">
        <v>41</v>
      </c>
      <c r="C8" s="30" t="s">
        <v>7</v>
      </c>
      <c r="D8" s="30" t="s">
        <v>30</v>
      </c>
      <c r="E8" s="37" t="n">
        <v>18.39</v>
      </c>
      <c r="F8" s="35" t="n">
        <v>12</v>
      </c>
      <c r="G8" s="33" t="n">
        <f aca="false">SUM(E8*F8)</f>
        <v>220.68</v>
      </c>
      <c r="I8" s="48"/>
      <c r="J8" s="53"/>
    </row>
    <row r="9" customFormat="false" ht="15" hidden="false" customHeight="true" outlineLevel="0" collapsed="false">
      <c r="A9" s="34" t="s">
        <v>555</v>
      </c>
      <c r="B9" s="30" t="s">
        <v>16</v>
      </c>
      <c r="C9" s="30" t="s">
        <v>6</v>
      </c>
      <c r="D9" s="30" t="s">
        <v>167</v>
      </c>
      <c r="E9" s="54" t="n">
        <v>28.05</v>
      </c>
      <c r="F9" s="35" t="n">
        <v>1.5</v>
      </c>
      <c r="G9" s="55" t="n">
        <f aca="false">SUM(E9*F9)</f>
        <v>42.075</v>
      </c>
      <c r="I9" s="48"/>
      <c r="J9" s="53"/>
    </row>
    <row r="10" customFormat="false" ht="15" hidden="false" customHeight="true" outlineLevel="0" collapsed="false">
      <c r="A10" s="34" t="s">
        <v>556</v>
      </c>
      <c r="B10" s="30" t="s">
        <v>41</v>
      </c>
      <c r="C10" s="30" t="s">
        <v>7</v>
      </c>
      <c r="D10" s="30" t="s">
        <v>30</v>
      </c>
      <c r="E10" s="37" t="n">
        <v>13.79</v>
      </c>
      <c r="F10" s="35" t="n">
        <v>14</v>
      </c>
      <c r="G10" s="33" t="n">
        <f aca="false">SUM(E10*F10)</f>
        <v>193.06</v>
      </c>
      <c r="I10" s="48"/>
      <c r="J10" s="53"/>
    </row>
    <row r="11" customFormat="false" ht="15" hidden="false" customHeight="true" outlineLevel="0" collapsed="false">
      <c r="A11" s="34" t="s">
        <v>557</v>
      </c>
      <c r="B11" s="30" t="s">
        <v>558</v>
      </c>
      <c r="C11" s="30" t="s">
        <v>7</v>
      </c>
      <c r="D11" s="30" t="s">
        <v>104</v>
      </c>
      <c r="E11" s="37" t="n">
        <v>66.05</v>
      </c>
      <c r="F11" s="35" t="n">
        <v>4</v>
      </c>
      <c r="G11" s="33" t="n">
        <f aca="false">SUM(E11*F11)</f>
        <v>264.2</v>
      </c>
      <c r="I11" s="48"/>
      <c r="J11" s="53"/>
    </row>
    <row r="12" customFormat="false" ht="15" hidden="false" customHeight="true" outlineLevel="0" collapsed="false">
      <c r="A12" s="34" t="s">
        <v>559</v>
      </c>
      <c r="B12" s="30" t="s">
        <v>558</v>
      </c>
      <c r="C12" s="30" t="s">
        <v>7</v>
      </c>
      <c r="D12" s="30" t="s">
        <v>104</v>
      </c>
      <c r="E12" s="37" t="n">
        <v>52.25</v>
      </c>
      <c r="F12" s="104" t="n">
        <v>3</v>
      </c>
      <c r="G12" s="33" t="n">
        <f aca="false">SUM(E12*F12)</f>
        <v>156.75</v>
      </c>
      <c r="I12" s="48"/>
      <c r="J12" s="53"/>
    </row>
    <row r="13" customFormat="false" ht="15" hidden="false" customHeight="true" outlineLevel="0" collapsed="false">
      <c r="A13" s="34" t="s">
        <v>560</v>
      </c>
      <c r="B13" s="30" t="s">
        <v>558</v>
      </c>
      <c r="C13" s="30" t="s">
        <v>7</v>
      </c>
      <c r="D13" s="30" t="s">
        <v>104</v>
      </c>
      <c r="E13" s="37" t="n">
        <v>66.05</v>
      </c>
      <c r="F13" s="35" t="n">
        <v>5</v>
      </c>
      <c r="G13" s="33" t="n">
        <f aca="false">SUM(E13*F13)</f>
        <v>330.25</v>
      </c>
      <c r="I13" s="48"/>
      <c r="J13" s="53"/>
    </row>
    <row r="14" customFormat="false" ht="15" hidden="false" customHeight="true" outlineLevel="0" collapsed="false">
      <c r="A14" s="34" t="s">
        <v>561</v>
      </c>
      <c r="B14" s="30" t="s">
        <v>558</v>
      </c>
      <c r="C14" s="30" t="s">
        <v>7</v>
      </c>
      <c r="D14" s="30" t="s">
        <v>104</v>
      </c>
      <c r="E14" s="37" t="n">
        <v>34.45</v>
      </c>
      <c r="F14" s="35" t="n">
        <v>2</v>
      </c>
      <c r="G14" s="33" t="n">
        <f aca="false">SUM(E14*F14)</f>
        <v>68.9</v>
      </c>
      <c r="I14" s="48"/>
      <c r="J14" s="53"/>
    </row>
    <row r="15" customFormat="false" ht="15" hidden="false" customHeight="true" outlineLevel="0" collapsed="false">
      <c r="A15" s="34" t="s">
        <v>562</v>
      </c>
      <c r="B15" s="30" t="s">
        <v>558</v>
      </c>
      <c r="C15" s="30" t="s">
        <v>7</v>
      </c>
      <c r="D15" s="30" t="s">
        <v>104</v>
      </c>
      <c r="E15" s="37" t="n">
        <v>34.45</v>
      </c>
      <c r="F15" s="35" t="n">
        <v>3</v>
      </c>
      <c r="G15" s="33" t="n">
        <f aca="false">SUM(E15*F15)</f>
        <v>103.35</v>
      </c>
      <c r="I15" s="48"/>
      <c r="J15" s="53"/>
    </row>
    <row r="16" customFormat="false" ht="15" hidden="false" customHeight="true" outlineLevel="0" collapsed="false">
      <c r="A16" s="34" t="s">
        <v>563</v>
      </c>
      <c r="B16" s="30" t="s">
        <v>558</v>
      </c>
      <c r="C16" s="30" t="s">
        <v>7</v>
      </c>
      <c r="D16" s="30" t="s">
        <v>104</v>
      </c>
      <c r="E16" s="37" t="n">
        <v>66.05</v>
      </c>
      <c r="F16" s="35" t="n">
        <v>3</v>
      </c>
      <c r="G16" s="33" t="n">
        <f aca="false">SUM(E16*F16)</f>
        <v>198.15</v>
      </c>
      <c r="I16" s="48"/>
      <c r="J16" s="53"/>
    </row>
    <row r="17" customFormat="false" ht="15" hidden="false" customHeight="true" outlineLevel="0" collapsed="false">
      <c r="A17" s="34" t="s">
        <v>564</v>
      </c>
      <c r="B17" s="30" t="s">
        <v>558</v>
      </c>
      <c r="C17" s="30" t="s">
        <v>7</v>
      </c>
      <c r="D17" s="30" t="s">
        <v>104</v>
      </c>
      <c r="E17" s="63" t="n">
        <v>66.05</v>
      </c>
      <c r="F17" s="35" t="n">
        <v>5</v>
      </c>
      <c r="G17" s="33" t="n">
        <f aca="false">SUM(E17*F17)</f>
        <v>330.25</v>
      </c>
      <c r="I17" s="48"/>
      <c r="J17" s="53"/>
    </row>
    <row r="18" customFormat="false" ht="15" hidden="false" customHeight="true" outlineLevel="0" collapsed="false">
      <c r="A18" s="34" t="s">
        <v>565</v>
      </c>
      <c r="B18" s="30" t="s">
        <v>558</v>
      </c>
      <c r="C18" s="30" t="s">
        <v>7</v>
      </c>
      <c r="D18" s="30" t="s">
        <v>104</v>
      </c>
      <c r="E18" s="37" t="n">
        <v>34.45</v>
      </c>
      <c r="F18" s="35" t="n">
        <v>3</v>
      </c>
      <c r="G18" s="33" t="n">
        <f aca="false">SUM(E18*F18)</f>
        <v>103.35</v>
      </c>
      <c r="I18" s="48"/>
      <c r="J18" s="53"/>
    </row>
    <row r="19" customFormat="false" ht="15" hidden="false" customHeight="false" outlineLevel="0" collapsed="false">
      <c r="A19" s="34" t="s">
        <v>566</v>
      </c>
      <c r="B19" s="30" t="s">
        <v>558</v>
      </c>
      <c r="C19" s="30" t="s">
        <v>7</v>
      </c>
      <c r="D19" s="30" t="s">
        <v>104</v>
      </c>
      <c r="E19" s="37" t="n">
        <v>33.45</v>
      </c>
      <c r="F19" s="35" t="n">
        <v>4</v>
      </c>
      <c r="G19" s="33" t="n">
        <f aca="false">SUM(E19*F19)</f>
        <v>133.8</v>
      </c>
    </row>
    <row r="20" customFormat="false" ht="15" hidden="false" customHeight="false" outlineLevel="0" collapsed="false">
      <c r="A20" s="34" t="s">
        <v>169</v>
      </c>
      <c r="B20" s="36" t="s">
        <v>21</v>
      </c>
      <c r="C20" s="30" t="s">
        <v>6</v>
      </c>
      <c r="D20" s="30" t="s">
        <v>17</v>
      </c>
      <c r="E20" s="37" t="n">
        <v>2.32</v>
      </c>
      <c r="F20" s="35" t="n">
        <v>10</v>
      </c>
      <c r="G20" s="55" t="n">
        <f aca="false">SUM(E20*F20)</f>
        <v>23.2</v>
      </c>
    </row>
    <row r="21" customFormat="false" ht="15" hidden="false" customHeight="false" outlineLevel="0" collapsed="false">
      <c r="A21" s="34" t="s">
        <v>241</v>
      </c>
      <c r="B21" s="57" t="s">
        <v>41</v>
      </c>
      <c r="C21" s="30" t="s">
        <v>6</v>
      </c>
      <c r="D21" s="30" t="s">
        <v>104</v>
      </c>
      <c r="E21" s="37" t="n">
        <v>15.61</v>
      </c>
      <c r="F21" s="35" t="n">
        <v>1</v>
      </c>
      <c r="G21" s="33" t="n">
        <f aca="false">SUM(E21*F21)</f>
        <v>15.61</v>
      </c>
    </row>
    <row r="22" customFormat="false" ht="15" hidden="false" customHeight="false" outlineLevel="0" collapsed="false">
      <c r="A22" s="59" t="s">
        <v>242</v>
      </c>
      <c r="B22" s="57" t="s">
        <v>41</v>
      </c>
      <c r="C22" s="57" t="s">
        <v>6</v>
      </c>
      <c r="D22" s="57" t="s">
        <v>104</v>
      </c>
      <c r="E22" s="37" t="n">
        <v>0.8</v>
      </c>
      <c r="F22" s="35" t="n">
        <v>3</v>
      </c>
      <c r="G22" s="33" t="n">
        <f aca="false">SUM(E22*F22)</f>
        <v>2.4</v>
      </c>
    </row>
    <row r="23" customFormat="false" ht="15" hidden="false" customHeight="false" outlineLevel="0" collapsed="false">
      <c r="A23" s="34" t="s">
        <v>567</v>
      </c>
      <c r="B23" s="30" t="s">
        <v>41</v>
      </c>
      <c r="C23" s="30" t="s">
        <v>6</v>
      </c>
      <c r="D23" s="30" t="s">
        <v>119</v>
      </c>
      <c r="E23" s="37" t="n">
        <v>6.5</v>
      </c>
      <c r="F23" s="35" t="n">
        <v>4</v>
      </c>
      <c r="G23" s="33" t="n">
        <f aca="false">SUM(E23*F23)</f>
        <v>26</v>
      </c>
    </row>
    <row r="24" customFormat="false" ht="15" hidden="false" customHeight="false" outlineLevel="0" collapsed="false">
      <c r="A24" s="34" t="s">
        <v>568</v>
      </c>
      <c r="B24" s="30" t="s">
        <v>569</v>
      </c>
      <c r="C24" s="30" t="s">
        <v>7</v>
      </c>
      <c r="D24" s="30" t="s">
        <v>119</v>
      </c>
      <c r="E24" s="37" t="n">
        <v>4.06</v>
      </c>
      <c r="F24" s="35" t="n">
        <v>8</v>
      </c>
      <c r="G24" s="33" t="n">
        <f aca="false">SUM(E24*F24)</f>
        <v>32.48</v>
      </c>
    </row>
    <row r="25" customFormat="false" ht="15" hidden="false" customHeight="false" outlineLevel="0" collapsed="false">
      <c r="A25" s="34" t="s">
        <v>570</v>
      </c>
      <c r="B25" s="30" t="s">
        <v>41</v>
      </c>
      <c r="C25" s="30" t="s">
        <v>6</v>
      </c>
      <c r="D25" s="30" t="s">
        <v>571</v>
      </c>
      <c r="E25" s="38" t="n">
        <v>2.42</v>
      </c>
      <c r="F25" s="35" t="n">
        <v>9</v>
      </c>
      <c r="G25" s="33" t="n">
        <f aca="false">SUM(E25*F25)</f>
        <v>21.78</v>
      </c>
    </row>
    <row r="26" customFormat="false" ht="15" hidden="false" customHeight="false" outlineLevel="0" collapsed="false">
      <c r="A26" s="34" t="s">
        <v>572</v>
      </c>
      <c r="B26" s="30" t="s">
        <v>41</v>
      </c>
      <c r="C26" s="30" t="s">
        <v>6</v>
      </c>
      <c r="D26" s="30" t="s">
        <v>49</v>
      </c>
      <c r="E26" s="37" t="n">
        <v>5.6</v>
      </c>
      <c r="F26" s="35" t="n">
        <v>5</v>
      </c>
      <c r="G26" s="33" t="n">
        <f aca="false">SUM(E26*F26)</f>
        <v>28</v>
      </c>
    </row>
    <row r="27" customFormat="false" ht="15" hidden="false" customHeight="false" outlineLevel="0" collapsed="false">
      <c r="A27" s="34" t="s">
        <v>573</v>
      </c>
      <c r="B27" s="30" t="s">
        <v>569</v>
      </c>
      <c r="C27" s="30" t="s">
        <v>7</v>
      </c>
      <c r="D27" s="30" t="s">
        <v>571</v>
      </c>
      <c r="E27" s="38" t="n">
        <v>2.42</v>
      </c>
      <c r="F27" s="35"/>
      <c r="G27" s="33" t="n">
        <f aca="false">SUM(E27*F27)</f>
        <v>0</v>
      </c>
    </row>
    <row r="28" customFormat="false" ht="15" hidden="false" customHeight="false" outlineLevel="0" collapsed="false">
      <c r="A28" s="34" t="s">
        <v>244</v>
      </c>
      <c r="B28" s="57" t="s">
        <v>41</v>
      </c>
      <c r="C28" s="30" t="s">
        <v>6</v>
      </c>
      <c r="D28" s="30" t="s">
        <v>104</v>
      </c>
      <c r="E28" s="37" t="n">
        <v>6.72</v>
      </c>
      <c r="F28" s="56"/>
      <c r="G28" s="33" t="n">
        <f aca="false">SUM(E28*F28)</f>
        <v>0</v>
      </c>
    </row>
    <row r="29" customFormat="false" ht="15" hidden="false" customHeight="false" outlineLevel="0" collapsed="false">
      <c r="A29" s="34" t="s">
        <v>26</v>
      </c>
      <c r="B29" s="30" t="s">
        <v>21</v>
      </c>
      <c r="C29" s="30" t="s">
        <v>7</v>
      </c>
      <c r="D29" s="30" t="s">
        <v>27</v>
      </c>
      <c r="E29" s="37" t="n">
        <v>46.25</v>
      </c>
      <c r="F29" s="35" t="n">
        <v>1</v>
      </c>
      <c r="G29" s="33" t="n">
        <f aca="false">SUM(E29*F29)</f>
        <v>46.25</v>
      </c>
    </row>
    <row r="30" customFormat="false" ht="15" hidden="false" customHeight="false" outlineLevel="0" collapsed="false">
      <c r="A30" s="34" t="s">
        <v>28</v>
      </c>
      <c r="B30" s="30" t="s">
        <v>21</v>
      </c>
      <c r="C30" s="30" t="s">
        <v>7</v>
      </c>
      <c r="D30" s="30" t="s">
        <v>27</v>
      </c>
      <c r="E30" s="37" t="n">
        <v>40.17</v>
      </c>
      <c r="F30" s="35" t="n">
        <v>2</v>
      </c>
      <c r="G30" s="33" t="n">
        <f aca="false">SUM(E30*F30)</f>
        <v>80.34</v>
      </c>
    </row>
    <row r="31" customFormat="false" ht="15" hidden="false" customHeight="false" outlineLevel="0" collapsed="false">
      <c r="A31" s="34" t="s">
        <v>29</v>
      </c>
      <c r="B31" s="30" t="s">
        <v>21</v>
      </c>
      <c r="C31" s="30" t="s">
        <v>6</v>
      </c>
      <c r="D31" s="30" t="s">
        <v>30</v>
      </c>
      <c r="E31" s="37" t="n">
        <v>23.66</v>
      </c>
      <c r="F31" s="35" t="n">
        <v>0</v>
      </c>
      <c r="G31" s="33" t="n">
        <f aca="false">SUM(E31*F31)</f>
        <v>0</v>
      </c>
    </row>
    <row r="32" customFormat="false" ht="15" hidden="false" customHeight="false" outlineLevel="0" collapsed="false">
      <c r="A32" s="34" t="s">
        <v>31</v>
      </c>
      <c r="B32" s="30" t="s">
        <v>21</v>
      </c>
      <c r="C32" s="30" t="s">
        <v>7</v>
      </c>
      <c r="D32" s="30" t="s">
        <v>27</v>
      </c>
      <c r="E32" s="37" t="n">
        <v>56.44</v>
      </c>
      <c r="F32" s="35"/>
      <c r="G32" s="33" t="n">
        <f aca="false">SUM(E32*F32)</f>
        <v>0</v>
      </c>
    </row>
    <row r="33" customFormat="false" ht="15" hidden="false" customHeight="false" outlineLevel="0" collapsed="false">
      <c r="A33" s="34" t="s">
        <v>32</v>
      </c>
      <c r="B33" s="30" t="s">
        <v>21</v>
      </c>
      <c r="C33" s="30" t="s">
        <v>7</v>
      </c>
      <c r="D33" s="30" t="s">
        <v>33</v>
      </c>
      <c r="E33" s="37" t="n">
        <v>1.94</v>
      </c>
      <c r="F33" s="35" t="n">
        <v>6</v>
      </c>
      <c r="G33" s="33" t="n">
        <f aca="false">SUM(E33*F33)</f>
        <v>11.64</v>
      </c>
    </row>
    <row r="34" customFormat="false" ht="15" hidden="false" customHeight="false" outlineLevel="0" collapsed="false">
      <c r="A34" s="34" t="s">
        <v>34</v>
      </c>
      <c r="B34" s="30" t="s">
        <v>21</v>
      </c>
      <c r="C34" s="30" t="s">
        <v>7</v>
      </c>
      <c r="D34" s="30" t="s">
        <v>35</v>
      </c>
      <c r="E34" s="37" t="n">
        <v>28.74</v>
      </c>
      <c r="F34" s="35" t="n">
        <v>6</v>
      </c>
      <c r="G34" s="33" t="n">
        <f aca="false">SUM(E34*F34)</f>
        <v>172.44</v>
      </c>
    </row>
    <row r="35" customFormat="false" ht="15" hidden="false" customHeight="false" outlineLevel="0" collapsed="false">
      <c r="A35" s="34" t="s">
        <v>36</v>
      </c>
      <c r="B35" s="30" t="s">
        <v>21</v>
      </c>
      <c r="C35" s="30" t="s">
        <v>6</v>
      </c>
      <c r="D35" s="30" t="s">
        <v>35</v>
      </c>
      <c r="E35" s="37" t="n">
        <v>4</v>
      </c>
      <c r="F35" s="35" t="n">
        <v>5</v>
      </c>
      <c r="G35" s="33" t="n">
        <f aca="false">SUM(E35*F35)</f>
        <v>20</v>
      </c>
    </row>
    <row r="36" customFormat="false" ht="15" hidden="false" customHeight="false" outlineLevel="0" collapsed="false">
      <c r="A36" s="34" t="s">
        <v>37</v>
      </c>
      <c r="B36" s="36" t="s">
        <v>21</v>
      </c>
      <c r="C36" s="30" t="s">
        <v>7</v>
      </c>
      <c r="D36" s="30" t="s">
        <v>33</v>
      </c>
      <c r="E36" s="37" t="n">
        <v>2.68</v>
      </c>
      <c r="F36" s="35" t="n">
        <v>2</v>
      </c>
      <c r="G36" s="33" t="n">
        <f aca="false">SUM(E36*F36)</f>
        <v>5.36</v>
      </c>
    </row>
    <row r="37" customFormat="false" ht="15" hidden="false" customHeight="false" outlineLevel="0" collapsed="false">
      <c r="A37" s="34" t="s">
        <v>38</v>
      </c>
      <c r="B37" s="30" t="s">
        <v>21</v>
      </c>
      <c r="C37" s="30" t="s">
        <v>7</v>
      </c>
      <c r="D37" s="30"/>
      <c r="E37" s="37" t="n">
        <v>2</v>
      </c>
      <c r="F37" s="35" t="n">
        <v>6</v>
      </c>
      <c r="G37" s="33" t="n">
        <f aca="false">SUM(E37*F37)</f>
        <v>12</v>
      </c>
    </row>
    <row r="38" customFormat="false" ht="15" hidden="false" customHeight="false" outlineLevel="0" collapsed="false">
      <c r="A38" s="34" t="s">
        <v>39</v>
      </c>
      <c r="B38" s="30" t="s">
        <v>21</v>
      </c>
      <c r="C38" s="30" t="s">
        <v>7</v>
      </c>
      <c r="D38" s="30"/>
      <c r="E38" s="37" t="n">
        <v>3</v>
      </c>
      <c r="F38" s="35" t="n">
        <v>9</v>
      </c>
      <c r="G38" s="33" t="n">
        <f aca="false">SUM(E38*F38)</f>
        <v>27</v>
      </c>
    </row>
    <row r="39" customFormat="false" ht="15" hidden="false" customHeight="false" outlineLevel="0" collapsed="false">
      <c r="A39" s="34" t="s">
        <v>247</v>
      </c>
      <c r="B39" s="57" t="s">
        <v>41</v>
      </c>
      <c r="C39" s="30" t="s">
        <v>7</v>
      </c>
      <c r="D39" s="30" t="s">
        <v>104</v>
      </c>
      <c r="E39" s="37" t="n">
        <v>18.05</v>
      </c>
      <c r="F39" s="56"/>
      <c r="G39" s="33" t="n">
        <f aca="false">SUM(E39*F39)</f>
        <v>0</v>
      </c>
    </row>
    <row r="40" customFormat="false" ht="15" hidden="false" customHeight="false" outlineLevel="0" collapsed="false">
      <c r="A40" s="34" t="s">
        <v>574</v>
      </c>
      <c r="B40" s="30" t="s">
        <v>575</v>
      </c>
      <c r="C40" s="30" t="s">
        <v>6</v>
      </c>
      <c r="D40" s="30" t="s">
        <v>19</v>
      </c>
      <c r="E40" s="54" t="n">
        <v>46.68</v>
      </c>
      <c r="F40" s="35"/>
      <c r="G40" s="55" t="n">
        <f aca="false">SUM(E40*F40)</f>
        <v>0</v>
      </c>
    </row>
    <row r="41" customFormat="false" ht="15" hidden="false" customHeight="false" outlineLevel="0" collapsed="false">
      <c r="A41" s="34" t="s">
        <v>576</v>
      </c>
      <c r="B41" s="30" t="s">
        <v>575</v>
      </c>
      <c r="C41" s="30" t="s">
        <v>7</v>
      </c>
      <c r="D41" s="30" t="s">
        <v>49</v>
      </c>
      <c r="E41" s="54" t="n">
        <v>2.9</v>
      </c>
      <c r="F41" s="35" t="n">
        <v>21</v>
      </c>
      <c r="G41" s="55" t="n">
        <f aca="false">SUM(E41*F41)</f>
        <v>60.9</v>
      </c>
    </row>
    <row r="42" customFormat="false" ht="15" hidden="false" customHeight="false" outlineLevel="0" collapsed="false">
      <c r="A42" s="34" t="s">
        <v>46</v>
      </c>
      <c r="B42" s="30" t="s">
        <v>575</v>
      </c>
      <c r="C42" s="30" t="s">
        <v>7</v>
      </c>
      <c r="D42" s="30" t="s">
        <v>280</v>
      </c>
      <c r="E42" s="54" t="n">
        <v>2.1</v>
      </c>
      <c r="F42" s="35"/>
      <c r="G42" s="55" t="n">
        <f aca="false">SUM(E42*F42)</f>
        <v>0</v>
      </c>
    </row>
    <row r="43" customFormat="false" ht="15" hidden="false" customHeight="false" outlineLevel="0" collapsed="false">
      <c r="A43" s="34" t="s">
        <v>577</v>
      </c>
      <c r="B43" s="30" t="s">
        <v>575</v>
      </c>
      <c r="C43" s="30" t="s">
        <v>7</v>
      </c>
      <c r="D43" s="30" t="s">
        <v>49</v>
      </c>
      <c r="E43" s="54" t="n">
        <v>2.1</v>
      </c>
      <c r="F43" s="35" t="n">
        <v>1</v>
      </c>
      <c r="G43" s="55" t="n">
        <f aca="false">SUM(E43*F43)</f>
        <v>2.1</v>
      </c>
    </row>
    <row r="44" customFormat="false" ht="15" hidden="false" customHeight="false" outlineLevel="0" collapsed="false">
      <c r="A44" s="34" t="s">
        <v>248</v>
      </c>
      <c r="B44" s="57" t="s">
        <v>41</v>
      </c>
      <c r="C44" s="30" t="s">
        <v>6</v>
      </c>
      <c r="D44" s="30" t="s">
        <v>30</v>
      </c>
      <c r="E44" s="37" t="n">
        <v>9.6</v>
      </c>
      <c r="F44" s="56"/>
      <c r="G44" s="33" t="n">
        <f aca="false">SUM(E44*F44)</f>
        <v>0</v>
      </c>
    </row>
    <row r="45" customFormat="false" ht="15" hidden="false" customHeight="false" outlineLevel="0" collapsed="false">
      <c r="A45" s="34" t="s">
        <v>578</v>
      </c>
      <c r="B45" s="30" t="s">
        <v>41</v>
      </c>
      <c r="C45" s="30" t="s">
        <v>6</v>
      </c>
      <c r="D45" s="30" t="s">
        <v>104</v>
      </c>
      <c r="E45" s="37" t="n">
        <v>7.02</v>
      </c>
      <c r="F45" s="35"/>
      <c r="G45" s="33" t="n">
        <f aca="false">SUM(E45*F45)</f>
        <v>0</v>
      </c>
    </row>
    <row r="46" customFormat="false" ht="15" hidden="false" customHeight="false" outlineLevel="0" collapsed="false">
      <c r="A46" s="34" t="s">
        <v>579</v>
      </c>
      <c r="B46" s="30" t="s">
        <v>41</v>
      </c>
      <c r="C46" s="30" t="s">
        <v>6</v>
      </c>
      <c r="D46" s="30" t="s">
        <v>35</v>
      </c>
      <c r="E46" s="37" t="n">
        <v>9.86</v>
      </c>
      <c r="F46" s="35" t="n">
        <v>2</v>
      </c>
      <c r="G46" s="33" t="n">
        <f aca="false">SUM(E46*F46)</f>
        <v>19.72</v>
      </c>
    </row>
    <row r="47" customFormat="false" ht="15" hidden="false" customHeight="false" outlineLevel="0" collapsed="false">
      <c r="A47" s="34" t="s">
        <v>56</v>
      </c>
      <c r="B47" s="30" t="s">
        <v>57</v>
      </c>
      <c r="C47" s="30" t="s">
        <v>6</v>
      </c>
      <c r="D47" s="30" t="s">
        <v>49</v>
      </c>
      <c r="E47" s="37" t="n">
        <v>9.89</v>
      </c>
      <c r="F47" s="35" t="n">
        <v>5</v>
      </c>
      <c r="G47" s="33" t="n">
        <f aca="false">SUM(E47*F47)</f>
        <v>49.45</v>
      </c>
    </row>
    <row r="48" customFormat="false" ht="15" hidden="false" customHeight="false" outlineLevel="0" collapsed="false">
      <c r="A48" s="34" t="s">
        <v>58</v>
      </c>
      <c r="B48" s="30" t="s">
        <v>57</v>
      </c>
      <c r="C48" s="30" t="s">
        <v>6</v>
      </c>
      <c r="D48" s="30" t="s">
        <v>49</v>
      </c>
      <c r="E48" s="37" t="n">
        <v>8.32</v>
      </c>
      <c r="F48" s="35" t="n">
        <v>3.8</v>
      </c>
      <c r="G48" s="33" t="n">
        <f aca="false">SUM(E48*F48)</f>
        <v>31.616</v>
      </c>
    </row>
    <row r="49" customFormat="false" ht="15" hidden="false" customHeight="false" outlineLevel="0" collapsed="false">
      <c r="A49" s="34" t="s">
        <v>59</v>
      </c>
      <c r="B49" s="30" t="s">
        <v>57</v>
      </c>
      <c r="C49" s="30" t="s">
        <v>6</v>
      </c>
      <c r="D49" s="30" t="s">
        <v>49</v>
      </c>
      <c r="E49" s="37" t="n">
        <v>5.4</v>
      </c>
      <c r="F49" s="35" t="n">
        <v>20</v>
      </c>
      <c r="G49" s="33" t="n">
        <f aca="false">SUM(E49*F49)</f>
        <v>108</v>
      </c>
    </row>
    <row r="50" customFormat="false" ht="15" hidden="false" customHeight="false" outlineLevel="0" collapsed="false">
      <c r="A50" s="34" t="s">
        <v>60</v>
      </c>
      <c r="B50" s="30" t="s">
        <v>57</v>
      </c>
      <c r="C50" s="30" t="s">
        <v>6</v>
      </c>
      <c r="D50" s="30" t="s">
        <v>49</v>
      </c>
      <c r="E50" s="37" t="n">
        <v>8.52</v>
      </c>
      <c r="F50" s="35" t="n">
        <v>5.25</v>
      </c>
      <c r="G50" s="33" t="n">
        <f aca="false">SUM(E50*F50)</f>
        <v>44.73</v>
      </c>
    </row>
    <row r="51" customFormat="false" ht="15" hidden="false" customHeight="false" outlineLevel="0" collapsed="false">
      <c r="A51" s="34" t="s">
        <v>580</v>
      </c>
      <c r="B51" s="30" t="s">
        <v>575</v>
      </c>
      <c r="C51" s="30" t="s">
        <v>7</v>
      </c>
      <c r="D51" s="30" t="s">
        <v>49</v>
      </c>
      <c r="E51" s="54" t="n">
        <v>3.4</v>
      </c>
      <c r="F51" s="35"/>
      <c r="G51" s="55" t="n">
        <f aca="false">SUM(E51*F51)</f>
        <v>0</v>
      </c>
    </row>
    <row r="52" customFormat="false" ht="15" hidden="false" customHeight="false" outlineLevel="0" collapsed="false">
      <c r="A52" s="34" t="s">
        <v>581</v>
      </c>
      <c r="B52" s="30" t="s">
        <v>569</v>
      </c>
      <c r="C52" s="30" t="s">
        <v>7</v>
      </c>
      <c r="D52" s="30" t="s">
        <v>119</v>
      </c>
      <c r="E52" s="37" t="n">
        <v>2.28</v>
      </c>
      <c r="F52" s="35" t="n">
        <v>6</v>
      </c>
      <c r="G52" s="33" t="n">
        <f aca="false">SUM(E52*F52)</f>
        <v>13.68</v>
      </c>
    </row>
    <row r="53" customFormat="false" ht="15" hidden="false" customHeight="false" outlineLevel="0" collapsed="false">
      <c r="A53" s="34" t="s">
        <v>582</v>
      </c>
      <c r="B53" s="30" t="s">
        <v>41</v>
      </c>
      <c r="C53" s="30" t="s">
        <v>6</v>
      </c>
      <c r="D53" s="30" t="s">
        <v>49</v>
      </c>
      <c r="E53" s="37" t="n">
        <v>1.5</v>
      </c>
      <c r="F53" s="35" t="n">
        <v>7.5</v>
      </c>
      <c r="G53" s="33" t="n">
        <f aca="false">SUM(E53*F53)</f>
        <v>11.25</v>
      </c>
    </row>
    <row r="54" customFormat="false" ht="15" hidden="false" customHeight="false" outlineLevel="0" collapsed="false">
      <c r="A54" s="34" t="s">
        <v>187</v>
      </c>
      <c r="B54" s="30" t="s">
        <v>41</v>
      </c>
      <c r="C54" s="30" t="s">
        <v>6</v>
      </c>
      <c r="D54" s="30" t="s">
        <v>45</v>
      </c>
      <c r="E54" s="37" t="n">
        <v>8.95</v>
      </c>
      <c r="F54" s="35"/>
      <c r="G54" s="33" t="n">
        <f aca="false">SUM(E54*F54)</f>
        <v>0</v>
      </c>
    </row>
    <row r="55" customFormat="false" ht="15" hidden="false" customHeight="false" outlineLevel="0" collapsed="false">
      <c r="A55" s="34" t="s">
        <v>188</v>
      </c>
      <c r="B55" s="30" t="s">
        <v>41</v>
      </c>
      <c r="C55" s="30" t="s">
        <v>6</v>
      </c>
      <c r="D55" s="30" t="s">
        <v>45</v>
      </c>
      <c r="E55" s="37" t="n">
        <v>8.12</v>
      </c>
      <c r="F55" s="35"/>
      <c r="G55" s="33" t="n">
        <f aca="false">SUM(E55*F55)</f>
        <v>0</v>
      </c>
    </row>
    <row r="56" customFormat="false" ht="15" hidden="false" customHeight="false" outlineLevel="0" collapsed="false">
      <c r="A56" s="34" t="s">
        <v>189</v>
      </c>
      <c r="B56" s="57" t="s">
        <v>41</v>
      </c>
      <c r="C56" s="30" t="s">
        <v>6</v>
      </c>
      <c r="D56" s="30" t="s">
        <v>45</v>
      </c>
      <c r="E56" s="37" t="n">
        <v>2.79</v>
      </c>
      <c r="F56" s="35"/>
      <c r="G56" s="33" t="n">
        <f aca="false">SUM(E56*F56)</f>
        <v>0</v>
      </c>
    </row>
    <row r="57" customFormat="false" ht="15" hidden="false" customHeight="false" outlineLevel="0" collapsed="false">
      <c r="A57" s="34" t="s">
        <v>191</v>
      </c>
      <c r="B57" s="57" t="s">
        <v>41</v>
      </c>
      <c r="C57" s="30" t="s">
        <v>6</v>
      </c>
      <c r="D57" s="30" t="s">
        <v>250</v>
      </c>
      <c r="E57" s="37" t="n">
        <v>62.87</v>
      </c>
      <c r="F57" s="35"/>
      <c r="G57" s="33" t="n">
        <f aca="false">SUM(E57*F57)</f>
        <v>0</v>
      </c>
    </row>
    <row r="58" customFormat="false" ht="15" hidden="false" customHeight="false" outlineLevel="0" collapsed="false">
      <c r="A58" s="34" t="s">
        <v>192</v>
      </c>
      <c r="B58" s="57" t="s">
        <v>41</v>
      </c>
      <c r="C58" s="30" t="s">
        <v>6</v>
      </c>
      <c r="D58" s="30" t="s">
        <v>583</v>
      </c>
      <c r="E58" s="37" t="n">
        <v>146.73</v>
      </c>
      <c r="F58" s="35"/>
      <c r="G58" s="33" t="n">
        <f aca="false">SUM(E58*F58)</f>
        <v>0</v>
      </c>
    </row>
    <row r="59" customFormat="false" ht="15" hidden="false" customHeight="false" outlineLevel="0" collapsed="false">
      <c r="A59" s="34" t="s">
        <v>252</v>
      </c>
      <c r="B59" s="57" t="s">
        <v>41</v>
      </c>
      <c r="C59" s="30" t="s">
        <v>6</v>
      </c>
      <c r="D59" s="30" t="s">
        <v>30</v>
      </c>
      <c r="E59" s="37" t="n">
        <v>57.69</v>
      </c>
      <c r="F59" s="35"/>
      <c r="G59" s="33" t="n">
        <f aca="false">SUM(E59*F59)</f>
        <v>0</v>
      </c>
    </row>
    <row r="60" customFormat="false" ht="15" hidden="false" customHeight="false" outlineLevel="0" collapsed="false">
      <c r="A60" s="34" t="s">
        <v>253</v>
      </c>
      <c r="B60" s="57" t="s">
        <v>41</v>
      </c>
      <c r="C60" s="30" t="s">
        <v>6</v>
      </c>
      <c r="D60" s="30" t="s">
        <v>104</v>
      </c>
      <c r="E60" s="37" t="n">
        <v>39</v>
      </c>
      <c r="F60" s="35"/>
      <c r="G60" s="33" t="n">
        <f aca="false">SUM(E60*F60)</f>
        <v>0</v>
      </c>
    </row>
    <row r="61" customFormat="false" ht="15" hidden="false" customHeight="false" outlineLevel="0" collapsed="false">
      <c r="A61" s="34" t="s">
        <v>584</v>
      </c>
      <c r="B61" s="30" t="s">
        <v>569</v>
      </c>
      <c r="C61" s="30" t="s">
        <v>7</v>
      </c>
      <c r="D61" s="30" t="s">
        <v>119</v>
      </c>
      <c r="E61" s="37" t="n">
        <v>1.96</v>
      </c>
      <c r="F61" s="35" t="n">
        <v>4</v>
      </c>
      <c r="G61" s="33" t="n">
        <f aca="false">SUM(E61*F61)</f>
        <v>7.84</v>
      </c>
    </row>
    <row r="62" customFormat="false" ht="15" hidden="false" customHeight="false" outlineLevel="0" collapsed="false">
      <c r="A62" s="34" t="s">
        <v>254</v>
      </c>
      <c r="B62" s="57" t="s">
        <v>41</v>
      </c>
      <c r="C62" s="30" t="s">
        <v>6</v>
      </c>
      <c r="D62" s="30" t="s">
        <v>45</v>
      </c>
      <c r="E62" s="37" t="n">
        <v>8.99</v>
      </c>
      <c r="F62" s="35"/>
      <c r="G62" s="33" t="n">
        <f aca="false">SUM(E62*F62)</f>
        <v>0</v>
      </c>
    </row>
    <row r="63" customFormat="false" ht="15" hidden="false" customHeight="false" outlineLevel="0" collapsed="false">
      <c r="A63" s="59" t="s">
        <v>585</v>
      </c>
      <c r="B63" s="57" t="s">
        <v>569</v>
      </c>
      <c r="C63" s="57" t="s">
        <v>6</v>
      </c>
      <c r="D63" s="57" t="s">
        <v>571</v>
      </c>
      <c r="E63" s="37" t="n">
        <v>1.48</v>
      </c>
      <c r="F63" s="35" t="n">
        <v>24</v>
      </c>
      <c r="G63" s="33" t="n">
        <f aca="false">SUM(E63*F63)</f>
        <v>35.52</v>
      </c>
    </row>
    <row r="64" customFormat="false" ht="15" hidden="false" customHeight="false" outlineLevel="0" collapsed="false">
      <c r="A64" s="34" t="s">
        <v>586</v>
      </c>
      <c r="B64" s="30" t="s">
        <v>41</v>
      </c>
      <c r="C64" s="30" t="s">
        <v>7</v>
      </c>
      <c r="D64" s="30" t="s">
        <v>91</v>
      </c>
      <c r="E64" s="31" t="n">
        <v>6</v>
      </c>
      <c r="F64" s="35" t="n">
        <v>1.25</v>
      </c>
      <c r="G64" s="33" t="n">
        <f aca="false">SUM(E64*F64)</f>
        <v>7.5</v>
      </c>
    </row>
    <row r="65" customFormat="false" ht="15" hidden="false" customHeight="false" outlineLevel="0" collapsed="false">
      <c r="A65" s="105" t="s">
        <v>587</v>
      </c>
      <c r="B65" s="30" t="s">
        <v>41</v>
      </c>
      <c r="C65" s="30" t="s">
        <v>7</v>
      </c>
      <c r="D65" s="30" t="s">
        <v>119</v>
      </c>
      <c r="E65" s="31" t="n">
        <v>14.82</v>
      </c>
      <c r="F65" s="35" t="n">
        <v>2</v>
      </c>
      <c r="G65" s="33" t="n">
        <f aca="false">SUM(E65*F65)</f>
        <v>29.64</v>
      </c>
    </row>
    <row r="66" customFormat="false" ht="15" hidden="false" customHeight="false" outlineLevel="0" collapsed="false">
      <c r="A66" s="59" t="s">
        <v>588</v>
      </c>
      <c r="B66" s="57" t="s">
        <v>41</v>
      </c>
      <c r="C66" s="57" t="s">
        <v>6</v>
      </c>
      <c r="D66" s="57" t="s">
        <v>45</v>
      </c>
      <c r="E66" s="37" t="n">
        <v>5.86</v>
      </c>
      <c r="F66" s="35"/>
      <c r="G66" s="33" t="n">
        <f aca="false">SUM(E66*F66)</f>
        <v>0</v>
      </c>
    </row>
    <row r="67" customFormat="false" ht="15" hidden="false" customHeight="false" outlineLevel="0" collapsed="false">
      <c r="A67" s="34" t="s">
        <v>259</v>
      </c>
      <c r="B67" s="57" t="s">
        <v>41</v>
      </c>
      <c r="C67" s="30" t="s">
        <v>6</v>
      </c>
      <c r="D67" s="30" t="s">
        <v>104</v>
      </c>
      <c r="E67" s="37" t="n">
        <v>0.98</v>
      </c>
      <c r="F67" s="35" t="n">
        <v>1</v>
      </c>
      <c r="G67" s="33" t="n">
        <f aca="false">SUM(E67*F67)</f>
        <v>0.98</v>
      </c>
    </row>
    <row r="68" customFormat="false" ht="15" hidden="false" customHeight="false" outlineLevel="0" collapsed="false">
      <c r="A68" s="34" t="s">
        <v>589</v>
      </c>
      <c r="B68" s="57" t="s">
        <v>41</v>
      </c>
      <c r="C68" s="30" t="s">
        <v>6</v>
      </c>
      <c r="D68" s="30" t="s">
        <v>49</v>
      </c>
      <c r="E68" s="37" t="n">
        <v>13.47</v>
      </c>
      <c r="F68" s="35" t="n">
        <v>0.5</v>
      </c>
      <c r="G68" s="33" t="n">
        <f aca="false">SUM(E68*F68)</f>
        <v>6.735</v>
      </c>
    </row>
    <row r="69" customFormat="false" ht="15" hidden="false" customHeight="false" outlineLevel="0" collapsed="false">
      <c r="A69" s="34" t="s">
        <v>590</v>
      </c>
      <c r="B69" s="30" t="s">
        <v>41</v>
      </c>
      <c r="C69" s="30" t="s">
        <v>6</v>
      </c>
      <c r="D69" s="30" t="s">
        <v>49</v>
      </c>
      <c r="E69" s="37" t="n">
        <v>1.76</v>
      </c>
      <c r="F69" s="35"/>
      <c r="G69" s="33" t="n">
        <f aca="false">SUM(E69*F69)</f>
        <v>0</v>
      </c>
    </row>
    <row r="70" customFormat="false" ht="15" hidden="false" customHeight="false" outlineLevel="0" collapsed="false">
      <c r="A70" s="34" t="s">
        <v>591</v>
      </c>
      <c r="B70" s="30" t="s">
        <v>41</v>
      </c>
      <c r="C70" s="30" t="s">
        <v>7</v>
      </c>
      <c r="D70" s="30" t="s">
        <v>27</v>
      </c>
      <c r="E70" s="37" t="n">
        <v>12.17</v>
      </c>
      <c r="F70" s="35"/>
      <c r="G70" s="33" t="n">
        <f aca="false">SUM(E70*F70)</f>
        <v>0</v>
      </c>
    </row>
    <row r="71" customFormat="false" ht="15" hidden="false" customHeight="false" outlineLevel="0" collapsed="false">
      <c r="A71" s="34" t="s">
        <v>260</v>
      </c>
      <c r="B71" s="57" t="s">
        <v>41</v>
      </c>
      <c r="C71" s="30" t="s">
        <v>6</v>
      </c>
      <c r="D71" s="30" t="s">
        <v>27</v>
      </c>
      <c r="E71" s="37" t="n">
        <v>39.72</v>
      </c>
      <c r="F71" s="35" t="n">
        <v>1</v>
      </c>
      <c r="G71" s="33" t="n">
        <f aca="false">SUM(E71*F71)</f>
        <v>39.72</v>
      </c>
    </row>
    <row r="72" customFormat="false" ht="15" hidden="false" customHeight="false" outlineLevel="0" collapsed="false">
      <c r="A72" s="34" t="s">
        <v>84</v>
      </c>
      <c r="B72" s="30" t="s">
        <v>575</v>
      </c>
      <c r="C72" s="30" t="s">
        <v>6</v>
      </c>
      <c r="D72" s="30" t="s">
        <v>85</v>
      </c>
      <c r="E72" s="54" t="n">
        <v>8.09</v>
      </c>
      <c r="F72" s="35" t="n">
        <v>12</v>
      </c>
      <c r="G72" s="55" t="n">
        <f aca="false">SUM(E72*F72)</f>
        <v>97.08</v>
      </c>
    </row>
    <row r="73" customFormat="false" ht="15" hidden="false" customHeight="false" outlineLevel="0" collapsed="false">
      <c r="A73" s="34" t="s">
        <v>592</v>
      </c>
      <c r="B73" s="30" t="s">
        <v>575</v>
      </c>
      <c r="C73" s="30" t="s">
        <v>6</v>
      </c>
      <c r="D73" s="30" t="s">
        <v>19</v>
      </c>
      <c r="E73" s="54" t="n">
        <v>19.33</v>
      </c>
      <c r="F73" s="35"/>
      <c r="G73" s="55" t="n">
        <f aca="false">SUM(E73*F73)</f>
        <v>0</v>
      </c>
    </row>
    <row r="74" customFormat="false" ht="15" hidden="false" customHeight="false" outlineLevel="0" collapsed="false">
      <c r="A74" s="34" t="s">
        <v>452</v>
      </c>
      <c r="B74" s="30" t="s">
        <v>44</v>
      </c>
      <c r="C74" s="30" t="s">
        <v>6</v>
      </c>
      <c r="D74" s="30" t="s">
        <v>104</v>
      </c>
      <c r="E74" s="72" t="n">
        <v>11.26</v>
      </c>
      <c r="F74" s="35"/>
      <c r="G74" s="55" t="n">
        <f aca="false">SUM(E74*F74)</f>
        <v>0</v>
      </c>
    </row>
    <row r="75" customFormat="false" ht="15" hidden="false" customHeight="false" outlineLevel="0" collapsed="false">
      <c r="A75" s="34" t="s">
        <v>86</v>
      </c>
      <c r="B75" s="30" t="s">
        <v>21</v>
      </c>
      <c r="C75" s="30" t="s">
        <v>7</v>
      </c>
      <c r="D75" s="30" t="s">
        <v>87</v>
      </c>
      <c r="E75" s="37" t="n">
        <v>56.44</v>
      </c>
      <c r="F75" s="35" t="n">
        <v>2</v>
      </c>
      <c r="G75" s="55" t="n">
        <f aca="false">SUM(E75*F75)</f>
        <v>112.88</v>
      </c>
    </row>
    <row r="76" customFormat="false" ht="15" hidden="false" customHeight="false" outlineLevel="0" collapsed="false">
      <c r="A76" s="34" t="s">
        <v>593</v>
      </c>
      <c r="B76" s="30" t="s">
        <v>41</v>
      </c>
      <c r="C76" s="30" t="s">
        <v>7</v>
      </c>
      <c r="D76" s="30" t="s">
        <v>49</v>
      </c>
      <c r="E76" s="37" t="n">
        <v>20</v>
      </c>
      <c r="F76" s="35"/>
      <c r="G76" s="55" t="n">
        <f aca="false">SUM(E76*F76)</f>
        <v>0</v>
      </c>
    </row>
    <row r="77" customFormat="false" ht="15" hidden="false" customHeight="false" outlineLevel="0" collapsed="false">
      <c r="A77" s="34" t="s">
        <v>594</v>
      </c>
      <c r="B77" s="30" t="s">
        <v>569</v>
      </c>
      <c r="C77" s="30" t="s">
        <v>7</v>
      </c>
      <c r="D77" s="30" t="s">
        <v>119</v>
      </c>
      <c r="E77" s="37" t="n">
        <v>17.56</v>
      </c>
      <c r="F77" s="35"/>
      <c r="G77" s="33" t="n">
        <f aca="false">SUM(E77*F77)</f>
        <v>0</v>
      </c>
    </row>
    <row r="78" customFormat="false" ht="15" hidden="false" customHeight="false" outlineLevel="0" collapsed="false">
      <c r="A78" s="34" t="s">
        <v>595</v>
      </c>
      <c r="B78" s="30" t="s">
        <v>41</v>
      </c>
      <c r="C78" s="30" t="s">
        <v>7</v>
      </c>
      <c r="D78" s="30" t="s">
        <v>104</v>
      </c>
      <c r="E78" s="60" t="n">
        <v>1.84</v>
      </c>
      <c r="F78" s="35"/>
      <c r="G78" s="33" t="n">
        <f aca="false">SUM(E78*F78)</f>
        <v>0</v>
      </c>
    </row>
    <row r="79" customFormat="false" ht="15" hidden="false" customHeight="false" outlineLevel="0" collapsed="false">
      <c r="A79" s="34" t="s">
        <v>596</v>
      </c>
      <c r="B79" s="30" t="s">
        <v>41</v>
      </c>
      <c r="C79" s="30" t="s">
        <v>7</v>
      </c>
      <c r="D79" s="30" t="s">
        <v>30</v>
      </c>
      <c r="E79" s="37" t="n">
        <v>9.75</v>
      </c>
      <c r="F79" s="35"/>
      <c r="G79" s="33" t="n">
        <f aca="false">SUM(E79*F79)</f>
        <v>0</v>
      </c>
    </row>
    <row r="80" customFormat="false" ht="15" hidden="false" customHeight="false" outlineLevel="0" collapsed="false">
      <c r="A80" s="34" t="s">
        <v>597</v>
      </c>
      <c r="B80" s="30" t="s">
        <v>41</v>
      </c>
      <c r="C80" s="30" t="s">
        <v>6</v>
      </c>
      <c r="D80" s="30" t="s">
        <v>49</v>
      </c>
      <c r="E80" s="37" t="n">
        <v>5.87</v>
      </c>
      <c r="F80" s="35"/>
      <c r="G80" s="33" t="n">
        <f aca="false">SUM(E80*F80)</f>
        <v>0</v>
      </c>
    </row>
    <row r="81" customFormat="false" ht="15" hidden="false" customHeight="false" outlineLevel="0" collapsed="false">
      <c r="A81" s="59" t="s">
        <v>262</v>
      </c>
      <c r="B81" s="57" t="s">
        <v>41</v>
      </c>
      <c r="C81" s="57" t="s">
        <v>6</v>
      </c>
      <c r="D81" s="57" t="s">
        <v>45</v>
      </c>
      <c r="E81" s="38" t="n">
        <v>2.3</v>
      </c>
      <c r="F81" s="35"/>
      <c r="G81" s="33" t="n">
        <f aca="false">SUM(E81*F81)</f>
        <v>0</v>
      </c>
    </row>
    <row r="82" customFormat="false" ht="15" hidden="false" customHeight="false" outlineLevel="0" collapsed="false">
      <c r="A82" s="34" t="s">
        <v>598</v>
      </c>
      <c r="B82" s="30" t="s">
        <v>41</v>
      </c>
      <c r="C82" s="30" t="s">
        <v>7</v>
      </c>
      <c r="D82" s="30" t="s">
        <v>49</v>
      </c>
      <c r="E82" s="37" t="n">
        <v>5.56</v>
      </c>
      <c r="F82" s="35"/>
      <c r="G82" s="33" t="n">
        <f aca="false">SUM(E82*F82)</f>
        <v>0</v>
      </c>
    </row>
    <row r="83" customFormat="false" ht="15" hidden="false" customHeight="false" outlineLevel="0" collapsed="false">
      <c r="A83" s="34" t="s">
        <v>599</v>
      </c>
      <c r="B83" s="30" t="s">
        <v>41</v>
      </c>
      <c r="C83" s="30" t="s">
        <v>6</v>
      </c>
      <c r="D83" s="30" t="s">
        <v>49</v>
      </c>
      <c r="E83" s="37" t="n">
        <v>3.73</v>
      </c>
      <c r="F83" s="35"/>
      <c r="G83" s="33" t="n">
        <f aca="false">SUM(E83*F83)</f>
        <v>0</v>
      </c>
    </row>
    <row r="84" customFormat="false" ht="15" hidden="false" customHeight="false" outlineLevel="0" collapsed="false">
      <c r="A84" s="34" t="s">
        <v>600</v>
      </c>
      <c r="B84" s="30" t="s">
        <v>41</v>
      </c>
      <c r="C84" s="30" t="s">
        <v>6</v>
      </c>
      <c r="D84" s="30" t="s">
        <v>49</v>
      </c>
      <c r="E84" s="37" t="n">
        <v>4.67</v>
      </c>
      <c r="F84" s="35"/>
      <c r="G84" s="33" t="n">
        <f aca="false">SUM(E84*F84)</f>
        <v>0</v>
      </c>
    </row>
    <row r="85" customFormat="false" ht="15" hidden="false" customHeight="false" outlineLevel="0" collapsed="false">
      <c r="A85" s="59" t="s">
        <v>601</v>
      </c>
      <c r="B85" s="57" t="s">
        <v>41</v>
      </c>
      <c r="C85" s="57" t="s">
        <v>6</v>
      </c>
      <c r="D85" s="57" t="s">
        <v>45</v>
      </c>
      <c r="E85" s="60" t="n">
        <v>2.81</v>
      </c>
      <c r="F85" s="35"/>
      <c r="G85" s="33" t="n">
        <f aca="false">SUM(E85*F85)</f>
        <v>0</v>
      </c>
    </row>
    <row r="86" customFormat="false" ht="15" hidden="false" customHeight="false" outlineLevel="0" collapsed="false">
      <c r="A86" s="34" t="s">
        <v>602</v>
      </c>
      <c r="B86" s="30" t="s">
        <v>41</v>
      </c>
      <c r="C86" s="30" t="s">
        <v>6</v>
      </c>
      <c r="D86" s="30" t="s">
        <v>49</v>
      </c>
      <c r="E86" s="37" t="n">
        <v>2.99</v>
      </c>
      <c r="F86" s="35"/>
      <c r="G86" s="33" t="n">
        <f aca="false">SUM(E86*F86)</f>
        <v>0</v>
      </c>
    </row>
    <row r="87" customFormat="false" ht="15" hidden="false" customHeight="false" outlineLevel="0" collapsed="false">
      <c r="A87" s="34" t="s">
        <v>95</v>
      </c>
      <c r="B87" s="30" t="s">
        <v>44</v>
      </c>
      <c r="C87" s="30" t="s">
        <v>6</v>
      </c>
      <c r="D87" s="30" t="s">
        <v>96</v>
      </c>
      <c r="E87" s="37" t="n">
        <v>1.17</v>
      </c>
      <c r="F87" s="39" t="n">
        <v>30</v>
      </c>
      <c r="G87" s="33" t="n">
        <f aca="false">SUM(E87*F87)</f>
        <v>35.1</v>
      </c>
    </row>
    <row r="88" customFormat="false" ht="15" hidden="false" customHeight="false" outlineLevel="0" collapsed="false">
      <c r="A88" s="34" t="s">
        <v>603</v>
      </c>
      <c r="B88" s="30" t="s">
        <v>41</v>
      </c>
      <c r="C88" s="30" t="s">
        <v>6</v>
      </c>
      <c r="D88" s="30" t="s">
        <v>30</v>
      </c>
      <c r="E88" s="37" t="n">
        <v>53.87</v>
      </c>
      <c r="F88" s="35" t="n">
        <v>0.33</v>
      </c>
      <c r="G88" s="33" t="n">
        <f aca="false">SUM(E88*F88)</f>
        <v>17.7771</v>
      </c>
    </row>
    <row r="89" customFormat="false" ht="15" hidden="false" customHeight="false" outlineLevel="0" collapsed="false">
      <c r="A89" s="34" t="s">
        <v>604</v>
      </c>
      <c r="B89" s="30" t="s">
        <v>41</v>
      </c>
      <c r="C89" s="30" t="s">
        <v>6</v>
      </c>
      <c r="D89" s="30" t="s">
        <v>45</v>
      </c>
      <c r="E89" s="37" t="n">
        <v>6.31</v>
      </c>
      <c r="F89" s="35" t="n">
        <v>5</v>
      </c>
      <c r="G89" s="33" t="n">
        <f aca="false">SUM(E89*F89)</f>
        <v>31.55</v>
      </c>
    </row>
    <row r="90" customFormat="false" ht="15" hidden="false" customHeight="false" outlineLevel="0" collapsed="false">
      <c r="A90" s="34" t="s">
        <v>605</v>
      </c>
      <c r="B90" s="30" t="s">
        <v>41</v>
      </c>
      <c r="C90" s="30" t="s">
        <v>6</v>
      </c>
      <c r="D90" s="30" t="s">
        <v>49</v>
      </c>
      <c r="E90" s="37" t="n">
        <v>17.14</v>
      </c>
      <c r="F90" s="35" t="n">
        <v>1</v>
      </c>
      <c r="G90" s="33" t="n">
        <f aca="false">SUM(E90*F90)</f>
        <v>17.14</v>
      </c>
    </row>
    <row r="91" customFormat="false" ht="15" hidden="false" customHeight="false" outlineLevel="0" collapsed="false">
      <c r="A91" s="34" t="s">
        <v>267</v>
      </c>
      <c r="B91" s="57" t="s">
        <v>41</v>
      </c>
      <c r="C91" s="30" t="s">
        <v>6</v>
      </c>
      <c r="D91" s="30" t="s">
        <v>45</v>
      </c>
      <c r="E91" s="37" t="n">
        <v>0.3</v>
      </c>
      <c r="F91" s="35" t="n">
        <v>23</v>
      </c>
      <c r="G91" s="33" t="n">
        <f aca="false">SUM(E91*F91)</f>
        <v>6.9</v>
      </c>
    </row>
    <row r="92" customFormat="false" ht="15" hidden="false" customHeight="false" outlineLevel="0" collapsed="false">
      <c r="A92" s="34" t="s">
        <v>606</v>
      </c>
      <c r="B92" s="30" t="s">
        <v>41</v>
      </c>
      <c r="C92" s="30" t="s">
        <v>6</v>
      </c>
      <c r="D92" s="30" t="s">
        <v>104</v>
      </c>
      <c r="E92" s="37" t="n">
        <v>0.61</v>
      </c>
      <c r="F92" s="35" t="n">
        <v>10</v>
      </c>
      <c r="G92" s="33" t="n">
        <f aca="false">SUM(E92*F92)</f>
        <v>6.1</v>
      </c>
    </row>
    <row r="93" customFormat="false" ht="15" hidden="false" customHeight="false" outlineLevel="0" collapsed="false">
      <c r="A93" s="34" t="s">
        <v>607</v>
      </c>
      <c r="B93" s="30" t="s">
        <v>41</v>
      </c>
      <c r="C93" s="30" t="s">
        <v>6</v>
      </c>
      <c r="D93" s="30" t="s">
        <v>49</v>
      </c>
      <c r="E93" s="37" t="n">
        <v>0.5</v>
      </c>
      <c r="F93" s="35" t="n">
        <v>3</v>
      </c>
      <c r="G93" s="33" t="n">
        <f aca="false">SUM(E93*F93)</f>
        <v>1.5</v>
      </c>
    </row>
    <row r="94" customFormat="false" ht="15" hidden="false" customHeight="false" outlineLevel="0" collapsed="false">
      <c r="A94" s="34" t="s">
        <v>268</v>
      </c>
      <c r="B94" s="57" t="s">
        <v>41</v>
      </c>
      <c r="C94" s="30" t="s">
        <v>6</v>
      </c>
      <c r="D94" s="30" t="s">
        <v>30</v>
      </c>
      <c r="E94" s="37" t="n">
        <v>9.05</v>
      </c>
      <c r="F94" s="35" t="n">
        <v>1</v>
      </c>
      <c r="G94" s="33" t="n">
        <f aca="false">SUM(E94*F94)</f>
        <v>9.05</v>
      </c>
    </row>
    <row r="95" customFormat="false" ht="15" hidden="false" customHeight="false" outlineLevel="0" collapsed="false">
      <c r="A95" s="34" t="s">
        <v>608</v>
      </c>
      <c r="B95" s="30" t="s">
        <v>41</v>
      </c>
      <c r="C95" s="30" t="s">
        <v>6</v>
      </c>
      <c r="D95" s="30" t="s">
        <v>49</v>
      </c>
      <c r="E95" s="37" t="n">
        <v>11</v>
      </c>
      <c r="F95" s="35" t="n">
        <v>5</v>
      </c>
      <c r="G95" s="33" t="n">
        <f aca="false">SUM(E95*F95)</f>
        <v>55</v>
      </c>
    </row>
    <row r="96" customFormat="false" ht="15" hidden="false" customHeight="false" outlineLevel="0" collapsed="false">
      <c r="A96" s="34" t="s">
        <v>609</v>
      </c>
      <c r="B96" s="30" t="s">
        <v>41</v>
      </c>
      <c r="C96" s="30" t="s">
        <v>6</v>
      </c>
      <c r="D96" s="30" t="s">
        <v>30</v>
      </c>
      <c r="E96" s="37" t="n">
        <v>65.83</v>
      </c>
      <c r="F96" s="35" t="n">
        <v>1</v>
      </c>
      <c r="G96" s="33" t="n">
        <f aca="false">SUM(E96*F96)</f>
        <v>65.83</v>
      </c>
    </row>
    <row r="97" customFormat="false" ht="15" hidden="false" customHeight="false" outlineLevel="0" collapsed="false">
      <c r="A97" s="34" t="s">
        <v>610</v>
      </c>
      <c r="B97" s="57" t="s">
        <v>41</v>
      </c>
      <c r="C97" s="30" t="s">
        <v>6</v>
      </c>
      <c r="D97" s="30" t="s">
        <v>276</v>
      </c>
      <c r="E97" s="37" t="n">
        <v>10.22</v>
      </c>
      <c r="F97" s="35"/>
      <c r="G97" s="33" t="n">
        <f aca="false">SUM(E97*F97)</f>
        <v>0</v>
      </c>
    </row>
    <row r="98" customFormat="false" ht="15" hidden="false" customHeight="false" outlineLevel="0" collapsed="false">
      <c r="A98" s="34" t="s">
        <v>611</v>
      </c>
      <c r="B98" s="30" t="s">
        <v>41</v>
      </c>
      <c r="C98" s="30" t="s">
        <v>6</v>
      </c>
      <c r="D98" s="30" t="s">
        <v>49</v>
      </c>
      <c r="E98" s="37" t="n">
        <v>6.46</v>
      </c>
      <c r="F98" s="35" t="n">
        <v>8.5</v>
      </c>
      <c r="G98" s="33" t="n">
        <f aca="false">SUM(E98*F98)</f>
        <v>54.91</v>
      </c>
    </row>
    <row r="99" customFormat="false" ht="15" hidden="false" customHeight="false" outlineLevel="0" collapsed="false">
      <c r="A99" s="34" t="s">
        <v>99</v>
      </c>
      <c r="B99" s="30" t="s">
        <v>16</v>
      </c>
      <c r="C99" s="30" t="s">
        <v>7</v>
      </c>
      <c r="D99" s="30" t="s">
        <v>19</v>
      </c>
      <c r="E99" s="37" t="n">
        <v>19.85</v>
      </c>
      <c r="F99" s="35" t="n">
        <v>1</v>
      </c>
      <c r="G99" s="33" t="n">
        <f aca="false">SUM(E99*F99)</f>
        <v>19.85</v>
      </c>
    </row>
    <row r="100" customFormat="false" ht="15" hidden="false" customHeight="false" outlineLevel="0" collapsed="false">
      <c r="A100" s="34" t="s">
        <v>77</v>
      </c>
      <c r="B100" s="30" t="s">
        <v>16</v>
      </c>
      <c r="C100" s="30" t="s">
        <v>7</v>
      </c>
      <c r="D100" s="30" t="s">
        <v>19</v>
      </c>
      <c r="E100" s="37" t="n">
        <v>42</v>
      </c>
      <c r="F100" s="35" t="n">
        <v>1</v>
      </c>
      <c r="G100" s="33" t="n">
        <f aca="false">SUM(E100*F100)</f>
        <v>42</v>
      </c>
    </row>
    <row r="101" customFormat="false" ht="15" hidden="false" customHeight="false" outlineLevel="0" collapsed="false">
      <c r="A101" s="34" t="s">
        <v>78</v>
      </c>
      <c r="B101" s="30" t="s">
        <v>16</v>
      </c>
      <c r="C101" s="30" t="s">
        <v>7</v>
      </c>
      <c r="D101" s="30" t="s">
        <v>19</v>
      </c>
      <c r="E101" s="37" t="n">
        <v>36.1</v>
      </c>
      <c r="F101" s="35" t="n">
        <v>1</v>
      </c>
      <c r="G101" s="33" t="n">
        <f aca="false">SUM(E101*F101)</f>
        <v>36.1</v>
      </c>
    </row>
    <row r="102" customFormat="false" ht="15" hidden="false" customHeight="false" outlineLevel="0" collapsed="false">
      <c r="A102" s="34" t="s">
        <v>79</v>
      </c>
      <c r="B102" s="30" t="s">
        <v>16</v>
      </c>
      <c r="C102" s="30" t="s">
        <v>7</v>
      </c>
      <c r="D102" s="30" t="s">
        <v>19</v>
      </c>
      <c r="E102" s="37" t="n">
        <v>20.14</v>
      </c>
      <c r="F102" s="35" t="n">
        <v>1</v>
      </c>
      <c r="G102" s="33" t="n">
        <f aca="false">SUM(E102*F102)</f>
        <v>20.14</v>
      </c>
    </row>
    <row r="103" customFormat="false" ht="15" hidden="false" customHeight="false" outlineLevel="0" collapsed="false">
      <c r="A103" s="34" t="s">
        <v>100</v>
      </c>
      <c r="B103" s="30" t="s">
        <v>16</v>
      </c>
      <c r="C103" s="30" t="s">
        <v>7</v>
      </c>
      <c r="D103" s="30" t="s">
        <v>19</v>
      </c>
      <c r="E103" s="37" t="n">
        <v>17.35</v>
      </c>
      <c r="F103" s="35" t="n">
        <v>1</v>
      </c>
      <c r="G103" s="33" t="n">
        <f aca="false">SUM(E103*F103)</f>
        <v>17.35</v>
      </c>
    </row>
    <row r="104" customFormat="false" ht="15" hidden="false" customHeight="false" outlineLevel="0" collapsed="false">
      <c r="A104" s="34" t="s">
        <v>612</v>
      </c>
      <c r="B104" s="30" t="s">
        <v>16</v>
      </c>
      <c r="C104" s="30" t="s">
        <v>6</v>
      </c>
      <c r="D104" s="30" t="s">
        <v>27</v>
      </c>
      <c r="E104" s="37" t="n">
        <v>23.55</v>
      </c>
      <c r="F104" s="35" t="n">
        <v>0.5</v>
      </c>
      <c r="G104" s="33" t="n">
        <f aca="false">SUM(E104*F104)</f>
        <v>11.775</v>
      </c>
    </row>
    <row r="105" customFormat="false" ht="15" hidden="false" customHeight="false" outlineLevel="0" collapsed="false">
      <c r="A105" s="34" t="s">
        <v>271</v>
      </c>
      <c r="B105" s="57" t="s">
        <v>41</v>
      </c>
      <c r="C105" s="30" t="s">
        <v>6</v>
      </c>
      <c r="D105" s="30" t="s">
        <v>30</v>
      </c>
      <c r="E105" s="37" t="n">
        <v>43.82</v>
      </c>
      <c r="F105" s="35"/>
      <c r="G105" s="33" t="n">
        <f aca="false">SUM(E105*F105)</f>
        <v>0</v>
      </c>
    </row>
    <row r="106" customFormat="false" ht="15" hidden="false" customHeight="false" outlineLevel="0" collapsed="false">
      <c r="A106" s="34" t="s">
        <v>613</v>
      </c>
      <c r="B106" s="30" t="s">
        <v>41</v>
      </c>
      <c r="C106" s="30" t="s">
        <v>7</v>
      </c>
      <c r="D106" s="30" t="s">
        <v>45</v>
      </c>
      <c r="E106" s="37" t="n">
        <v>2.18</v>
      </c>
      <c r="F106" s="35"/>
      <c r="G106" s="33" t="n">
        <f aca="false">SUM(E106*F106)</f>
        <v>0</v>
      </c>
    </row>
    <row r="107" customFormat="false" ht="15" hidden="false" customHeight="false" outlineLevel="0" collapsed="false">
      <c r="A107" s="34" t="s">
        <v>614</v>
      </c>
      <c r="B107" s="57" t="s">
        <v>41</v>
      </c>
      <c r="C107" s="57" t="s">
        <v>6</v>
      </c>
      <c r="D107" s="57" t="s">
        <v>49</v>
      </c>
      <c r="E107" s="37" t="n">
        <v>4</v>
      </c>
      <c r="F107" s="35"/>
      <c r="G107" s="33" t="n">
        <f aca="false">SUM(E107*F107)</f>
        <v>0</v>
      </c>
    </row>
    <row r="108" customFormat="false" ht="15" hidden="false" customHeight="false" outlineLevel="0" collapsed="false">
      <c r="A108" s="59" t="s">
        <v>615</v>
      </c>
      <c r="B108" s="57" t="s">
        <v>41</v>
      </c>
      <c r="C108" s="57" t="s">
        <v>6</v>
      </c>
      <c r="D108" s="57" t="s">
        <v>35</v>
      </c>
      <c r="E108" s="65" t="n">
        <v>10.01</v>
      </c>
      <c r="F108" s="35"/>
      <c r="G108" s="33" t="n">
        <f aca="false">SUM(E108*F108)</f>
        <v>0</v>
      </c>
    </row>
    <row r="109" customFormat="false" ht="15" hidden="false" customHeight="false" outlineLevel="0" collapsed="false">
      <c r="A109" s="34" t="s">
        <v>272</v>
      </c>
      <c r="B109" s="57" t="s">
        <v>41</v>
      </c>
      <c r="C109" s="30" t="s">
        <v>6</v>
      </c>
      <c r="D109" s="30" t="s">
        <v>45</v>
      </c>
      <c r="E109" s="37" t="n">
        <v>9.13</v>
      </c>
      <c r="F109" s="35"/>
      <c r="G109" s="33" t="n">
        <f aca="false">SUM(E109*F109)</f>
        <v>0</v>
      </c>
    </row>
    <row r="110" customFormat="false" ht="15" hidden="false" customHeight="false" outlineLevel="0" collapsed="false">
      <c r="A110" s="59" t="s">
        <v>273</v>
      </c>
      <c r="B110" s="57" t="s">
        <v>41</v>
      </c>
      <c r="C110" s="57" t="s">
        <v>6</v>
      </c>
      <c r="D110" s="57" t="s">
        <v>45</v>
      </c>
      <c r="E110" s="37" t="n">
        <v>4</v>
      </c>
      <c r="F110" s="35"/>
      <c r="G110" s="33" t="n">
        <f aca="false">SUM(E110*F110)</f>
        <v>0</v>
      </c>
    </row>
    <row r="111" customFormat="false" ht="15" hidden="false" customHeight="false" outlineLevel="0" collapsed="false">
      <c r="A111" s="34" t="s">
        <v>274</v>
      </c>
      <c r="B111" s="57" t="s">
        <v>41</v>
      </c>
      <c r="C111" s="30" t="s">
        <v>6</v>
      </c>
      <c r="D111" s="30" t="s">
        <v>35</v>
      </c>
      <c r="E111" s="37" t="n">
        <v>8.02</v>
      </c>
      <c r="F111" s="35"/>
      <c r="G111" s="33" t="n">
        <f aca="false">SUM(E111*F111)</f>
        <v>0</v>
      </c>
    </row>
    <row r="112" customFormat="false" ht="15" hidden="false" customHeight="false" outlineLevel="0" collapsed="false">
      <c r="A112" s="34" t="s">
        <v>616</v>
      </c>
      <c r="B112" s="30" t="s">
        <v>41</v>
      </c>
      <c r="C112" s="30" t="s">
        <v>7</v>
      </c>
      <c r="D112" s="30" t="s">
        <v>104</v>
      </c>
      <c r="E112" s="37" t="n">
        <v>2.29</v>
      </c>
      <c r="F112" s="35"/>
      <c r="G112" s="33" t="n">
        <f aca="false">SUM(E112*F112)</f>
        <v>0</v>
      </c>
    </row>
    <row r="113" customFormat="false" ht="15" hidden="false" customHeight="false" outlineLevel="0" collapsed="false">
      <c r="A113" s="34" t="s">
        <v>617</v>
      </c>
      <c r="B113" s="30" t="s">
        <v>41</v>
      </c>
      <c r="C113" s="30" t="s">
        <v>7</v>
      </c>
      <c r="D113" s="30" t="s">
        <v>30</v>
      </c>
      <c r="E113" s="37" t="n">
        <v>47.13</v>
      </c>
      <c r="F113" s="35" t="n">
        <v>1</v>
      </c>
      <c r="G113" s="33" t="n">
        <f aca="false">SUM(E113*F113)</f>
        <v>47.13</v>
      </c>
    </row>
    <row r="114" customFormat="false" ht="15" hidden="false" customHeight="false" outlineLevel="0" collapsed="false">
      <c r="A114" s="34" t="s">
        <v>118</v>
      </c>
      <c r="B114" s="30" t="s">
        <v>569</v>
      </c>
      <c r="C114" s="30" t="s">
        <v>7</v>
      </c>
      <c r="D114" s="30" t="s">
        <v>119</v>
      </c>
      <c r="E114" s="37" t="n">
        <v>8.31</v>
      </c>
      <c r="F114" s="35"/>
      <c r="G114" s="33" t="n">
        <f aca="false">SUM(E114*F114)</f>
        <v>0</v>
      </c>
    </row>
    <row r="115" customFormat="false" ht="15" hidden="false" customHeight="false" outlineLevel="0" collapsed="false">
      <c r="A115" s="59" t="s">
        <v>618</v>
      </c>
      <c r="B115" s="30" t="s">
        <v>41</v>
      </c>
      <c r="C115" s="57" t="s">
        <v>7</v>
      </c>
      <c r="D115" s="57" t="s">
        <v>45</v>
      </c>
      <c r="E115" s="65" t="n">
        <v>4.35</v>
      </c>
      <c r="F115" s="35" t="n">
        <v>16</v>
      </c>
      <c r="G115" s="33" t="n">
        <f aca="false">SUM(E115*F115)</f>
        <v>69.6</v>
      </c>
    </row>
    <row r="116" customFormat="false" ht="15" hidden="false" customHeight="false" outlineLevel="0" collapsed="false">
      <c r="A116" s="34" t="s">
        <v>619</v>
      </c>
      <c r="B116" s="30" t="s">
        <v>41</v>
      </c>
      <c r="C116" s="30" t="s">
        <v>7</v>
      </c>
      <c r="D116" s="30" t="s">
        <v>91</v>
      </c>
      <c r="E116" s="37" t="n">
        <v>9.75</v>
      </c>
      <c r="F116" s="35"/>
      <c r="G116" s="33" t="n">
        <f aca="false">SUM(E116*F116)</f>
        <v>0</v>
      </c>
    </row>
    <row r="117" customFormat="false" ht="15" hidden="false" customHeight="false" outlineLevel="0" collapsed="false">
      <c r="A117" s="34" t="s">
        <v>278</v>
      </c>
      <c r="B117" s="57" t="s">
        <v>41</v>
      </c>
      <c r="C117" s="30" t="s">
        <v>6</v>
      </c>
      <c r="D117" s="30" t="s">
        <v>104</v>
      </c>
      <c r="E117" s="37" t="n">
        <v>4.19</v>
      </c>
      <c r="F117" s="35"/>
      <c r="G117" s="33" t="n">
        <f aca="false">SUM(E117*F117)</f>
        <v>0</v>
      </c>
    </row>
    <row r="118" customFormat="false" ht="15" hidden="false" customHeight="false" outlineLevel="0" collapsed="false">
      <c r="A118" s="34" t="s">
        <v>278</v>
      </c>
      <c r="B118" s="57" t="s">
        <v>575</v>
      </c>
      <c r="C118" s="30" t="s">
        <v>6</v>
      </c>
      <c r="D118" s="30" t="s">
        <v>104</v>
      </c>
      <c r="E118" s="37" t="n">
        <v>4.19</v>
      </c>
      <c r="F118" s="35"/>
      <c r="G118" s="55" t="n">
        <f aca="false">SUM(E118*F118)</f>
        <v>0</v>
      </c>
    </row>
    <row r="119" customFormat="false" ht="15" hidden="false" customHeight="false" outlineLevel="0" collapsed="false">
      <c r="A119" s="34" t="s">
        <v>620</v>
      </c>
      <c r="B119" s="30" t="s">
        <v>569</v>
      </c>
      <c r="C119" s="30" t="s">
        <v>6</v>
      </c>
      <c r="D119" s="30" t="s">
        <v>571</v>
      </c>
      <c r="E119" s="37" t="n">
        <v>3.9</v>
      </c>
      <c r="F119" s="56" t="n">
        <v>5</v>
      </c>
      <c r="G119" s="33" t="n">
        <f aca="false">SUM(E119*F119)</f>
        <v>19.5</v>
      </c>
    </row>
    <row r="120" customFormat="false" ht="15" hidden="false" customHeight="false" outlineLevel="0" collapsed="false">
      <c r="A120" s="34" t="s">
        <v>621</v>
      </c>
      <c r="B120" s="30" t="s">
        <v>41</v>
      </c>
      <c r="C120" s="30" t="s">
        <v>7</v>
      </c>
      <c r="D120" s="30" t="s">
        <v>307</v>
      </c>
      <c r="E120" s="37"/>
      <c r="F120" s="35" t="n">
        <v>1</v>
      </c>
      <c r="G120" s="33" t="n">
        <f aca="false">SUM(E120*F120)</f>
        <v>0</v>
      </c>
    </row>
    <row r="121" customFormat="false" ht="15" hidden="false" customHeight="false" outlineLevel="0" collapsed="false">
      <c r="A121" s="34" t="s">
        <v>622</v>
      </c>
      <c r="B121" s="30" t="s">
        <v>41</v>
      </c>
      <c r="C121" s="30" t="s">
        <v>7</v>
      </c>
      <c r="D121" s="30" t="s">
        <v>623</v>
      </c>
      <c r="E121" s="37" t="n">
        <v>2.72</v>
      </c>
      <c r="F121" s="35"/>
      <c r="G121" s="33" t="n">
        <f aca="false">SUM(E121*F121)</f>
        <v>0</v>
      </c>
    </row>
    <row r="122" customFormat="false" ht="15" hidden="false" customHeight="false" outlineLevel="0" collapsed="false">
      <c r="A122" s="34" t="s">
        <v>281</v>
      </c>
      <c r="B122" s="57" t="s">
        <v>41</v>
      </c>
      <c r="C122" s="30" t="s">
        <v>6</v>
      </c>
      <c r="D122" s="30" t="s">
        <v>104</v>
      </c>
      <c r="E122" s="60" t="n">
        <v>49.66</v>
      </c>
      <c r="F122" s="35"/>
      <c r="G122" s="33" t="n">
        <f aca="false">SUM(E122*F122)</f>
        <v>0</v>
      </c>
    </row>
    <row r="123" customFormat="false" ht="15" hidden="false" customHeight="false" outlineLevel="0" collapsed="false">
      <c r="A123" s="34" t="s">
        <v>624</v>
      </c>
      <c r="B123" s="30" t="s">
        <v>41</v>
      </c>
      <c r="C123" s="30" t="s">
        <v>6</v>
      </c>
      <c r="D123" s="30" t="s">
        <v>49</v>
      </c>
      <c r="E123" s="37" t="n">
        <v>1.99</v>
      </c>
      <c r="F123" s="35" t="n">
        <v>8</v>
      </c>
      <c r="G123" s="33" t="n">
        <f aca="false">SUM(E123*F123)</f>
        <v>15.92</v>
      </c>
    </row>
    <row r="124" customFormat="false" ht="15" hidden="false" customHeight="false" outlineLevel="0" collapsed="false">
      <c r="A124" s="34" t="s">
        <v>126</v>
      </c>
      <c r="B124" s="30" t="s">
        <v>41</v>
      </c>
      <c r="C124" s="30" t="s">
        <v>7</v>
      </c>
      <c r="D124" s="30" t="s">
        <v>91</v>
      </c>
      <c r="E124" s="37" t="n">
        <v>10</v>
      </c>
      <c r="F124" s="106" t="n">
        <v>2</v>
      </c>
      <c r="G124" s="33" t="n">
        <f aca="false">SUM(E124*F124)</f>
        <v>20</v>
      </c>
    </row>
    <row r="125" customFormat="false" ht="15" hidden="false" customHeight="false" outlineLevel="0" collapsed="false">
      <c r="A125" s="34" t="s">
        <v>625</v>
      </c>
      <c r="B125" s="30" t="s">
        <v>41</v>
      </c>
      <c r="C125" s="30" t="s">
        <v>7</v>
      </c>
      <c r="D125" s="30" t="s">
        <v>30</v>
      </c>
      <c r="E125" s="37" t="n">
        <v>14.44</v>
      </c>
      <c r="F125" s="35" t="n">
        <v>1</v>
      </c>
      <c r="G125" s="33" t="n">
        <f aca="false">SUM(E125*F125)</f>
        <v>14.44</v>
      </c>
    </row>
    <row r="126" customFormat="false" ht="15" hidden="false" customHeight="false" outlineLevel="0" collapsed="false">
      <c r="A126" s="34" t="s">
        <v>626</v>
      </c>
      <c r="B126" s="30" t="s">
        <v>569</v>
      </c>
      <c r="C126" s="30" t="s">
        <v>7</v>
      </c>
      <c r="D126" s="30" t="s">
        <v>571</v>
      </c>
      <c r="E126" s="37" t="n">
        <v>19.25</v>
      </c>
      <c r="F126" s="35" t="n">
        <v>18</v>
      </c>
      <c r="G126" s="33" t="n">
        <f aca="false">SUM(E126*F126)</f>
        <v>346.5</v>
      </c>
    </row>
    <row r="127" customFormat="false" ht="15" hidden="false" customHeight="false" outlineLevel="0" collapsed="false">
      <c r="A127" s="34" t="s">
        <v>283</v>
      </c>
      <c r="B127" s="57" t="s">
        <v>41</v>
      </c>
      <c r="C127" s="30" t="s">
        <v>6</v>
      </c>
      <c r="D127" s="30" t="s">
        <v>42</v>
      </c>
      <c r="E127" s="37" t="n">
        <v>16.02</v>
      </c>
      <c r="F127" s="35" t="n">
        <v>0.5</v>
      </c>
      <c r="G127" s="33" t="n">
        <f aca="false">SUM(E127*F127)</f>
        <v>8.01</v>
      </c>
    </row>
    <row r="128" customFormat="false" ht="15" hidden="false" customHeight="false" outlineLevel="0" collapsed="false">
      <c r="A128" s="34" t="s">
        <v>627</v>
      </c>
      <c r="B128" s="57" t="s">
        <v>41</v>
      </c>
      <c r="C128" s="30" t="s">
        <v>6</v>
      </c>
      <c r="D128" s="30" t="s">
        <v>30</v>
      </c>
      <c r="E128" s="37" t="n">
        <v>16.52</v>
      </c>
      <c r="F128" s="35" t="n">
        <v>1</v>
      </c>
      <c r="G128" s="33" t="n">
        <f aca="false">SUM(E128*F128)</f>
        <v>16.52</v>
      </c>
    </row>
    <row r="129" customFormat="false" ht="15" hidden="false" customHeight="false" outlineLevel="0" collapsed="false">
      <c r="A129" s="59" t="s">
        <v>287</v>
      </c>
      <c r="B129" s="57" t="s">
        <v>41</v>
      </c>
      <c r="C129" s="57" t="s">
        <v>6</v>
      </c>
      <c r="D129" s="57" t="s">
        <v>104</v>
      </c>
      <c r="E129" s="37" t="n">
        <v>18.26</v>
      </c>
      <c r="F129" s="35" t="n">
        <v>1</v>
      </c>
      <c r="G129" s="33" t="n">
        <f aca="false">SUM(E129*F129)</f>
        <v>18.26</v>
      </c>
    </row>
    <row r="130" customFormat="false" ht="15" hidden="false" customHeight="false" outlineLevel="0" collapsed="false">
      <c r="A130" s="34" t="s">
        <v>628</v>
      </c>
      <c r="B130" s="30" t="s">
        <v>41</v>
      </c>
      <c r="C130" s="30" t="s">
        <v>6</v>
      </c>
      <c r="D130" s="30" t="s">
        <v>104</v>
      </c>
      <c r="E130" s="37" t="n">
        <v>24.58</v>
      </c>
      <c r="F130" s="35" t="n">
        <v>2</v>
      </c>
      <c r="G130" s="33" t="n">
        <f aca="false">SUM(E130*F130)</f>
        <v>49.16</v>
      </c>
    </row>
    <row r="131" customFormat="false" ht="15" hidden="false" customHeight="false" outlineLevel="0" collapsed="false">
      <c r="A131" s="34" t="s">
        <v>629</v>
      </c>
      <c r="B131" s="30" t="s">
        <v>41</v>
      </c>
      <c r="C131" s="30" t="s">
        <v>6</v>
      </c>
      <c r="D131" s="30" t="s">
        <v>104</v>
      </c>
      <c r="E131" s="37" t="n">
        <v>13.75</v>
      </c>
      <c r="F131" s="35" t="n">
        <v>1</v>
      </c>
      <c r="G131" s="33" t="n">
        <f aca="false">SUM(E131*F131)</f>
        <v>13.75</v>
      </c>
    </row>
    <row r="132" customFormat="false" ht="15" hidden="false" customHeight="false" outlineLevel="0" collapsed="false">
      <c r="A132" s="34" t="s">
        <v>630</v>
      </c>
      <c r="B132" s="30" t="s">
        <v>41</v>
      </c>
      <c r="C132" s="30" t="s">
        <v>6</v>
      </c>
      <c r="D132" s="30" t="s">
        <v>104</v>
      </c>
      <c r="E132" s="37" t="n">
        <v>24.58</v>
      </c>
      <c r="F132" s="35" t="n">
        <v>1</v>
      </c>
      <c r="G132" s="33" t="n">
        <f aca="false">SUM(E132*F132)</f>
        <v>24.58</v>
      </c>
    </row>
    <row r="133" customFormat="false" ht="15" hidden="false" customHeight="false" outlineLevel="0" collapsed="false">
      <c r="A133" s="34" t="s">
        <v>631</v>
      </c>
      <c r="B133" s="30" t="s">
        <v>137</v>
      </c>
      <c r="C133" s="30" t="s">
        <v>7</v>
      </c>
      <c r="D133" s="30" t="s">
        <v>49</v>
      </c>
      <c r="E133" s="37" t="n">
        <v>4.26</v>
      </c>
      <c r="F133" s="35"/>
      <c r="G133" s="55" t="n">
        <f aca="false">SUM(E133*F133)</f>
        <v>0</v>
      </c>
    </row>
    <row r="134" customFormat="false" ht="15" hidden="false" customHeight="false" outlineLevel="0" collapsed="false">
      <c r="A134" s="34" t="s">
        <v>632</v>
      </c>
      <c r="B134" s="30" t="s">
        <v>41</v>
      </c>
      <c r="C134" s="30" t="s">
        <v>6</v>
      </c>
      <c r="D134" s="30" t="s">
        <v>104</v>
      </c>
      <c r="E134" s="37" t="n">
        <v>15.82</v>
      </c>
      <c r="F134" s="35" t="n">
        <v>1</v>
      </c>
      <c r="G134" s="33" t="n">
        <f aca="false">SUM(E134*F134)</f>
        <v>15.82</v>
      </c>
    </row>
    <row r="135" customFormat="false" ht="15" hidden="false" customHeight="false" outlineLevel="0" collapsed="false">
      <c r="A135" s="34" t="s">
        <v>128</v>
      </c>
      <c r="B135" s="30" t="s">
        <v>41</v>
      </c>
      <c r="C135" s="30" t="s">
        <v>6</v>
      </c>
      <c r="D135" s="30" t="s">
        <v>30</v>
      </c>
      <c r="E135" s="37" t="n">
        <v>15.48</v>
      </c>
      <c r="F135" s="35" t="n">
        <v>2</v>
      </c>
      <c r="G135" s="33" t="n">
        <f aca="false">SUM(E135*F135)</f>
        <v>30.96</v>
      </c>
    </row>
    <row r="136" customFormat="false" ht="15" hidden="false" customHeight="false" outlineLevel="0" collapsed="false">
      <c r="A136" s="34" t="s">
        <v>633</v>
      </c>
      <c r="B136" s="30" t="s">
        <v>41</v>
      </c>
      <c r="C136" s="30" t="s">
        <v>6</v>
      </c>
      <c r="D136" s="30" t="s">
        <v>30</v>
      </c>
      <c r="E136" s="37"/>
      <c r="F136" s="35" t="n">
        <v>24</v>
      </c>
      <c r="G136" s="33" t="n">
        <f aca="false">SUM(E136*F136)</f>
        <v>0</v>
      </c>
    </row>
    <row r="137" customFormat="false" ht="15" hidden="false" customHeight="false" outlineLevel="0" collapsed="false">
      <c r="A137" s="59" t="s">
        <v>289</v>
      </c>
      <c r="B137" s="57" t="s">
        <v>41</v>
      </c>
      <c r="C137" s="57" t="s">
        <v>6</v>
      </c>
      <c r="D137" s="57" t="s">
        <v>104</v>
      </c>
      <c r="E137" s="37" t="n">
        <v>158</v>
      </c>
      <c r="F137" s="35"/>
      <c r="G137" s="33" t="n">
        <f aca="false">SUM(E137*F137)</f>
        <v>0</v>
      </c>
    </row>
    <row r="138" customFormat="false" ht="15" hidden="false" customHeight="false" outlineLevel="0" collapsed="false">
      <c r="A138" s="34" t="s">
        <v>290</v>
      </c>
      <c r="B138" s="57" t="s">
        <v>41</v>
      </c>
      <c r="C138" s="30" t="s">
        <v>6</v>
      </c>
      <c r="D138" s="30" t="s">
        <v>45</v>
      </c>
      <c r="E138" s="37" t="n">
        <v>7.89</v>
      </c>
      <c r="F138" s="35" t="n">
        <v>3</v>
      </c>
      <c r="G138" s="33" t="n">
        <f aca="false">SUM(E138*F138)</f>
        <v>23.67</v>
      </c>
    </row>
    <row r="139" customFormat="false" ht="15" hidden="false" customHeight="false" outlineLevel="0" collapsed="false">
      <c r="A139" s="34" t="s">
        <v>291</v>
      </c>
      <c r="B139" s="57" t="s">
        <v>41</v>
      </c>
      <c r="C139" s="30" t="s">
        <v>6</v>
      </c>
      <c r="D139" s="30" t="s">
        <v>45</v>
      </c>
      <c r="E139" s="37" t="n">
        <v>41.51</v>
      </c>
      <c r="F139" s="35"/>
      <c r="G139" s="33" t="n">
        <f aca="false">SUM(E139*F139)</f>
        <v>0</v>
      </c>
    </row>
    <row r="140" customFormat="false" ht="15" hidden="false" customHeight="false" outlineLevel="0" collapsed="false">
      <c r="A140" s="34" t="s">
        <v>634</v>
      </c>
      <c r="B140" s="30" t="s">
        <v>41</v>
      </c>
      <c r="C140" s="30" t="s">
        <v>6</v>
      </c>
      <c r="D140" s="30" t="s">
        <v>49</v>
      </c>
      <c r="E140" s="37" t="n">
        <v>12.36</v>
      </c>
      <c r="F140" s="35"/>
      <c r="G140" s="33" t="n">
        <f aca="false">SUM(E140*F140)</f>
        <v>0</v>
      </c>
    </row>
    <row r="141" customFormat="false" ht="15" hidden="false" customHeight="false" outlineLevel="0" collapsed="false">
      <c r="A141" s="34" t="s">
        <v>635</v>
      </c>
      <c r="B141" s="30" t="s">
        <v>41</v>
      </c>
      <c r="C141" s="30" t="s">
        <v>7</v>
      </c>
      <c r="D141" s="30" t="s">
        <v>45</v>
      </c>
      <c r="E141" s="37" t="n">
        <v>4.76</v>
      </c>
      <c r="F141" s="56" t="n">
        <v>16</v>
      </c>
      <c r="G141" s="33" t="n">
        <f aca="false">SUM(E141*F141)</f>
        <v>76.16</v>
      </c>
    </row>
    <row r="142" customFormat="false" ht="15" hidden="false" customHeight="false" outlineLevel="0" collapsed="false">
      <c r="A142" s="34" t="s">
        <v>636</v>
      </c>
      <c r="B142" s="30" t="s">
        <v>41</v>
      </c>
      <c r="C142" s="30" t="s">
        <v>6</v>
      </c>
      <c r="D142" s="30" t="s">
        <v>49</v>
      </c>
      <c r="E142" s="37" t="n">
        <v>9.17</v>
      </c>
      <c r="F142" s="35" t="n">
        <v>3</v>
      </c>
      <c r="G142" s="33" t="n">
        <f aca="false">SUM(E142*F142)</f>
        <v>27.51</v>
      </c>
    </row>
    <row r="143" customFormat="false" ht="15" hidden="false" customHeight="false" outlineLevel="0" collapsed="false">
      <c r="A143" s="34" t="s">
        <v>637</v>
      </c>
      <c r="B143" s="30" t="s">
        <v>41</v>
      </c>
      <c r="C143" s="30" t="s">
        <v>7</v>
      </c>
      <c r="D143" s="30" t="s">
        <v>45</v>
      </c>
      <c r="E143" s="37" t="n">
        <v>18.88</v>
      </c>
      <c r="F143" s="56" t="n">
        <v>5</v>
      </c>
      <c r="G143" s="33" t="n">
        <f aca="false">SUM(E143*F143)</f>
        <v>94.4</v>
      </c>
    </row>
    <row r="144" customFormat="false" ht="15" hidden="false" customHeight="false" outlineLevel="0" collapsed="false">
      <c r="A144" s="34" t="s">
        <v>295</v>
      </c>
      <c r="B144" s="57" t="s">
        <v>41</v>
      </c>
      <c r="C144" s="30" t="s">
        <v>7</v>
      </c>
      <c r="D144" s="30" t="s">
        <v>45</v>
      </c>
      <c r="E144" s="37" t="n">
        <v>16.22</v>
      </c>
      <c r="F144" s="35" t="n">
        <v>1</v>
      </c>
      <c r="G144" s="33" t="n">
        <f aca="false">SUM(E144*F144)</f>
        <v>16.22</v>
      </c>
    </row>
    <row r="145" customFormat="false" ht="15" hidden="false" customHeight="false" outlineLevel="0" collapsed="false">
      <c r="A145" s="34" t="s">
        <v>638</v>
      </c>
      <c r="B145" s="30" t="s">
        <v>41</v>
      </c>
      <c r="C145" s="30" t="s">
        <v>7</v>
      </c>
      <c r="D145" s="30" t="s">
        <v>45</v>
      </c>
      <c r="E145" s="37" t="n">
        <v>12.07</v>
      </c>
      <c r="F145" s="56"/>
      <c r="G145" s="33" t="n">
        <f aca="false">SUM(E145*F145)</f>
        <v>0</v>
      </c>
    </row>
    <row r="146" customFormat="false" ht="15" hidden="false" customHeight="false" outlineLevel="0" collapsed="false">
      <c r="A146" s="34" t="s">
        <v>639</v>
      </c>
      <c r="B146" s="30" t="s">
        <v>41</v>
      </c>
      <c r="C146" s="30" t="s">
        <v>6</v>
      </c>
      <c r="D146" s="30" t="s">
        <v>49</v>
      </c>
      <c r="E146" s="37" t="n">
        <v>20</v>
      </c>
      <c r="F146" s="35"/>
      <c r="G146" s="33" t="n">
        <f aca="false">SUM(E146*F146)</f>
        <v>0</v>
      </c>
    </row>
    <row r="147" customFormat="false" ht="15" hidden="false" customHeight="false" outlineLevel="0" collapsed="false">
      <c r="A147" s="59" t="s">
        <v>296</v>
      </c>
      <c r="B147" s="57" t="s">
        <v>41</v>
      </c>
      <c r="C147" s="57" t="s">
        <v>6</v>
      </c>
      <c r="D147" s="57" t="s">
        <v>104</v>
      </c>
      <c r="E147" s="65" t="n">
        <v>2.95</v>
      </c>
      <c r="F147" s="35" t="n">
        <v>3</v>
      </c>
      <c r="G147" s="33" t="n">
        <f aca="false">SUM(E147*F147)</f>
        <v>8.85</v>
      </c>
    </row>
    <row r="148" customFormat="false" ht="15" hidden="false" customHeight="false" outlineLevel="0" collapsed="false">
      <c r="A148" s="34" t="s">
        <v>640</v>
      </c>
      <c r="B148" s="30" t="s">
        <v>41</v>
      </c>
      <c r="C148" s="30" t="s">
        <v>7</v>
      </c>
      <c r="D148" s="30" t="s">
        <v>91</v>
      </c>
      <c r="E148" s="37" t="n">
        <v>15.46</v>
      </c>
      <c r="F148" s="35" t="n">
        <v>8</v>
      </c>
      <c r="G148" s="33" t="n">
        <f aca="false">SUM(E148*F148)</f>
        <v>123.68</v>
      </c>
    </row>
    <row r="149" customFormat="false" ht="15" hidden="false" customHeight="false" outlineLevel="0" collapsed="false">
      <c r="A149" s="29" t="s">
        <v>297</v>
      </c>
      <c r="B149" s="57" t="s">
        <v>41</v>
      </c>
      <c r="C149" s="30" t="s">
        <v>6</v>
      </c>
      <c r="D149" s="30" t="s">
        <v>298</v>
      </c>
      <c r="E149" s="31" t="n">
        <v>24.53</v>
      </c>
      <c r="F149" s="32" t="n">
        <v>4</v>
      </c>
      <c r="G149" s="33" t="n">
        <f aca="false">SUM(E149*F149)</f>
        <v>98.12</v>
      </c>
    </row>
    <row r="150" customFormat="false" ht="15" hidden="false" customHeight="false" outlineLevel="0" collapsed="false">
      <c r="A150" s="34" t="s">
        <v>641</v>
      </c>
      <c r="B150" s="30" t="s">
        <v>41</v>
      </c>
      <c r="C150" s="30" t="s">
        <v>6</v>
      </c>
      <c r="D150" s="30" t="s">
        <v>104</v>
      </c>
      <c r="E150" s="37" t="n">
        <v>8.33</v>
      </c>
      <c r="F150" s="35"/>
      <c r="G150" s="33" t="n">
        <f aca="false">SUM(E150*F150)</f>
        <v>0</v>
      </c>
    </row>
    <row r="151" customFormat="false" ht="15" hidden="false" customHeight="false" outlineLevel="0" collapsed="false">
      <c r="A151" s="34" t="s">
        <v>642</v>
      </c>
      <c r="B151" s="30" t="s">
        <v>41</v>
      </c>
      <c r="C151" s="30" t="s">
        <v>7</v>
      </c>
      <c r="D151" s="30" t="s">
        <v>91</v>
      </c>
      <c r="E151" s="37" t="n">
        <v>36.52</v>
      </c>
      <c r="F151" s="35"/>
      <c r="G151" s="33" t="n">
        <f aca="false">SUM(E151*F151)</f>
        <v>0</v>
      </c>
    </row>
    <row r="152" customFormat="false" ht="15" hidden="false" customHeight="false" outlineLevel="0" collapsed="false">
      <c r="A152" s="34" t="s">
        <v>643</v>
      </c>
      <c r="B152" s="30" t="s">
        <v>41</v>
      </c>
      <c r="C152" s="30" t="s">
        <v>7</v>
      </c>
      <c r="D152" s="30" t="s">
        <v>644</v>
      </c>
      <c r="E152" s="37" t="n">
        <v>24.1</v>
      </c>
      <c r="F152" s="35"/>
      <c r="G152" s="33" t="n">
        <f aca="false">SUM(E152*F152)</f>
        <v>0</v>
      </c>
    </row>
    <row r="153" customFormat="false" ht="15" hidden="false" customHeight="false" outlineLevel="0" collapsed="false">
      <c r="A153" s="34" t="s">
        <v>645</v>
      </c>
      <c r="B153" s="30" t="s">
        <v>41</v>
      </c>
      <c r="C153" s="30" t="s">
        <v>6</v>
      </c>
      <c r="D153" s="30" t="s">
        <v>104</v>
      </c>
      <c r="E153" s="37" t="n">
        <v>21.47</v>
      </c>
      <c r="F153" s="35"/>
      <c r="G153" s="33" t="n">
        <f aca="false">SUM(E153*F153)</f>
        <v>0</v>
      </c>
    </row>
    <row r="154" customFormat="false" ht="15" hidden="false" customHeight="false" outlineLevel="0" collapsed="false">
      <c r="A154" s="34" t="s">
        <v>646</v>
      </c>
      <c r="B154" s="30" t="s">
        <v>569</v>
      </c>
      <c r="C154" s="30" t="s">
        <v>7</v>
      </c>
      <c r="D154" s="30" t="s">
        <v>647</v>
      </c>
      <c r="E154" s="63" t="n">
        <v>8.12</v>
      </c>
      <c r="F154" s="35" t="n">
        <v>10</v>
      </c>
      <c r="G154" s="33" t="n">
        <f aca="false">SUM(E154*F154)</f>
        <v>81.2</v>
      </c>
    </row>
    <row r="155" customFormat="false" ht="15" hidden="false" customHeight="false" outlineLevel="0" collapsed="false">
      <c r="A155" s="34" t="s">
        <v>648</v>
      </c>
      <c r="B155" s="30" t="s">
        <v>41</v>
      </c>
      <c r="C155" s="30" t="s">
        <v>7</v>
      </c>
      <c r="D155" s="30" t="s">
        <v>19</v>
      </c>
      <c r="E155" s="37" t="n">
        <v>35.57</v>
      </c>
      <c r="F155" s="35"/>
      <c r="G155" s="33" t="n">
        <f aca="false">SUM(E155*F155)</f>
        <v>0</v>
      </c>
    </row>
    <row r="156" customFormat="false" ht="15" hidden="false" customHeight="false" outlineLevel="0" collapsed="false">
      <c r="A156" s="59" t="s">
        <v>303</v>
      </c>
      <c r="B156" s="57" t="s">
        <v>41</v>
      </c>
      <c r="C156" s="57" t="s">
        <v>7</v>
      </c>
      <c r="D156" s="57" t="s">
        <v>104</v>
      </c>
      <c r="E156" s="60" t="n">
        <v>3.34</v>
      </c>
      <c r="F156" s="35"/>
      <c r="G156" s="33" t="n">
        <f aca="false">SUM(E156*F156)</f>
        <v>0</v>
      </c>
    </row>
    <row r="157" customFormat="false" ht="15" hidden="false" customHeight="false" outlineLevel="0" collapsed="false">
      <c r="A157" s="34" t="s">
        <v>304</v>
      </c>
      <c r="B157" s="57" t="s">
        <v>41</v>
      </c>
      <c r="C157" s="30" t="s">
        <v>6</v>
      </c>
      <c r="D157" s="30" t="s">
        <v>17</v>
      </c>
      <c r="E157" s="37" t="n">
        <v>3.12</v>
      </c>
      <c r="F157" s="35" t="n">
        <v>8</v>
      </c>
      <c r="G157" s="33" t="n">
        <f aca="false">SUM(E157*F157)</f>
        <v>24.96</v>
      </c>
    </row>
    <row r="158" customFormat="false" ht="15" hidden="false" customHeight="false" outlineLevel="0" collapsed="false">
      <c r="A158" s="34" t="s">
        <v>649</v>
      </c>
      <c r="B158" s="30" t="s">
        <v>41</v>
      </c>
      <c r="C158" s="30" t="s">
        <v>7</v>
      </c>
      <c r="D158" s="30" t="s">
        <v>49</v>
      </c>
      <c r="E158" s="37" t="n">
        <v>0.99</v>
      </c>
      <c r="F158" s="35" t="n">
        <v>50</v>
      </c>
      <c r="G158" s="33" t="n">
        <f aca="false">SUM(E158*F158)</f>
        <v>49.5</v>
      </c>
    </row>
    <row r="159" customFormat="false" ht="15" hidden="false" customHeight="false" outlineLevel="0" collapsed="false">
      <c r="A159" s="34" t="s">
        <v>650</v>
      </c>
      <c r="B159" s="30" t="s">
        <v>41</v>
      </c>
      <c r="C159" s="30" t="s">
        <v>6</v>
      </c>
      <c r="D159" s="30" t="s">
        <v>30</v>
      </c>
      <c r="E159" s="37"/>
      <c r="F159" s="35" t="n">
        <v>6</v>
      </c>
      <c r="G159" s="33" t="n">
        <f aca="false">SUM(E159*F159)</f>
        <v>0</v>
      </c>
    </row>
    <row r="160" customFormat="false" ht="15" hidden="false" customHeight="false" outlineLevel="0" collapsed="false">
      <c r="A160" s="34" t="s">
        <v>651</v>
      </c>
      <c r="B160" s="30" t="s">
        <v>41</v>
      </c>
      <c r="C160" s="30" t="s">
        <v>6</v>
      </c>
      <c r="D160" s="30" t="s">
        <v>27</v>
      </c>
      <c r="E160" s="37" t="n">
        <v>3</v>
      </c>
      <c r="F160" s="35"/>
      <c r="G160" s="33" t="n">
        <f aca="false">SUM(E160*F160)</f>
        <v>0</v>
      </c>
    </row>
    <row r="161" customFormat="false" ht="15" hidden="false" customHeight="false" outlineLevel="0" collapsed="false">
      <c r="A161" s="34" t="s">
        <v>652</v>
      </c>
      <c r="B161" s="30" t="s">
        <v>41</v>
      </c>
      <c r="C161" s="30" t="s">
        <v>7</v>
      </c>
      <c r="D161" s="30" t="s">
        <v>49</v>
      </c>
      <c r="E161" s="37"/>
      <c r="F161" s="35" t="n">
        <v>26</v>
      </c>
      <c r="G161" s="33" t="n">
        <f aca="false">SUM(E161*F161)</f>
        <v>0</v>
      </c>
    </row>
    <row r="162" customFormat="false" ht="15" hidden="false" customHeight="false" outlineLevel="0" collapsed="false">
      <c r="A162" s="40" t="s">
        <v>653</v>
      </c>
      <c r="B162" s="30" t="s">
        <v>41</v>
      </c>
      <c r="C162" s="36" t="s">
        <v>7</v>
      </c>
      <c r="D162" s="36" t="s">
        <v>654</v>
      </c>
      <c r="E162" s="37" t="n">
        <v>11.39</v>
      </c>
      <c r="F162" s="35"/>
      <c r="G162" s="33" t="n">
        <f aca="false">SUM(E162*F162)</f>
        <v>0</v>
      </c>
    </row>
    <row r="163" customFormat="false" ht="15" hidden="false" customHeight="false" outlineLevel="0" collapsed="false">
      <c r="A163" s="34" t="s">
        <v>655</v>
      </c>
      <c r="B163" s="30" t="s">
        <v>569</v>
      </c>
      <c r="C163" s="30" t="s">
        <v>7</v>
      </c>
      <c r="D163" s="30" t="s">
        <v>119</v>
      </c>
      <c r="E163" s="37" t="n">
        <v>5.34</v>
      </c>
      <c r="F163" s="35"/>
      <c r="G163" s="33" t="n">
        <f aca="false">SUM(E163*F163)</f>
        <v>0</v>
      </c>
    </row>
    <row r="164" customFormat="false" ht="15" hidden="false" customHeight="false" outlineLevel="0" collapsed="false">
      <c r="A164" s="34" t="s">
        <v>656</v>
      </c>
      <c r="B164" s="57" t="s">
        <v>41</v>
      </c>
      <c r="C164" s="30" t="s">
        <v>6</v>
      </c>
      <c r="D164" s="30" t="s">
        <v>104</v>
      </c>
      <c r="E164" s="37" t="n">
        <v>32</v>
      </c>
      <c r="F164" s="35" t="n">
        <v>1</v>
      </c>
      <c r="G164" s="33" t="n">
        <f aca="false">SUM(E164*F164)</f>
        <v>32</v>
      </c>
    </row>
    <row r="165" customFormat="false" ht="15" hidden="false" customHeight="false" outlineLevel="0" collapsed="false">
      <c r="A165" s="34" t="s">
        <v>657</v>
      </c>
      <c r="B165" s="30" t="s">
        <v>41</v>
      </c>
      <c r="C165" s="30" t="s">
        <v>6</v>
      </c>
      <c r="D165" s="30" t="s">
        <v>49</v>
      </c>
      <c r="E165" s="37" t="n">
        <v>8.24</v>
      </c>
      <c r="F165" s="35"/>
      <c r="G165" s="33" t="n">
        <f aca="false">SUM(E165*F165)</f>
        <v>0</v>
      </c>
    </row>
    <row r="166" customFormat="false" ht="15" hidden="false" customHeight="false" outlineLevel="0" collapsed="false">
      <c r="A166" s="34" t="s">
        <v>658</v>
      </c>
      <c r="B166" s="30" t="s">
        <v>569</v>
      </c>
      <c r="C166" s="30" t="s">
        <v>7</v>
      </c>
      <c r="D166" s="30" t="s">
        <v>571</v>
      </c>
      <c r="E166" s="38" t="n">
        <v>3.19</v>
      </c>
      <c r="F166" s="56" t="n">
        <v>20</v>
      </c>
      <c r="G166" s="33" t="n">
        <f aca="false">SUM(E166*F166)</f>
        <v>63.8</v>
      </c>
    </row>
    <row r="167" customFormat="false" ht="15" hidden="false" customHeight="false" outlineLevel="0" collapsed="false">
      <c r="A167" s="34" t="s">
        <v>659</v>
      </c>
      <c r="B167" s="30" t="s">
        <v>41</v>
      </c>
      <c r="C167" s="30" t="s">
        <v>7</v>
      </c>
      <c r="D167" s="30" t="s">
        <v>30</v>
      </c>
      <c r="E167" s="37"/>
      <c r="F167" s="35" t="n">
        <v>3</v>
      </c>
      <c r="G167" s="33" t="n">
        <f aca="false">SUM(E167*F167)</f>
        <v>0</v>
      </c>
    </row>
    <row r="168" customFormat="false" ht="15" hidden="false" customHeight="false" outlineLevel="0" collapsed="false">
      <c r="A168" s="34" t="s">
        <v>660</v>
      </c>
      <c r="B168" s="30" t="s">
        <v>41</v>
      </c>
      <c r="C168" s="30" t="s">
        <v>6</v>
      </c>
      <c r="D168" s="30" t="s">
        <v>49</v>
      </c>
      <c r="E168" s="37" t="n">
        <v>5.95</v>
      </c>
      <c r="F168" s="35" t="n">
        <v>6</v>
      </c>
      <c r="G168" s="33" t="n">
        <f aca="false">SUM(E168*F168)</f>
        <v>35.7</v>
      </c>
    </row>
    <row r="169" customFormat="false" ht="15" hidden="false" customHeight="false" outlineLevel="0" collapsed="false">
      <c r="A169" s="34" t="s">
        <v>661</v>
      </c>
      <c r="B169" s="30" t="s">
        <v>41</v>
      </c>
      <c r="C169" s="30" t="s">
        <v>7</v>
      </c>
      <c r="D169" s="30" t="s">
        <v>104</v>
      </c>
      <c r="E169" s="37" t="n">
        <v>19.86</v>
      </c>
      <c r="F169" s="35"/>
      <c r="G169" s="33" t="n">
        <f aca="false">SUM(E169*F169)</f>
        <v>0</v>
      </c>
    </row>
    <row r="170" customFormat="false" ht="15" hidden="false" customHeight="false" outlineLevel="0" collapsed="false">
      <c r="A170" s="34" t="s">
        <v>662</v>
      </c>
      <c r="B170" s="57" t="s">
        <v>41</v>
      </c>
      <c r="C170" s="30" t="s">
        <v>6</v>
      </c>
      <c r="D170" s="30" t="s">
        <v>35</v>
      </c>
      <c r="E170" s="37" t="n">
        <v>15</v>
      </c>
      <c r="F170" s="35"/>
      <c r="G170" s="33" t="n">
        <f aca="false">SUM(E170*F170)</f>
        <v>0</v>
      </c>
    </row>
    <row r="171" customFormat="false" ht="15" hidden="false" customHeight="false" outlineLevel="0" collapsed="false">
      <c r="A171" s="34" t="s">
        <v>663</v>
      </c>
      <c r="B171" s="30" t="s">
        <v>41</v>
      </c>
      <c r="C171" s="30" t="s">
        <v>7</v>
      </c>
      <c r="D171" s="30" t="s">
        <v>17</v>
      </c>
      <c r="E171" s="37" t="n">
        <v>3.05</v>
      </c>
      <c r="F171" s="35" t="n">
        <v>20</v>
      </c>
      <c r="G171" s="33" t="n">
        <f aca="false">SUM(E171*F171)</f>
        <v>61</v>
      </c>
    </row>
    <row r="172" customFormat="false" ht="15" hidden="false" customHeight="false" outlineLevel="0" collapsed="false">
      <c r="A172" s="34" t="s">
        <v>664</v>
      </c>
      <c r="B172" s="30" t="s">
        <v>665</v>
      </c>
      <c r="C172" s="30" t="s">
        <v>6</v>
      </c>
      <c r="D172" s="30" t="s">
        <v>104</v>
      </c>
      <c r="E172" s="37" t="n">
        <v>0.36</v>
      </c>
      <c r="F172" s="35"/>
      <c r="G172" s="33" t="n">
        <f aca="false">SUM(E172*F172)</f>
        <v>0</v>
      </c>
    </row>
    <row r="173" customFormat="false" ht="15" hidden="false" customHeight="false" outlineLevel="0" collapsed="false">
      <c r="A173" s="34" t="s">
        <v>666</v>
      </c>
      <c r="B173" s="30" t="s">
        <v>16</v>
      </c>
      <c r="C173" s="30" t="s">
        <v>6</v>
      </c>
      <c r="D173" s="30" t="s">
        <v>49</v>
      </c>
      <c r="E173" s="37" t="n">
        <v>2.3</v>
      </c>
      <c r="F173" s="35" t="n">
        <v>20</v>
      </c>
      <c r="G173" s="33" t="n">
        <f aca="false">SUM(E173*F173)</f>
        <v>46</v>
      </c>
    </row>
    <row r="174" customFormat="false" ht="15" hidden="false" customHeight="false" outlineLevel="0" collapsed="false">
      <c r="A174" s="34" t="s">
        <v>667</v>
      </c>
      <c r="B174" s="30" t="s">
        <v>16</v>
      </c>
      <c r="C174" s="30" t="s">
        <v>7</v>
      </c>
      <c r="D174" s="30" t="s">
        <v>27</v>
      </c>
      <c r="E174" s="37" t="n">
        <v>14.25</v>
      </c>
      <c r="F174" s="35" t="n">
        <v>0.5</v>
      </c>
      <c r="G174" s="33" t="n">
        <f aca="false">SUM(E174*F174)</f>
        <v>7.125</v>
      </c>
    </row>
    <row r="175" customFormat="false" ht="15" hidden="false" customHeight="false" outlineLevel="0" collapsed="false">
      <c r="A175" s="34" t="s">
        <v>668</v>
      </c>
      <c r="B175" s="57" t="s">
        <v>41</v>
      </c>
      <c r="C175" s="30" t="s">
        <v>6</v>
      </c>
      <c r="D175" s="30" t="s">
        <v>49</v>
      </c>
      <c r="E175" s="37" t="n">
        <v>4.45</v>
      </c>
      <c r="F175" s="35"/>
      <c r="G175" s="33" t="n">
        <f aca="false">SUM(E175*F175)</f>
        <v>0</v>
      </c>
    </row>
    <row r="176" customFormat="false" ht="15" hidden="false" customHeight="false" outlineLevel="0" collapsed="false">
      <c r="A176" s="34" t="s">
        <v>272</v>
      </c>
      <c r="B176" s="57" t="s">
        <v>41</v>
      </c>
      <c r="C176" s="30" t="s">
        <v>6</v>
      </c>
      <c r="D176" s="30" t="s">
        <v>45</v>
      </c>
      <c r="E176" s="37" t="n">
        <v>9.13</v>
      </c>
      <c r="F176" s="35" t="n">
        <v>8</v>
      </c>
      <c r="G176" s="33" t="n">
        <f aca="false">SUM(E176*F176)</f>
        <v>73.04</v>
      </c>
    </row>
    <row r="177" customFormat="false" ht="15" hidden="false" customHeight="false" outlineLevel="0" collapsed="false">
      <c r="A177" s="59" t="s">
        <v>273</v>
      </c>
      <c r="B177" s="57" t="s">
        <v>41</v>
      </c>
      <c r="C177" s="57" t="s">
        <v>6</v>
      </c>
      <c r="D177" s="57" t="s">
        <v>45</v>
      </c>
      <c r="E177" s="37" t="n">
        <v>4</v>
      </c>
      <c r="F177" s="35"/>
      <c r="G177" s="33" t="n">
        <f aca="false">SUM(E177*F177)</f>
        <v>0</v>
      </c>
    </row>
    <row r="178" customFormat="false" ht="15" hidden="false" customHeight="false" outlineLevel="0" collapsed="false">
      <c r="A178" s="34" t="s">
        <v>669</v>
      </c>
      <c r="B178" s="30" t="s">
        <v>41</v>
      </c>
      <c r="C178" s="30" t="s">
        <v>6</v>
      </c>
      <c r="D178" s="30" t="s">
        <v>250</v>
      </c>
      <c r="E178" s="37" t="n">
        <v>17.82</v>
      </c>
      <c r="F178" s="35"/>
      <c r="G178" s="33" t="n">
        <f aca="false">SUM(E178*F178)</f>
        <v>0</v>
      </c>
    </row>
    <row r="179" customFormat="false" ht="15" hidden="false" customHeight="false" outlineLevel="0" collapsed="false">
      <c r="A179" s="34" t="s">
        <v>670</v>
      </c>
      <c r="B179" s="30" t="s">
        <v>41</v>
      </c>
      <c r="C179" s="30" t="s">
        <v>6</v>
      </c>
      <c r="D179" s="30" t="s">
        <v>49</v>
      </c>
      <c r="E179" s="37" t="n">
        <v>4</v>
      </c>
      <c r="F179" s="35" t="n">
        <v>8</v>
      </c>
      <c r="G179" s="33" t="n">
        <f aca="false">SUM(E179*F179)</f>
        <v>32</v>
      </c>
    </row>
    <row r="180" customFormat="false" ht="15" hidden="false" customHeight="false" outlineLevel="0" collapsed="false">
      <c r="A180" s="34" t="s">
        <v>671</v>
      </c>
      <c r="B180" s="30" t="s">
        <v>41</v>
      </c>
      <c r="C180" s="30" t="s">
        <v>6</v>
      </c>
      <c r="D180" s="30" t="s">
        <v>49</v>
      </c>
      <c r="E180" s="37" t="n">
        <v>2</v>
      </c>
      <c r="F180" s="35" t="n">
        <v>15</v>
      </c>
      <c r="G180" s="33" t="n">
        <f aca="false">SUM(E180*F180)</f>
        <v>30</v>
      </c>
    </row>
    <row r="181" customFormat="false" ht="15" hidden="false" customHeight="false" outlineLevel="0" collapsed="false">
      <c r="A181" s="34" t="s">
        <v>672</v>
      </c>
      <c r="B181" s="30" t="s">
        <v>41</v>
      </c>
      <c r="C181" s="30" t="s">
        <v>7</v>
      </c>
      <c r="D181" s="30" t="s">
        <v>104</v>
      </c>
      <c r="E181" s="37" t="n">
        <v>11</v>
      </c>
      <c r="F181" s="35" t="n">
        <v>1</v>
      </c>
      <c r="G181" s="33" t="n">
        <f aca="false">SUM(E181*F181)</f>
        <v>11</v>
      </c>
    </row>
    <row r="182" customFormat="false" ht="15" hidden="false" customHeight="false" outlineLevel="0" collapsed="false">
      <c r="A182" s="34" t="s">
        <v>673</v>
      </c>
      <c r="B182" s="30" t="s">
        <v>41</v>
      </c>
      <c r="C182" s="30" t="s">
        <v>7</v>
      </c>
      <c r="D182" s="30" t="s">
        <v>19</v>
      </c>
      <c r="E182" s="37" t="n">
        <v>12.47</v>
      </c>
      <c r="F182" s="35" t="n">
        <v>1</v>
      </c>
      <c r="G182" s="33" t="n">
        <f aca="false">SUM(E182*F182)</f>
        <v>12.47</v>
      </c>
    </row>
    <row r="183" customFormat="false" ht="15" hidden="false" customHeight="false" outlineLevel="0" collapsed="false">
      <c r="A183" s="59" t="s">
        <v>315</v>
      </c>
      <c r="B183" s="30" t="s">
        <v>41</v>
      </c>
      <c r="C183" s="57" t="s">
        <v>7</v>
      </c>
      <c r="D183" s="57" t="s">
        <v>45</v>
      </c>
      <c r="E183" s="37" t="n">
        <v>2.28</v>
      </c>
      <c r="F183" s="56" t="n">
        <v>6</v>
      </c>
      <c r="G183" s="33" t="n">
        <f aca="false">SUM(E183*F183)</f>
        <v>13.68</v>
      </c>
    </row>
    <row r="184" customFormat="false" ht="15" hidden="false" customHeight="false" outlineLevel="0" collapsed="false">
      <c r="A184" s="34" t="s">
        <v>674</v>
      </c>
      <c r="B184" s="30" t="s">
        <v>41</v>
      </c>
      <c r="C184" s="30" t="s">
        <v>6</v>
      </c>
      <c r="D184" s="30" t="s">
        <v>30</v>
      </c>
      <c r="E184" s="37" t="n">
        <v>1</v>
      </c>
      <c r="F184" s="35"/>
      <c r="G184" s="33" t="n">
        <f aca="false">SUM(E184*F184)</f>
        <v>0</v>
      </c>
    </row>
    <row r="185" customFormat="false" ht="15" hidden="false" customHeight="false" outlineLevel="0" collapsed="false">
      <c r="A185" s="59" t="s">
        <v>675</v>
      </c>
      <c r="B185" s="30" t="s">
        <v>41</v>
      </c>
      <c r="C185" s="57" t="s">
        <v>6</v>
      </c>
      <c r="D185" s="57" t="s">
        <v>104</v>
      </c>
      <c r="E185" s="60" t="n">
        <v>1.07</v>
      </c>
      <c r="F185" s="35" t="n">
        <v>48</v>
      </c>
      <c r="G185" s="33" t="n">
        <f aca="false">SUM(E185*F185)</f>
        <v>51.36</v>
      </c>
    </row>
    <row r="186" customFormat="false" ht="15" hidden="false" customHeight="false" outlineLevel="0" collapsed="false">
      <c r="A186" s="34" t="s">
        <v>676</v>
      </c>
      <c r="B186" s="30" t="s">
        <v>41</v>
      </c>
      <c r="C186" s="30" t="s">
        <v>7</v>
      </c>
      <c r="D186" s="30" t="s">
        <v>30</v>
      </c>
      <c r="E186" s="37"/>
      <c r="F186" s="35" t="n">
        <v>1</v>
      </c>
      <c r="G186" s="33" t="n">
        <f aca="false">SUM(E186*F186)</f>
        <v>0</v>
      </c>
    </row>
    <row r="187" customFormat="false" ht="15" hidden="false" customHeight="false" outlineLevel="0" collapsed="false">
      <c r="A187" s="34" t="s">
        <v>677</v>
      </c>
      <c r="B187" s="30" t="s">
        <v>41</v>
      </c>
      <c r="C187" s="30" t="s">
        <v>7</v>
      </c>
      <c r="D187" s="30" t="s">
        <v>49</v>
      </c>
      <c r="E187" s="37"/>
      <c r="F187" s="35" t="n">
        <v>2</v>
      </c>
      <c r="G187" s="33" t="n">
        <f aca="false">SUM(E187*F187)</f>
        <v>0</v>
      </c>
    </row>
    <row r="188" customFormat="false" ht="15" hidden="false" customHeight="false" outlineLevel="0" collapsed="false">
      <c r="A188" s="34" t="s">
        <v>678</v>
      </c>
      <c r="B188" s="30" t="s">
        <v>41</v>
      </c>
      <c r="C188" s="30" t="s">
        <v>6</v>
      </c>
      <c r="D188" s="30" t="s">
        <v>104</v>
      </c>
      <c r="E188" s="37" t="n">
        <v>26.55</v>
      </c>
      <c r="F188" s="35"/>
      <c r="G188" s="33" t="n">
        <f aca="false">SUM(E188*F188)</f>
        <v>0</v>
      </c>
    </row>
    <row r="189" customFormat="false" ht="15" hidden="false" customHeight="false" outlineLevel="0" collapsed="false">
      <c r="A189" s="34" t="s">
        <v>679</v>
      </c>
      <c r="B189" s="30" t="s">
        <v>41</v>
      </c>
      <c r="C189" s="30" t="s">
        <v>6</v>
      </c>
      <c r="D189" s="30" t="s">
        <v>104</v>
      </c>
      <c r="E189" s="37" t="n">
        <v>18</v>
      </c>
      <c r="F189" s="35"/>
      <c r="G189" s="33" t="n">
        <f aca="false">SUM(E189*F189)</f>
        <v>0</v>
      </c>
    </row>
    <row r="190" customFormat="false" ht="15" hidden="false" customHeight="false" outlineLevel="0" collapsed="false">
      <c r="A190" s="34" t="s">
        <v>680</v>
      </c>
      <c r="B190" s="30" t="s">
        <v>575</v>
      </c>
      <c r="C190" s="30" t="s">
        <v>7</v>
      </c>
      <c r="D190" s="30" t="s">
        <v>104</v>
      </c>
      <c r="E190" s="54" t="n">
        <v>8.81</v>
      </c>
      <c r="F190" s="35" t="n">
        <v>4</v>
      </c>
      <c r="G190" s="55" t="n">
        <f aca="false">SUM(E190*F190)</f>
        <v>35.24</v>
      </c>
    </row>
    <row r="191" customFormat="false" ht="15" hidden="false" customHeight="false" outlineLevel="0" collapsed="false">
      <c r="A191" s="34" t="s">
        <v>427</v>
      </c>
      <c r="B191" s="30" t="s">
        <v>41</v>
      </c>
      <c r="C191" s="30" t="s">
        <v>6</v>
      </c>
      <c r="D191" s="30" t="s">
        <v>104</v>
      </c>
      <c r="E191" s="72" t="n">
        <v>17.11</v>
      </c>
      <c r="F191" s="35"/>
      <c r="G191" s="33" t="n">
        <f aca="false">SUM(E191*F191)</f>
        <v>0</v>
      </c>
    </row>
    <row r="192" customFormat="false" ht="15" hidden="false" customHeight="false" outlineLevel="0" collapsed="false">
      <c r="A192" s="34" t="s">
        <v>681</v>
      </c>
      <c r="B192" s="30" t="s">
        <v>41</v>
      </c>
      <c r="C192" s="30" t="s">
        <v>7</v>
      </c>
      <c r="D192" s="30" t="s">
        <v>42</v>
      </c>
      <c r="E192" s="37" t="n">
        <v>11.55</v>
      </c>
      <c r="F192" s="35" t="n">
        <v>4.5</v>
      </c>
      <c r="G192" s="33" t="n">
        <f aca="false">SUM(E192*F192)</f>
        <v>51.975</v>
      </c>
    </row>
    <row r="193" customFormat="false" ht="15" hidden="false" customHeight="false" outlineLevel="0" collapsed="false">
      <c r="A193" s="34" t="s">
        <v>682</v>
      </c>
      <c r="B193" s="30" t="s">
        <v>41</v>
      </c>
      <c r="C193" s="30" t="s">
        <v>7</v>
      </c>
      <c r="D193" s="30" t="s">
        <v>104</v>
      </c>
      <c r="E193" s="37" t="n">
        <v>4.53</v>
      </c>
      <c r="F193" s="35"/>
      <c r="G193" s="33" t="n">
        <f aca="false">SUM(E193*F193)</f>
        <v>0</v>
      </c>
    </row>
    <row r="194" customFormat="false" ht="15" hidden="false" customHeight="false" outlineLevel="0" collapsed="false">
      <c r="A194" s="34" t="s">
        <v>683</v>
      </c>
      <c r="B194" s="30" t="s">
        <v>41</v>
      </c>
      <c r="C194" s="30" t="s">
        <v>6</v>
      </c>
      <c r="D194" s="30" t="s">
        <v>49</v>
      </c>
      <c r="E194" s="37" t="n">
        <v>0.5</v>
      </c>
      <c r="F194" s="35"/>
      <c r="G194" s="33" t="n">
        <f aca="false">SUM(E194*F194)</f>
        <v>0</v>
      </c>
    </row>
    <row r="195" customFormat="false" ht="15" hidden="false" customHeight="false" outlineLevel="0" collapsed="false">
      <c r="A195" s="34" t="s">
        <v>368</v>
      </c>
      <c r="B195" s="57" t="s">
        <v>41</v>
      </c>
      <c r="C195" s="30" t="s">
        <v>6</v>
      </c>
      <c r="D195" s="30" t="s">
        <v>104</v>
      </c>
      <c r="E195" s="37" t="n">
        <v>0.98</v>
      </c>
      <c r="F195" s="35" t="n">
        <v>26</v>
      </c>
      <c r="G195" s="33" t="n">
        <f aca="false">SUM(E195*F195)</f>
        <v>25.48</v>
      </c>
    </row>
    <row r="196" customFormat="false" ht="15" hidden="false" customHeight="false" outlineLevel="0" collapsed="false">
      <c r="A196" s="34" t="s">
        <v>370</v>
      </c>
      <c r="B196" s="57" t="s">
        <v>41</v>
      </c>
      <c r="C196" s="30" t="s">
        <v>6</v>
      </c>
      <c r="D196" s="30" t="s">
        <v>104</v>
      </c>
      <c r="E196" s="37" t="n">
        <v>1.93</v>
      </c>
      <c r="F196" s="35" t="n">
        <v>6.1</v>
      </c>
      <c r="G196" s="33" t="n">
        <f aca="false">SUM(E196*F196)</f>
        <v>11.773</v>
      </c>
    </row>
    <row r="197" customFormat="false" ht="15" hidden="false" customHeight="false" outlineLevel="0" collapsed="false">
      <c r="A197" s="34" t="s">
        <v>371</v>
      </c>
      <c r="B197" s="57" t="s">
        <v>41</v>
      </c>
      <c r="C197" s="30" t="s">
        <v>6</v>
      </c>
      <c r="D197" s="30" t="s">
        <v>49</v>
      </c>
      <c r="E197" s="37" t="n">
        <v>0.49</v>
      </c>
      <c r="F197" s="35" t="n">
        <v>42</v>
      </c>
      <c r="G197" s="33" t="n">
        <f aca="false">SUM(E197*F197)</f>
        <v>20.58</v>
      </c>
    </row>
    <row r="198" customFormat="false" ht="15" hidden="false" customHeight="false" outlineLevel="0" collapsed="false">
      <c r="A198" s="34" t="s">
        <v>684</v>
      </c>
      <c r="B198" s="30" t="s">
        <v>41</v>
      </c>
      <c r="C198" s="30" t="s">
        <v>6</v>
      </c>
      <c r="D198" s="30" t="s">
        <v>49</v>
      </c>
      <c r="E198" s="37" t="n">
        <v>2.01</v>
      </c>
      <c r="F198" s="35" t="n">
        <v>2</v>
      </c>
      <c r="G198" s="33" t="n">
        <f aca="false">SUM(E198*F198)</f>
        <v>4.02</v>
      </c>
    </row>
    <row r="199" customFormat="false" ht="15" hidden="false" customHeight="false" outlineLevel="0" collapsed="false">
      <c r="A199" s="34" t="s">
        <v>685</v>
      </c>
      <c r="B199" s="30"/>
      <c r="C199" s="30"/>
      <c r="D199" s="30"/>
      <c r="E199" s="37"/>
      <c r="F199" s="35"/>
      <c r="G199" s="33" t="n">
        <f aca="false">SUM(E199*F199)</f>
        <v>0</v>
      </c>
    </row>
    <row r="200" customFormat="false" ht="15" hidden="false" customHeight="false" outlineLevel="0" collapsed="false">
      <c r="A200" s="34" t="s">
        <v>686</v>
      </c>
      <c r="B200" s="30" t="s">
        <v>41</v>
      </c>
      <c r="C200" s="30" t="s">
        <v>6</v>
      </c>
      <c r="D200" s="30" t="s">
        <v>49</v>
      </c>
      <c r="E200" s="37" t="n">
        <v>3.56</v>
      </c>
      <c r="F200" s="35"/>
      <c r="G200" s="33" t="n">
        <f aca="false">SUM(E200*F200)</f>
        <v>0</v>
      </c>
    </row>
    <row r="201" customFormat="false" ht="15" hidden="false" customHeight="false" outlineLevel="0" collapsed="false">
      <c r="A201" s="34" t="s">
        <v>687</v>
      </c>
      <c r="B201" s="30" t="s">
        <v>665</v>
      </c>
      <c r="C201" s="30" t="s">
        <v>7</v>
      </c>
      <c r="D201" s="30" t="s">
        <v>19</v>
      </c>
      <c r="E201" s="37" t="n">
        <v>27.61</v>
      </c>
      <c r="F201" s="35"/>
      <c r="G201" s="33" t="n">
        <f aca="false">SUM(E201*F201)</f>
        <v>0</v>
      </c>
    </row>
    <row r="202" customFormat="false" ht="15" hidden="false" customHeight="false" outlineLevel="0" collapsed="false">
      <c r="A202" s="34" t="s">
        <v>688</v>
      </c>
      <c r="B202" s="30" t="s">
        <v>665</v>
      </c>
      <c r="C202" s="30" t="s">
        <v>7</v>
      </c>
      <c r="D202" s="30" t="s">
        <v>19</v>
      </c>
      <c r="E202" s="37" t="n">
        <v>26.44</v>
      </c>
      <c r="F202" s="35"/>
      <c r="G202" s="33" t="n">
        <f aca="false">SUM(E202*F202)</f>
        <v>0</v>
      </c>
    </row>
    <row r="203" customFormat="false" ht="15" hidden="false" customHeight="false" outlineLevel="0" collapsed="false">
      <c r="A203" s="34" t="s">
        <v>689</v>
      </c>
      <c r="B203" s="30" t="s">
        <v>665</v>
      </c>
      <c r="C203" s="30" t="s">
        <v>7</v>
      </c>
      <c r="D203" s="30" t="s">
        <v>19</v>
      </c>
      <c r="E203" s="37" t="n">
        <v>19.03</v>
      </c>
      <c r="F203" s="35"/>
      <c r="G203" s="33" t="n">
        <f aca="false">SUM(E203*F203)</f>
        <v>0</v>
      </c>
    </row>
    <row r="204" customFormat="false" ht="15" hidden="false" customHeight="false" outlineLevel="0" collapsed="false">
      <c r="A204" s="34" t="s">
        <v>690</v>
      </c>
      <c r="B204" s="30" t="s">
        <v>665</v>
      </c>
      <c r="C204" s="30" t="s">
        <v>7</v>
      </c>
      <c r="D204" s="30" t="s">
        <v>19</v>
      </c>
      <c r="E204" s="37" t="n">
        <v>25.44</v>
      </c>
      <c r="F204" s="35"/>
      <c r="G204" s="33" t="n">
        <f aca="false">SUM(E204*F204)</f>
        <v>0</v>
      </c>
    </row>
    <row r="205" customFormat="false" ht="15" hidden="false" customHeight="false" outlineLevel="0" collapsed="false">
      <c r="A205" s="34" t="s">
        <v>691</v>
      </c>
      <c r="B205" s="30" t="s">
        <v>665</v>
      </c>
      <c r="C205" s="30" t="s">
        <v>7</v>
      </c>
      <c r="D205" s="30" t="s">
        <v>19</v>
      </c>
      <c r="E205" s="37" t="n">
        <v>32.29</v>
      </c>
      <c r="F205" s="35"/>
      <c r="G205" s="33" t="n">
        <f aca="false">SUM(E205*F205)</f>
        <v>0</v>
      </c>
    </row>
    <row r="206" customFormat="false" ht="15" hidden="false" customHeight="false" outlineLevel="0" collapsed="false">
      <c r="A206" s="34" t="s">
        <v>692</v>
      </c>
      <c r="B206" s="30" t="s">
        <v>665</v>
      </c>
      <c r="C206" s="30" t="s">
        <v>7</v>
      </c>
      <c r="D206" s="30" t="s">
        <v>693</v>
      </c>
      <c r="E206" s="37" t="n">
        <v>19.03</v>
      </c>
      <c r="F206" s="35"/>
      <c r="G206" s="33" t="n">
        <f aca="false">SUM(E206*F206)</f>
        <v>0</v>
      </c>
    </row>
    <row r="207" customFormat="false" ht="15" hidden="false" customHeight="false" outlineLevel="0" collapsed="false">
      <c r="A207" s="34" t="s">
        <v>694</v>
      </c>
      <c r="B207" s="30" t="s">
        <v>665</v>
      </c>
      <c r="C207" s="30" t="s">
        <v>7</v>
      </c>
      <c r="D207" s="30" t="s">
        <v>104</v>
      </c>
      <c r="E207" s="37" t="n">
        <v>8.13</v>
      </c>
      <c r="F207" s="35" t="n">
        <v>2.7</v>
      </c>
      <c r="G207" s="33" t="n">
        <f aca="false">SUM(E207*F207)</f>
        <v>21.951</v>
      </c>
    </row>
    <row r="208" customFormat="false" ht="15" hidden="false" customHeight="false" outlineLevel="0" collapsed="false">
      <c r="A208" s="34" t="s">
        <v>695</v>
      </c>
      <c r="B208" s="30" t="s">
        <v>41</v>
      </c>
      <c r="C208" s="30" t="s">
        <v>7</v>
      </c>
      <c r="D208" s="30" t="s">
        <v>30</v>
      </c>
      <c r="E208" s="37" t="n">
        <v>5.1</v>
      </c>
      <c r="F208" s="35"/>
      <c r="G208" s="33" t="n">
        <f aca="false">SUM(E208*F208)</f>
        <v>0</v>
      </c>
    </row>
    <row r="209" customFormat="false" ht="15" hidden="false" customHeight="false" outlineLevel="0" collapsed="false">
      <c r="A209" s="34" t="s">
        <v>696</v>
      </c>
      <c r="B209" s="30" t="s">
        <v>41</v>
      </c>
      <c r="C209" s="30" t="s">
        <v>6</v>
      </c>
      <c r="D209" s="30" t="s">
        <v>104</v>
      </c>
      <c r="E209" s="37" t="n">
        <v>6.42</v>
      </c>
      <c r="F209" s="35" t="n">
        <v>6</v>
      </c>
      <c r="G209" s="33" t="n">
        <f aca="false">SUM(E209*F209)</f>
        <v>38.52</v>
      </c>
    </row>
    <row r="210" customFormat="false" ht="15" hidden="false" customHeight="false" outlineLevel="0" collapsed="false">
      <c r="A210" s="59" t="s">
        <v>697</v>
      </c>
      <c r="B210" s="30" t="s">
        <v>665</v>
      </c>
      <c r="C210" s="57" t="s">
        <v>7</v>
      </c>
      <c r="D210" s="57" t="s">
        <v>91</v>
      </c>
      <c r="E210" s="60" t="n">
        <v>36.75</v>
      </c>
      <c r="F210" s="35"/>
      <c r="G210" s="33" t="n">
        <f aca="false">SUM(E210*F210)</f>
        <v>0</v>
      </c>
    </row>
    <row r="211" customFormat="false" ht="15" hidden="false" customHeight="false" outlineLevel="0" collapsed="false">
      <c r="A211" s="34" t="s">
        <v>698</v>
      </c>
      <c r="B211" s="30" t="s">
        <v>569</v>
      </c>
      <c r="C211" s="30" t="s">
        <v>7</v>
      </c>
      <c r="D211" s="30" t="s">
        <v>119</v>
      </c>
      <c r="E211" s="37" t="n">
        <v>1.38</v>
      </c>
      <c r="F211" s="35"/>
      <c r="G211" s="33" t="n">
        <f aca="false">SUM(E211*F211)</f>
        <v>0</v>
      </c>
    </row>
    <row r="212" customFormat="false" ht="15" hidden="false" customHeight="false" outlineLevel="0" collapsed="false">
      <c r="A212" s="59" t="s">
        <v>699</v>
      </c>
      <c r="B212" s="30" t="s">
        <v>569</v>
      </c>
      <c r="C212" s="57" t="s">
        <v>7</v>
      </c>
      <c r="D212" s="57" t="s">
        <v>700</v>
      </c>
      <c r="E212" s="65" t="n">
        <v>1.55</v>
      </c>
      <c r="F212" s="35"/>
      <c r="G212" s="33" t="n">
        <f aca="false">SUM(E212*F212)</f>
        <v>0</v>
      </c>
    </row>
    <row r="213" customFormat="false" ht="15" hidden="false" customHeight="false" outlineLevel="0" collapsed="false">
      <c r="A213" s="34" t="s">
        <v>701</v>
      </c>
      <c r="B213" s="30" t="s">
        <v>41</v>
      </c>
      <c r="C213" s="30" t="s">
        <v>7</v>
      </c>
      <c r="D213" s="30" t="s">
        <v>49</v>
      </c>
      <c r="E213" s="37" t="n">
        <v>3.54</v>
      </c>
      <c r="F213" s="35"/>
      <c r="G213" s="33" t="n">
        <f aca="false">SUM(E213*F213)</f>
        <v>0</v>
      </c>
    </row>
    <row r="214" customFormat="false" ht="15" hidden="false" customHeight="false" outlineLevel="0" collapsed="false">
      <c r="A214" s="34" t="s">
        <v>157</v>
      </c>
      <c r="B214" s="30" t="s">
        <v>41</v>
      </c>
      <c r="C214" s="30" t="s">
        <v>7</v>
      </c>
      <c r="D214" s="30" t="s">
        <v>19</v>
      </c>
      <c r="E214" s="37" t="n">
        <v>28.24</v>
      </c>
      <c r="F214" s="35" t="n">
        <v>1</v>
      </c>
      <c r="G214" s="33" t="n">
        <f aca="false">SUM(E214*F214)</f>
        <v>28.24</v>
      </c>
    </row>
    <row r="215" customFormat="false" ht="15" hidden="false" customHeight="false" outlineLevel="0" collapsed="false">
      <c r="A215" s="34" t="s">
        <v>702</v>
      </c>
      <c r="B215" s="30" t="s">
        <v>41</v>
      </c>
      <c r="C215" s="30" t="s">
        <v>6</v>
      </c>
      <c r="D215" s="30" t="s">
        <v>104</v>
      </c>
      <c r="E215" s="37" t="n">
        <v>56.77</v>
      </c>
      <c r="F215" s="35"/>
      <c r="G215" s="33" t="n">
        <f aca="false">SUM(E215*F215)</f>
        <v>0</v>
      </c>
    </row>
    <row r="216" customFormat="false" ht="15" hidden="false" customHeight="false" outlineLevel="0" collapsed="false">
      <c r="A216" s="34" t="s">
        <v>703</v>
      </c>
      <c r="B216" s="30" t="s">
        <v>41</v>
      </c>
      <c r="C216" s="30" t="s">
        <v>7</v>
      </c>
      <c r="D216" s="30" t="s">
        <v>104</v>
      </c>
      <c r="E216" s="37" t="n">
        <v>32</v>
      </c>
      <c r="F216" s="35"/>
      <c r="G216" s="33" t="n">
        <f aca="false">SUM(E216*F216)</f>
        <v>0</v>
      </c>
    </row>
    <row r="217" customFormat="false" ht="15" hidden="false" customHeight="false" outlineLevel="0" collapsed="false">
      <c r="A217" s="34" t="s">
        <v>704</v>
      </c>
      <c r="B217" s="30" t="s">
        <v>41</v>
      </c>
      <c r="C217" s="30" t="s">
        <v>7</v>
      </c>
      <c r="D217" s="30" t="s">
        <v>104</v>
      </c>
      <c r="E217" s="37" t="n">
        <v>32</v>
      </c>
      <c r="F217" s="35"/>
      <c r="G217" s="33" t="n">
        <f aca="false">SUM(E217*F217)</f>
        <v>0</v>
      </c>
    </row>
    <row r="218" customFormat="false" ht="15" hidden="false" customHeight="false" outlineLevel="0" collapsed="false">
      <c r="A218" s="34" t="s">
        <v>705</v>
      </c>
      <c r="B218" s="30" t="s">
        <v>41</v>
      </c>
      <c r="C218" s="30" t="s">
        <v>7</v>
      </c>
      <c r="D218" s="30" t="s">
        <v>276</v>
      </c>
      <c r="E218" s="37" t="n">
        <v>6.67</v>
      </c>
      <c r="F218" s="35" t="n">
        <v>4</v>
      </c>
      <c r="G218" s="33" t="n">
        <f aca="false">SUM(E218*F218)</f>
        <v>26.68</v>
      </c>
    </row>
    <row r="219" customFormat="false" ht="15" hidden="false" customHeight="false" outlineLevel="0" collapsed="false">
      <c r="A219" s="34" t="s">
        <v>706</v>
      </c>
      <c r="B219" s="30" t="s">
        <v>41</v>
      </c>
      <c r="C219" s="30" t="s">
        <v>7</v>
      </c>
      <c r="D219" s="30" t="s">
        <v>104</v>
      </c>
      <c r="E219" s="37" t="n">
        <v>15</v>
      </c>
      <c r="F219" s="35" t="n">
        <v>1</v>
      </c>
      <c r="G219" s="33" t="n">
        <f aca="false">SUM(E219*F219)</f>
        <v>15</v>
      </c>
    </row>
    <row r="220" customFormat="false" ht="15" hidden="false" customHeight="false" outlineLevel="0" collapsed="false">
      <c r="A220" s="34" t="s">
        <v>707</v>
      </c>
      <c r="B220" s="30" t="s">
        <v>41</v>
      </c>
      <c r="C220" s="30" t="s">
        <v>7</v>
      </c>
      <c r="D220" s="30" t="s">
        <v>104</v>
      </c>
      <c r="E220" s="38" t="n">
        <v>22.1</v>
      </c>
      <c r="F220" s="35" t="n">
        <v>1</v>
      </c>
      <c r="G220" s="33" t="n">
        <f aca="false">SUM(E220*F220)</f>
        <v>22.1</v>
      </c>
    </row>
    <row r="221" customFormat="false" ht="15" hidden="false" customHeight="false" outlineLevel="0" collapsed="false">
      <c r="A221" s="34" t="s">
        <v>708</v>
      </c>
      <c r="B221" s="30" t="s">
        <v>41</v>
      </c>
      <c r="C221" s="30" t="s">
        <v>7</v>
      </c>
      <c r="D221" s="30" t="s">
        <v>104</v>
      </c>
      <c r="E221" s="37" t="n">
        <v>3.21</v>
      </c>
      <c r="F221" s="35"/>
      <c r="G221" s="33" t="n">
        <f aca="false">SUM(E221*F221)</f>
        <v>0</v>
      </c>
    </row>
    <row r="222" customFormat="false" ht="15" hidden="false" customHeight="false" outlineLevel="0" collapsed="false">
      <c r="A222" s="34" t="s">
        <v>709</v>
      </c>
      <c r="B222" s="30" t="s">
        <v>41</v>
      </c>
      <c r="C222" s="30" t="s">
        <v>7</v>
      </c>
      <c r="D222" s="30" t="s">
        <v>91</v>
      </c>
      <c r="E222" s="38" t="n">
        <v>6.04</v>
      </c>
      <c r="F222" s="35" t="n">
        <v>0.5</v>
      </c>
      <c r="G222" s="33" t="n">
        <f aca="false">SUM(E222*F222)</f>
        <v>3.02</v>
      </c>
    </row>
    <row r="223" customFormat="false" ht="15" hidden="false" customHeight="false" outlineLevel="0" collapsed="false">
      <c r="A223" s="34" t="s">
        <v>710</v>
      </c>
      <c r="B223" s="30" t="s">
        <v>41</v>
      </c>
      <c r="C223" s="30" t="s">
        <v>7</v>
      </c>
      <c r="D223" s="30" t="s">
        <v>91</v>
      </c>
      <c r="E223" s="37" t="n">
        <v>3.57</v>
      </c>
      <c r="F223" s="35"/>
      <c r="G223" s="33" t="n">
        <f aca="false">SUM(E223*F223)</f>
        <v>0</v>
      </c>
    </row>
    <row r="224" customFormat="false" ht="15" hidden="false" customHeight="false" outlineLevel="0" collapsed="false">
      <c r="A224" s="34" t="s">
        <v>388</v>
      </c>
      <c r="B224" s="30" t="s">
        <v>41</v>
      </c>
      <c r="C224" s="30" t="s">
        <v>7</v>
      </c>
      <c r="D224" s="30" t="s">
        <v>711</v>
      </c>
      <c r="E224" s="37" t="n">
        <v>2.5</v>
      </c>
      <c r="F224" s="35" t="n">
        <v>1.2</v>
      </c>
      <c r="G224" s="33" t="n">
        <f aca="false">SUM(E224*F224)</f>
        <v>3</v>
      </c>
    </row>
    <row r="225" customFormat="false" ht="15" hidden="false" customHeight="false" outlineLevel="0" collapsed="false">
      <c r="A225" s="34" t="s">
        <v>712</v>
      </c>
      <c r="B225" s="30" t="s">
        <v>41</v>
      </c>
      <c r="C225" s="30" t="s">
        <v>7</v>
      </c>
      <c r="D225" s="30" t="s">
        <v>91</v>
      </c>
      <c r="E225" s="37" t="n">
        <v>16.52</v>
      </c>
      <c r="F225" s="35" t="n">
        <v>0.5</v>
      </c>
      <c r="G225" s="33" t="n">
        <f aca="false">SUM(E225*F225)</f>
        <v>8.26</v>
      </c>
    </row>
    <row r="226" customFormat="false" ht="15" hidden="false" customHeight="false" outlineLevel="0" collapsed="false">
      <c r="A226" s="34" t="s">
        <v>389</v>
      </c>
      <c r="B226" s="30" t="s">
        <v>41</v>
      </c>
      <c r="C226" s="30" t="s">
        <v>7</v>
      </c>
      <c r="D226" s="30" t="s">
        <v>42</v>
      </c>
      <c r="E226" s="37" t="n">
        <v>17.94</v>
      </c>
      <c r="F226" s="35" t="n">
        <v>2.2</v>
      </c>
      <c r="G226" s="33" t="n">
        <f aca="false">SUM(E226*F226)</f>
        <v>39.468</v>
      </c>
    </row>
    <row r="227" customFormat="false" ht="15" hidden="false" customHeight="false" outlineLevel="0" collapsed="false">
      <c r="A227" s="34" t="s">
        <v>713</v>
      </c>
      <c r="B227" s="30" t="s">
        <v>41</v>
      </c>
      <c r="C227" s="30" t="s">
        <v>7</v>
      </c>
      <c r="D227" s="30" t="s">
        <v>714</v>
      </c>
      <c r="E227" s="37" t="n">
        <v>28.6</v>
      </c>
      <c r="F227" s="35" t="n">
        <v>1.5</v>
      </c>
      <c r="G227" s="33" t="n">
        <f aca="false">SUM(E227*F227)</f>
        <v>42.9</v>
      </c>
    </row>
    <row r="228" customFormat="false" ht="15" hidden="false" customHeight="false" outlineLevel="0" collapsed="false">
      <c r="A228" s="34" t="s">
        <v>715</v>
      </c>
      <c r="B228" s="30" t="s">
        <v>41</v>
      </c>
      <c r="C228" s="30" t="s">
        <v>7</v>
      </c>
      <c r="D228" s="30" t="s">
        <v>35</v>
      </c>
      <c r="E228" s="37" t="n">
        <v>11.34</v>
      </c>
      <c r="F228" s="35"/>
      <c r="G228" s="33" t="n">
        <f aca="false">SUM(E228*F228)</f>
        <v>0</v>
      </c>
    </row>
    <row r="229" customFormat="false" ht="15" hidden="false" customHeight="false" outlineLevel="0" collapsed="false">
      <c r="A229" s="34" t="s">
        <v>716</v>
      </c>
      <c r="B229" s="30" t="s">
        <v>41</v>
      </c>
      <c r="C229" s="30" t="s">
        <v>6</v>
      </c>
      <c r="D229" s="30" t="s">
        <v>49</v>
      </c>
      <c r="E229" s="37" t="n">
        <v>2</v>
      </c>
      <c r="F229" s="35" t="n">
        <v>0.5</v>
      </c>
      <c r="G229" s="33" t="n">
        <f aca="false">SUM(E229*F229)</f>
        <v>1</v>
      </c>
    </row>
    <row r="230" customFormat="false" ht="15" hidden="false" customHeight="false" outlineLevel="0" collapsed="false">
      <c r="A230" s="34" t="s">
        <v>717</v>
      </c>
      <c r="B230" s="30" t="s">
        <v>41</v>
      </c>
      <c r="C230" s="30" t="s">
        <v>7</v>
      </c>
      <c r="D230" s="30" t="s">
        <v>104</v>
      </c>
      <c r="E230" s="38" t="n">
        <v>12.36</v>
      </c>
      <c r="F230" s="35" t="n">
        <v>2</v>
      </c>
      <c r="G230" s="33" t="n">
        <f aca="false">SUM(E230*F230)</f>
        <v>24.72</v>
      </c>
    </row>
    <row r="231" customFormat="false" ht="15" hidden="false" customHeight="false" outlineLevel="0" collapsed="false">
      <c r="A231" s="34" t="s">
        <v>718</v>
      </c>
      <c r="B231" s="30" t="s">
        <v>53</v>
      </c>
      <c r="C231" s="30" t="s">
        <v>6</v>
      </c>
      <c r="D231" s="30" t="s">
        <v>104</v>
      </c>
      <c r="E231" s="37" t="n">
        <v>35</v>
      </c>
      <c r="F231" s="35" t="n">
        <v>1</v>
      </c>
      <c r="G231" s="33" t="n">
        <f aca="false">SUM(E231*F231)</f>
        <v>35</v>
      </c>
    </row>
    <row r="232" customFormat="false" ht="15" hidden="false" customHeight="false" outlineLevel="0" collapsed="false">
      <c r="A232" s="10" t="s">
        <v>8</v>
      </c>
      <c r="B232" s="41"/>
      <c r="C232" s="41"/>
      <c r="D232" s="41"/>
      <c r="E232" s="42"/>
      <c r="F232" s="43"/>
      <c r="G232" s="44" t="e">
        <f aca="false">SUBTOTAL(109,CN[total cost])</f>
        <v>#VALUE!</v>
      </c>
    </row>
  </sheetData>
  <sheetProtection sheet="true" password="9770" objects="true" scenarios="true" selectLockedCells="true" sort="false" autoFilter="false"/>
  <mergeCells count="1">
    <mergeCell ref="A1:J1"/>
  </mergeCells>
  <printOptions headings="false" gridLines="false" gridLinesSet="true" horizontalCentered="false" verticalCentered="false"/>
  <pageMargins left="0.2" right="0.2" top="0.7" bottom="0.75" header="0.3" footer="0.3"/>
  <pageSetup paperSize="1" scale="100" firstPageNumber="0" fitToWidth="1" fitToHeight="2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&amp;C&amp;"Calibri,Bold"&amp;16Vendue Range Associates LLC
Crowsnest Inventory</oddHeader>
    <oddFooter>&amp;L&amp;D&amp;R&amp;F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true"/>
  </sheetPr>
  <dimension ref="A1:J62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45" activePane="bottomLeft" state="frozen"/>
      <selection pane="topLeft" activeCell="A1" activeCellId="0" sqref="A1"/>
      <selection pane="bottomLeft" activeCell="E11" activeCellId="0" sqref="E11"/>
    </sheetView>
  </sheetViews>
  <sheetFormatPr defaultRowHeight="15"/>
  <cols>
    <col collapsed="false" hidden="false" max="1" min="1" style="13" width="28.7165991902834"/>
    <col collapsed="false" hidden="false" max="2" min="2" style="13" width="26.5708502024291"/>
    <col collapsed="false" hidden="false" max="3" min="3" style="13" width="16.7125506072875"/>
    <col collapsed="false" hidden="false" max="4" min="4" style="13" width="10.5708502024292"/>
    <col collapsed="false" hidden="false" max="5" min="5" style="13" width="20.004048582996"/>
    <col collapsed="false" hidden="false" max="6" min="6" style="13" width="14.5668016194332"/>
    <col collapsed="false" hidden="false" max="7" min="7" style="13" width="21.0040485829959"/>
    <col collapsed="false" hidden="false" max="8" min="8" style="13" width="2.71255060728745"/>
    <col collapsed="false" hidden="false" max="9" min="9" style="13" width="18.7085020242915"/>
    <col collapsed="false" hidden="false" max="10" min="10" style="13" width="21.0040485829959"/>
    <col collapsed="false" hidden="false" max="1025" min="11" style="13" width="9.1417004048583"/>
  </cols>
  <sheetData>
    <row r="1" customFormat="false" ht="21" hidden="false" customHeight="false" outlineLevel="0" collapsed="false">
      <c r="A1" s="14" t="str">
        <f aca="false">"For The Month Ended: "&amp;TEXT(SUMMARY!$C$1,"MMMMMMMMM DD, YYYY")</f>
        <v>For The Month Ended: 12.31.2016</v>
      </c>
      <c r="B1" s="14"/>
      <c r="C1" s="14"/>
      <c r="D1" s="14"/>
      <c r="E1" s="14"/>
      <c r="F1" s="14"/>
      <c r="G1" s="14"/>
      <c r="H1" s="14"/>
      <c r="I1" s="14"/>
      <c r="J1" s="14"/>
    </row>
    <row r="2" customFormat="false" ht="12.95" hidden="false" customHeight="true" outlineLevel="0" collapsed="false">
      <c r="A2" s="15"/>
      <c r="B2" s="15"/>
      <c r="C2" s="15"/>
      <c r="D2" s="15"/>
      <c r="E2" s="15"/>
      <c r="F2" s="15"/>
      <c r="G2" s="15"/>
      <c r="I2" s="48" t="s">
        <v>3</v>
      </c>
      <c r="J2" s="48" t="s">
        <v>14</v>
      </c>
    </row>
    <row r="3" customFormat="false" ht="12.95" hidden="false" customHeight="true" outlineLevel="0" collapsed="false">
      <c r="A3" s="15"/>
      <c r="B3" s="15"/>
      <c r="C3" s="15"/>
      <c r="D3" s="15"/>
      <c r="E3" s="15"/>
      <c r="F3" s="15"/>
      <c r="G3" s="15"/>
      <c r="I3" s="51" t="s">
        <v>6</v>
      </c>
      <c r="J3" s="52" t="e">
        <f aca="false">SUMIFS($G$6:$G$61,$C$6:$C$61,Table24[[#this row],[location]])</f>
        <v>#VALUE!</v>
      </c>
    </row>
    <row r="4" customFormat="false" ht="12.95" hidden="false" customHeight="true" outlineLevel="0" collapsed="false">
      <c r="A4" s="15"/>
      <c r="B4" s="15"/>
      <c r="C4" s="15"/>
      <c r="D4" s="15"/>
      <c r="E4" s="15"/>
      <c r="F4" s="15"/>
      <c r="G4" s="15"/>
      <c r="I4" s="51" t="s">
        <v>7</v>
      </c>
      <c r="J4" s="52" t="e">
        <f aca="false">SUMIFS($G$6:$G$61,$C$6:$C$61,Table24[[#this row],[location]])</f>
        <v>#VALUE!</v>
      </c>
    </row>
    <row r="5" customFormat="false" ht="15" hidden="false" customHeight="true" outlineLevel="0" collapsed="false">
      <c r="A5" s="22" t="s">
        <v>9</v>
      </c>
      <c r="B5" s="23" t="s">
        <v>10</v>
      </c>
      <c r="C5" s="23" t="s">
        <v>3</v>
      </c>
      <c r="D5" s="23" t="s">
        <v>11</v>
      </c>
      <c r="E5" s="24" t="s">
        <v>12</v>
      </c>
      <c r="F5" s="25" t="s">
        <v>13</v>
      </c>
      <c r="G5" s="26" t="s">
        <v>14</v>
      </c>
      <c r="I5" s="48" t="s">
        <v>8</v>
      </c>
      <c r="J5" s="53" t="e">
        <f aca="false">SUBTOTAL(109,Table24[total cost])</f>
        <v>#VALUE!</v>
      </c>
    </row>
    <row r="6" customFormat="false" ht="15" hidden="false" customHeight="false" outlineLevel="0" collapsed="false">
      <c r="A6" s="40" t="s">
        <v>719</v>
      </c>
      <c r="B6" s="36" t="s">
        <v>720</v>
      </c>
      <c r="C6" s="36" t="s">
        <v>6</v>
      </c>
      <c r="D6" s="36" t="s">
        <v>30</v>
      </c>
      <c r="E6" s="37" t="n">
        <v>9</v>
      </c>
      <c r="F6" s="32" t="n">
        <v>1</v>
      </c>
      <c r="G6" s="33" t="n">
        <f aca="false">SUM(E6*F6)</f>
        <v>9</v>
      </c>
    </row>
    <row r="7" customFormat="false" ht="15" hidden="false" customHeight="false" outlineLevel="0" collapsed="false">
      <c r="A7" s="34" t="s">
        <v>721</v>
      </c>
      <c r="B7" s="30" t="s">
        <v>720</v>
      </c>
      <c r="C7" s="36" t="s">
        <v>6</v>
      </c>
      <c r="D7" s="30" t="s">
        <v>30</v>
      </c>
      <c r="E7" s="63"/>
      <c r="F7" s="35" t="n">
        <v>0.5</v>
      </c>
      <c r="G7" s="33" t="n">
        <f aca="false">SUM(E7*F7)</f>
        <v>0</v>
      </c>
    </row>
    <row r="8" customFormat="false" ht="15" hidden="false" customHeight="false" outlineLevel="0" collapsed="false">
      <c r="A8" s="34" t="s">
        <v>722</v>
      </c>
      <c r="B8" s="30" t="s">
        <v>720</v>
      </c>
      <c r="C8" s="36" t="s">
        <v>6</v>
      </c>
      <c r="D8" s="30" t="s">
        <v>30</v>
      </c>
      <c r="E8" s="63"/>
      <c r="F8" s="35" t="n">
        <v>1</v>
      </c>
      <c r="G8" s="33" t="n">
        <f aca="false">SUM(E8*F8)</f>
        <v>0</v>
      </c>
    </row>
    <row r="9" customFormat="false" ht="15" hidden="false" customHeight="false" outlineLevel="0" collapsed="false">
      <c r="A9" s="34" t="s">
        <v>723</v>
      </c>
      <c r="B9" s="30" t="s">
        <v>724</v>
      </c>
      <c r="C9" s="36" t="s">
        <v>6</v>
      </c>
      <c r="D9" s="30" t="s">
        <v>30</v>
      </c>
      <c r="E9" s="37" t="n">
        <v>20.75</v>
      </c>
      <c r="F9" s="35"/>
      <c r="G9" s="33" t="n">
        <f aca="false">SUM(E9*F9)</f>
        <v>0</v>
      </c>
    </row>
    <row r="10" customFormat="false" ht="15" hidden="false" customHeight="false" outlineLevel="0" collapsed="false">
      <c r="A10" s="40" t="s">
        <v>725</v>
      </c>
      <c r="B10" s="36" t="s">
        <v>720</v>
      </c>
      <c r="C10" s="36" t="s">
        <v>6</v>
      </c>
      <c r="D10" s="36" t="s">
        <v>30</v>
      </c>
      <c r="E10" s="66" t="n">
        <v>7.25</v>
      </c>
      <c r="F10" s="35" t="n">
        <v>1</v>
      </c>
      <c r="G10" s="33" t="n">
        <f aca="false">SUM(E10*F10)</f>
        <v>7.25</v>
      </c>
    </row>
    <row r="11" customFormat="false" ht="15" hidden="false" customHeight="false" outlineLevel="0" collapsed="false">
      <c r="A11" s="40" t="s">
        <v>726</v>
      </c>
      <c r="B11" s="36" t="s">
        <v>720</v>
      </c>
      <c r="C11" s="36" t="s">
        <v>6</v>
      </c>
      <c r="D11" s="36" t="s">
        <v>30</v>
      </c>
      <c r="E11" s="66" t="n">
        <v>10.77</v>
      </c>
      <c r="F11" s="35" t="n">
        <v>0.75</v>
      </c>
      <c r="G11" s="33" t="n">
        <f aca="false">SUM(E11*F11)</f>
        <v>8.0775</v>
      </c>
    </row>
    <row r="12" customFormat="false" ht="15" hidden="false" customHeight="false" outlineLevel="0" collapsed="false">
      <c r="A12" s="40" t="s">
        <v>727</v>
      </c>
      <c r="B12" s="36" t="s">
        <v>720</v>
      </c>
      <c r="C12" s="36" t="s">
        <v>6</v>
      </c>
      <c r="D12" s="36" t="s">
        <v>30</v>
      </c>
      <c r="E12" s="37" t="n">
        <v>4.89</v>
      </c>
      <c r="F12" s="35"/>
      <c r="G12" s="33" t="n">
        <f aca="false">SUM(E12*F12)</f>
        <v>0</v>
      </c>
    </row>
    <row r="13" customFormat="false" ht="15" hidden="false" customHeight="false" outlineLevel="0" collapsed="false">
      <c r="A13" s="40" t="s">
        <v>728</v>
      </c>
      <c r="B13" s="36" t="s">
        <v>720</v>
      </c>
      <c r="C13" s="36" t="s">
        <v>6</v>
      </c>
      <c r="D13" s="36" t="s">
        <v>30</v>
      </c>
      <c r="E13" s="37" t="n">
        <v>5.6</v>
      </c>
      <c r="F13" s="35" t="n">
        <v>0.75</v>
      </c>
      <c r="G13" s="33" t="n">
        <f aca="false">SUM(E13*F13)</f>
        <v>4.2</v>
      </c>
    </row>
    <row r="14" customFormat="false" ht="15" hidden="false" customHeight="false" outlineLevel="0" collapsed="false">
      <c r="A14" s="34" t="s">
        <v>729</v>
      </c>
      <c r="B14" s="30" t="s">
        <v>720</v>
      </c>
      <c r="C14" s="36" t="s">
        <v>6</v>
      </c>
      <c r="D14" s="30" t="s">
        <v>49</v>
      </c>
      <c r="E14" s="63"/>
      <c r="F14" s="35" t="n">
        <v>5</v>
      </c>
      <c r="G14" s="33" t="n">
        <f aca="false">SUM(E14*F14)</f>
        <v>0</v>
      </c>
    </row>
    <row r="15" customFormat="false" ht="15" hidden="false" customHeight="false" outlineLevel="0" collapsed="false">
      <c r="A15" s="34" t="s">
        <v>730</v>
      </c>
      <c r="B15" s="30" t="s">
        <v>724</v>
      </c>
      <c r="C15" s="36" t="s">
        <v>7</v>
      </c>
      <c r="D15" s="30" t="s">
        <v>30</v>
      </c>
      <c r="E15" s="63" t="n">
        <v>38.95</v>
      </c>
      <c r="F15" s="35"/>
      <c r="G15" s="33" t="n">
        <f aca="false">SUM(E15*F15)</f>
        <v>0</v>
      </c>
    </row>
    <row r="16" customFormat="false" ht="15" hidden="false" customHeight="false" outlineLevel="0" collapsed="false">
      <c r="A16" s="40" t="s">
        <v>731</v>
      </c>
      <c r="B16" s="36" t="s">
        <v>720</v>
      </c>
      <c r="C16" s="36" t="s">
        <v>6</v>
      </c>
      <c r="D16" s="36" t="s">
        <v>30</v>
      </c>
      <c r="E16" s="37" t="n">
        <v>9.84</v>
      </c>
      <c r="F16" s="35"/>
      <c r="G16" s="33" t="n">
        <f aca="false">SUM(E16*F16)</f>
        <v>0</v>
      </c>
    </row>
    <row r="17" customFormat="false" ht="15" hidden="false" customHeight="false" outlineLevel="0" collapsed="false">
      <c r="A17" s="40" t="s">
        <v>732</v>
      </c>
      <c r="B17" s="36" t="s">
        <v>720</v>
      </c>
      <c r="C17" s="36" t="s">
        <v>6</v>
      </c>
      <c r="D17" s="36" t="s">
        <v>30</v>
      </c>
      <c r="E17" s="37" t="n">
        <v>5.75</v>
      </c>
      <c r="F17" s="35" t="n">
        <v>1</v>
      </c>
      <c r="G17" s="33" t="n">
        <f aca="false">SUM(E17*F17)</f>
        <v>5.75</v>
      </c>
    </row>
    <row r="18" customFormat="false" ht="15" hidden="false" customHeight="false" outlineLevel="0" collapsed="false">
      <c r="A18" s="40" t="s">
        <v>733</v>
      </c>
      <c r="B18" s="36" t="s">
        <v>720</v>
      </c>
      <c r="C18" s="36" t="s">
        <v>6</v>
      </c>
      <c r="D18" s="36" t="s">
        <v>30</v>
      </c>
      <c r="E18" s="37" t="n">
        <v>7.45</v>
      </c>
      <c r="F18" s="35" t="n">
        <v>0.5</v>
      </c>
      <c r="G18" s="33" t="n">
        <f aca="false">SUM(E18*F18)</f>
        <v>3.725</v>
      </c>
    </row>
    <row r="19" customFormat="false" ht="15" hidden="false" customHeight="false" outlineLevel="0" collapsed="false">
      <c r="A19" s="40" t="s">
        <v>734</v>
      </c>
      <c r="B19" s="36" t="s">
        <v>720</v>
      </c>
      <c r="C19" s="36" t="s">
        <v>6</v>
      </c>
      <c r="D19" s="36" t="s">
        <v>30</v>
      </c>
      <c r="E19" s="37" t="n">
        <v>17.8</v>
      </c>
      <c r="F19" s="35" t="n">
        <v>0.7</v>
      </c>
      <c r="G19" s="33" t="n">
        <f aca="false">SUM(E19*F19)</f>
        <v>12.46</v>
      </c>
    </row>
    <row r="20" customFormat="false" ht="15" hidden="false" customHeight="false" outlineLevel="0" collapsed="false">
      <c r="A20" s="34" t="s">
        <v>735</v>
      </c>
      <c r="B20" s="30" t="s">
        <v>720</v>
      </c>
      <c r="C20" s="36" t="s">
        <v>6</v>
      </c>
      <c r="D20" s="30" t="s">
        <v>30</v>
      </c>
      <c r="E20" s="63" t="n">
        <v>5.95</v>
      </c>
      <c r="F20" s="35" t="n">
        <v>0.75</v>
      </c>
      <c r="G20" s="33" t="n">
        <f aca="false">SUM(E20*F20)</f>
        <v>4.4625</v>
      </c>
    </row>
    <row r="21" customFormat="false" ht="15" hidden="false" customHeight="false" outlineLevel="0" collapsed="false">
      <c r="A21" s="40" t="s">
        <v>736</v>
      </c>
      <c r="B21" s="36" t="s">
        <v>720</v>
      </c>
      <c r="C21" s="36" t="s">
        <v>6</v>
      </c>
      <c r="D21" s="36" t="s">
        <v>30</v>
      </c>
      <c r="E21" s="37" t="n">
        <v>5.35</v>
      </c>
      <c r="F21" s="35" t="n">
        <v>1</v>
      </c>
      <c r="G21" s="33" t="n">
        <f aca="false">SUM(E21*F21)</f>
        <v>5.35</v>
      </c>
    </row>
    <row r="22" customFormat="false" ht="15" hidden="false" customHeight="false" outlineLevel="0" collapsed="false">
      <c r="A22" s="34" t="s">
        <v>737</v>
      </c>
      <c r="B22" s="36" t="s">
        <v>720</v>
      </c>
      <c r="C22" s="36" t="s">
        <v>6</v>
      </c>
      <c r="D22" s="30" t="s">
        <v>30</v>
      </c>
      <c r="E22" s="37" t="n">
        <v>18.67</v>
      </c>
      <c r="F22" s="35" t="n">
        <v>1.35</v>
      </c>
      <c r="G22" s="33" t="n">
        <f aca="false">SUM(E22*F22)</f>
        <v>25.2045</v>
      </c>
    </row>
    <row r="23" customFormat="false" ht="15" hidden="false" customHeight="false" outlineLevel="0" collapsed="false">
      <c r="A23" s="40" t="s">
        <v>738</v>
      </c>
      <c r="B23" s="36" t="s">
        <v>720</v>
      </c>
      <c r="C23" s="36" t="s">
        <v>6</v>
      </c>
      <c r="D23" s="36" t="s">
        <v>30</v>
      </c>
      <c r="E23" s="37" t="n">
        <v>4.79</v>
      </c>
      <c r="F23" s="35" t="n">
        <v>0.75</v>
      </c>
      <c r="G23" s="33" t="n">
        <f aca="false">SUM(E23*F23)</f>
        <v>3.5925</v>
      </c>
    </row>
    <row r="24" customFormat="false" ht="15" hidden="false" customHeight="false" outlineLevel="0" collapsed="false">
      <c r="A24" s="40" t="s">
        <v>739</v>
      </c>
      <c r="B24" s="36" t="s">
        <v>724</v>
      </c>
      <c r="C24" s="36" t="s">
        <v>6</v>
      </c>
      <c r="D24" s="36" t="s">
        <v>30</v>
      </c>
      <c r="E24" s="37" t="n">
        <v>26.45</v>
      </c>
      <c r="F24" s="35" t="n">
        <v>1</v>
      </c>
      <c r="G24" s="33" t="n">
        <f aca="false">SUM(E24*F24)</f>
        <v>26.45</v>
      </c>
    </row>
    <row r="25" customFormat="false" ht="15" hidden="false" customHeight="false" outlineLevel="0" collapsed="false">
      <c r="A25" s="40" t="s">
        <v>740</v>
      </c>
      <c r="B25" s="36" t="s">
        <v>720</v>
      </c>
      <c r="C25" s="36" t="s">
        <v>6</v>
      </c>
      <c r="D25" s="36" t="s">
        <v>30</v>
      </c>
      <c r="E25" s="37" t="n">
        <v>9.45</v>
      </c>
      <c r="F25" s="35"/>
      <c r="G25" s="33" t="n">
        <f aca="false">SUM(E25*F25)</f>
        <v>0</v>
      </c>
    </row>
    <row r="26" customFormat="false" ht="15" hidden="false" customHeight="false" outlineLevel="0" collapsed="false">
      <c r="A26" s="40" t="s">
        <v>741</v>
      </c>
      <c r="B26" s="36" t="s">
        <v>720</v>
      </c>
      <c r="C26" s="36" t="s">
        <v>6</v>
      </c>
      <c r="D26" s="36" t="s">
        <v>30</v>
      </c>
      <c r="E26" s="37" t="n">
        <v>9.41</v>
      </c>
      <c r="F26" s="35"/>
      <c r="G26" s="33" t="n">
        <f aca="false">SUM(E26*F26)</f>
        <v>0</v>
      </c>
    </row>
    <row r="27" customFormat="false" ht="15" hidden="false" customHeight="false" outlineLevel="0" collapsed="false">
      <c r="A27" s="34" t="s">
        <v>742</v>
      </c>
      <c r="B27" s="36" t="s">
        <v>720</v>
      </c>
      <c r="C27" s="36" t="s">
        <v>6</v>
      </c>
      <c r="D27" s="30" t="s">
        <v>30</v>
      </c>
      <c r="E27" s="37" t="n">
        <v>18.42</v>
      </c>
      <c r="F27" s="35"/>
      <c r="G27" s="33" t="n">
        <f aca="false">SUM(E27*F27)</f>
        <v>0</v>
      </c>
    </row>
    <row r="28" customFormat="false" ht="15" hidden="false" customHeight="false" outlineLevel="0" collapsed="false">
      <c r="A28" s="34" t="s">
        <v>743</v>
      </c>
      <c r="B28" s="36" t="n">
        <v>1</v>
      </c>
      <c r="C28" s="36" t="s">
        <v>6</v>
      </c>
      <c r="D28" s="30" t="s">
        <v>30</v>
      </c>
      <c r="E28" s="63" t="n">
        <v>12.37</v>
      </c>
      <c r="F28" s="35"/>
      <c r="G28" s="33" t="n">
        <f aca="false">SUM(E28*F28)</f>
        <v>0</v>
      </c>
    </row>
    <row r="29" customFormat="false" ht="15" hidden="false" customHeight="false" outlineLevel="0" collapsed="false">
      <c r="A29" s="40" t="s">
        <v>744</v>
      </c>
      <c r="B29" s="36" t="s">
        <v>720</v>
      </c>
      <c r="C29" s="36" t="s">
        <v>6</v>
      </c>
      <c r="D29" s="36" t="s">
        <v>30</v>
      </c>
      <c r="E29" s="37" t="n">
        <v>6.15</v>
      </c>
      <c r="F29" s="35" t="n">
        <v>2.5</v>
      </c>
      <c r="G29" s="33" t="n">
        <f aca="false">SUM(E29*F29)</f>
        <v>15.375</v>
      </c>
    </row>
    <row r="30" customFormat="false" ht="15" hidden="false" customHeight="false" outlineLevel="0" collapsed="false">
      <c r="A30" s="40" t="s">
        <v>745</v>
      </c>
      <c r="B30" s="36" t="s">
        <v>720</v>
      </c>
      <c r="C30" s="36" t="s">
        <v>6</v>
      </c>
      <c r="D30" s="36" t="s">
        <v>30</v>
      </c>
      <c r="E30" s="37" t="n">
        <v>10.7</v>
      </c>
      <c r="F30" s="35"/>
      <c r="G30" s="33" t="n">
        <f aca="false">SUM(E30*F30)</f>
        <v>0</v>
      </c>
    </row>
    <row r="31" customFormat="false" ht="15" hidden="false" customHeight="false" outlineLevel="0" collapsed="false">
      <c r="A31" s="34" t="s">
        <v>746</v>
      </c>
      <c r="B31" s="30" t="s">
        <v>720</v>
      </c>
      <c r="C31" s="36" t="s">
        <v>6</v>
      </c>
      <c r="D31" s="30" t="s">
        <v>30</v>
      </c>
      <c r="E31" s="63"/>
      <c r="F31" s="35" t="n">
        <v>0.5</v>
      </c>
      <c r="G31" s="33" t="n">
        <f aca="false">SUM(E31*F31)</f>
        <v>0</v>
      </c>
    </row>
    <row r="32" customFormat="false" ht="15" hidden="false" customHeight="false" outlineLevel="0" collapsed="false">
      <c r="A32" s="34" t="s">
        <v>747</v>
      </c>
      <c r="B32" s="30" t="s">
        <v>720</v>
      </c>
      <c r="C32" s="36" t="s">
        <v>6</v>
      </c>
      <c r="D32" s="30" t="s">
        <v>30</v>
      </c>
      <c r="E32" s="63"/>
      <c r="F32" s="35" t="n">
        <v>1</v>
      </c>
      <c r="G32" s="33" t="n">
        <f aca="false">SUM(E32*F32)</f>
        <v>0</v>
      </c>
    </row>
    <row r="33" customFormat="false" ht="15" hidden="false" customHeight="false" outlineLevel="0" collapsed="false">
      <c r="A33" s="34" t="s">
        <v>748</v>
      </c>
      <c r="B33" s="30" t="s">
        <v>720</v>
      </c>
      <c r="C33" s="36" t="s">
        <v>6</v>
      </c>
      <c r="D33" s="30" t="s">
        <v>30</v>
      </c>
      <c r="E33" s="63"/>
      <c r="F33" s="35" t="n">
        <v>1</v>
      </c>
      <c r="G33" s="33" t="n">
        <f aca="false">SUM(E33*F33)</f>
        <v>0</v>
      </c>
    </row>
    <row r="34" customFormat="false" ht="15" hidden="false" customHeight="false" outlineLevel="0" collapsed="false">
      <c r="A34" s="40" t="s">
        <v>749</v>
      </c>
      <c r="B34" s="36" t="s">
        <v>720</v>
      </c>
      <c r="C34" s="36" t="s">
        <v>6</v>
      </c>
      <c r="D34" s="36" t="s">
        <v>30</v>
      </c>
      <c r="E34" s="37" t="n">
        <v>11.8</v>
      </c>
      <c r="F34" s="35" t="n">
        <v>1.75</v>
      </c>
      <c r="G34" s="33" t="n">
        <f aca="false">SUM(E34*F34)</f>
        <v>20.65</v>
      </c>
    </row>
    <row r="35" customFormat="false" ht="15" hidden="false" customHeight="false" outlineLevel="0" collapsed="false">
      <c r="A35" s="34" t="s">
        <v>750</v>
      </c>
      <c r="B35" s="30" t="s">
        <v>720</v>
      </c>
      <c r="C35" s="36" t="s">
        <v>6</v>
      </c>
      <c r="D35" s="30" t="s">
        <v>30</v>
      </c>
      <c r="E35" s="63" t="n">
        <v>1.3</v>
      </c>
      <c r="F35" s="35"/>
      <c r="G35" s="33" t="n">
        <f aca="false">SUM(E35*F35)</f>
        <v>0</v>
      </c>
    </row>
    <row r="36" customFormat="false" ht="15" hidden="false" customHeight="false" outlineLevel="0" collapsed="false">
      <c r="A36" s="34" t="s">
        <v>751</v>
      </c>
      <c r="B36" s="30" t="s">
        <v>720</v>
      </c>
      <c r="C36" s="36" t="s">
        <v>6</v>
      </c>
      <c r="D36" s="30" t="s">
        <v>30</v>
      </c>
      <c r="E36" s="63"/>
      <c r="F36" s="35" t="n">
        <v>0.5</v>
      </c>
      <c r="G36" s="33" t="n">
        <f aca="false">SUM(E36*F36)</f>
        <v>0</v>
      </c>
    </row>
    <row r="37" customFormat="false" ht="15" hidden="false" customHeight="false" outlineLevel="0" collapsed="false">
      <c r="A37" s="40" t="s">
        <v>752</v>
      </c>
      <c r="B37" s="36" t="s">
        <v>720</v>
      </c>
      <c r="C37" s="36" t="s">
        <v>6</v>
      </c>
      <c r="D37" s="36" t="s">
        <v>30</v>
      </c>
      <c r="E37" s="37" t="n">
        <v>7</v>
      </c>
      <c r="F37" s="35" t="n">
        <v>0.75</v>
      </c>
      <c r="G37" s="33" t="n">
        <f aca="false">SUM(E37*F37)</f>
        <v>5.25</v>
      </c>
    </row>
    <row r="38" customFormat="false" ht="15" hidden="false" customHeight="false" outlineLevel="0" collapsed="false">
      <c r="A38" s="34" t="s">
        <v>753</v>
      </c>
      <c r="B38" s="30" t="s">
        <v>720</v>
      </c>
      <c r="C38" s="36" t="s">
        <v>6</v>
      </c>
      <c r="D38" s="30" t="s">
        <v>30</v>
      </c>
      <c r="E38" s="63"/>
      <c r="F38" s="35" t="n">
        <v>0.5</v>
      </c>
      <c r="G38" s="33" t="n">
        <f aca="false">SUM(E38*F38)</f>
        <v>0</v>
      </c>
    </row>
    <row r="39" customFormat="false" ht="15" hidden="false" customHeight="false" outlineLevel="0" collapsed="false">
      <c r="A39" s="40" t="s">
        <v>754</v>
      </c>
      <c r="B39" s="36" t="s">
        <v>720</v>
      </c>
      <c r="C39" s="36" t="s">
        <v>6</v>
      </c>
      <c r="D39" s="36" t="s">
        <v>30</v>
      </c>
      <c r="E39" s="66" t="n">
        <v>10.06</v>
      </c>
      <c r="F39" s="35"/>
      <c r="G39" s="33" t="n">
        <f aca="false">SUM(E39*F39)</f>
        <v>0</v>
      </c>
    </row>
    <row r="40" customFormat="false" ht="15" hidden="false" customHeight="false" outlineLevel="0" collapsed="false">
      <c r="A40" s="40" t="s">
        <v>755</v>
      </c>
      <c r="B40" s="36" t="s">
        <v>720</v>
      </c>
      <c r="C40" s="36" t="s">
        <v>6</v>
      </c>
      <c r="D40" s="36" t="s">
        <v>30</v>
      </c>
      <c r="E40" s="37" t="n">
        <v>39.74</v>
      </c>
      <c r="F40" s="35" t="n">
        <v>1.85</v>
      </c>
      <c r="G40" s="33" t="n">
        <f aca="false">SUM(E40*F40)</f>
        <v>73.519</v>
      </c>
    </row>
    <row r="41" customFormat="false" ht="15" hidden="false" customHeight="false" outlineLevel="0" collapsed="false">
      <c r="A41" s="34" t="s">
        <v>756</v>
      </c>
      <c r="B41" s="30" t="s">
        <v>724</v>
      </c>
      <c r="C41" s="36" t="s">
        <v>7</v>
      </c>
      <c r="D41" s="30" t="s">
        <v>30</v>
      </c>
      <c r="E41" s="37" t="n">
        <v>31.93</v>
      </c>
      <c r="F41" s="35"/>
      <c r="G41" s="33" t="n">
        <f aca="false">SUM(E41*F41)</f>
        <v>0</v>
      </c>
    </row>
    <row r="42" customFormat="false" ht="15" hidden="false" customHeight="false" outlineLevel="0" collapsed="false">
      <c r="A42" s="34" t="s">
        <v>757</v>
      </c>
      <c r="B42" s="30" t="s">
        <v>720</v>
      </c>
      <c r="C42" s="36" t="s">
        <v>7</v>
      </c>
      <c r="D42" s="30" t="s">
        <v>30</v>
      </c>
      <c r="E42" s="63" t="n">
        <v>5.15</v>
      </c>
      <c r="F42" s="35" t="n">
        <v>0.1</v>
      </c>
      <c r="G42" s="33" t="n">
        <f aca="false">SUM(E42*F42)</f>
        <v>0.515</v>
      </c>
    </row>
    <row r="43" customFormat="false" ht="15" hidden="false" customHeight="false" outlineLevel="0" collapsed="false">
      <c r="A43" s="34" t="s">
        <v>758</v>
      </c>
      <c r="B43" s="30" t="s">
        <v>720</v>
      </c>
      <c r="C43" s="36" t="s">
        <v>6</v>
      </c>
      <c r="D43" s="30" t="s">
        <v>30</v>
      </c>
      <c r="E43" s="63" t="n">
        <v>6.85</v>
      </c>
      <c r="F43" s="35" t="n">
        <v>0.5</v>
      </c>
      <c r="G43" s="33" t="n">
        <f aca="false">SUM(E43*F43)</f>
        <v>3.425</v>
      </c>
    </row>
    <row r="44" customFormat="false" ht="15" hidden="false" customHeight="false" outlineLevel="0" collapsed="false">
      <c r="A44" s="34" t="s">
        <v>759</v>
      </c>
      <c r="B44" s="30" t="s">
        <v>720</v>
      </c>
      <c r="C44" s="36" t="s">
        <v>6</v>
      </c>
      <c r="D44" s="30" t="s">
        <v>49</v>
      </c>
      <c r="E44" s="63"/>
      <c r="F44" s="35" t="n">
        <v>3</v>
      </c>
      <c r="G44" s="33" t="n">
        <f aca="false">SUM(E44*F44)</f>
        <v>0</v>
      </c>
    </row>
    <row r="45" customFormat="false" ht="15" hidden="false" customHeight="false" outlineLevel="0" collapsed="false">
      <c r="A45" s="34" t="s">
        <v>760</v>
      </c>
      <c r="B45" s="30" t="s">
        <v>724</v>
      </c>
      <c r="C45" s="36" t="s">
        <v>6</v>
      </c>
      <c r="D45" s="30" t="s">
        <v>30</v>
      </c>
      <c r="E45" s="37" t="n">
        <v>39.99</v>
      </c>
      <c r="F45" s="35" t="n">
        <v>0.65</v>
      </c>
      <c r="G45" s="33" t="n">
        <f aca="false">SUM(E45*F45)</f>
        <v>25.9935</v>
      </c>
    </row>
    <row r="46" customFormat="false" ht="15" hidden="false" customHeight="false" outlineLevel="0" collapsed="false">
      <c r="A46" s="40" t="s">
        <v>761</v>
      </c>
      <c r="B46" s="36" t="s">
        <v>720</v>
      </c>
      <c r="C46" s="36" t="s">
        <v>6</v>
      </c>
      <c r="D46" s="36" t="s">
        <v>30</v>
      </c>
      <c r="E46" s="37" t="n">
        <v>21.25</v>
      </c>
      <c r="F46" s="35" t="n">
        <v>0.5</v>
      </c>
      <c r="G46" s="33" t="n">
        <f aca="false">SUM(E46*F46)</f>
        <v>10.625</v>
      </c>
    </row>
    <row r="47" customFormat="false" ht="15" hidden="false" customHeight="false" outlineLevel="0" collapsed="false">
      <c r="A47" s="34" t="s">
        <v>762</v>
      </c>
      <c r="B47" s="30" t="s">
        <v>724</v>
      </c>
      <c r="C47" s="36" t="s">
        <v>7</v>
      </c>
      <c r="D47" s="30" t="s">
        <v>30</v>
      </c>
      <c r="E47" s="37" t="n">
        <v>28.15</v>
      </c>
      <c r="F47" s="35"/>
      <c r="G47" s="33" t="n">
        <f aca="false">SUM(E47*F47)</f>
        <v>0</v>
      </c>
    </row>
    <row r="48" customFormat="false" ht="15" hidden="false" customHeight="false" outlineLevel="0" collapsed="false">
      <c r="A48" s="34" t="s">
        <v>763</v>
      </c>
      <c r="B48" s="30" t="s">
        <v>724</v>
      </c>
      <c r="C48" s="36" t="s">
        <v>6</v>
      </c>
      <c r="D48" s="30" t="s">
        <v>30</v>
      </c>
      <c r="E48" s="66" t="n">
        <v>43.23</v>
      </c>
      <c r="F48" s="35" t="n">
        <v>0.25</v>
      </c>
      <c r="G48" s="33" t="n">
        <f aca="false">SUM(E48*F48)</f>
        <v>10.8075</v>
      </c>
    </row>
    <row r="49" customFormat="false" ht="15" hidden="false" customHeight="false" outlineLevel="0" collapsed="false">
      <c r="A49" s="34" t="s">
        <v>764</v>
      </c>
      <c r="B49" s="30" t="s">
        <v>724</v>
      </c>
      <c r="C49" s="36" t="s">
        <v>6</v>
      </c>
      <c r="D49" s="30" t="s">
        <v>30</v>
      </c>
      <c r="E49" s="37" t="n">
        <v>69.95</v>
      </c>
      <c r="F49" s="35"/>
      <c r="G49" s="33" t="n">
        <f aca="false">SUM(E49*F49)</f>
        <v>0</v>
      </c>
    </row>
    <row r="50" customFormat="false" ht="15" hidden="false" customHeight="false" outlineLevel="0" collapsed="false">
      <c r="A50" s="34" t="s">
        <v>765</v>
      </c>
      <c r="B50" s="30" t="s">
        <v>724</v>
      </c>
      <c r="C50" s="36" t="s">
        <v>6</v>
      </c>
      <c r="D50" s="30" t="s">
        <v>30</v>
      </c>
      <c r="E50" s="63" t="n">
        <v>110.1</v>
      </c>
      <c r="F50" s="35" t="n">
        <v>1</v>
      </c>
      <c r="G50" s="33" t="n">
        <f aca="false">SUM(E50*F50)</f>
        <v>110.1</v>
      </c>
    </row>
    <row r="51" customFormat="false" ht="15" hidden="false" customHeight="false" outlineLevel="0" collapsed="false">
      <c r="A51" s="34" t="s">
        <v>766</v>
      </c>
      <c r="B51" s="30" t="s">
        <v>724</v>
      </c>
      <c r="C51" s="36" t="s">
        <v>6</v>
      </c>
      <c r="D51" s="30" t="s">
        <v>30</v>
      </c>
      <c r="E51" s="63" t="n">
        <v>29.87</v>
      </c>
      <c r="F51" s="35" t="n">
        <v>1.45</v>
      </c>
      <c r="G51" s="33" t="n">
        <f aca="false">SUM(E51*F51)</f>
        <v>43.3115</v>
      </c>
    </row>
    <row r="52" customFormat="false" ht="15" hidden="false" customHeight="false" outlineLevel="0" collapsed="false">
      <c r="A52" s="34" t="s">
        <v>767</v>
      </c>
      <c r="B52" s="30" t="s">
        <v>720</v>
      </c>
      <c r="C52" s="36" t="s">
        <v>6</v>
      </c>
      <c r="D52" s="30" t="s">
        <v>30</v>
      </c>
      <c r="E52" s="63" t="n">
        <v>10</v>
      </c>
      <c r="F52" s="35"/>
      <c r="G52" s="33" t="n">
        <f aca="false">SUM(E52*F52)</f>
        <v>0</v>
      </c>
    </row>
    <row r="53" customFormat="false" ht="15" hidden="false" customHeight="false" outlineLevel="0" collapsed="false">
      <c r="A53" s="34" t="s">
        <v>768</v>
      </c>
      <c r="B53" s="36" t="s">
        <v>720</v>
      </c>
      <c r="C53" s="36" t="s">
        <v>6</v>
      </c>
      <c r="D53" s="30" t="s">
        <v>30</v>
      </c>
      <c r="E53" s="63" t="n">
        <v>14.34</v>
      </c>
      <c r="F53" s="35" t="n">
        <v>0.35</v>
      </c>
      <c r="G53" s="33" t="n">
        <f aca="false">SUM(E53*F53)</f>
        <v>5.019</v>
      </c>
    </row>
    <row r="54" customFormat="false" ht="15" hidden="false" customHeight="false" outlineLevel="0" collapsed="false">
      <c r="A54" s="34" t="s">
        <v>769</v>
      </c>
      <c r="B54" s="36" t="s">
        <v>720</v>
      </c>
      <c r="C54" s="36" t="s">
        <v>6</v>
      </c>
      <c r="D54" s="30" t="s">
        <v>30</v>
      </c>
      <c r="E54" s="63" t="n">
        <v>89.6</v>
      </c>
      <c r="F54" s="35"/>
      <c r="G54" s="33" t="n">
        <f aca="false">SUM(E54*F54)</f>
        <v>0</v>
      </c>
    </row>
    <row r="55" customFormat="false" ht="15" hidden="false" customHeight="false" outlineLevel="0" collapsed="false">
      <c r="A55" s="34" t="s">
        <v>770</v>
      </c>
      <c r="B55" s="30" t="s">
        <v>720</v>
      </c>
      <c r="C55" s="36" t="s">
        <v>6</v>
      </c>
      <c r="D55" s="30" t="s">
        <v>49</v>
      </c>
      <c r="E55" s="63"/>
      <c r="F55" s="35" t="n">
        <v>2.5</v>
      </c>
      <c r="G55" s="33" t="n">
        <f aca="false">SUM(E55*F55)</f>
        <v>0</v>
      </c>
    </row>
    <row r="56" customFormat="false" ht="15" hidden="false" customHeight="false" outlineLevel="0" collapsed="false">
      <c r="A56" s="34" t="s">
        <v>771</v>
      </c>
      <c r="B56" s="30" t="s">
        <v>720</v>
      </c>
      <c r="C56" s="36" t="s">
        <v>6</v>
      </c>
      <c r="D56" s="30" t="s">
        <v>49</v>
      </c>
      <c r="E56" s="63"/>
      <c r="F56" s="35" t="n">
        <v>3</v>
      </c>
      <c r="G56" s="33" t="n">
        <f aca="false">SUM(E56*F56)</f>
        <v>0</v>
      </c>
    </row>
    <row r="57" customFormat="false" ht="15" hidden="false" customHeight="false" outlineLevel="0" collapsed="false">
      <c r="A57" s="34" t="s">
        <v>322</v>
      </c>
      <c r="B57" s="36" t="s">
        <v>724</v>
      </c>
      <c r="C57" s="36" t="s">
        <v>7</v>
      </c>
      <c r="D57" s="30" t="s">
        <v>30</v>
      </c>
      <c r="E57" s="63" t="n">
        <v>21.27</v>
      </c>
      <c r="F57" s="35" t="n">
        <v>1</v>
      </c>
      <c r="G57" s="33" t="n">
        <f aca="false">SUM(E57*F57)</f>
        <v>21.27</v>
      </c>
    </row>
    <row r="58" customFormat="false" ht="15" hidden="false" customHeight="false" outlineLevel="0" collapsed="false">
      <c r="A58" s="40" t="s">
        <v>322</v>
      </c>
      <c r="B58" s="36" t="s">
        <v>720</v>
      </c>
      <c r="C58" s="36" t="s">
        <v>6</v>
      </c>
      <c r="D58" s="36" t="s">
        <v>30</v>
      </c>
      <c r="E58" s="37" t="n">
        <v>7.77</v>
      </c>
      <c r="F58" s="35" t="n">
        <v>1.75</v>
      </c>
      <c r="G58" s="33" t="n">
        <f aca="false">SUM(E58*F58)</f>
        <v>13.5975</v>
      </c>
    </row>
    <row r="59" customFormat="false" ht="15" hidden="false" customHeight="false" outlineLevel="0" collapsed="false">
      <c r="A59" s="40" t="s">
        <v>772</v>
      </c>
      <c r="B59" s="36" t="s">
        <v>720</v>
      </c>
      <c r="C59" s="36" t="s">
        <v>6</v>
      </c>
      <c r="D59" s="36" t="s">
        <v>30</v>
      </c>
      <c r="E59" s="37" t="n">
        <v>11.95</v>
      </c>
      <c r="F59" s="35"/>
      <c r="G59" s="33" t="n">
        <f aca="false">SUM(E59*F59)</f>
        <v>0</v>
      </c>
    </row>
    <row r="60" customFormat="false" ht="15" hidden="false" customHeight="false" outlineLevel="0" collapsed="false">
      <c r="A60" s="34" t="s">
        <v>773</v>
      </c>
      <c r="B60" s="30" t="s">
        <v>720</v>
      </c>
      <c r="C60" s="36" t="s">
        <v>6</v>
      </c>
      <c r="D60" s="30" t="s">
        <v>30</v>
      </c>
      <c r="E60" s="63" t="n">
        <v>14</v>
      </c>
      <c r="F60" s="35" t="n">
        <v>0.75</v>
      </c>
      <c r="G60" s="33" t="n">
        <f aca="false">SUM(E60*F60)</f>
        <v>10.5</v>
      </c>
    </row>
    <row r="61" customFormat="false" ht="15" hidden="false" customHeight="false" outlineLevel="0" collapsed="false">
      <c r="A61" s="40" t="s">
        <v>774</v>
      </c>
      <c r="B61" s="36" t="s">
        <v>720</v>
      </c>
      <c r="C61" s="36" t="s">
        <v>6</v>
      </c>
      <c r="D61" s="36" t="s">
        <v>30</v>
      </c>
      <c r="E61" s="37" t="n">
        <v>6.75</v>
      </c>
      <c r="F61" s="35" t="n">
        <v>1.25</v>
      </c>
      <c r="G61" s="33" t="n">
        <f aca="false">SUM(E61*F61)</f>
        <v>8.4375</v>
      </c>
    </row>
    <row r="62" customFormat="false" ht="15" hidden="false" customHeight="false" outlineLevel="0" collapsed="false">
      <c r="A62" s="10" t="s">
        <v>8</v>
      </c>
      <c r="B62" s="41"/>
      <c r="C62" s="107"/>
      <c r="D62" s="41"/>
      <c r="E62" s="108"/>
      <c r="F62" s="41"/>
      <c r="G62" s="44" t="e">
        <f aca="false">SUBTOTAL(109,CNSPICES[total cost])</f>
        <v>#VALUE!</v>
      </c>
    </row>
  </sheetData>
  <sheetProtection sheet="true" password="9770" objects="true" scenarios="true" selectLockedCells="true" sort="false" autoFilter="false"/>
  <mergeCells count="1">
    <mergeCell ref="A1:J1"/>
  </mergeCells>
  <printOptions headings="false" gridLines="false" gridLinesSet="true" horizontalCentered="false" verticalCentered="false"/>
  <pageMargins left="0.2" right="0.2" top="0.7" bottom="0.75" header="0.3" footer="0.3"/>
  <pageSetup paperSize="1" scale="100" firstPageNumber="0" fitToWidth="1" fitToHeight="2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&amp;C&amp;"Calibri,Bold"&amp;16Vendue Range Associates LLC
Crowsnest Spices Inventory</oddHeader>
    <oddFooter>&amp;L&amp;D&amp;R&amp;F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true"/>
  </sheetPr>
  <dimension ref="A1:G14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6" activeCellId="0" sqref="D6"/>
    </sheetView>
  </sheetViews>
  <sheetFormatPr defaultRowHeight="15"/>
  <cols>
    <col collapsed="false" hidden="false" max="1" min="1" style="13" width="28"/>
    <col collapsed="false" hidden="false" max="2" min="2" style="13" width="20.2793522267206"/>
    <col collapsed="false" hidden="false" max="3" min="3" style="13" width="13.2834008097166"/>
    <col collapsed="false" hidden="false" max="4" min="4" style="13" width="12.5668016194332"/>
    <col collapsed="false" hidden="false" max="5" min="5" style="13" width="18.8542510121457"/>
    <col collapsed="false" hidden="false" max="1025" min="6" style="13" width="9.1417004048583"/>
  </cols>
  <sheetData>
    <row r="1" customFormat="false" ht="21" hidden="false" customHeight="false" outlineLevel="0" collapsed="false">
      <c r="A1" s="2" t="s">
        <v>0</v>
      </c>
      <c r="B1" s="2"/>
      <c r="C1" s="109" t="str">
        <f aca="false">SUMMARY!$C$1</f>
        <v>12.31.2016</v>
      </c>
      <c r="D1" s="109"/>
      <c r="E1" s="109"/>
      <c r="F1" s="0"/>
      <c r="G1" s="0"/>
    </row>
    <row r="2" customFormat="false" ht="30" hidden="false" customHeight="true" outlineLevel="0" collapsed="false">
      <c r="A2" s="0"/>
      <c r="B2" s="0"/>
      <c r="C2" s="0"/>
      <c r="D2" s="0"/>
      <c r="E2" s="0"/>
      <c r="F2" s="0"/>
      <c r="G2" s="0"/>
    </row>
    <row r="3" customFormat="false" ht="45" hidden="false" customHeight="true" outlineLevel="0" collapsed="false">
      <c r="A3" s="110" t="s">
        <v>775</v>
      </c>
      <c r="B3" s="111" t="s">
        <v>776</v>
      </c>
      <c r="C3" s="111" t="s">
        <v>777</v>
      </c>
      <c r="D3" s="112" t="s">
        <v>13</v>
      </c>
      <c r="E3" s="113" t="s">
        <v>14</v>
      </c>
      <c r="F3" s="0"/>
      <c r="G3" s="0"/>
    </row>
    <row r="4" customFormat="false" ht="15" hidden="false" customHeight="false" outlineLevel="0" collapsed="false">
      <c r="A4" s="59" t="s">
        <v>778</v>
      </c>
      <c r="B4" s="57" t="s">
        <v>6</v>
      </c>
      <c r="C4" s="114" t="n">
        <v>100</v>
      </c>
      <c r="D4" s="115"/>
      <c r="E4" s="116" t="n">
        <f aca="false">C4*D4</f>
        <v>0</v>
      </c>
      <c r="F4" s="0"/>
      <c r="G4" s="0"/>
    </row>
    <row r="5" customFormat="false" ht="15" hidden="false" customHeight="false" outlineLevel="0" collapsed="false">
      <c r="A5" s="59" t="s">
        <v>779</v>
      </c>
      <c r="B5" s="57" t="s">
        <v>7</v>
      </c>
      <c r="C5" s="114" t="n">
        <v>75</v>
      </c>
      <c r="D5" s="115"/>
      <c r="E5" s="116" t="n">
        <f aca="false">C5*D5</f>
        <v>0</v>
      </c>
      <c r="F5" s="0"/>
      <c r="G5" s="0"/>
    </row>
    <row r="6" customFormat="false" ht="15" hidden="false" customHeight="false" outlineLevel="0" collapsed="false">
      <c r="A6" s="59" t="s">
        <v>780</v>
      </c>
      <c r="B6" s="57" t="s">
        <v>6</v>
      </c>
      <c r="C6" s="114" t="n">
        <v>25</v>
      </c>
      <c r="D6" s="115" t="n">
        <v>52</v>
      </c>
      <c r="E6" s="116" t="n">
        <f aca="false">C6*D6</f>
        <v>1300</v>
      </c>
      <c r="F6" s="0"/>
      <c r="G6" s="0"/>
    </row>
    <row r="7" customFormat="false" ht="15" hidden="false" customHeight="false" outlineLevel="0" collapsed="false">
      <c r="A7" s="40" t="s">
        <v>781</v>
      </c>
      <c r="B7" s="57" t="s">
        <v>6</v>
      </c>
      <c r="C7" s="114" t="n">
        <v>2.5</v>
      </c>
      <c r="D7" s="115" t="n">
        <v>1966</v>
      </c>
      <c r="E7" s="116" t="n">
        <f aca="false">C7*D7</f>
        <v>4915</v>
      </c>
      <c r="F7" s="0"/>
      <c r="G7" s="0"/>
    </row>
    <row r="8" customFormat="false" ht="15" hidden="false" customHeight="false" outlineLevel="0" collapsed="false">
      <c r="A8" s="40" t="s">
        <v>21</v>
      </c>
      <c r="B8" s="57" t="s">
        <v>6</v>
      </c>
      <c r="C8" s="114" t="n">
        <v>0.67</v>
      </c>
      <c r="D8" s="115" t="n">
        <v>45</v>
      </c>
      <c r="E8" s="116" t="n">
        <f aca="false">C8*D8</f>
        <v>30.15</v>
      </c>
      <c r="F8" s="0"/>
      <c r="G8" s="0"/>
    </row>
    <row r="9" customFormat="false" ht="15" hidden="false" customHeight="false" outlineLevel="0" collapsed="false">
      <c r="A9" s="40" t="s">
        <v>782</v>
      </c>
      <c r="B9" s="57" t="s">
        <v>6</v>
      </c>
      <c r="C9" s="114" t="n">
        <v>40</v>
      </c>
      <c r="D9" s="115" t="n">
        <v>31</v>
      </c>
      <c r="E9" s="116" t="n">
        <f aca="false">C9*D9</f>
        <v>1240</v>
      </c>
      <c r="F9" s="1"/>
      <c r="G9" s="1"/>
    </row>
    <row r="10" customFormat="false" ht="15" hidden="false" customHeight="false" outlineLevel="0" collapsed="false">
      <c r="A10" s="40" t="s">
        <v>783</v>
      </c>
      <c r="B10" s="57" t="s">
        <v>6</v>
      </c>
      <c r="C10" s="114" t="n">
        <v>50</v>
      </c>
      <c r="D10" s="115" t="n">
        <v>31</v>
      </c>
      <c r="E10" s="116" t="n">
        <f aca="false">C10*D10</f>
        <v>1550</v>
      </c>
      <c r="F10" s="1"/>
      <c r="G10" s="1"/>
    </row>
    <row r="11" customFormat="false" ht="15" hidden="false" customHeight="false" outlineLevel="0" collapsed="false">
      <c r="A11" s="40"/>
      <c r="B11" s="57"/>
      <c r="C11" s="114"/>
      <c r="D11" s="115"/>
      <c r="E11" s="116" t="n">
        <f aca="false">C11*D11</f>
        <v>0</v>
      </c>
      <c r="F11" s="1"/>
      <c r="G11" s="1"/>
    </row>
    <row r="12" customFormat="false" ht="15" hidden="false" customHeight="false" outlineLevel="0" collapsed="false">
      <c r="A12" s="40" t="s">
        <v>784</v>
      </c>
      <c r="B12" s="57" t="s">
        <v>6</v>
      </c>
      <c r="C12" s="114" t="n">
        <v>7</v>
      </c>
      <c r="D12" s="115" t="n">
        <v>31</v>
      </c>
      <c r="E12" s="116" t="n">
        <f aca="false">C12*D12</f>
        <v>217</v>
      </c>
      <c r="F12" s="1"/>
      <c r="G12" s="1"/>
    </row>
    <row r="13" customFormat="false" ht="15" hidden="false" customHeight="false" outlineLevel="0" collapsed="false">
      <c r="A13" s="40" t="s">
        <v>785</v>
      </c>
      <c r="B13" s="57" t="s">
        <v>6</v>
      </c>
      <c r="C13" s="114" t="n">
        <v>3</v>
      </c>
      <c r="D13" s="115" t="n">
        <v>52</v>
      </c>
      <c r="E13" s="116" t="n">
        <f aca="false">C13*D13</f>
        <v>156</v>
      </c>
    </row>
    <row r="14" customFormat="false" ht="15" hidden="false" customHeight="false" outlineLevel="0" collapsed="false">
      <c r="A14" s="117" t="s">
        <v>8</v>
      </c>
      <c r="B14" s="118"/>
      <c r="C14" s="119"/>
      <c r="D14" s="120"/>
      <c r="E14" s="121" t="e">
        <f aca="false">SUBTOTAL(109,CHARGEBACK[total cost])</f>
        <v>#VALUE!</v>
      </c>
    </row>
  </sheetData>
  <sheetProtection sheet="true" password="9770" objects="true" scenarios="true" selectLockedCells="true" sort="false" autoFilter="false"/>
  <mergeCells count="2">
    <mergeCell ref="A1:B1"/>
    <mergeCell ref="C1:E1"/>
  </mergeCells>
  <printOptions headings="false" gridLines="false" gridLinesSet="true" horizontalCentered="true" verticalCentered="false"/>
  <pageMargins left="0.75" right="0.75" top="1.1" bottom="1" header="0.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&amp;C&amp;"Calibri,Bold"&amp;16Vendue Range Associates LLC
Chargebacks</oddHeader>
    <oddFooter>&amp;L&amp;D&amp;R&amp;F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true"/>
  </sheetPr>
  <dimension ref="A1:D7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3" topLeftCell="A4" activePane="bottomLeft" state="frozen"/>
      <selection pane="topLeft" activeCell="A1" activeCellId="0" sqref="A1"/>
      <selection pane="bottomLeft" activeCell="A5" activeCellId="0" sqref="A5"/>
    </sheetView>
  </sheetViews>
  <sheetFormatPr defaultRowHeight="15"/>
  <cols>
    <col collapsed="false" hidden="false" max="1" min="1" style="13" width="19.4251012145749"/>
    <col collapsed="false" hidden="false" max="2" min="2" style="13" width="21.2793522267206"/>
    <col collapsed="false" hidden="false" max="3" min="3" style="13" width="28.1417004048583"/>
    <col collapsed="false" hidden="false" max="1025" min="4" style="13" width="9.1417004048583"/>
  </cols>
  <sheetData>
    <row r="1" customFormat="false" ht="21" hidden="false" customHeight="false" outlineLevel="0" collapsed="false">
      <c r="A1" s="2" t="s">
        <v>0</v>
      </c>
      <c r="B1" s="2"/>
      <c r="C1" s="109" t="str">
        <f aca="false">SUMMARY!$C$1</f>
        <v>12.31.2016</v>
      </c>
      <c r="D1" s="0"/>
    </row>
    <row r="2" customFormat="false" ht="30" hidden="false" customHeight="true" outlineLevel="0" collapsed="false">
      <c r="A2" s="0"/>
      <c r="B2" s="0"/>
      <c r="C2" s="0"/>
      <c r="D2" s="0"/>
    </row>
    <row r="3" customFormat="false" ht="45" hidden="false" customHeight="true" outlineLevel="0" collapsed="false">
      <c r="A3" s="122" t="s">
        <v>9</v>
      </c>
      <c r="B3" s="123" t="s">
        <v>786</v>
      </c>
      <c r="C3" s="124" t="s">
        <v>787</v>
      </c>
      <c r="D3" s="0"/>
    </row>
    <row r="4" customFormat="false" ht="15" hidden="false" customHeight="true" outlineLevel="0" collapsed="false">
      <c r="A4" s="59" t="s">
        <v>788</v>
      </c>
      <c r="B4" s="57" t="s">
        <v>6</v>
      </c>
      <c r="C4" s="125" t="s">
        <v>788</v>
      </c>
      <c r="D4" s="126"/>
    </row>
    <row r="5" customFormat="false" ht="15" hidden="false" customHeight="true" outlineLevel="0" collapsed="false">
      <c r="A5" s="59" t="s">
        <v>788</v>
      </c>
      <c r="B5" s="57" t="s">
        <v>6</v>
      </c>
      <c r="C5" s="127"/>
      <c r="D5" s="126"/>
    </row>
    <row r="6" customFormat="false" ht="15" hidden="false" customHeight="true" outlineLevel="0" collapsed="false">
      <c r="A6" s="59" t="s">
        <v>789</v>
      </c>
      <c r="B6" s="57" t="s">
        <v>6</v>
      </c>
      <c r="C6" s="127" t="n">
        <v>1781</v>
      </c>
      <c r="D6" s="126"/>
    </row>
    <row r="7" customFormat="false" ht="15" hidden="false" customHeight="true" outlineLevel="0" collapsed="false">
      <c r="A7" s="128" t="s">
        <v>8</v>
      </c>
      <c r="B7" s="120"/>
      <c r="C7" s="129" t="e">
        <f aca="false">SUBTOTAL(109,PRESSTRANSFER[monthly total cost])</f>
        <v>#VALUE!</v>
      </c>
    </row>
  </sheetData>
  <sheetProtection sheet="true" password="9770" objects="true" scenarios="true" selectLockedCells="true" sort="false" autoFilter="false"/>
  <mergeCells count="1">
    <mergeCell ref="A1:B1"/>
  </mergeCells>
  <printOptions headings="false" gridLines="false" gridLinesSet="true" horizontalCentered="true" verticalCentered="false"/>
  <pageMargins left="0.7" right="0.7" top="0.9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&amp;C&amp;"Calibri,Bold"&amp;16Vendue Range Associates LLC
Press Transfers</oddHeader>
    <oddFooter>&amp;L&amp;D&amp;R&amp;F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2010-11-02T03:46:50Z</dcterms:created>
  <dc:creator>Jon</dc:creator>
  <dc:language>en-US</dc:language>
  <cp:lastModifiedBy>Jon Cropf</cp:lastModifiedBy>
  <cp:lastPrinted>2017-01-12T20:56:07Z</cp:lastPrinted>
  <dcterms:modified xsi:type="dcterms:W3CDTF">2017-01-12T20:59:12Z</dcterms:modified>
  <cp:revision>0</cp:revision>
</cp:coreProperties>
</file>