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61" documentId="13_ncr:1_{155FAA3C-1BA8-6F47-8708-5B234240A8BA}" xr6:coauthVersionLast="47" xr6:coauthVersionMax="47" xr10:uidLastSave="{A79D7946-C7DE-E145-A78B-F6EE4250C6D7}"/>
  <bookViews>
    <workbookView xWindow="0" yWindow="500" windowWidth="38400" windowHeight="19620" activeTab="3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9" l="1"/>
  <c r="I8" i="1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41" i="13"/>
  <c r="P67" i="13"/>
  <c r="P2" i="13"/>
  <c r="P3" i="13"/>
  <c r="P68" i="13"/>
  <c r="P42" i="13"/>
  <c r="P69" i="13"/>
  <c r="P4" i="13"/>
  <c r="P5" i="13"/>
  <c r="P6" i="13"/>
  <c r="P70" i="13"/>
  <c r="P43" i="13"/>
  <c r="P44" i="13"/>
  <c r="P45" i="13"/>
  <c r="P46" i="13"/>
  <c r="P7" i="13"/>
  <c r="P71" i="13"/>
  <c r="P72" i="13"/>
  <c r="P73" i="13"/>
  <c r="P8" i="13"/>
  <c r="P74" i="13"/>
  <c r="P47" i="13"/>
  <c r="P9" i="13"/>
  <c r="P10" i="13"/>
  <c r="P48" i="13"/>
  <c r="P11" i="13"/>
  <c r="P49" i="13"/>
  <c r="P85" i="13"/>
  <c r="P12" i="13"/>
  <c r="P13" i="13"/>
  <c r="P14" i="13"/>
  <c r="P50" i="13"/>
  <c r="P51" i="13"/>
  <c r="P52" i="13"/>
  <c r="P53" i="13"/>
  <c r="P75" i="13"/>
  <c r="P76" i="13"/>
  <c r="P86" i="13"/>
  <c r="P87" i="13"/>
  <c r="P15" i="13"/>
  <c r="P16" i="13"/>
  <c r="P17" i="13"/>
  <c r="P18" i="13"/>
  <c r="P19" i="13"/>
  <c r="P20" i="13"/>
  <c r="P77" i="13"/>
  <c r="P54" i="13"/>
  <c r="P88" i="13"/>
  <c r="P89" i="13"/>
  <c r="P55" i="13"/>
  <c r="P56" i="13"/>
  <c r="P57" i="13"/>
  <c r="P21" i="13"/>
  <c r="P90" i="13"/>
  <c r="P91" i="13"/>
  <c r="P22" i="13"/>
  <c r="P92" i="13"/>
  <c r="P58" i="13"/>
  <c r="P78" i="13"/>
  <c r="P93" i="13"/>
  <c r="P23" i="13"/>
  <c r="P24" i="13"/>
  <c r="P94" i="13"/>
  <c r="P79" i="13"/>
  <c r="P59" i="13"/>
  <c r="P25" i="13"/>
  <c r="P80" i="13"/>
  <c r="P95" i="13"/>
  <c r="P26" i="13"/>
  <c r="P60" i="13"/>
  <c r="P27" i="13"/>
  <c r="P61" i="13"/>
  <c r="P96" i="13"/>
  <c r="P81" i="13"/>
  <c r="P28" i="13"/>
  <c r="P97" i="13"/>
  <c r="P62" i="13"/>
  <c r="P29" i="13"/>
  <c r="P30" i="13"/>
  <c r="P82" i="13"/>
  <c r="P63" i="13"/>
  <c r="P31" i="13"/>
  <c r="P32" i="13"/>
  <c r="P33" i="13"/>
  <c r="P98" i="13"/>
  <c r="P64" i="13"/>
  <c r="P99" i="13"/>
  <c r="P65" i="13"/>
  <c r="P83" i="13"/>
  <c r="P66" i="13"/>
  <c r="P34" i="13"/>
  <c r="P84" i="13"/>
  <c r="P100" i="13"/>
  <c r="P35" i="13"/>
  <c r="P36" i="13"/>
  <c r="P37" i="13"/>
  <c r="P38" i="13"/>
  <c r="P39" i="13"/>
  <c r="P101" i="13"/>
  <c r="P40" i="13"/>
  <c r="N67" i="13"/>
  <c r="N2" i="13"/>
  <c r="N3" i="13"/>
  <c r="N68" i="13"/>
  <c r="N42" i="13"/>
  <c r="N69" i="13"/>
  <c r="N4" i="13"/>
  <c r="N5" i="13"/>
  <c r="N6" i="13"/>
  <c r="N70" i="13"/>
  <c r="N43" i="13"/>
  <c r="N44" i="13"/>
  <c r="N45" i="13"/>
  <c r="N46" i="13"/>
  <c r="N7" i="13"/>
  <c r="N71" i="13"/>
  <c r="N72" i="13"/>
  <c r="N73" i="13"/>
  <c r="N8" i="13"/>
  <c r="N74" i="13"/>
  <c r="N47" i="13"/>
  <c r="N9" i="13"/>
  <c r="N10" i="13"/>
  <c r="N48" i="13"/>
  <c r="N11" i="13"/>
  <c r="N49" i="13"/>
  <c r="N85" i="13"/>
  <c r="N12" i="13"/>
  <c r="N13" i="13"/>
  <c r="N14" i="13"/>
  <c r="N50" i="13"/>
  <c r="N51" i="13"/>
  <c r="N52" i="13"/>
  <c r="N53" i="13"/>
  <c r="N75" i="13"/>
  <c r="N76" i="13"/>
  <c r="N86" i="13"/>
  <c r="N87" i="13"/>
  <c r="N15" i="13"/>
  <c r="N16" i="13"/>
  <c r="N17" i="13"/>
  <c r="N18" i="13"/>
  <c r="N19" i="13"/>
  <c r="N20" i="13"/>
  <c r="N77" i="13"/>
  <c r="N54" i="13"/>
  <c r="N88" i="13"/>
  <c r="N89" i="13"/>
  <c r="N55" i="13"/>
  <c r="N56" i="13"/>
  <c r="N57" i="13"/>
  <c r="N21" i="13"/>
  <c r="N90" i="13"/>
  <c r="N91" i="13"/>
  <c r="N22" i="13"/>
  <c r="N92" i="13"/>
  <c r="N58" i="13"/>
  <c r="N78" i="13"/>
  <c r="N93" i="13"/>
  <c r="N23" i="13"/>
  <c r="N24" i="13"/>
  <c r="N94" i="13"/>
  <c r="N79" i="13"/>
  <c r="N59" i="13"/>
  <c r="N25" i="13"/>
  <c r="N80" i="13"/>
  <c r="N95" i="13"/>
  <c r="N26" i="13"/>
  <c r="N60" i="13"/>
  <c r="N27" i="13"/>
  <c r="N61" i="13"/>
  <c r="N96" i="13"/>
  <c r="N81" i="13"/>
  <c r="N28" i="13"/>
  <c r="N97" i="13"/>
  <c r="N62" i="13"/>
  <c r="N29" i="13"/>
  <c r="N30" i="13"/>
  <c r="N82" i="13"/>
  <c r="N63" i="13"/>
  <c r="N31" i="13"/>
  <c r="N32" i="13"/>
  <c r="N33" i="13"/>
  <c r="N98" i="13"/>
  <c r="N64" i="13"/>
  <c r="N99" i="13"/>
  <c r="N65" i="13"/>
  <c r="N83" i="13"/>
  <c r="N66" i="13"/>
  <c r="N34" i="13"/>
  <c r="N84" i="13"/>
  <c r="N100" i="13"/>
  <c r="N35" i="13"/>
  <c r="N36" i="13"/>
  <c r="N37" i="13"/>
  <c r="N38" i="13"/>
  <c r="N39" i="13"/>
  <c r="N101" i="13"/>
  <c r="N40" i="13"/>
  <c r="N41" i="13"/>
  <c r="L41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67" i="13"/>
  <c r="L2" i="13"/>
  <c r="L3" i="13"/>
  <c r="L68" i="13"/>
  <c r="L42" i="13"/>
  <c r="L69" i="13"/>
  <c r="L4" i="13"/>
  <c r="L5" i="13"/>
  <c r="L6" i="13"/>
  <c r="L70" i="13"/>
  <c r="L43" i="13"/>
  <c r="L44" i="13"/>
  <c r="L45" i="13"/>
  <c r="L46" i="13"/>
  <c r="L7" i="13"/>
  <c r="L71" i="13"/>
  <c r="L72" i="13"/>
  <c r="L73" i="13"/>
  <c r="L8" i="13"/>
  <c r="L74" i="13"/>
  <c r="L47" i="13"/>
  <c r="L9" i="13"/>
  <c r="L10" i="13"/>
  <c r="L48" i="13"/>
  <c r="L11" i="13"/>
  <c r="L49" i="13"/>
  <c r="L85" i="13"/>
  <c r="L12" i="13"/>
  <c r="L13" i="13"/>
  <c r="L14" i="13"/>
  <c r="L50" i="13"/>
  <c r="L51" i="13"/>
  <c r="L52" i="13"/>
  <c r="L53" i="13"/>
  <c r="L75" i="13"/>
  <c r="L76" i="13"/>
  <c r="L86" i="13"/>
  <c r="L87" i="13"/>
  <c r="L15" i="13"/>
  <c r="L16" i="13"/>
  <c r="L17" i="13"/>
  <c r="L18" i="13"/>
  <c r="L19" i="13"/>
  <c r="L20" i="13"/>
  <c r="L77" i="13"/>
  <c r="L54" i="13"/>
  <c r="L88" i="13"/>
  <c r="L89" i="13"/>
  <c r="L55" i="13"/>
  <c r="L56" i="13"/>
  <c r="L57" i="13"/>
  <c r="L21" i="13"/>
  <c r="L90" i="13"/>
  <c r="L91" i="13"/>
  <c r="L22" i="13"/>
  <c r="L92" i="13"/>
  <c r="L58" i="13"/>
  <c r="L78" i="13"/>
  <c r="L93" i="13"/>
  <c r="L23" i="13"/>
  <c r="L24" i="13"/>
  <c r="L94" i="13"/>
  <c r="L79" i="13"/>
  <c r="L59" i="13"/>
  <c r="L25" i="13"/>
  <c r="L80" i="13"/>
  <c r="L95" i="13"/>
  <c r="L26" i="13"/>
  <c r="L60" i="13"/>
  <c r="L27" i="13"/>
  <c r="L61" i="13"/>
  <c r="L96" i="13"/>
  <c r="L81" i="13"/>
  <c r="L28" i="13"/>
  <c r="L97" i="13"/>
  <c r="L62" i="13"/>
  <c r="L29" i="13"/>
  <c r="L30" i="13"/>
  <c r="L82" i="13"/>
  <c r="L63" i="13"/>
  <c r="L31" i="13"/>
  <c r="L32" i="13"/>
  <c r="L33" i="13"/>
  <c r="L98" i="13"/>
  <c r="L64" i="13"/>
  <c r="L99" i="13"/>
  <c r="L65" i="13"/>
  <c r="L83" i="13"/>
  <c r="L66" i="13"/>
  <c r="L34" i="13"/>
  <c r="L84" i="13"/>
  <c r="L100" i="13"/>
  <c r="L35" i="13"/>
  <c r="L36" i="13"/>
  <c r="L37" i="13"/>
  <c r="L38" i="13"/>
  <c r="L39" i="13"/>
  <c r="L101" i="13"/>
  <c r="L40" i="13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" i="9" l="1"/>
  <c r="Q30" i="9"/>
  <c r="Q101" i="9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67" i="13"/>
  <c r="O2" i="13"/>
  <c r="O3" i="13"/>
  <c r="O68" i="13"/>
  <c r="O42" i="13"/>
  <c r="O69" i="13"/>
  <c r="O4" i="13"/>
  <c r="O5" i="13"/>
  <c r="O6" i="13"/>
  <c r="O70" i="13"/>
  <c r="O43" i="13"/>
  <c r="O44" i="13"/>
  <c r="O45" i="13"/>
  <c r="O46" i="13"/>
  <c r="O7" i="13"/>
  <c r="O71" i="13"/>
  <c r="O72" i="13"/>
  <c r="O73" i="13"/>
  <c r="O8" i="13"/>
  <c r="O74" i="13"/>
  <c r="O47" i="13"/>
  <c r="O9" i="13"/>
  <c r="O10" i="13"/>
  <c r="O48" i="13"/>
  <c r="O11" i="13"/>
  <c r="O49" i="13"/>
  <c r="O85" i="13"/>
  <c r="O12" i="13"/>
  <c r="O13" i="13"/>
  <c r="O14" i="13"/>
  <c r="O50" i="13"/>
  <c r="O51" i="13"/>
  <c r="O52" i="13"/>
  <c r="O53" i="13"/>
  <c r="O75" i="13"/>
  <c r="O76" i="13"/>
  <c r="O86" i="13"/>
  <c r="O87" i="13"/>
  <c r="O15" i="13"/>
  <c r="O16" i="13"/>
  <c r="O17" i="13"/>
  <c r="O18" i="13"/>
  <c r="O19" i="13"/>
  <c r="O20" i="13"/>
  <c r="O77" i="13"/>
  <c r="O54" i="13"/>
  <c r="O88" i="13"/>
  <c r="O89" i="13"/>
  <c r="O55" i="13"/>
  <c r="O56" i="13"/>
  <c r="O57" i="13"/>
  <c r="O21" i="13"/>
  <c r="O90" i="13"/>
  <c r="O91" i="13"/>
  <c r="O22" i="13"/>
  <c r="O92" i="13"/>
  <c r="O58" i="13"/>
  <c r="O78" i="13"/>
  <c r="O93" i="13"/>
  <c r="O23" i="13"/>
  <c r="O24" i="13"/>
  <c r="O94" i="13"/>
  <c r="O79" i="13"/>
  <c r="O59" i="13"/>
  <c r="O25" i="13"/>
  <c r="O80" i="13"/>
  <c r="O95" i="13"/>
  <c r="O26" i="13"/>
  <c r="O60" i="13"/>
  <c r="O27" i="13"/>
  <c r="O61" i="13"/>
  <c r="O96" i="13"/>
  <c r="O81" i="13"/>
  <c r="O28" i="13"/>
  <c r="O97" i="13"/>
  <c r="O62" i="13"/>
  <c r="O29" i="13"/>
  <c r="O30" i="13"/>
  <c r="O82" i="13"/>
  <c r="O63" i="13"/>
  <c r="O31" i="13"/>
  <c r="O32" i="13"/>
  <c r="O33" i="13"/>
  <c r="O98" i="13"/>
  <c r="O64" i="13"/>
  <c r="O99" i="13"/>
  <c r="O65" i="13"/>
  <c r="O83" i="13"/>
  <c r="O66" i="13"/>
  <c r="O34" i="13"/>
  <c r="O84" i="13"/>
  <c r="O100" i="13"/>
  <c r="O35" i="13"/>
  <c r="O36" i="13"/>
  <c r="O37" i="13"/>
  <c r="O38" i="13"/>
  <c r="O39" i="13"/>
  <c r="O101" i="13"/>
  <c r="O40" i="13"/>
  <c r="O41" i="13"/>
  <c r="M67" i="13"/>
  <c r="Q67" i="13" s="1"/>
  <c r="M2" i="13"/>
  <c r="Q2" i="13" s="1"/>
  <c r="M3" i="13"/>
  <c r="Q3" i="13" s="1"/>
  <c r="M68" i="13"/>
  <c r="Q68" i="13" s="1"/>
  <c r="M42" i="13"/>
  <c r="Q42" i="13" s="1"/>
  <c r="M69" i="13"/>
  <c r="Q69" i="13" s="1"/>
  <c r="M4" i="13"/>
  <c r="Q4" i="13" s="1"/>
  <c r="M5" i="13"/>
  <c r="Q5" i="13" s="1"/>
  <c r="M6" i="13"/>
  <c r="Q6" i="13" s="1"/>
  <c r="M70" i="13"/>
  <c r="Q70" i="13" s="1"/>
  <c r="M43" i="13"/>
  <c r="Q43" i="13" s="1"/>
  <c r="M44" i="13"/>
  <c r="Q44" i="13" s="1"/>
  <c r="M45" i="13"/>
  <c r="Q45" i="13" s="1"/>
  <c r="M46" i="13"/>
  <c r="Q46" i="13" s="1"/>
  <c r="M7" i="13"/>
  <c r="Q7" i="13" s="1"/>
  <c r="M71" i="13"/>
  <c r="Q71" i="13" s="1"/>
  <c r="M72" i="13"/>
  <c r="Q72" i="13" s="1"/>
  <c r="M73" i="13"/>
  <c r="Q73" i="13" s="1"/>
  <c r="M8" i="13"/>
  <c r="Q8" i="13" s="1"/>
  <c r="M74" i="13"/>
  <c r="Q74" i="13" s="1"/>
  <c r="M47" i="13"/>
  <c r="M9" i="13"/>
  <c r="Q9" i="13" s="1"/>
  <c r="M10" i="13"/>
  <c r="Q10" i="13" s="1"/>
  <c r="M48" i="13"/>
  <c r="Q48" i="13" s="1"/>
  <c r="M11" i="13"/>
  <c r="Q11" i="13" s="1"/>
  <c r="M49" i="13"/>
  <c r="Q49" i="13" s="1"/>
  <c r="M85" i="13"/>
  <c r="Q85" i="13" s="1"/>
  <c r="M12" i="13"/>
  <c r="Q12" i="13" s="1"/>
  <c r="M13" i="13"/>
  <c r="Q13" i="13" s="1"/>
  <c r="M14" i="13"/>
  <c r="Q14" i="13" s="1"/>
  <c r="M50" i="13"/>
  <c r="Q50" i="13" s="1"/>
  <c r="M51" i="13"/>
  <c r="Q51" i="13" s="1"/>
  <c r="M52" i="13"/>
  <c r="Q52" i="13" s="1"/>
  <c r="M53" i="13"/>
  <c r="Q53" i="13" s="1"/>
  <c r="M75" i="13"/>
  <c r="Q75" i="13" s="1"/>
  <c r="M76" i="13"/>
  <c r="Q76" i="13" s="1"/>
  <c r="M86" i="13"/>
  <c r="Q86" i="13" s="1"/>
  <c r="M87" i="13"/>
  <c r="Q87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Q20" i="13" s="1"/>
  <c r="M77" i="13"/>
  <c r="Q77" i="13" s="1"/>
  <c r="M54" i="13"/>
  <c r="Q54" i="13" s="1"/>
  <c r="M88" i="13"/>
  <c r="Q88" i="13" s="1"/>
  <c r="M89" i="13"/>
  <c r="Q89" i="13" s="1"/>
  <c r="M55" i="13"/>
  <c r="Q55" i="13" s="1"/>
  <c r="M56" i="13"/>
  <c r="Q56" i="13" s="1"/>
  <c r="M57" i="13"/>
  <c r="Q57" i="13" s="1"/>
  <c r="M21" i="13"/>
  <c r="Q21" i="13" s="1"/>
  <c r="M90" i="13"/>
  <c r="Q90" i="13" s="1"/>
  <c r="M91" i="13"/>
  <c r="Q91" i="13" s="1"/>
  <c r="M22" i="13"/>
  <c r="Q22" i="13" s="1"/>
  <c r="M92" i="13"/>
  <c r="Q92" i="13" s="1"/>
  <c r="M58" i="13"/>
  <c r="Q58" i="13" s="1"/>
  <c r="M78" i="13"/>
  <c r="Q78" i="13" s="1"/>
  <c r="M93" i="13"/>
  <c r="Q93" i="13" s="1"/>
  <c r="M23" i="13"/>
  <c r="Q23" i="13" s="1"/>
  <c r="M24" i="13"/>
  <c r="Q24" i="13" s="1"/>
  <c r="M94" i="13"/>
  <c r="Q94" i="13" s="1"/>
  <c r="M79" i="13"/>
  <c r="Q79" i="13" s="1"/>
  <c r="M59" i="13"/>
  <c r="Q59" i="13" s="1"/>
  <c r="M25" i="13"/>
  <c r="Q25" i="13" s="1"/>
  <c r="M80" i="13"/>
  <c r="Q80" i="13" s="1"/>
  <c r="M95" i="13"/>
  <c r="Q95" i="13" s="1"/>
  <c r="M26" i="13"/>
  <c r="Q26" i="13" s="1"/>
  <c r="M60" i="13"/>
  <c r="Q60" i="13" s="1"/>
  <c r="M27" i="13"/>
  <c r="Q27" i="13" s="1"/>
  <c r="M61" i="13"/>
  <c r="Q61" i="13" s="1"/>
  <c r="M96" i="13"/>
  <c r="Q96" i="13" s="1"/>
  <c r="M81" i="13"/>
  <c r="Q81" i="13" s="1"/>
  <c r="M28" i="13"/>
  <c r="Q28" i="13" s="1"/>
  <c r="M97" i="13"/>
  <c r="Q97" i="13" s="1"/>
  <c r="M62" i="13"/>
  <c r="M29" i="13"/>
  <c r="Q29" i="13" s="1"/>
  <c r="M30" i="13"/>
  <c r="Q30" i="13" s="1"/>
  <c r="M82" i="13"/>
  <c r="Q82" i="13" s="1"/>
  <c r="M63" i="13"/>
  <c r="M31" i="13"/>
  <c r="Q31" i="13" s="1"/>
  <c r="M32" i="13"/>
  <c r="Q32" i="13" s="1"/>
  <c r="M33" i="13"/>
  <c r="Q33" i="13" s="1"/>
  <c r="M98" i="13"/>
  <c r="Q98" i="13" s="1"/>
  <c r="M64" i="13"/>
  <c r="Q64" i="13" s="1"/>
  <c r="M99" i="13"/>
  <c r="Q99" i="13" s="1"/>
  <c r="M65" i="13"/>
  <c r="M83" i="13"/>
  <c r="Q83" i="13" s="1"/>
  <c r="M66" i="13"/>
  <c r="Q66" i="13" s="1"/>
  <c r="M34" i="13"/>
  <c r="Q34" i="13" s="1"/>
  <c r="M84" i="13"/>
  <c r="Q84" i="13" s="1"/>
  <c r="M100" i="13"/>
  <c r="Q100" i="13" s="1"/>
  <c r="M35" i="13"/>
  <c r="Q35" i="13" s="1"/>
  <c r="M36" i="13"/>
  <c r="Q36" i="13" s="1"/>
  <c r="M37" i="13"/>
  <c r="Q37" i="13" s="1"/>
  <c r="M38" i="13"/>
  <c r="Q38" i="13" s="1"/>
  <c r="M39" i="13"/>
  <c r="Q39" i="13" s="1"/>
  <c r="M101" i="13"/>
  <c r="Q101" i="13" s="1"/>
  <c r="M40" i="13"/>
  <c r="Q40" i="13" s="1"/>
  <c r="M41" i="13"/>
  <c r="Q41" i="13" s="1"/>
  <c r="T41" i="13" s="1"/>
  <c r="J11" i="11"/>
  <c r="J10" i="11"/>
  <c r="Q62" i="13" l="1"/>
  <c r="Q47" i="13"/>
  <c r="Q63" i="13"/>
  <c r="Q65" i="13"/>
  <c r="T61" i="13"/>
  <c r="T47" i="13"/>
  <c r="T48" i="13"/>
  <c r="T2" i="13"/>
  <c r="T31" i="13"/>
  <c r="T20" i="13"/>
  <c r="T17" i="13"/>
  <c r="T68" i="13"/>
  <c r="T7" i="13"/>
  <c r="T10" i="13"/>
  <c r="T18" i="13"/>
  <c r="T53" i="13"/>
  <c r="T30" i="13"/>
  <c r="T26" i="13"/>
  <c r="T78" i="13"/>
  <c r="T80" i="13"/>
  <c r="T87" i="13"/>
  <c r="T92" i="13"/>
  <c r="T71" i="13"/>
  <c r="T89" i="13"/>
  <c r="T5" i="13"/>
  <c r="T37" i="13"/>
  <c r="T25" i="13"/>
  <c r="T22" i="13"/>
  <c r="T77" i="13"/>
  <c r="T42" i="13"/>
  <c r="T83" i="13"/>
  <c r="T12" i="13"/>
  <c r="T28" i="13"/>
  <c r="T91" i="13"/>
  <c r="T101" i="13"/>
  <c r="T34" i="13"/>
  <c r="T63" i="13"/>
  <c r="T74" i="13"/>
  <c r="T70" i="13"/>
  <c r="T40" i="13"/>
  <c r="T66" i="13"/>
  <c r="T82" i="13"/>
  <c r="T60" i="13"/>
  <c r="T15" i="13"/>
  <c r="T13" i="13"/>
  <c r="T6" i="13"/>
  <c r="T65" i="13"/>
  <c r="T29" i="13"/>
  <c r="T95" i="13"/>
  <c r="T58" i="13"/>
  <c r="T72" i="13"/>
  <c r="T4" i="13"/>
  <c r="T16" i="13"/>
  <c r="T23" i="13"/>
  <c r="T14" i="13"/>
  <c r="T55" i="13"/>
  <c r="T38" i="13"/>
  <c r="T93" i="13"/>
  <c r="T8" i="13"/>
  <c r="T39" i="13"/>
  <c r="T46" i="13"/>
  <c r="T100" i="13"/>
  <c r="T79" i="13"/>
  <c r="T44" i="13"/>
  <c r="T76" i="13"/>
  <c r="T94" i="13"/>
  <c r="T96" i="13"/>
  <c r="T45" i="13"/>
  <c r="T52" i="13"/>
  <c r="T81" i="13"/>
  <c r="T84" i="13"/>
  <c r="T9" i="13"/>
  <c r="T51" i="13"/>
  <c r="T98" i="13"/>
  <c r="T3" i="13"/>
  <c r="T50" i="13"/>
  <c r="T19" i="13"/>
  <c r="T90" i="13"/>
  <c r="T24" i="13"/>
  <c r="T33" i="13"/>
  <c r="T69" i="13"/>
  <c r="T73" i="13"/>
  <c r="T32" i="13"/>
  <c r="T67" i="13"/>
  <c r="T43" i="13"/>
  <c r="T75" i="13"/>
  <c r="T57" i="13"/>
  <c r="T3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R2" i="9"/>
  <c r="T4" i="9"/>
  <c r="R4" i="9"/>
  <c r="T88" i="13"/>
  <c r="T21" i="13"/>
  <c r="T56" i="13"/>
  <c r="T97" i="13"/>
  <c r="T59" i="13"/>
  <c r="T62" i="13"/>
  <c r="T99" i="13"/>
  <c r="T27" i="13"/>
  <c r="T64" i="13"/>
  <c r="T11" i="13"/>
  <c r="T36" i="13"/>
  <c r="T54" i="13"/>
  <c r="T49" i="13"/>
  <c r="T86" i="13"/>
  <c r="T85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<sst xmlns="http://schemas.openxmlformats.org/spreadsheetml/2006/main" count="1227" uniqueCount="158">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</sst>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topLeftCell="A53" workbookViewId="0">
      <selection activeCell="S2" sqref="S2:S101"/>
    </sheetView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IF(G2&gt;12,10%,IF(G2&gt;=6,15%,IF('Forecast Model A - Data'!G11&lt;=3,15%,20%)))</f>
        <v>0.2</v>
      </c>
      <c r="M2" s="2">
        <f>IF(H2&gt;70%,20%,IF(H2&gt;50%,15%,IF(H2&lt;25%,0%,10%)))</f>
        <v>0.1</v>
      </c>
      <c r="N2" s="2">
        <f>IF(I2="Commit",20%,IF(I2="Probable",15%,IF(I2="Best Case",5%,0%)))</f>
        <v>0.15</v>
      </c>
      <c r="O2" s="2">
        <f>IF(K2&gt;=4,0%,IF(K2&gt;=3,10%,IF(K2&lt;2,20%,15%)))</f>
        <v>0.15</v>
      </c>
      <c r="P2" s="2">
        <f>IF(F2&gt;90%,20%,IF(F2&gt;75%,10%,IF(F2&lt;50%,0%,5%)))</f>
        <v>0.1</v>
      </c>
      <c r="Q2" s="2">
        <f>SUM(L2:P2)</f>
        <v>0.70000000000000007</v>
      </c>
      <c r="R2" s="3" t="str">
        <f t="shared" ref="R2:R33" si="0">IF(Q2&gt;60%,"Strong ",IF(Q2&gt;40%,"Moderate ",IF(Q2&lt;40.1%,"Weak ")))</f>
        <v xml:space="preserve">Strong </v>
      </c>
      <c r="S2" s="3">
        <v>100000</v>
      </c>
      <c r="T2" s="3">
        <f t="shared" ref="T2:T33" si="1">S2*Q2</f>
        <v>70000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IF(G3&gt;12,10%,IF(G3&gt;=6,15%,IF('Forecast Model A - Data'!G12&lt;=3,15%,20%)))</f>
        <v>0.1</v>
      </c>
      <c r="M3" s="2">
        <f t="shared" ref="M3:M66" si="2">IF(H3&gt;70%,20%,IF(H3&gt;50%,15%,IF(H3&lt;25%,0%,10%)))</f>
        <v>0.15</v>
      </c>
      <c r="N3" s="2">
        <f t="shared" ref="N3:N66" si="3">IF(I3="Commit",20%,IF(I3="Probable",15%,IF(I3="Best Case",5%,0%)))</f>
        <v>0.15</v>
      </c>
      <c r="O3" s="2">
        <f t="shared" ref="O3:O66" si="4">IF(K3&gt;=4,0%,IF(K3&gt;=3,10%,IF(K3&lt;2,20%,15%)))</f>
        <v>0</v>
      </c>
      <c r="P3" s="2">
        <f t="shared" ref="P3:P66" si="5">IF(F3&gt;90%,20%,IF(F3&gt;75%,10%,IF(F3&lt;50%,0%,5%)))</f>
        <v>0.1</v>
      </c>
      <c r="Q3" s="2">
        <f t="shared" ref="Q3:Q66" si="6">SUM(L3:P3)</f>
        <v>0.5</v>
      </c>
      <c r="R3" s="3" t="str">
        <f t="shared" si="0"/>
        <v xml:space="preserve">Moderate </v>
      </c>
      <c r="S3" s="3">
        <v>100000</v>
      </c>
      <c r="T3" s="3">
        <f t="shared" si="1"/>
        <v>50000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IF(G4&gt;12,10%,IF(G4&gt;=6,15%,IF('Forecast Model A - Data'!G13&lt;=3,15%,20%)))</f>
        <v>0.2</v>
      </c>
      <c r="M4" s="2">
        <f t="shared" si="2"/>
        <v>0</v>
      </c>
      <c r="N4" s="2">
        <f t="shared" si="3"/>
        <v>0.15</v>
      </c>
      <c r="O4" s="2">
        <f t="shared" si="4"/>
        <v>0</v>
      </c>
      <c r="P4" s="2">
        <f t="shared" si="5"/>
        <v>0.1</v>
      </c>
      <c r="Q4" s="2">
        <f t="shared" si="6"/>
        <v>0.44999999999999996</v>
      </c>
      <c r="R4" s="3" t="str">
        <f t="shared" si="0"/>
        <v xml:space="preserve">Moderate </v>
      </c>
      <c r="S4" s="3">
        <v>100000</v>
      </c>
      <c r="T4" s="3">
        <f t="shared" si="1"/>
        <v>44999.999999999993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IF(G5&gt;12,10%,IF(G5&gt;=6,15%,IF('Forecast Model A - Data'!G14&lt;=3,15%,20%)))</f>
        <v>0.15</v>
      </c>
      <c r="M5" s="2">
        <f t="shared" si="2"/>
        <v>0.15</v>
      </c>
      <c r="N5" s="2">
        <f t="shared" si="3"/>
        <v>0.15</v>
      </c>
      <c r="O5" s="2">
        <f t="shared" si="4"/>
        <v>0</v>
      </c>
      <c r="P5" s="2">
        <f t="shared" si="5"/>
        <v>0.2</v>
      </c>
      <c r="Q5" s="2">
        <f t="shared" si="6"/>
        <v>0.64999999999999991</v>
      </c>
      <c r="R5" s="3" t="str">
        <f t="shared" si="0"/>
        <v xml:space="preserve">Strong </v>
      </c>
      <c r="S5" s="3">
        <v>100000</v>
      </c>
      <c r="T5" s="3">
        <f t="shared" si="1"/>
        <v>64999.999999999993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IF(G6&gt;12,10%,IF(G6&gt;=6,15%,IF('Forecast Model A - Data'!G15&lt;=3,15%,20%)))</f>
        <v>0.1</v>
      </c>
      <c r="M6" s="2">
        <f t="shared" si="2"/>
        <v>0</v>
      </c>
      <c r="N6" s="2">
        <f t="shared" si="3"/>
        <v>0.15</v>
      </c>
      <c r="O6" s="2">
        <f t="shared" si="4"/>
        <v>0.2</v>
      </c>
      <c r="P6" s="2">
        <f t="shared" si="5"/>
        <v>0.2</v>
      </c>
      <c r="Q6" s="2">
        <f t="shared" si="6"/>
        <v>0.65</v>
      </c>
      <c r="R6" s="3" t="str">
        <f t="shared" si="0"/>
        <v xml:space="preserve">Strong </v>
      </c>
      <c r="S6" s="3">
        <v>100000</v>
      </c>
      <c r="T6" s="3">
        <f t="shared" si="1"/>
        <v>65000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IF(G7&gt;12,10%,IF(G7&gt;=6,15%,IF('Forecast Model A - Data'!G16&lt;=3,15%,20%)))</f>
        <v>0.1</v>
      </c>
      <c r="M7" s="2">
        <f t="shared" si="2"/>
        <v>0.2</v>
      </c>
      <c r="N7" s="2">
        <f t="shared" si="3"/>
        <v>0.15</v>
      </c>
      <c r="O7" s="2">
        <f t="shared" si="4"/>
        <v>0</v>
      </c>
      <c r="P7" s="2">
        <f t="shared" si="5"/>
        <v>0.1</v>
      </c>
      <c r="Q7" s="2">
        <f t="shared" si="6"/>
        <v>0.55000000000000004</v>
      </c>
      <c r="R7" s="3" t="str">
        <f t="shared" si="0"/>
        <v xml:space="preserve">Moderate </v>
      </c>
      <c r="S7" s="3">
        <v>75000</v>
      </c>
      <c r="T7" s="3">
        <f t="shared" si="1"/>
        <v>41250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IF(G8&gt;12,10%,IF(G8&gt;=6,15%,IF('Forecast Model A - Data'!G17&lt;=3,15%,20%)))</f>
        <v>0.2</v>
      </c>
      <c r="M8" s="2">
        <f t="shared" si="2"/>
        <v>0.15</v>
      </c>
      <c r="N8" s="2">
        <f t="shared" si="3"/>
        <v>0.15</v>
      </c>
      <c r="O8" s="2">
        <f t="shared" si="4"/>
        <v>0</v>
      </c>
      <c r="P8" s="2">
        <f t="shared" si="5"/>
        <v>0.1</v>
      </c>
      <c r="Q8" s="2">
        <f t="shared" si="6"/>
        <v>0.6</v>
      </c>
      <c r="R8" s="3" t="str">
        <f t="shared" si="0"/>
        <v xml:space="preserve">Moderate </v>
      </c>
      <c r="S8" s="3">
        <v>75000</v>
      </c>
      <c r="T8" s="3">
        <f t="shared" si="1"/>
        <v>45000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IF(G9&gt;12,10%,IF(G9&gt;=6,15%,IF('Forecast Model A - Data'!G18&lt;=3,15%,20%)))</f>
        <v>0.15</v>
      </c>
      <c r="M9" s="2">
        <f t="shared" si="2"/>
        <v>0.2</v>
      </c>
      <c r="N9" s="2">
        <f t="shared" si="3"/>
        <v>0.15</v>
      </c>
      <c r="O9" s="2">
        <f t="shared" si="4"/>
        <v>0</v>
      </c>
      <c r="P9" s="2">
        <f t="shared" si="5"/>
        <v>0</v>
      </c>
      <c r="Q9" s="2">
        <f t="shared" si="6"/>
        <v>0.5</v>
      </c>
      <c r="R9" s="3" t="str">
        <f t="shared" si="0"/>
        <v xml:space="preserve">Moderate </v>
      </c>
      <c r="S9" s="3">
        <v>75000</v>
      </c>
      <c r="T9" s="3">
        <f t="shared" si="1"/>
        <v>37500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IF(G10&gt;12,10%,IF(G10&gt;=6,15%,IF('Forecast Model A - Data'!G19&lt;=3,15%,20%)))</f>
        <v>0.15</v>
      </c>
      <c r="M10" s="2">
        <f t="shared" si="2"/>
        <v>0.15</v>
      </c>
      <c r="N10" s="2">
        <f t="shared" si="3"/>
        <v>0.15</v>
      </c>
      <c r="O10" s="2">
        <f t="shared" si="4"/>
        <v>0</v>
      </c>
      <c r="P10" s="2">
        <f t="shared" si="5"/>
        <v>0.1</v>
      </c>
      <c r="Q10" s="2">
        <f t="shared" si="6"/>
        <v>0.54999999999999993</v>
      </c>
      <c r="R10" s="3" t="str">
        <f t="shared" si="0"/>
        <v xml:space="preserve">Moderate </v>
      </c>
      <c r="S10" s="3">
        <v>125000</v>
      </c>
      <c r="T10" s="3">
        <f t="shared" si="1"/>
        <v>68749.999999999985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IF(G11&gt;12,10%,IF(G11&gt;=6,15%,IF('Forecast Model A - Data'!G20&lt;=3,15%,20%)))</f>
        <v>0.2</v>
      </c>
      <c r="M11" s="2">
        <f t="shared" si="2"/>
        <v>0.15</v>
      </c>
      <c r="N11" s="2">
        <f t="shared" si="3"/>
        <v>0.15</v>
      </c>
      <c r="O11" s="2">
        <f t="shared" si="4"/>
        <v>0.15</v>
      </c>
      <c r="P11" s="2">
        <f t="shared" si="5"/>
        <v>0</v>
      </c>
      <c r="Q11" s="2">
        <f t="shared" si="6"/>
        <v>0.65</v>
      </c>
      <c r="R11" s="3" t="str">
        <f t="shared" si="0"/>
        <v xml:space="preserve">Strong </v>
      </c>
      <c r="S11" s="3">
        <v>125000</v>
      </c>
      <c r="T11" s="3">
        <f t="shared" si="1"/>
        <v>81250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IF(G12&gt;12,10%,IF(G12&gt;=6,15%,IF('Forecast Model A - Data'!G21&lt;=3,15%,20%)))</f>
        <v>0.1</v>
      </c>
      <c r="M12" s="2">
        <f t="shared" si="2"/>
        <v>0.2</v>
      </c>
      <c r="N12" s="2">
        <f t="shared" si="3"/>
        <v>0.15</v>
      </c>
      <c r="O12" s="2">
        <f t="shared" si="4"/>
        <v>0</v>
      </c>
      <c r="P12" s="2">
        <f t="shared" si="5"/>
        <v>0.1</v>
      </c>
      <c r="Q12" s="2">
        <f t="shared" si="6"/>
        <v>0.55000000000000004</v>
      </c>
      <c r="R12" s="3" t="str">
        <f t="shared" si="0"/>
        <v xml:space="preserve">Moderate </v>
      </c>
      <c r="S12" s="3">
        <v>125000</v>
      </c>
      <c r="T12" s="3">
        <f t="shared" si="1"/>
        <v>68750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IF(G13&gt;12,10%,IF(G13&gt;=6,15%,IF('Forecast Model A - Data'!G22&lt;=3,15%,20%)))</f>
        <v>0.1</v>
      </c>
      <c r="M13" s="2">
        <f t="shared" si="2"/>
        <v>0</v>
      </c>
      <c r="N13" s="2">
        <f t="shared" si="3"/>
        <v>0.15</v>
      </c>
      <c r="O13" s="2">
        <f t="shared" si="4"/>
        <v>0</v>
      </c>
      <c r="P13" s="2">
        <f t="shared" si="5"/>
        <v>0.1</v>
      </c>
      <c r="Q13" s="2">
        <f t="shared" si="6"/>
        <v>0.35</v>
      </c>
      <c r="R13" s="3" t="str">
        <f t="shared" si="0"/>
        <v xml:space="preserve">Weak </v>
      </c>
      <c r="S13" s="3">
        <v>125000</v>
      </c>
      <c r="T13" s="3">
        <f t="shared" si="1"/>
        <v>43750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IF(G14&gt;12,10%,IF(G14&gt;=6,15%,IF('Forecast Model A - Data'!G23&lt;=3,15%,20%)))</f>
        <v>0.2</v>
      </c>
      <c r="M14" s="2">
        <f t="shared" si="2"/>
        <v>0</v>
      </c>
      <c r="N14" s="2">
        <f t="shared" si="3"/>
        <v>0.15</v>
      </c>
      <c r="O14" s="2">
        <f t="shared" si="4"/>
        <v>0.2</v>
      </c>
      <c r="P14" s="2">
        <f t="shared" si="5"/>
        <v>0.2</v>
      </c>
      <c r="Q14" s="2">
        <f t="shared" si="6"/>
        <v>0.75</v>
      </c>
      <c r="R14" s="3" t="str">
        <f t="shared" si="0"/>
        <v xml:space="preserve">Strong </v>
      </c>
      <c r="S14" s="3">
        <v>125000</v>
      </c>
      <c r="T14" s="3">
        <f t="shared" si="1"/>
        <v>93750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IF(G15&gt;12,10%,IF(G15&gt;=6,15%,IF('Forecast Model A - Data'!G24&lt;=3,15%,20%)))</f>
        <v>0.1</v>
      </c>
      <c r="M15" s="2">
        <f t="shared" si="2"/>
        <v>0.1</v>
      </c>
      <c r="N15" s="2">
        <f t="shared" si="3"/>
        <v>0.15</v>
      </c>
      <c r="O15" s="2">
        <f t="shared" si="4"/>
        <v>0</v>
      </c>
      <c r="P15" s="2">
        <f t="shared" si="5"/>
        <v>0.1</v>
      </c>
      <c r="Q15" s="2">
        <f t="shared" si="6"/>
        <v>0.44999999999999996</v>
      </c>
      <c r="R15" s="3" t="str">
        <f t="shared" si="0"/>
        <v xml:space="preserve">Moderate </v>
      </c>
      <c r="S15" s="3">
        <v>110000</v>
      </c>
      <c r="T15" s="3">
        <f t="shared" si="1"/>
        <v>49499.999999999993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IF(G16&gt;12,10%,IF(G16&gt;=6,15%,IF('Forecast Model A - Data'!G25&lt;=3,15%,20%)))</f>
        <v>0.1</v>
      </c>
      <c r="M16" s="2">
        <f t="shared" si="2"/>
        <v>0.1</v>
      </c>
      <c r="N16" s="2">
        <f t="shared" si="3"/>
        <v>0.15</v>
      </c>
      <c r="O16" s="2">
        <f t="shared" si="4"/>
        <v>0</v>
      </c>
      <c r="P16" s="2">
        <f t="shared" si="5"/>
        <v>0</v>
      </c>
      <c r="Q16" s="2">
        <f t="shared" si="6"/>
        <v>0.35</v>
      </c>
      <c r="R16" s="3" t="str">
        <f t="shared" si="0"/>
        <v xml:space="preserve">Weak </v>
      </c>
      <c r="S16" s="3">
        <v>100000</v>
      </c>
      <c r="T16" s="3">
        <f t="shared" si="1"/>
        <v>35000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IF(G17&gt;12,10%,IF(G17&gt;=6,15%,IF('Forecast Model A - Data'!G26&lt;=3,15%,20%)))</f>
        <v>0.15</v>
      </c>
      <c r="M17" s="2">
        <f t="shared" si="2"/>
        <v>0.15</v>
      </c>
      <c r="N17" s="2">
        <f t="shared" si="3"/>
        <v>0.15</v>
      </c>
      <c r="O17" s="2">
        <f t="shared" si="4"/>
        <v>0</v>
      </c>
      <c r="P17" s="2">
        <f t="shared" si="5"/>
        <v>0</v>
      </c>
      <c r="Q17" s="2">
        <f t="shared" si="6"/>
        <v>0.44999999999999996</v>
      </c>
      <c r="R17" s="3" t="str">
        <f t="shared" si="0"/>
        <v xml:space="preserve">Moderate </v>
      </c>
      <c r="S17" s="3">
        <v>100000</v>
      </c>
      <c r="T17" s="3">
        <f t="shared" si="1"/>
        <v>44999.999999999993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IF(G18&gt;12,10%,IF(G18&gt;=6,15%,IF('Forecast Model A - Data'!G27&lt;=3,15%,20%)))</f>
        <v>0.15</v>
      </c>
      <c r="M18" s="2">
        <f t="shared" si="2"/>
        <v>0</v>
      </c>
      <c r="N18" s="2">
        <f t="shared" si="3"/>
        <v>0.15</v>
      </c>
      <c r="O18" s="2">
        <f t="shared" si="4"/>
        <v>0.2</v>
      </c>
      <c r="P18" s="2">
        <f t="shared" si="5"/>
        <v>0.1</v>
      </c>
      <c r="Q18" s="2">
        <f t="shared" si="6"/>
        <v>0.6</v>
      </c>
      <c r="R18" s="3" t="str">
        <f t="shared" si="0"/>
        <v xml:space="preserve">Moderate </v>
      </c>
      <c r="S18" s="3">
        <v>100000</v>
      </c>
      <c r="T18" s="3">
        <f t="shared" si="1"/>
        <v>60000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IF(G19&gt;12,10%,IF(G19&gt;=6,15%,IF('Forecast Model A - Data'!G28&lt;=3,15%,20%)))</f>
        <v>0.1</v>
      </c>
      <c r="M19" s="2">
        <f t="shared" si="2"/>
        <v>0.2</v>
      </c>
      <c r="N19" s="2">
        <f t="shared" si="3"/>
        <v>0.15</v>
      </c>
      <c r="O19" s="2">
        <f t="shared" si="4"/>
        <v>0</v>
      </c>
      <c r="P19" s="2">
        <f t="shared" si="5"/>
        <v>0.1</v>
      </c>
      <c r="Q19" s="2">
        <f t="shared" si="6"/>
        <v>0.55000000000000004</v>
      </c>
      <c r="R19" s="3" t="str">
        <f t="shared" si="0"/>
        <v xml:space="preserve">Moderate </v>
      </c>
      <c r="S19" s="3">
        <v>100000</v>
      </c>
      <c r="T19" s="3">
        <f t="shared" si="1"/>
        <v>55000.000000000007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IF(G20&gt;12,10%,IF(G20&gt;=6,15%,IF('Forecast Model A - Data'!G29&lt;=3,15%,20%)))</f>
        <v>0.1</v>
      </c>
      <c r="M20" s="2">
        <f t="shared" si="2"/>
        <v>0.15</v>
      </c>
      <c r="N20" s="2">
        <f t="shared" si="3"/>
        <v>0.15</v>
      </c>
      <c r="O20" s="2">
        <f t="shared" si="4"/>
        <v>0.15</v>
      </c>
      <c r="P20" s="2">
        <f t="shared" si="5"/>
        <v>0.1</v>
      </c>
      <c r="Q20" s="2">
        <f t="shared" si="6"/>
        <v>0.65</v>
      </c>
      <c r="R20" s="3" t="str">
        <f t="shared" si="0"/>
        <v xml:space="preserve">Strong </v>
      </c>
      <c r="S20" s="3">
        <v>100000</v>
      </c>
      <c r="T20" s="3">
        <f t="shared" si="1"/>
        <v>65000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IF(G21&gt;12,10%,IF(G21&gt;=6,15%,IF('Forecast Model A - Data'!G30&lt;=3,15%,20%)))</f>
        <v>0.15</v>
      </c>
      <c r="M21" s="2">
        <f t="shared" si="2"/>
        <v>0</v>
      </c>
      <c r="N21" s="2">
        <f t="shared" si="3"/>
        <v>0.15</v>
      </c>
      <c r="O21" s="2">
        <f t="shared" si="4"/>
        <v>0</v>
      </c>
      <c r="P21" s="2">
        <f t="shared" si="5"/>
        <v>0.1</v>
      </c>
      <c r="Q21" s="2">
        <f t="shared" si="6"/>
        <v>0.4</v>
      </c>
      <c r="R21" s="3" t="str">
        <f t="shared" si="0"/>
        <v xml:space="preserve">Weak </v>
      </c>
      <c r="S21" s="3">
        <v>80000</v>
      </c>
      <c r="T21" s="3">
        <f t="shared" si="1"/>
        <v>32000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IF(G22&gt;12,10%,IF(G22&gt;=6,15%,IF('Forecast Model A - Data'!G31&lt;=3,15%,20%)))</f>
        <v>0.1</v>
      </c>
      <c r="M22" s="2">
        <f t="shared" si="2"/>
        <v>0.15</v>
      </c>
      <c r="N22" s="2">
        <f t="shared" si="3"/>
        <v>0.15</v>
      </c>
      <c r="O22" s="2">
        <f t="shared" si="4"/>
        <v>0.2</v>
      </c>
      <c r="P22" s="2">
        <f t="shared" si="5"/>
        <v>0.2</v>
      </c>
      <c r="Q22" s="2">
        <f t="shared" si="6"/>
        <v>0.8</v>
      </c>
      <c r="R22" s="3" t="str">
        <f t="shared" si="0"/>
        <v xml:space="preserve">Strong </v>
      </c>
      <c r="S22" s="3">
        <v>70000</v>
      </c>
      <c r="T22" s="3">
        <f t="shared" si="1"/>
        <v>56000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IF(G23&gt;12,10%,IF(G23&gt;=6,15%,IF('Forecast Model A - Data'!G32&lt;=3,15%,20%)))</f>
        <v>0.15</v>
      </c>
      <c r="M23" s="2">
        <f t="shared" si="2"/>
        <v>0.1</v>
      </c>
      <c r="N23" s="2">
        <f t="shared" si="3"/>
        <v>0.15</v>
      </c>
      <c r="O23" s="2">
        <f t="shared" si="4"/>
        <v>0.2</v>
      </c>
      <c r="P23" s="2">
        <f t="shared" si="5"/>
        <v>0.1</v>
      </c>
      <c r="Q23" s="2">
        <f t="shared" si="6"/>
        <v>0.70000000000000007</v>
      </c>
      <c r="R23" s="3" t="str">
        <f t="shared" si="0"/>
        <v xml:space="preserve">Strong </v>
      </c>
      <c r="S23" s="3">
        <v>70000</v>
      </c>
      <c r="T23" s="3">
        <f t="shared" si="1"/>
        <v>49000.000000000007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IF(G24&gt;12,10%,IF(G24&gt;=6,15%,IF('Forecast Model A - Data'!G33&lt;=3,15%,20%)))</f>
        <v>0.2</v>
      </c>
      <c r="M24" s="2">
        <f t="shared" si="2"/>
        <v>0.15</v>
      </c>
      <c r="N24" s="2">
        <f t="shared" si="3"/>
        <v>0.15</v>
      </c>
      <c r="O24" s="2">
        <f t="shared" si="4"/>
        <v>0.1</v>
      </c>
      <c r="P24" s="2">
        <f t="shared" si="5"/>
        <v>0</v>
      </c>
      <c r="Q24" s="2">
        <f t="shared" si="6"/>
        <v>0.6</v>
      </c>
      <c r="R24" s="3" t="str">
        <f t="shared" si="0"/>
        <v xml:space="preserve">Moderate </v>
      </c>
      <c r="S24" s="3">
        <v>70000</v>
      </c>
      <c r="T24" s="3">
        <f t="shared" si="1"/>
        <v>42000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IF(G25&gt;12,10%,IF(G25&gt;=6,15%,IF('Forecast Model A - Data'!G34&lt;=3,15%,20%)))</f>
        <v>0.15</v>
      </c>
      <c r="M25" s="2">
        <f t="shared" si="2"/>
        <v>0.2</v>
      </c>
      <c r="N25" s="2">
        <f t="shared" si="3"/>
        <v>0.15</v>
      </c>
      <c r="O25" s="2">
        <f t="shared" si="4"/>
        <v>0.15</v>
      </c>
      <c r="P25" s="2">
        <f t="shared" si="5"/>
        <v>0</v>
      </c>
      <c r="Q25" s="2">
        <f t="shared" si="6"/>
        <v>0.65</v>
      </c>
      <c r="R25" s="3" t="str">
        <f t="shared" si="0"/>
        <v xml:space="preserve">Strong </v>
      </c>
      <c r="S25" s="3">
        <v>60000</v>
      </c>
      <c r="T25" s="3">
        <f t="shared" si="1"/>
        <v>39000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IF(G26&gt;12,10%,IF(G26&gt;=6,15%,IF('Forecast Model A - Data'!G35&lt;=3,15%,20%)))</f>
        <v>0.15</v>
      </c>
      <c r="M26" s="2">
        <f t="shared" si="2"/>
        <v>0.2</v>
      </c>
      <c r="N26" s="2">
        <f t="shared" si="3"/>
        <v>0.15</v>
      </c>
      <c r="O26" s="2">
        <f t="shared" si="4"/>
        <v>0.15</v>
      </c>
      <c r="P26" s="2">
        <f t="shared" si="5"/>
        <v>0</v>
      </c>
      <c r="Q26" s="2">
        <f t="shared" si="6"/>
        <v>0.65</v>
      </c>
      <c r="R26" s="3" t="str">
        <f t="shared" si="0"/>
        <v xml:space="preserve">Strong </v>
      </c>
      <c r="S26" s="3">
        <v>50000</v>
      </c>
      <c r="T26" s="3">
        <f t="shared" si="1"/>
        <v>32500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IF(G27&gt;12,10%,IF(G27&gt;=6,15%,IF('Forecast Model A - Data'!G36&lt;=3,15%,20%)))</f>
        <v>0.2</v>
      </c>
      <c r="M27" s="2">
        <f t="shared" si="2"/>
        <v>0.15</v>
      </c>
      <c r="N27" s="2">
        <f t="shared" si="3"/>
        <v>0.15</v>
      </c>
      <c r="O27" s="2">
        <f t="shared" si="4"/>
        <v>0.2</v>
      </c>
      <c r="P27" s="2">
        <f t="shared" si="5"/>
        <v>0</v>
      </c>
      <c r="Q27" s="2">
        <f t="shared" si="6"/>
        <v>0.7</v>
      </c>
      <c r="R27" s="3" t="str">
        <f t="shared" si="0"/>
        <v xml:space="preserve">Strong </v>
      </c>
      <c r="S27" s="3">
        <v>50000</v>
      </c>
      <c r="T27" s="3">
        <f t="shared" si="1"/>
        <v>35000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IF(G28&gt;12,10%,IF(G28&gt;=6,15%,IF('Forecast Model A - Data'!G37&lt;=3,15%,20%)))</f>
        <v>0.15</v>
      </c>
      <c r="M28" s="2">
        <f t="shared" si="2"/>
        <v>0.1</v>
      </c>
      <c r="N28" s="2">
        <f t="shared" si="3"/>
        <v>0.15</v>
      </c>
      <c r="O28" s="2">
        <f t="shared" si="4"/>
        <v>0</v>
      </c>
      <c r="P28" s="2">
        <f t="shared" si="5"/>
        <v>0</v>
      </c>
      <c r="Q28" s="2">
        <f t="shared" si="6"/>
        <v>0.4</v>
      </c>
      <c r="R28" s="3" t="str">
        <f t="shared" si="0"/>
        <v xml:space="preserve">Weak </v>
      </c>
      <c r="S28" s="3">
        <v>40000</v>
      </c>
      <c r="T28" s="3">
        <f t="shared" si="1"/>
        <v>16000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IF(G29&gt;12,10%,IF(G29&gt;=6,15%,IF('Forecast Model A - Data'!G38&lt;=3,15%,20%)))</f>
        <v>0.2</v>
      </c>
      <c r="M29" s="2">
        <f t="shared" si="2"/>
        <v>0.15</v>
      </c>
      <c r="N29" s="2">
        <f t="shared" si="3"/>
        <v>0.15</v>
      </c>
      <c r="O29" s="2">
        <f t="shared" si="4"/>
        <v>0</v>
      </c>
      <c r="P29" s="2">
        <f t="shared" si="5"/>
        <v>0.1</v>
      </c>
      <c r="Q29" s="2">
        <f t="shared" si="6"/>
        <v>0.6</v>
      </c>
      <c r="R29" s="3" t="str">
        <f t="shared" si="0"/>
        <v xml:space="preserve">Moderate </v>
      </c>
      <c r="S29" s="3">
        <v>40000</v>
      </c>
      <c r="T29" s="3">
        <f t="shared" si="1"/>
        <v>24000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IF(G30&gt;12,10%,IF(G30&gt;=6,15%,IF('Forecast Model A - Data'!G39&lt;=3,15%,20%)))</f>
        <v>0.2</v>
      </c>
      <c r="M30" s="2">
        <f t="shared" si="2"/>
        <v>0.1</v>
      </c>
      <c r="N30" s="2">
        <f t="shared" si="3"/>
        <v>0.15</v>
      </c>
      <c r="O30" s="2">
        <f t="shared" si="4"/>
        <v>0.2</v>
      </c>
      <c r="P30" s="2">
        <f t="shared" si="5"/>
        <v>0.1</v>
      </c>
      <c r="Q30" s="2">
        <f t="shared" si="6"/>
        <v>0.75000000000000011</v>
      </c>
      <c r="R30" s="3" t="str">
        <f t="shared" si="0"/>
        <v xml:space="preserve">Strong </v>
      </c>
      <c r="S30" s="3">
        <v>40000</v>
      </c>
      <c r="T30" s="3">
        <f t="shared" si="1"/>
        <v>30000.000000000004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IF(G31&gt;12,10%,IF(G31&gt;=6,15%,IF('Forecast Model A - Data'!G40&lt;=3,15%,20%)))</f>
        <v>0.1</v>
      </c>
      <c r="M31" s="2">
        <f t="shared" si="2"/>
        <v>0</v>
      </c>
      <c r="N31" s="2">
        <f t="shared" si="3"/>
        <v>0.15</v>
      </c>
      <c r="O31" s="2">
        <f t="shared" si="4"/>
        <v>0</v>
      </c>
      <c r="P31" s="2">
        <f t="shared" si="5"/>
        <v>0</v>
      </c>
      <c r="Q31" s="2">
        <f t="shared" si="6"/>
        <v>0.25</v>
      </c>
      <c r="R31" s="3" t="str">
        <f t="shared" si="0"/>
        <v xml:space="preserve">Weak </v>
      </c>
      <c r="S31" s="3">
        <v>30000</v>
      </c>
      <c r="T31" s="3">
        <f t="shared" si="1"/>
        <v>7500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IF(G32&gt;12,10%,IF(G32&gt;=6,15%,IF('Forecast Model A - Data'!G41&lt;=3,15%,20%)))</f>
        <v>0.15</v>
      </c>
      <c r="M32" s="2">
        <f t="shared" si="2"/>
        <v>0.1</v>
      </c>
      <c r="N32" s="2">
        <f t="shared" si="3"/>
        <v>0.15</v>
      </c>
      <c r="O32" s="2">
        <f t="shared" si="4"/>
        <v>0</v>
      </c>
      <c r="P32" s="2">
        <f t="shared" si="5"/>
        <v>0.1</v>
      </c>
      <c r="Q32" s="2">
        <f t="shared" si="6"/>
        <v>0.5</v>
      </c>
      <c r="R32" s="3" t="str">
        <f t="shared" si="0"/>
        <v xml:space="preserve">Moderate </v>
      </c>
      <c r="S32" s="3">
        <v>30000</v>
      </c>
      <c r="T32" s="3">
        <f t="shared" si="1"/>
        <v>15000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IF(G33&gt;12,10%,IF(G33&gt;=6,15%,IF('Forecast Model A - Data'!G42&lt;=3,15%,20%)))</f>
        <v>0.2</v>
      </c>
      <c r="M33" s="2">
        <f t="shared" si="2"/>
        <v>0.2</v>
      </c>
      <c r="N33" s="2">
        <f t="shared" si="3"/>
        <v>0.15</v>
      </c>
      <c r="O33" s="2">
        <f t="shared" si="4"/>
        <v>0</v>
      </c>
      <c r="P33" s="2">
        <f t="shared" si="5"/>
        <v>0.1</v>
      </c>
      <c r="Q33" s="2">
        <f t="shared" si="6"/>
        <v>0.65</v>
      </c>
      <c r="R33" s="3" t="str">
        <f t="shared" si="0"/>
        <v xml:space="preserve">Strong </v>
      </c>
      <c r="S33" s="3">
        <v>30000</v>
      </c>
      <c r="T33" s="3">
        <f t="shared" si="1"/>
        <v>19500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IF(G34&gt;12,10%,IF(G34&gt;=6,15%,IF('Forecast Model A - Data'!G43&lt;=3,15%,20%)))</f>
        <v>0.2</v>
      </c>
      <c r="M34" s="2">
        <f t="shared" si="2"/>
        <v>0.15</v>
      </c>
      <c r="N34" s="2">
        <f t="shared" si="3"/>
        <v>0.15</v>
      </c>
      <c r="O34" s="2">
        <f t="shared" si="4"/>
        <v>0</v>
      </c>
      <c r="P34" s="2">
        <f t="shared" si="5"/>
        <v>0.1</v>
      </c>
      <c r="Q34" s="2">
        <f t="shared" si="6"/>
        <v>0.6</v>
      </c>
      <c r="R34" s="3" t="str">
        <f t="shared" ref="R34:R65" si="7">IF(Q34&gt;60%,"Strong ",IF(Q34&gt;40%,"Moderate ",IF(Q34&lt;40.1%,"Weak ")))</f>
        <v xml:space="preserve">Moderate </v>
      </c>
      <c r="S34" s="3">
        <v>20000</v>
      </c>
      <c r="T34" s="3">
        <f t="shared" ref="T34:T65" si="8">S34*Q34</f>
        <v>12000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IF(G35&gt;12,10%,IF(G35&gt;=6,15%,IF('Forecast Model A - Data'!G44&lt;=3,15%,20%)))</f>
        <v>0.2</v>
      </c>
      <c r="M35" s="2">
        <f t="shared" si="2"/>
        <v>0.1</v>
      </c>
      <c r="N35" s="2">
        <f t="shared" si="3"/>
        <v>0.15</v>
      </c>
      <c r="O35" s="2">
        <f t="shared" si="4"/>
        <v>0</v>
      </c>
      <c r="P35" s="2">
        <f t="shared" si="5"/>
        <v>0.1</v>
      </c>
      <c r="Q35" s="2">
        <f t="shared" si="6"/>
        <v>0.55000000000000004</v>
      </c>
      <c r="R35" s="3" t="str">
        <f t="shared" si="7"/>
        <v xml:space="preserve">Moderate </v>
      </c>
      <c r="S35" s="3">
        <v>10000</v>
      </c>
      <c r="T35" s="3">
        <f t="shared" si="8"/>
        <v>5500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IF(G36&gt;12,10%,IF(G36&gt;=6,15%,IF('Forecast Model A - Data'!G45&lt;=3,15%,20%)))</f>
        <v>0.2</v>
      </c>
      <c r="M36" s="2">
        <f t="shared" si="2"/>
        <v>0.15</v>
      </c>
      <c r="N36" s="2">
        <f t="shared" si="3"/>
        <v>0.15</v>
      </c>
      <c r="O36" s="2">
        <f t="shared" si="4"/>
        <v>0</v>
      </c>
      <c r="P36" s="2">
        <f t="shared" si="5"/>
        <v>0</v>
      </c>
      <c r="Q36" s="2">
        <f t="shared" si="6"/>
        <v>0.5</v>
      </c>
      <c r="R36" s="3" t="str">
        <f t="shared" si="7"/>
        <v xml:space="preserve">Moderate </v>
      </c>
      <c r="S36" s="3">
        <v>10000</v>
      </c>
      <c r="T36" s="3">
        <f t="shared" si="8"/>
        <v>5000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IF(G37&gt;12,10%,IF(G37&gt;=6,15%,IF('Forecast Model A - Data'!G46&lt;=3,15%,20%)))</f>
        <v>0.1</v>
      </c>
      <c r="M37" s="2">
        <f t="shared" si="2"/>
        <v>0.15</v>
      </c>
      <c r="N37" s="2">
        <f t="shared" si="3"/>
        <v>0.15</v>
      </c>
      <c r="O37" s="2">
        <f t="shared" si="4"/>
        <v>0</v>
      </c>
      <c r="P37" s="2">
        <f t="shared" si="5"/>
        <v>0.1</v>
      </c>
      <c r="Q37" s="2">
        <f t="shared" si="6"/>
        <v>0.5</v>
      </c>
      <c r="R37" s="3" t="str">
        <f t="shared" si="7"/>
        <v xml:space="preserve">Moderate </v>
      </c>
      <c r="S37" s="3">
        <v>10000</v>
      </c>
      <c r="T37" s="3">
        <f t="shared" si="8"/>
        <v>5000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IF(G38&gt;12,10%,IF(G38&gt;=6,15%,IF('Forecast Model A - Data'!G47&lt;=3,15%,20%)))</f>
        <v>0.15</v>
      </c>
      <c r="M38" s="2">
        <f t="shared" si="2"/>
        <v>0.2</v>
      </c>
      <c r="N38" s="2">
        <f t="shared" si="3"/>
        <v>0.15</v>
      </c>
      <c r="O38" s="2">
        <f t="shared" si="4"/>
        <v>0.15</v>
      </c>
      <c r="P38" s="2">
        <f t="shared" si="5"/>
        <v>0.1</v>
      </c>
      <c r="Q38" s="2">
        <f t="shared" si="6"/>
        <v>0.75</v>
      </c>
      <c r="R38" s="3" t="str">
        <f t="shared" si="7"/>
        <v xml:space="preserve">Strong </v>
      </c>
      <c r="S38" s="3">
        <v>10000</v>
      </c>
      <c r="T38" s="3">
        <f t="shared" si="8"/>
        <v>7500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IF(G39&gt;12,10%,IF(G39&gt;=6,15%,IF('Forecast Model A - Data'!G48&lt;=3,15%,20%)))</f>
        <v>0.2</v>
      </c>
      <c r="M39" s="2">
        <f t="shared" si="2"/>
        <v>0.2</v>
      </c>
      <c r="N39" s="2">
        <f t="shared" si="3"/>
        <v>0.15</v>
      </c>
      <c r="O39" s="2">
        <f t="shared" si="4"/>
        <v>0.15</v>
      </c>
      <c r="P39" s="2">
        <f t="shared" si="5"/>
        <v>0.1</v>
      </c>
      <c r="Q39" s="2">
        <f t="shared" si="6"/>
        <v>0.8</v>
      </c>
      <c r="R39" s="3" t="str">
        <f t="shared" si="7"/>
        <v xml:space="preserve">Strong </v>
      </c>
      <c r="S39" s="3">
        <v>10000</v>
      </c>
      <c r="T39" s="3">
        <f t="shared" si="8"/>
        <v>8000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IF(G40&gt;12,10%,IF(G40&gt;=6,15%,IF('Forecast Model A - Data'!G49&lt;=3,15%,20%)))</f>
        <v>0.1</v>
      </c>
      <c r="M40" s="2">
        <f t="shared" si="2"/>
        <v>0.2</v>
      </c>
      <c r="N40" s="2">
        <f t="shared" si="3"/>
        <v>0.15</v>
      </c>
      <c r="O40" s="2">
        <f t="shared" si="4"/>
        <v>0.1</v>
      </c>
      <c r="P40" s="2">
        <f t="shared" si="5"/>
        <v>0.1</v>
      </c>
      <c r="Q40" s="2">
        <f t="shared" si="6"/>
        <v>0.65</v>
      </c>
      <c r="R40" s="3" t="str">
        <f t="shared" si="7"/>
        <v xml:space="preserve">Strong </v>
      </c>
      <c r="S40" s="3">
        <v>10000</v>
      </c>
      <c r="T40" s="3">
        <f t="shared" si="8"/>
        <v>6500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IF(G41&gt;12,10%,IF(G41&gt;=6,15%,IF('Forecast Model A - Data'!G50&lt;=3,15%,20%)))</f>
        <v>0.1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0.2</v>
      </c>
      <c r="Q41" s="2">
        <f t="shared" si="6"/>
        <v>0.30000000000000004</v>
      </c>
      <c r="R41" s="3" t="str">
        <f t="shared" si="7"/>
        <v xml:space="preserve">Weak </v>
      </c>
      <c r="S41" s="3">
        <v>100000</v>
      </c>
      <c r="T41" s="3">
        <f t="shared" si="8"/>
        <v>30000.000000000004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IF(G42&gt;12,10%,IF(G42&gt;=6,15%,IF('Forecast Model A - Data'!G51&lt;=3,15%,20%)))</f>
        <v>0.1</v>
      </c>
      <c r="M42" s="2">
        <f t="shared" si="2"/>
        <v>0.15</v>
      </c>
      <c r="N42" s="2">
        <f t="shared" si="3"/>
        <v>0</v>
      </c>
      <c r="O42" s="2">
        <f t="shared" si="4"/>
        <v>0</v>
      </c>
      <c r="P42" s="2">
        <f t="shared" si="5"/>
        <v>0.1</v>
      </c>
      <c r="Q42" s="2">
        <f t="shared" si="6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IF(G43&gt;12,10%,IF(G43&gt;=6,15%,IF('Forecast Model A - Data'!G52&lt;=3,15%,20%)))</f>
        <v>0.2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0.1</v>
      </c>
      <c r="Q43" s="2">
        <f t="shared" si="6"/>
        <v>0.30000000000000004</v>
      </c>
      <c r="R43" s="3" t="str">
        <f t="shared" si="7"/>
        <v xml:space="preserve">Weak </v>
      </c>
      <c r="S43" s="3">
        <v>75000</v>
      </c>
      <c r="T43" s="3">
        <f t="shared" si="8"/>
        <v>22500.000000000004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IF(G44&gt;12,10%,IF(G44&gt;=6,15%,IF('Forecast Model A - Data'!G53&lt;=3,15%,20%)))</f>
        <v>0.1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0.1</v>
      </c>
      <c r="Q44" s="2">
        <f t="shared" si="6"/>
        <v>0.2</v>
      </c>
      <c r="R44" s="3" t="str">
        <f t="shared" si="7"/>
        <v xml:space="preserve">Weak </v>
      </c>
      <c r="S44" s="3">
        <v>75000</v>
      </c>
      <c r="T44" s="3">
        <f t="shared" si="8"/>
        <v>15000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IF(G45&gt;12,10%,IF(G45&gt;=6,15%,IF('Forecast Model A - Data'!G54&lt;=3,15%,20%)))</f>
        <v>0.2</v>
      </c>
      <c r="M45" s="2">
        <f t="shared" si="2"/>
        <v>0.1</v>
      </c>
      <c r="N45" s="2">
        <f t="shared" si="3"/>
        <v>0</v>
      </c>
      <c r="O45" s="2">
        <f t="shared" si="4"/>
        <v>0</v>
      </c>
      <c r="P45" s="2">
        <f t="shared" si="5"/>
        <v>0.1</v>
      </c>
      <c r="Q45" s="2">
        <f t="shared" si="6"/>
        <v>0.4</v>
      </c>
      <c r="R45" s="3" t="str">
        <f t="shared" si="7"/>
        <v xml:space="preserve">Weak </v>
      </c>
      <c r="S45" s="3">
        <v>75000</v>
      </c>
      <c r="T45" s="3">
        <f t="shared" si="8"/>
        <v>30000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IF(G46&gt;12,10%,IF(G46&gt;=6,15%,IF('Forecast Model A - Data'!G55&lt;=3,15%,20%)))</f>
        <v>0.2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0.1</v>
      </c>
      <c r="Q46" s="2">
        <f t="shared" si="6"/>
        <v>0.30000000000000004</v>
      </c>
      <c r="R46" s="3" t="str">
        <f t="shared" si="7"/>
        <v xml:space="preserve">Weak </v>
      </c>
      <c r="S46" s="3">
        <v>75000</v>
      </c>
      <c r="T46" s="3">
        <f t="shared" si="8"/>
        <v>22500.000000000004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IF(G47&gt;12,10%,IF(G47&gt;=6,15%,IF('Forecast Model A - Data'!G56&lt;=3,15%,20%)))</f>
        <v>0.2</v>
      </c>
      <c r="M47" s="2">
        <f t="shared" si="2"/>
        <v>0.15</v>
      </c>
      <c r="N47" s="2">
        <f t="shared" si="3"/>
        <v>0</v>
      </c>
      <c r="O47" s="2">
        <f t="shared" si="4"/>
        <v>0.15</v>
      </c>
      <c r="P47" s="2">
        <f t="shared" si="5"/>
        <v>0.1</v>
      </c>
      <c r="Q47" s="2">
        <f t="shared" si="6"/>
        <v>0.6</v>
      </c>
      <c r="R47" s="3" t="str">
        <f t="shared" si="7"/>
        <v xml:space="preserve">Moderate </v>
      </c>
      <c r="S47" s="3">
        <v>75000</v>
      </c>
      <c r="T47" s="3">
        <f t="shared" si="8"/>
        <v>45000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IF(G48&gt;12,10%,IF(G48&gt;=6,15%,IF('Forecast Model A - Data'!G57&lt;=3,15%,20%)))</f>
        <v>0.1</v>
      </c>
      <c r="M48" s="2">
        <f t="shared" si="2"/>
        <v>0.1</v>
      </c>
      <c r="N48" s="2">
        <f t="shared" si="3"/>
        <v>0</v>
      </c>
      <c r="O48" s="2">
        <f t="shared" si="4"/>
        <v>0.15</v>
      </c>
      <c r="P48" s="2">
        <f t="shared" si="5"/>
        <v>0.1</v>
      </c>
      <c r="Q48" s="2">
        <f t="shared" si="6"/>
        <v>0.44999999999999996</v>
      </c>
      <c r="R48" s="3" t="str">
        <f t="shared" si="7"/>
        <v xml:space="preserve">Moderate </v>
      </c>
      <c r="S48" s="3">
        <v>125000</v>
      </c>
      <c r="T48" s="3">
        <f t="shared" si="8"/>
        <v>56249.999999999993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IF(G49&gt;12,10%,IF(G49&gt;=6,15%,IF('Forecast Model A - Data'!G58&lt;=3,15%,20%)))</f>
        <v>0.1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0.1</v>
      </c>
      <c r="Q49" s="2">
        <f t="shared" si="6"/>
        <v>0.2</v>
      </c>
      <c r="R49" s="3" t="str">
        <f t="shared" si="7"/>
        <v xml:space="preserve">Weak </v>
      </c>
      <c r="S49" s="3">
        <v>125000</v>
      </c>
      <c r="T49" s="3">
        <f t="shared" si="8"/>
        <v>25000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IF(G50&gt;12,10%,IF(G50&gt;=6,15%,IF('Forecast Model A - Data'!G59&lt;=3,15%,20%)))</f>
        <v>0.2</v>
      </c>
      <c r="M50" s="2">
        <f t="shared" si="2"/>
        <v>0.1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0.30000000000000004</v>
      </c>
      <c r="R50" s="3" t="str">
        <f t="shared" si="7"/>
        <v xml:space="preserve">Weak </v>
      </c>
      <c r="S50" s="3">
        <v>125000</v>
      </c>
      <c r="T50" s="3">
        <f t="shared" si="8"/>
        <v>37500.000000000007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IF(G51&gt;12,10%,IF(G51&gt;=6,15%,IF('Forecast Model A - Data'!G60&lt;=3,15%,20%)))</f>
        <v>0.15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0.1</v>
      </c>
      <c r="Q51" s="2">
        <f t="shared" si="6"/>
        <v>0.25</v>
      </c>
      <c r="R51" s="3" t="str">
        <f t="shared" si="7"/>
        <v xml:space="preserve">Weak </v>
      </c>
      <c r="S51" s="3">
        <v>125000</v>
      </c>
      <c r="T51" s="3">
        <f t="shared" si="8"/>
        <v>31250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IF(G52&gt;12,10%,IF(G52&gt;=6,15%,IF('Forecast Model A - Data'!G61&lt;=3,15%,20%)))</f>
        <v>0.1</v>
      </c>
      <c r="M52" s="2">
        <f t="shared" si="2"/>
        <v>0.15</v>
      </c>
      <c r="N52" s="2">
        <f t="shared" si="3"/>
        <v>0</v>
      </c>
      <c r="O52" s="2">
        <f t="shared" si="4"/>
        <v>0</v>
      </c>
      <c r="P52" s="2">
        <f t="shared" si="5"/>
        <v>0.1</v>
      </c>
      <c r="Q52" s="2">
        <f t="shared" si="6"/>
        <v>0.35</v>
      </c>
      <c r="R52" s="3" t="str">
        <f t="shared" si="7"/>
        <v xml:space="preserve">Weak </v>
      </c>
      <c r="S52" s="3">
        <v>125000</v>
      </c>
      <c r="T52" s="3">
        <f t="shared" si="8"/>
        <v>43750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IF(G53&gt;12,10%,IF(G53&gt;=6,15%,IF('Forecast Model A - Data'!G62&lt;=3,15%,20%)))</f>
        <v>0.2</v>
      </c>
      <c r="M53" s="2">
        <f t="shared" si="2"/>
        <v>0</v>
      </c>
      <c r="N53" s="2">
        <f t="shared" si="3"/>
        <v>0</v>
      </c>
      <c r="O53" s="2">
        <f t="shared" si="4"/>
        <v>0.15</v>
      </c>
      <c r="P53" s="2">
        <f t="shared" si="5"/>
        <v>0.1</v>
      </c>
      <c r="Q53" s="2">
        <f t="shared" si="6"/>
        <v>0.44999999999999996</v>
      </c>
      <c r="R53" s="3" t="str">
        <f t="shared" si="7"/>
        <v xml:space="preserve">Moderate </v>
      </c>
      <c r="S53" s="3">
        <v>120000</v>
      </c>
      <c r="T53" s="3">
        <f t="shared" si="8"/>
        <v>53999.999999999993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IF(G54&gt;12,10%,IF(G54&gt;=6,15%,IF('Forecast Model A - Data'!G63&lt;=3,15%,20%)))</f>
        <v>0.1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0.2</v>
      </c>
      <c r="Q54" s="2">
        <f t="shared" si="6"/>
        <v>0.30000000000000004</v>
      </c>
      <c r="R54" s="3" t="str">
        <f t="shared" si="7"/>
        <v xml:space="preserve">Weak </v>
      </c>
      <c r="S54" s="3">
        <v>90000</v>
      </c>
      <c r="T54" s="3">
        <f t="shared" si="8"/>
        <v>27000.000000000004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IF(G55&gt;12,10%,IF(G55&gt;=6,15%,IF('Forecast Model A - Data'!G64&lt;=3,15%,20%)))</f>
        <v>0.2</v>
      </c>
      <c r="M55" s="2">
        <f t="shared" si="2"/>
        <v>0.1</v>
      </c>
      <c r="N55" s="2">
        <f t="shared" si="3"/>
        <v>0</v>
      </c>
      <c r="O55" s="2">
        <f t="shared" si="4"/>
        <v>0.15</v>
      </c>
      <c r="P55" s="2">
        <f t="shared" si="5"/>
        <v>0.1</v>
      </c>
      <c r="Q55" s="2">
        <f t="shared" si="6"/>
        <v>0.55000000000000004</v>
      </c>
      <c r="R55" s="3" t="str">
        <f t="shared" si="7"/>
        <v xml:space="preserve">Moderate </v>
      </c>
      <c r="S55" s="3">
        <v>80000</v>
      </c>
      <c r="T55" s="3">
        <f t="shared" si="8"/>
        <v>44000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IF(G56&gt;12,10%,IF(G56&gt;=6,15%,IF('Forecast Model A - Data'!G65&lt;=3,15%,20%)))</f>
        <v>0.15</v>
      </c>
      <c r="M56" s="2">
        <f t="shared" si="2"/>
        <v>0.1</v>
      </c>
      <c r="N56" s="2">
        <f t="shared" si="3"/>
        <v>0</v>
      </c>
      <c r="O56" s="2">
        <f t="shared" si="4"/>
        <v>0</v>
      </c>
      <c r="P56" s="2">
        <f t="shared" si="5"/>
        <v>0.1</v>
      </c>
      <c r="Q56" s="2">
        <f t="shared" si="6"/>
        <v>0.35</v>
      </c>
      <c r="R56" s="3" t="str">
        <f t="shared" si="7"/>
        <v xml:space="preserve">Weak </v>
      </c>
      <c r="S56" s="3">
        <v>80000</v>
      </c>
      <c r="T56" s="3">
        <f t="shared" si="8"/>
        <v>28000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IF(G57&gt;12,10%,IF(G57&gt;=6,15%,IF('Forecast Model A - Data'!G66&lt;=3,15%,20%)))</f>
        <v>0.2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0.1</v>
      </c>
      <c r="Q57" s="2">
        <f t="shared" si="6"/>
        <v>0.30000000000000004</v>
      </c>
      <c r="R57" s="3" t="str">
        <f t="shared" si="7"/>
        <v xml:space="preserve">Weak </v>
      </c>
      <c r="S57" s="3">
        <v>80000</v>
      </c>
      <c r="T57" s="3">
        <f t="shared" si="8"/>
        <v>24000.000000000004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IF(G58&gt;12,10%,IF(G58&gt;=6,15%,IF('Forecast Model A - Data'!G67&lt;=3,15%,20%)))</f>
        <v>0.2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0.1</v>
      </c>
      <c r="Q58" s="2">
        <f t="shared" si="6"/>
        <v>0.30000000000000004</v>
      </c>
      <c r="R58" s="3" t="str">
        <f t="shared" si="7"/>
        <v xml:space="preserve">Weak </v>
      </c>
      <c r="S58" s="3">
        <v>70000</v>
      </c>
      <c r="T58" s="3">
        <f t="shared" si="8"/>
        <v>21000.000000000004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IF(G59&gt;12,10%,IF(G59&gt;=6,15%,IF('Forecast Model A - Data'!G68&lt;=3,15%,20%)))</f>
        <v>0.2</v>
      </c>
      <c r="M59" s="2">
        <f t="shared" si="2"/>
        <v>0</v>
      </c>
      <c r="N59" s="2">
        <f t="shared" si="3"/>
        <v>0</v>
      </c>
      <c r="O59" s="2">
        <f t="shared" si="4"/>
        <v>0.15</v>
      </c>
      <c r="P59" s="2">
        <f t="shared" si="5"/>
        <v>0</v>
      </c>
      <c r="Q59" s="2">
        <f t="shared" si="6"/>
        <v>0.35</v>
      </c>
      <c r="R59" s="3" t="str">
        <f t="shared" si="7"/>
        <v xml:space="preserve">Weak </v>
      </c>
      <c r="S59" s="3">
        <v>60000</v>
      </c>
      <c r="T59" s="3">
        <f t="shared" si="8"/>
        <v>21000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IF(G60&gt;12,10%,IF(G60&gt;=6,15%,IF('Forecast Model A - Data'!G69&lt;=3,15%,20%)))</f>
        <v>0.2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>
        <f t="shared" si="6"/>
        <v>0.2</v>
      </c>
      <c r="R60" s="3" t="str">
        <f t="shared" si="7"/>
        <v xml:space="preserve">Weak </v>
      </c>
      <c r="S60" s="3">
        <v>50000</v>
      </c>
      <c r="T60" s="3">
        <f t="shared" si="8"/>
        <v>10000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IF(G61&gt;12,10%,IF(G61&gt;=6,15%,IF('Forecast Model A - Data'!G70&lt;=3,15%,20%)))</f>
        <v>0.1</v>
      </c>
      <c r="M61" s="2">
        <f t="shared" si="2"/>
        <v>0.1</v>
      </c>
      <c r="N61" s="2">
        <f t="shared" si="3"/>
        <v>0</v>
      </c>
      <c r="O61" s="2">
        <f t="shared" si="4"/>
        <v>0.2</v>
      </c>
      <c r="P61" s="2">
        <f t="shared" si="5"/>
        <v>0</v>
      </c>
      <c r="Q61" s="2">
        <f t="shared" si="6"/>
        <v>0.4</v>
      </c>
      <c r="R61" s="3" t="str">
        <f t="shared" si="7"/>
        <v xml:space="preserve">Weak </v>
      </c>
      <c r="S61" s="3">
        <v>50000</v>
      </c>
      <c r="T61" s="3">
        <f t="shared" si="8"/>
        <v>20000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IF(G62&gt;12,10%,IF(G62&gt;=6,15%,IF('Forecast Model A - Data'!G71&lt;=3,15%,20%)))</f>
        <v>0.15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>
        <f t="shared" si="6"/>
        <v>0.15</v>
      </c>
      <c r="R62" s="3" t="str">
        <f t="shared" si="7"/>
        <v xml:space="preserve">Weak </v>
      </c>
      <c r="S62" s="3">
        <v>40000</v>
      </c>
      <c r="T62" s="3">
        <f t="shared" si="8"/>
        <v>6000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IF(G63&gt;12,10%,IF(G63&gt;=6,15%,IF('Forecast Model A - Data'!G72&lt;=3,15%,20%)))</f>
        <v>0.2</v>
      </c>
      <c r="M63" s="2">
        <f t="shared" si="2"/>
        <v>0.1</v>
      </c>
      <c r="N63" s="2">
        <f t="shared" si="3"/>
        <v>0</v>
      </c>
      <c r="O63" s="2">
        <f t="shared" si="4"/>
        <v>0</v>
      </c>
      <c r="P63" s="2">
        <f t="shared" si="5"/>
        <v>0.1</v>
      </c>
      <c r="Q63" s="2">
        <f t="shared" si="6"/>
        <v>0.4</v>
      </c>
      <c r="R63" s="3" t="str">
        <f t="shared" si="7"/>
        <v xml:space="preserve">Weak </v>
      </c>
      <c r="S63" s="3">
        <v>30000</v>
      </c>
      <c r="T63" s="3">
        <f t="shared" si="8"/>
        <v>12000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IF(G64&gt;12,10%,IF(G64&gt;=6,15%,IF('Forecast Model A - Data'!G73&lt;=3,15%,20%)))</f>
        <v>0.1</v>
      </c>
      <c r="M64" s="2">
        <f t="shared" si="2"/>
        <v>0</v>
      </c>
      <c r="N64" s="2">
        <f t="shared" si="3"/>
        <v>0</v>
      </c>
      <c r="O64" s="2">
        <f t="shared" si="4"/>
        <v>0.1</v>
      </c>
      <c r="P64" s="2">
        <f t="shared" si="5"/>
        <v>0.1</v>
      </c>
      <c r="Q64" s="2">
        <f t="shared" si="6"/>
        <v>0.30000000000000004</v>
      </c>
      <c r="R64" s="3" t="str">
        <f t="shared" si="7"/>
        <v xml:space="preserve">Weak </v>
      </c>
      <c r="S64" s="3">
        <v>30000</v>
      </c>
      <c r="T64" s="3">
        <f t="shared" si="8"/>
        <v>9000.0000000000018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IF(G65&gt;12,10%,IF(G65&gt;=6,15%,IF('Forecast Model A - Data'!G74&lt;=3,15%,20%)))</f>
        <v>0.15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0.1</v>
      </c>
      <c r="Q65" s="2">
        <f t="shared" si="6"/>
        <v>0.25</v>
      </c>
      <c r="R65" s="3" t="str">
        <f t="shared" si="7"/>
        <v xml:space="preserve">Weak </v>
      </c>
      <c r="S65" s="3">
        <v>20000</v>
      </c>
      <c r="T65" s="3">
        <f t="shared" si="8"/>
        <v>5000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IF(G66&gt;12,10%,IF(G66&gt;=6,15%,IF('Forecast Model A - Data'!G75&lt;=3,15%,20%)))</f>
        <v>0.15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0.1</v>
      </c>
      <c r="Q66" s="2">
        <f t="shared" si="6"/>
        <v>0.25</v>
      </c>
      <c r="R66" s="3" t="str">
        <f t="shared" ref="R66:R97" si="9">IF(Q66&gt;60%,"Strong ",IF(Q66&gt;40%,"Moderate ",IF(Q66&lt;40.1%,"Weak ")))</f>
        <v xml:space="preserve">Weak </v>
      </c>
      <c r="S66" s="3">
        <v>20000</v>
      </c>
      <c r="T66" s="3">
        <f t="shared" ref="T66:T97" si="10">S66*Q66</f>
        <v>5000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IF(G67&gt;12,10%,IF(G67&gt;=6,15%,IF('Forecast Model A - Data'!G76&lt;=3,15%,20%)))</f>
        <v>0.15</v>
      </c>
      <c r="M67" s="2">
        <f t="shared" ref="M67:M101" si="11">IF(H67&gt;70%,20%,IF(H67&gt;50%,15%,IF(H67&lt;25%,0%,10%)))</f>
        <v>0</v>
      </c>
      <c r="N67" s="2">
        <f t="shared" ref="N67:N101" si="12">IF(I67="Commit",20%,IF(I67="Probable",15%,IF(I67="Best Case",5%,0%)))</f>
        <v>0.2</v>
      </c>
      <c r="O67" s="2">
        <f t="shared" ref="O67:O101" si="13">IF(K67&gt;=4,0%,IF(K67&gt;=3,10%,IF(K67&lt;2,20%,15%)))</f>
        <v>0</v>
      </c>
      <c r="P67" s="2">
        <f t="shared" ref="P67:P101" si="14">IF(F67&gt;90%,20%,IF(F67&gt;75%,10%,IF(F67&lt;50%,0%,5%)))</f>
        <v>0.2</v>
      </c>
      <c r="Q67" s="2">
        <f t="shared" ref="Q67:Q101" si="15">SUM(L67:P67)</f>
        <v>0.55000000000000004</v>
      </c>
      <c r="R67" s="3" t="str">
        <f t="shared" si="9"/>
        <v xml:space="preserve">Moderate </v>
      </c>
      <c r="S67" s="3">
        <v>100000</v>
      </c>
      <c r="T67" s="3">
        <f t="shared" si="10"/>
        <v>55000.000000000007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IF(G68&gt;12,10%,IF(G68&gt;=6,15%,IF('Forecast Model A - Data'!G77&lt;=3,15%,20%)))</f>
        <v>0.2</v>
      </c>
      <c r="M68" s="2">
        <f t="shared" si="11"/>
        <v>0.15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0.75</v>
      </c>
      <c r="R68" s="3" t="str">
        <f t="shared" si="9"/>
        <v xml:space="preserve">Strong </v>
      </c>
      <c r="S68" s="3">
        <v>100000</v>
      </c>
      <c r="T68" s="3">
        <f t="shared" si="10"/>
        <v>75000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IF(G69&gt;12,10%,IF(G69&gt;=6,15%,IF('Forecast Model A - Data'!G78&lt;=3,15%,20%)))</f>
        <v>0.1</v>
      </c>
      <c r="M69" s="2">
        <f t="shared" si="11"/>
        <v>0.15</v>
      </c>
      <c r="N69" s="2">
        <f t="shared" si="12"/>
        <v>0.2</v>
      </c>
      <c r="O69" s="2">
        <f t="shared" si="13"/>
        <v>0</v>
      </c>
      <c r="P69" s="2">
        <f t="shared" si="14"/>
        <v>0.1</v>
      </c>
      <c r="Q69" s="2">
        <f t="shared" si="15"/>
        <v>0.55000000000000004</v>
      </c>
      <c r="R69" s="3" t="str">
        <f t="shared" si="9"/>
        <v xml:space="preserve">Moderate </v>
      </c>
      <c r="S69" s="3">
        <v>100000</v>
      </c>
      <c r="T69" s="3">
        <f t="shared" si="10"/>
        <v>55000.000000000007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0.2</v>
      </c>
      <c r="O70" s="2">
        <f t="shared" si="13"/>
        <v>0</v>
      </c>
      <c r="P70" s="2">
        <f t="shared" si="14"/>
        <v>0.1</v>
      </c>
      <c r="Q70" s="2">
        <f t="shared" si="15"/>
        <v>0.70000000000000007</v>
      </c>
      <c r="R70" s="3" t="str">
        <f t="shared" si="9"/>
        <v xml:space="preserve">Strong </v>
      </c>
      <c r="S70" s="3">
        <v>75000</v>
      </c>
      <c r="T70" s="3">
        <f t="shared" si="10"/>
        <v>52500.000000000007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IF(G71&gt;12,10%,IF(G71&gt;=6,15%,IF('Forecast Model A - Data'!G80&lt;=3,15%,20%)))</f>
        <v>0.15</v>
      </c>
      <c r="M71" s="2">
        <f t="shared" si="11"/>
        <v>0.1</v>
      </c>
      <c r="N71" s="2">
        <f t="shared" si="12"/>
        <v>0.2</v>
      </c>
      <c r="O71" s="2">
        <f t="shared" si="13"/>
        <v>0</v>
      </c>
      <c r="P71" s="2">
        <f t="shared" si="14"/>
        <v>0.1</v>
      </c>
      <c r="Q71" s="2">
        <f t="shared" si="15"/>
        <v>0.55000000000000004</v>
      </c>
      <c r="R71" s="3" t="str">
        <f t="shared" si="9"/>
        <v xml:space="preserve">Moderate </v>
      </c>
      <c r="S71" s="3">
        <v>75000</v>
      </c>
      <c r="T71" s="3">
        <f t="shared" si="10"/>
        <v>41250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IF(G72&gt;12,10%,IF(G72&gt;=6,15%,IF('Forecast Model A - Data'!G81&lt;=3,15%,20%)))</f>
        <v>0.15</v>
      </c>
      <c r="M72" s="2">
        <f t="shared" si="11"/>
        <v>0.2</v>
      </c>
      <c r="N72" s="2">
        <f t="shared" si="12"/>
        <v>0.2</v>
      </c>
      <c r="O72" s="2">
        <f t="shared" si="13"/>
        <v>0.2</v>
      </c>
      <c r="P72" s="2">
        <f t="shared" si="14"/>
        <v>0.1</v>
      </c>
      <c r="Q72" s="2">
        <f t="shared" si="15"/>
        <v>0.85</v>
      </c>
      <c r="R72" s="3" t="str">
        <f t="shared" si="9"/>
        <v xml:space="preserve">Strong </v>
      </c>
      <c r="S72" s="3">
        <v>75000</v>
      </c>
      <c r="T72" s="3">
        <f t="shared" si="10"/>
        <v>63750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IF(G73&gt;12,10%,IF(G73&gt;=6,15%,IF('Forecast Model A - Data'!G82&lt;=3,15%,20%)))</f>
        <v>0.2</v>
      </c>
      <c r="M73" s="2">
        <f t="shared" si="11"/>
        <v>0.15</v>
      </c>
      <c r="N73" s="2">
        <f t="shared" si="12"/>
        <v>0.2</v>
      </c>
      <c r="O73" s="2">
        <f t="shared" si="13"/>
        <v>0.1</v>
      </c>
      <c r="P73" s="2">
        <f t="shared" si="14"/>
        <v>0</v>
      </c>
      <c r="Q73" s="2">
        <f t="shared" si="15"/>
        <v>0.65</v>
      </c>
      <c r="R73" s="3" t="str">
        <f t="shared" si="9"/>
        <v xml:space="preserve">Strong </v>
      </c>
      <c r="S73" s="3">
        <v>75000</v>
      </c>
      <c r="T73" s="3">
        <f t="shared" si="10"/>
        <v>48750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IF(G74&gt;12,10%,IF(G74&gt;=6,15%,IF('Forecast Model A - Data'!G83&lt;=3,15%,20%)))</f>
        <v>0.1</v>
      </c>
      <c r="M74" s="2">
        <f t="shared" si="11"/>
        <v>0.15</v>
      </c>
      <c r="N74" s="2">
        <f t="shared" si="12"/>
        <v>0.2</v>
      </c>
      <c r="O74" s="2">
        <f t="shared" si="13"/>
        <v>0.2</v>
      </c>
      <c r="P74" s="2">
        <f t="shared" si="14"/>
        <v>0.2</v>
      </c>
      <c r="Q74" s="2">
        <f t="shared" si="15"/>
        <v>0.85000000000000009</v>
      </c>
      <c r="R74" s="3" t="str">
        <f t="shared" si="9"/>
        <v xml:space="preserve">Strong </v>
      </c>
      <c r="S74" s="3">
        <v>75000</v>
      </c>
      <c r="T74" s="3">
        <f t="shared" si="10"/>
        <v>63750.000000000007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IF(G75&gt;12,10%,IF(G75&gt;=6,15%,IF('Forecast Model A - Data'!G84&lt;=3,15%,20%)))</f>
        <v>0.1</v>
      </c>
      <c r="M75" s="2">
        <f t="shared" si="11"/>
        <v>0</v>
      </c>
      <c r="N75" s="2">
        <f t="shared" si="12"/>
        <v>0.2</v>
      </c>
      <c r="O75" s="2">
        <f t="shared" si="13"/>
        <v>0.15</v>
      </c>
      <c r="P75" s="2">
        <f t="shared" si="14"/>
        <v>0.2</v>
      </c>
      <c r="Q75" s="2">
        <f t="shared" si="15"/>
        <v>0.65000000000000013</v>
      </c>
      <c r="R75" s="3" t="str">
        <f t="shared" si="9"/>
        <v xml:space="preserve">Strong </v>
      </c>
      <c r="S75" s="3">
        <v>110000</v>
      </c>
      <c r="T75" s="3">
        <f t="shared" si="10"/>
        <v>71500.000000000015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IF(G76&gt;12,10%,IF(G76&gt;=6,15%,IF('Forecast Model A - Data'!G85&lt;=3,15%,20%)))</f>
        <v>0.1</v>
      </c>
      <c r="M76" s="2">
        <f t="shared" si="11"/>
        <v>0.15</v>
      </c>
      <c r="N76" s="2">
        <f t="shared" si="12"/>
        <v>0.2</v>
      </c>
      <c r="O76" s="2">
        <f t="shared" si="13"/>
        <v>0</v>
      </c>
      <c r="P76" s="2">
        <f t="shared" si="14"/>
        <v>0.1</v>
      </c>
      <c r="Q76" s="2">
        <f t="shared" si="15"/>
        <v>0.55000000000000004</v>
      </c>
      <c r="R76" s="3" t="str">
        <f t="shared" si="9"/>
        <v xml:space="preserve">Moderate </v>
      </c>
      <c r="S76" s="3">
        <v>110000</v>
      </c>
      <c r="T76" s="3">
        <f t="shared" si="10"/>
        <v>60500.000000000007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IF(G77&gt;12,10%,IF(G77&gt;=6,15%,IF('Forecast Model A - Data'!G86&lt;=3,15%,20%)))</f>
        <v>0.2</v>
      </c>
      <c r="M77" s="2">
        <f t="shared" si="11"/>
        <v>0.15</v>
      </c>
      <c r="N77" s="2">
        <f t="shared" si="12"/>
        <v>0.2</v>
      </c>
      <c r="O77" s="2">
        <f t="shared" si="13"/>
        <v>0.15</v>
      </c>
      <c r="P77" s="2">
        <f t="shared" si="14"/>
        <v>0.2</v>
      </c>
      <c r="Q77" s="2">
        <f t="shared" si="15"/>
        <v>0.90000000000000013</v>
      </c>
      <c r="R77" s="3" t="str">
        <f t="shared" si="9"/>
        <v xml:space="preserve">Strong </v>
      </c>
      <c r="S77" s="3">
        <v>90000</v>
      </c>
      <c r="T77" s="3">
        <f t="shared" si="10"/>
        <v>81000.000000000015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IF(G78&gt;12,10%,IF(G78&gt;=6,15%,IF('Forecast Model A - Data'!G87&lt;=3,15%,20%)))</f>
        <v>0.1</v>
      </c>
      <c r="M78" s="2">
        <f t="shared" si="11"/>
        <v>0.2</v>
      </c>
      <c r="N78" s="2">
        <f t="shared" si="12"/>
        <v>0.2</v>
      </c>
      <c r="O78" s="2">
        <f t="shared" si="13"/>
        <v>0</v>
      </c>
      <c r="P78" s="2">
        <f t="shared" si="14"/>
        <v>0.1</v>
      </c>
      <c r="Q78" s="2">
        <f t="shared" si="15"/>
        <v>0.6</v>
      </c>
      <c r="R78" s="3" t="str">
        <f t="shared" si="9"/>
        <v xml:space="preserve">Moderate </v>
      </c>
      <c r="S78" s="3">
        <v>70000</v>
      </c>
      <c r="T78" s="3">
        <f t="shared" si="10"/>
        <v>42000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0.2</v>
      </c>
      <c r="O79" s="2">
        <f t="shared" si="13"/>
        <v>0</v>
      </c>
      <c r="P79" s="2">
        <f t="shared" si="14"/>
        <v>0.1</v>
      </c>
      <c r="Q79" s="2">
        <f t="shared" si="15"/>
        <v>0.6</v>
      </c>
      <c r="R79" s="3" t="str">
        <f t="shared" si="9"/>
        <v xml:space="preserve">Moderate </v>
      </c>
      <c r="S79" s="3">
        <v>60000</v>
      </c>
      <c r="T79" s="3">
        <f t="shared" si="10"/>
        <v>36000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IF(G80&gt;12,10%,IF(G80&gt;=6,15%,IF('Forecast Model A - Data'!G89&lt;=3,15%,20%)))</f>
        <v>0.15</v>
      </c>
      <c r="M80" s="2">
        <f t="shared" si="11"/>
        <v>0.2</v>
      </c>
      <c r="N80" s="2">
        <f t="shared" si="12"/>
        <v>0.2</v>
      </c>
      <c r="O80" s="2">
        <f t="shared" si="13"/>
        <v>0</v>
      </c>
      <c r="P80" s="2">
        <f t="shared" si="14"/>
        <v>0.2</v>
      </c>
      <c r="Q80" s="2">
        <f t="shared" si="15"/>
        <v>0.75</v>
      </c>
      <c r="R80" s="3" t="str">
        <f t="shared" si="9"/>
        <v xml:space="preserve">Strong </v>
      </c>
      <c r="S80" s="3">
        <v>50000</v>
      </c>
      <c r="T80" s="3">
        <f t="shared" si="10"/>
        <v>37500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IF(G81&gt;12,10%,IF(G81&gt;=6,15%,IF('Forecast Model A - Data'!G90&lt;=3,15%,20%)))</f>
        <v>0.15</v>
      </c>
      <c r="M81" s="2">
        <f t="shared" si="11"/>
        <v>0.1</v>
      </c>
      <c r="N81" s="2">
        <f t="shared" si="12"/>
        <v>0.2</v>
      </c>
      <c r="O81" s="2">
        <f t="shared" si="13"/>
        <v>0.15</v>
      </c>
      <c r="P81" s="2">
        <f t="shared" si="14"/>
        <v>0.1</v>
      </c>
      <c r="Q81" s="2">
        <f t="shared" si="15"/>
        <v>0.7</v>
      </c>
      <c r="R81" s="3" t="str">
        <f t="shared" si="9"/>
        <v xml:space="preserve">Strong </v>
      </c>
      <c r="S81" s="3">
        <v>40000</v>
      </c>
      <c r="T81" s="3">
        <f t="shared" si="10"/>
        <v>28000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IF(G82&gt;12,10%,IF(G82&gt;=6,15%,IF('Forecast Model A - Data'!G91&lt;=3,15%,20%)))</f>
        <v>0.1</v>
      </c>
      <c r="M82" s="2">
        <f t="shared" si="11"/>
        <v>0.2</v>
      </c>
      <c r="N82" s="2">
        <f t="shared" si="12"/>
        <v>0.2</v>
      </c>
      <c r="O82" s="2">
        <f t="shared" si="13"/>
        <v>0</v>
      </c>
      <c r="P82" s="2">
        <f t="shared" si="14"/>
        <v>0.1</v>
      </c>
      <c r="Q82" s="2">
        <f t="shared" si="15"/>
        <v>0.6</v>
      </c>
      <c r="R82" s="3" t="str">
        <f t="shared" si="9"/>
        <v xml:space="preserve">Moderate </v>
      </c>
      <c r="S82" s="3">
        <v>30000</v>
      </c>
      <c r="T82" s="3">
        <f t="shared" si="10"/>
        <v>18000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IF(G83&gt;12,10%,IF(G83&gt;=6,15%,IF('Forecast Model A - Data'!G92&lt;=3,15%,20%)))</f>
        <v>0.2</v>
      </c>
      <c r="M83" s="2">
        <f t="shared" si="11"/>
        <v>0.1</v>
      </c>
      <c r="N83" s="2">
        <f t="shared" si="12"/>
        <v>0.2</v>
      </c>
      <c r="O83" s="2">
        <f t="shared" si="13"/>
        <v>0</v>
      </c>
      <c r="P83" s="2">
        <f t="shared" si="14"/>
        <v>0.1</v>
      </c>
      <c r="Q83" s="2">
        <f t="shared" si="15"/>
        <v>0.6</v>
      </c>
      <c r="R83" s="3" t="str">
        <f t="shared" si="9"/>
        <v xml:space="preserve">Moderate </v>
      </c>
      <c r="S83" s="3">
        <v>20000</v>
      </c>
      <c r="T83" s="3">
        <f t="shared" si="10"/>
        <v>12000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IF(G84&gt;12,10%,IF(G84&gt;=6,15%,IF('Forecast Model A - Data'!G93&lt;=3,15%,20%)))</f>
        <v>0.2</v>
      </c>
      <c r="M84" s="2">
        <f t="shared" si="11"/>
        <v>0.2</v>
      </c>
      <c r="N84" s="2">
        <f t="shared" si="12"/>
        <v>0.2</v>
      </c>
      <c r="O84" s="2">
        <f t="shared" si="13"/>
        <v>0</v>
      </c>
      <c r="P84" s="2">
        <f t="shared" si="14"/>
        <v>0.2</v>
      </c>
      <c r="Q84" s="2">
        <f t="shared" si="15"/>
        <v>0.8</v>
      </c>
      <c r="R84" s="3" t="str">
        <f t="shared" si="9"/>
        <v xml:space="preserve">Strong </v>
      </c>
      <c r="S84" s="3">
        <v>10000</v>
      </c>
      <c r="T84" s="3">
        <f t="shared" si="10"/>
        <v>8000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IF(G85&gt;12,10%,IF(G85&gt;=6,15%,IF('Forecast Model A - Data'!G94&lt;=3,15%,20%)))</f>
        <v>0.15</v>
      </c>
      <c r="M85" s="2">
        <f t="shared" si="11"/>
        <v>0.1</v>
      </c>
      <c r="N85" s="2">
        <f t="shared" si="12"/>
        <v>0.05</v>
      </c>
      <c r="O85" s="2">
        <f t="shared" si="13"/>
        <v>0</v>
      </c>
      <c r="P85" s="2">
        <f t="shared" si="14"/>
        <v>0.1</v>
      </c>
      <c r="Q85" s="2">
        <f t="shared" si="15"/>
        <v>0.4</v>
      </c>
      <c r="R85" s="3" t="str">
        <f t="shared" si="9"/>
        <v xml:space="preserve">Weak </v>
      </c>
      <c r="S85" s="3">
        <v>125000</v>
      </c>
      <c r="T85" s="3">
        <f t="shared" si="10"/>
        <v>50000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IF(G86&gt;12,10%,IF(G86&gt;=6,15%,IF('Forecast Model A - Data'!G95&lt;=3,15%,20%)))</f>
        <v>0.15</v>
      </c>
      <c r="M86" s="2">
        <f t="shared" si="11"/>
        <v>0.1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0.4</v>
      </c>
      <c r="R86" s="3" t="str">
        <f t="shared" si="9"/>
        <v xml:space="preserve">Weak </v>
      </c>
      <c r="S86" s="3">
        <v>110000</v>
      </c>
      <c r="T86" s="3">
        <f t="shared" si="10"/>
        <v>44000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IF(G87&gt;12,10%,IF(G87&gt;=6,15%,IF('Forecast Model A - Data'!G96&lt;=3,15%,20%)))</f>
        <v>0.15</v>
      </c>
      <c r="M87" s="2">
        <f t="shared" si="11"/>
        <v>0.1</v>
      </c>
      <c r="N87" s="2">
        <f t="shared" si="12"/>
        <v>0.05</v>
      </c>
      <c r="O87" s="2">
        <f t="shared" si="13"/>
        <v>0</v>
      </c>
      <c r="P87" s="2">
        <f t="shared" si="14"/>
        <v>0.1</v>
      </c>
      <c r="Q87" s="2">
        <f t="shared" si="15"/>
        <v>0.4</v>
      </c>
      <c r="R87" s="3" t="str">
        <f t="shared" si="9"/>
        <v xml:space="preserve">Weak </v>
      </c>
      <c r="S87" s="3">
        <v>110000</v>
      </c>
      <c r="T87" s="3">
        <f t="shared" si="10"/>
        <v>44000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IF(G88&gt;12,10%,IF(G88&gt;=6,15%,IF('Forecast Model A - Data'!G97&lt;=3,15%,20%)))</f>
        <v>0.1</v>
      </c>
      <c r="M88" s="2">
        <f t="shared" si="11"/>
        <v>0.1</v>
      </c>
      <c r="N88" s="2">
        <f t="shared" si="12"/>
        <v>0.05</v>
      </c>
      <c r="O88" s="2">
        <f t="shared" si="13"/>
        <v>0.2</v>
      </c>
      <c r="P88" s="2">
        <f t="shared" si="14"/>
        <v>0.1</v>
      </c>
      <c r="Q88" s="2">
        <f t="shared" si="15"/>
        <v>0.55000000000000004</v>
      </c>
      <c r="R88" s="3" t="str">
        <f t="shared" si="9"/>
        <v xml:space="preserve">Moderate </v>
      </c>
      <c r="S88" s="3">
        <v>90000</v>
      </c>
      <c r="T88" s="3">
        <f t="shared" si="10"/>
        <v>49500.000000000007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IF(G89&gt;12,10%,IF(G89&gt;=6,15%,IF('Forecast Model A - Data'!G98&lt;=3,15%,20%)))</f>
        <v>0.2</v>
      </c>
      <c r="M89" s="2">
        <f t="shared" si="11"/>
        <v>0.1</v>
      </c>
      <c r="N89" s="2">
        <f t="shared" si="12"/>
        <v>0.05</v>
      </c>
      <c r="O89" s="2">
        <f t="shared" si="13"/>
        <v>0</v>
      </c>
      <c r="P89" s="2">
        <f t="shared" si="14"/>
        <v>0.1</v>
      </c>
      <c r="Q89" s="2">
        <f t="shared" si="15"/>
        <v>0.45000000000000007</v>
      </c>
      <c r="R89" s="3" t="str">
        <f t="shared" si="9"/>
        <v xml:space="preserve">Moderate </v>
      </c>
      <c r="S89" s="3">
        <v>90000</v>
      </c>
      <c r="T89" s="3">
        <f t="shared" si="10"/>
        <v>40500.000000000007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IF(G90&gt;12,10%,IF(G90&gt;=6,15%,IF('Forecast Model A - Data'!G99&lt;=3,15%,20%)))</f>
        <v>0.15</v>
      </c>
      <c r="M90" s="2">
        <f t="shared" si="11"/>
        <v>0.15</v>
      </c>
      <c r="N90" s="2">
        <f t="shared" si="12"/>
        <v>0.05</v>
      </c>
      <c r="O90" s="2">
        <f t="shared" si="13"/>
        <v>0</v>
      </c>
      <c r="P90" s="2">
        <f t="shared" si="14"/>
        <v>0.1</v>
      </c>
      <c r="Q90" s="2">
        <f t="shared" si="15"/>
        <v>0.44999999999999996</v>
      </c>
      <c r="R90" s="3" t="str">
        <f t="shared" si="9"/>
        <v xml:space="preserve">Moderate </v>
      </c>
      <c r="S90" s="3">
        <v>80000</v>
      </c>
      <c r="T90" s="3">
        <f t="shared" si="10"/>
        <v>36000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IF(G91&gt;12,10%,IF(G91&gt;=6,15%,IF('Forecast Model A - Data'!G100&lt;=3,15%,20%)))</f>
        <v>0.2</v>
      </c>
      <c r="M91" s="2">
        <f t="shared" si="11"/>
        <v>0.1</v>
      </c>
      <c r="N91" s="2">
        <f t="shared" si="12"/>
        <v>0.05</v>
      </c>
      <c r="O91" s="2">
        <f t="shared" si="13"/>
        <v>0</v>
      </c>
      <c r="P91" s="2">
        <f t="shared" si="14"/>
        <v>0.1</v>
      </c>
      <c r="Q91" s="2">
        <f t="shared" si="15"/>
        <v>0.45000000000000007</v>
      </c>
      <c r="R91" s="3" t="str">
        <f t="shared" si="9"/>
        <v xml:space="preserve">Moderate </v>
      </c>
      <c r="S91" s="3">
        <v>80000</v>
      </c>
      <c r="T91" s="3">
        <f t="shared" si="10"/>
        <v>36000.000000000007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IF(G92&gt;12,10%,IF(G92&gt;=6,15%,IF('Forecast Model A - Data'!G101&lt;=3,15%,20%)))</f>
        <v>0.15</v>
      </c>
      <c r="M92" s="2">
        <f t="shared" si="11"/>
        <v>0</v>
      </c>
      <c r="N92" s="2">
        <f t="shared" si="12"/>
        <v>0.05</v>
      </c>
      <c r="O92" s="2">
        <f t="shared" si="13"/>
        <v>0.2</v>
      </c>
      <c r="P92" s="2">
        <f t="shared" si="14"/>
        <v>0.1</v>
      </c>
      <c r="Q92" s="2">
        <f t="shared" si="15"/>
        <v>0.5</v>
      </c>
      <c r="R92" s="3" t="str">
        <f t="shared" si="9"/>
        <v xml:space="preserve">Moderate </v>
      </c>
      <c r="S92" s="3">
        <v>70000</v>
      </c>
      <c r="T92" s="3">
        <f t="shared" si="10"/>
        <v>35000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IF(G93&gt;12,10%,IF(G93&gt;=6,15%,IF('Forecast Model A - Data'!G102&lt;=3,15%,20%)))</f>
        <v>0.15</v>
      </c>
      <c r="M93" s="2">
        <f t="shared" si="11"/>
        <v>0.1</v>
      </c>
      <c r="N93" s="2">
        <f t="shared" si="12"/>
        <v>0.05</v>
      </c>
      <c r="O93" s="2">
        <f t="shared" si="13"/>
        <v>0</v>
      </c>
      <c r="P93" s="2">
        <f t="shared" si="14"/>
        <v>0.1</v>
      </c>
      <c r="Q93" s="2">
        <f t="shared" si="15"/>
        <v>0.4</v>
      </c>
      <c r="R93" s="3" t="str">
        <f t="shared" si="9"/>
        <v xml:space="preserve">Weak </v>
      </c>
      <c r="S93" s="3">
        <v>70000</v>
      </c>
      <c r="T93" s="3">
        <f t="shared" si="10"/>
        <v>28000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IF(G94&gt;12,10%,IF(G94&gt;=6,15%,IF('Forecast Model A - Data'!G103&lt;=3,15%,20%)))</f>
        <v>0.1</v>
      </c>
      <c r="M94" s="2">
        <f t="shared" si="11"/>
        <v>0.15</v>
      </c>
      <c r="N94" s="2">
        <f t="shared" si="12"/>
        <v>0.05</v>
      </c>
      <c r="O94" s="2">
        <f t="shared" si="13"/>
        <v>0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60000</v>
      </c>
      <c r="T94" s="3">
        <f t="shared" si="10"/>
        <v>30000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IF(G95&gt;12,10%,IF(G95&gt;=6,15%,IF('Forecast Model A - Data'!G104&lt;=3,15%,20%)))</f>
        <v>0.1</v>
      </c>
      <c r="M95" s="2">
        <f t="shared" si="11"/>
        <v>0</v>
      </c>
      <c r="N95" s="2">
        <f t="shared" si="12"/>
        <v>0.05</v>
      </c>
      <c r="O95" s="2">
        <f t="shared" si="13"/>
        <v>0</v>
      </c>
      <c r="P95" s="2">
        <f t="shared" si="14"/>
        <v>0.1</v>
      </c>
      <c r="Q95" s="2">
        <f t="shared" si="15"/>
        <v>0.25</v>
      </c>
      <c r="R95" s="3" t="str">
        <f t="shared" si="9"/>
        <v xml:space="preserve">Weak </v>
      </c>
      <c r="S95" s="3">
        <v>50000</v>
      </c>
      <c r="T95" s="3">
        <f t="shared" si="10"/>
        <v>12500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0.05</v>
      </c>
      <c r="O96" s="2">
        <f t="shared" si="13"/>
        <v>0</v>
      </c>
      <c r="P96" s="2">
        <f t="shared" si="14"/>
        <v>0.2</v>
      </c>
      <c r="Q96" s="2">
        <f t="shared" si="15"/>
        <v>0.55000000000000004</v>
      </c>
      <c r="R96" s="3" t="str">
        <f t="shared" si="9"/>
        <v xml:space="preserve">Moderate </v>
      </c>
      <c r="S96" s="3">
        <v>40000</v>
      </c>
      <c r="T96" s="3">
        <f t="shared" si="10"/>
        <v>22000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IF(G97&gt;12,10%,IF(G97&gt;=6,15%,IF('Forecast Model A - Data'!G106&lt;=3,15%,20%)))</f>
        <v>0.15</v>
      </c>
      <c r="M97" s="2">
        <f t="shared" si="11"/>
        <v>0.1</v>
      </c>
      <c r="N97" s="2">
        <f t="shared" si="12"/>
        <v>0.05</v>
      </c>
      <c r="O97" s="2">
        <f t="shared" si="13"/>
        <v>0</v>
      </c>
      <c r="P97" s="2">
        <f t="shared" si="14"/>
        <v>0</v>
      </c>
      <c r="Q97" s="2">
        <f t="shared" si="15"/>
        <v>0.3</v>
      </c>
      <c r="R97" s="3" t="str">
        <f t="shared" si="9"/>
        <v xml:space="preserve">Weak </v>
      </c>
      <c r="S97" s="3">
        <v>40000</v>
      </c>
      <c r="T97" s="3">
        <f t="shared" si="10"/>
        <v>12000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IF(G98&gt;12,10%,IF(G98&gt;=6,15%,IF('Forecast Model A - Data'!G107&lt;=3,15%,20%)))</f>
        <v>0.15</v>
      </c>
      <c r="M98" s="2">
        <f t="shared" si="11"/>
        <v>0</v>
      </c>
      <c r="N98" s="2">
        <f t="shared" si="12"/>
        <v>0.05</v>
      </c>
      <c r="O98" s="2">
        <f t="shared" si="13"/>
        <v>0</v>
      </c>
      <c r="P98" s="2">
        <f t="shared" si="14"/>
        <v>0.1</v>
      </c>
      <c r="Q98" s="2">
        <f t="shared" si="15"/>
        <v>0.30000000000000004</v>
      </c>
      <c r="R98" s="3" t="str">
        <f t="shared" ref="R98:R101" si="16">IF(Q98&gt;60%,"Strong ",IF(Q98&gt;40%,"Moderate ",IF(Q98&lt;40.1%,"Weak ")))</f>
        <v xml:space="preserve">Weak </v>
      </c>
      <c r="S98" s="3">
        <v>30000</v>
      </c>
      <c r="T98" s="3">
        <f t="shared" ref="T98:T101" si="17">S98*Q98</f>
        <v>9000.0000000000018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IF(G99&gt;12,10%,IF(G99&gt;=6,15%,IF('Forecast Model A - Data'!G108&lt;=3,15%,20%)))</f>
        <v>0.15</v>
      </c>
      <c r="M99" s="2">
        <f t="shared" si="11"/>
        <v>0</v>
      </c>
      <c r="N99" s="2">
        <f t="shared" si="12"/>
        <v>0.05</v>
      </c>
      <c r="O99" s="2">
        <f t="shared" si="13"/>
        <v>0.1</v>
      </c>
      <c r="P99" s="2">
        <f t="shared" si="14"/>
        <v>0.2</v>
      </c>
      <c r="Q99" s="2">
        <f t="shared" si="15"/>
        <v>0.5</v>
      </c>
      <c r="R99" s="3" t="str">
        <f t="shared" si="16"/>
        <v xml:space="preserve">Moderate </v>
      </c>
      <c r="S99" s="3">
        <v>20000</v>
      </c>
      <c r="T99" s="3">
        <f t="shared" si="17"/>
        <v>10000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0.1</v>
      </c>
      <c r="P100" s="2">
        <f t="shared" si="14"/>
        <v>0.2</v>
      </c>
      <c r="Q100" s="2">
        <f t="shared" si="15"/>
        <v>0.5</v>
      </c>
      <c r="R100" s="3" t="str">
        <f t="shared" si="16"/>
        <v xml:space="preserve">Moderate </v>
      </c>
      <c r="S100" s="3">
        <v>10000</v>
      </c>
      <c r="T100" s="3">
        <f t="shared" si="17"/>
        <v>5000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IF(G101&gt;12,10%,IF(G101&gt;=6,15%,IF('Forecast Model A - Data'!G110&lt;=3,15%,20%)))</f>
        <v>0.15</v>
      </c>
      <c r="M101" s="2">
        <f t="shared" si="11"/>
        <v>0</v>
      </c>
      <c r="N101" s="2">
        <f t="shared" si="12"/>
        <v>0.05</v>
      </c>
      <c r="O101" s="2">
        <f t="shared" si="13"/>
        <v>0</v>
      </c>
      <c r="P101" s="2">
        <f t="shared" si="14"/>
        <v>0.1</v>
      </c>
      <c r="Q101" s="2">
        <f t="shared" si="15"/>
        <v>0.30000000000000004</v>
      </c>
      <c r="R101" s="3" t="str">
        <f t="shared" si="16"/>
        <v xml:space="preserve">Weak </v>
      </c>
      <c r="S101" s="3">
        <v>10000</v>
      </c>
      <c r="T101" s="3">
        <f t="shared" si="17"/>
        <v>3000.0000000000005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tabSelected="1" workbookViewId="0">
      <selection activeCell="S2" sqref="S2:S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IF(G2&gt;12,0%,IF(G2&gt;=6,5%,IF('Forecast Model A - Data'!G13&lt;=3,0%,10%)))</f>
        <v>0.1</v>
      </c>
      <c r="M2" s="2">
        <f t="shared" ref="M2:M33" si="0">IF(H2&gt;70%,35%,IF(H2&gt;50%,25%,IF(H2&gt;25%,15%,10%)))</f>
        <v>0.15</v>
      </c>
      <c r="N2" s="2">
        <f t="shared" ref="N2:N33" si="1">IF(I2="Commit",35%,IF(I2="Probable",25%,IF(I2="Best Case",15%,10%)))</f>
        <v>0.25</v>
      </c>
      <c r="O2" s="2">
        <f t="shared" ref="O2:O33" si="2">IF(K2&lt;=1,10%,IF(K2=2,5%,0%))</f>
        <v>0.05</v>
      </c>
      <c r="P2" s="2">
        <f t="shared" ref="P2:P33" si="3">IF(F2&gt;90%,10%,IF(F2&gt;75%,5%,0%))</f>
        <v>0.05</v>
      </c>
      <c r="Q2" s="2">
        <f t="shared" ref="Q2:Q33" si="4">SUM(L2:P2)</f>
        <v>0.60000000000000009</v>
      </c>
      <c r="R2" s="3" t="s">
        <v>62</v>
      </c>
      <c r="S2" s="3">
        <v>100000</v>
      </c>
      <c r="T2" s="3">
        <f t="shared" ref="T2:T33" si="5">S2*Q2</f>
        <v>60000.000000000007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IF(G3&gt;12,0%,IF(G3&gt;=6,5%,IF('Forecast Model A - Data'!G14&lt;=3,0%,10%)))</f>
        <v>0</v>
      </c>
      <c r="M3" s="2">
        <f t="shared" si="0"/>
        <v>0.25</v>
      </c>
      <c r="N3" s="2">
        <f t="shared" si="1"/>
        <v>0.25</v>
      </c>
      <c r="O3" s="2">
        <f t="shared" si="2"/>
        <v>0</v>
      </c>
      <c r="P3" s="2">
        <f t="shared" si="3"/>
        <v>0.05</v>
      </c>
      <c r="Q3" s="2">
        <f t="shared" si="4"/>
        <v>0.55000000000000004</v>
      </c>
      <c r="R3" s="3" t="s">
        <v>62</v>
      </c>
      <c r="S3" s="3">
        <v>100000</v>
      </c>
      <c r="T3" s="3">
        <f t="shared" si="5"/>
        <v>55000.000000000007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IF(G4&gt;12,0%,IF(G4&gt;=6,5%,IF('Forecast Model A - Data'!G18&lt;=3,0%,10%)))</f>
        <v>0.1</v>
      </c>
      <c r="M4" s="2">
        <f t="shared" si="0"/>
        <v>0.1</v>
      </c>
      <c r="N4" s="2">
        <f t="shared" si="1"/>
        <v>0.25</v>
      </c>
      <c r="O4" s="2">
        <f t="shared" si="2"/>
        <v>0</v>
      </c>
      <c r="P4" s="2">
        <f t="shared" si="3"/>
        <v>0.05</v>
      </c>
      <c r="Q4" s="2">
        <f t="shared" si="4"/>
        <v>0.5</v>
      </c>
      <c r="R4" s="3" t="s">
        <v>62</v>
      </c>
      <c r="S4" s="3">
        <v>100000</v>
      </c>
      <c r="T4" s="3">
        <f t="shared" si="5"/>
        <v>50000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IF(G5&gt;12,0%,IF(G5&gt;=6,5%,IF('Forecast Model A - Data'!G19&lt;=3,0%,10%)))</f>
        <v>0.1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0.1</v>
      </c>
      <c r="Q5" s="2">
        <f t="shared" si="4"/>
        <v>0.7</v>
      </c>
      <c r="R5" s="3" t="s">
        <v>60</v>
      </c>
      <c r="S5" s="3">
        <v>100000</v>
      </c>
      <c r="T5" s="3">
        <f t="shared" si="5"/>
        <v>70000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IF(G6&gt;12,0%,IF(G6&gt;=6,5%,IF('Forecast Model A - Data'!G20&lt;=3,0%,10%)))</f>
        <v>0</v>
      </c>
      <c r="M6" s="2">
        <f t="shared" si="0"/>
        <v>0.1</v>
      </c>
      <c r="N6" s="2">
        <f t="shared" si="1"/>
        <v>0.25</v>
      </c>
      <c r="O6" s="2">
        <f t="shared" si="2"/>
        <v>0.1</v>
      </c>
      <c r="P6" s="2">
        <f t="shared" si="3"/>
        <v>0.1</v>
      </c>
      <c r="Q6" s="2">
        <f t="shared" si="4"/>
        <v>0.54999999999999993</v>
      </c>
      <c r="R6" s="3" t="s">
        <v>62</v>
      </c>
      <c r="S6" s="3">
        <v>100000</v>
      </c>
      <c r="T6" s="3">
        <f t="shared" si="5"/>
        <v>54999.999999999993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IF(G7&gt;12,0%,IF(G7&gt;=6,5%,IF('Forecast Model A - Data'!G26&lt;=3,0%,10%)))</f>
        <v>0</v>
      </c>
      <c r="M7" s="2">
        <f t="shared" si="0"/>
        <v>0.35</v>
      </c>
      <c r="N7" s="2">
        <f t="shared" si="1"/>
        <v>0.25</v>
      </c>
      <c r="O7" s="2">
        <f t="shared" si="2"/>
        <v>0</v>
      </c>
      <c r="P7" s="2">
        <f t="shared" si="3"/>
        <v>0.05</v>
      </c>
      <c r="Q7" s="2">
        <f t="shared" si="4"/>
        <v>0.65</v>
      </c>
      <c r="R7" s="3" t="s">
        <v>60</v>
      </c>
      <c r="S7" s="3">
        <v>75000</v>
      </c>
      <c r="T7" s="3">
        <f t="shared" si="5"/>
        <v>48750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IF(G8&gt;12,0%,IF(G8&gt;=6,5%,IF('Forecast Model A - Data'!G30&lt;=3,0%,10%)))</f>
        <v>0</v>
      </c>
      <c r="M8" s="2">
        <f t="shared" si="0"/>
        <v>0.25</v>
      </c>
      <c r="N8" s="2">
        <f t="shared" si="1"/>
        <v>0.25</v>
      </c>
      <c r="O8" s="2">
        <f t="shared" si="2"/>
        <v>0</v>
      </c>
      <c r="P8" s="2">
        <f t="shared" si="3"/>
        <v>0.05</v>
      </c>
      <c r="Q8" s="2">
        <f t="shared" si="4"/>
        <v>0.55000000000000004</v>
      </c>
      <c r="R8" s="3" t="s">
        <v>60</v>
      </c>
      <c r="S8" s="3">
        <v>75000</v>
      </c>
      <c r="T8" s="3">
        <f t="shared" si="5"/>
        <v>41250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IF(G9&gt;12,0%,IF(G9&gt;=6,5%,IF('Forecast Model A - Data'!G33&lt;=3,0%,10%)))</f>
        <v>0.05</v>
      </c>
      <c r="M9" s="2">
        <f t="shared" si="0"/>
        <v>0.35</v>
      </c>
      <c r="N9" s="2">
        <f t="shared" si="1"/>
        <v>0.25</v>
      </c>
      <c r="O9" s="2">
        <f t="shared" si="2"/>
        <v>0</v>
      </c>
      <c r="P9" s="2">
        <f t="shared" si="3"/>
        <v>0</v>
      </c>
      <c r="Q9" s="2">
        <f t="shared" si="4"/>
        <v>0.64999999999999991</v>
      </c>
      <c r="R9" s="3" t="s">
        <v>60</v>
      </c>
      <c r="S9" s="3">
        <v>75000</v>
      </c>
      <c r="T9" s="3">
        <f t="shared" si="5"/>
        <v>48749.999999999993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IF(G10&gt;12,0%,IF(G10&gt;=6,5%,IF('Forecast Model A - Data'!G34&lt;=3,0%,10%)))</f>
        <v>0.05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0.05</v>
      </c>
      <c r="Q10" s="2">
        <f t="shared" si="4"/>
        <v>0.60000000000000009</v>
      </c>
      <c r="R10" s="3" t="s">
        <v>62</v>
      </c>
      <c r="S10" s="3">
        <v>125000</v>
      </c>
      <c r="T10" s="3">
        <f t="shared" si="5"/>
        <v>75000.000000000015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IF(G11&gt;12,0%,IF(G11&gt;=6,5%,IF('Forecast Model A - Data'!G36&lt;=3,0%,10%)))</f>
        <v>0.1</v>
      </c>
      <c r="M11" s="2">
        <f t="shared" si="0"/>
        <v>0.25</v>
      </c>
      <c r="N11" s="2">
        <f t="shared" si="1"/>
        <v>0.25</v>
      </c>
      <c r="O11" s="2">
        <f t="shared" si="2"/>
        <v>0.05</v>
      </c>
      <c r="P11" s="2">
        <f t="shared" si="3"/>
        <v>0</v>
      </c>
      <c r="Q11" s="2">
        <f t="shared" si="4"/>
        <v>0.65</v>
      </c>
      <c r="R11" s="3" t="s">
        <v>60</v>
      </c>
      <c r="S11" s="3">
        <v>125000</v>
      </c>
      <c r="T11" s="3">
        <f t="shared" si="5"/>
        <v>81250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IF(G12&gt;12,0%,IF(G12&gt;=6,5%,IF('Forecast Model A - Data'!G39&lt;=3,0%,10%)))</f>
        <v>0</v>
      </c>
      <c r="M12" s="2">
        <f t="shared" si="0"/>
        <v>0.35</v>
      </c>
      <c r="N12" s="2">
        <f t="shared" si="1"/>
        <v>0.25</v>
      </c>
      <c r="O12" s="2">
        <f t="shared" si="2"/>
        <v>0</v>
      </c>
      <c r="P12" s="2">
        <f t="shared" si="3"/>
        <v>0.05</v>
      </c>
      <c r="Q12" s="2">
        <f t="shared" si="4"/>
        <v>0.65</v>
      </c>
      <c r="R12" s="3" t="s">
        <v>60</v>
      </c>
      <c r="S12" s="3">
        <v>125000</v>
      </c>
      <c r="T12" s="3">
        <f t="shared" si="5"/>
        <v>81250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IF(G13&gt;12,0%,IF(G13&gt;=6,5%,IF('Forecast Model A - Data'!G40&lt;=3,0%,10%)))</f>
        <v>0</v>
      </c>
      <c r="M13" s="2">
        <f t="shared" si="0"/>
        <v>0.1</v>
      </c>
      <c r="N13" s="2">
        <f t="shared" si="1"/>
        <v>0.25</v>
      </c>
      <c r="O13" s="2">
        <f t="shared" si="2"/>
        <v>0</v>
      </c>
      <c r="P13" s="2">
        <f t="shared" si="3"/>
        <v>0.05</v>
      </c>
      <c r="Q13" s="2">
        <f t="shared" si="4"/>
        <v>0.39999999999999997</v>
      </c>
      <c r="R13" s="3" t="s">
        <v>62</v>
      </c>
      <c r="S13" s="3">
        <v>125000</v>
      </c>
      <c r="T13" s="3">
        <f t="shared" si="5"/>
        <v>49999.999999999993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IF(G14&gt;12,0%,IF(G14&gt;=6,5%,IF('Forecast Model A - Data'!G41&lt;=3,0%,10%)))</f>
        <v>0.1</v>
      </c>
      <c r="M14" s="2">
        <f t="shared" si="0"/>
        <v>0.1</v>
      </c>
      <c r="N14" s="2">
        <f t="shared" si="1"/>
        <v>0.25</v>
      </c>
      <c r="O14" s="2">
        <f t="shared" si="2"/>
        <v>0.1</v>
      </c>
      <c r="P14" s="2">
        <f t="shared" si="3"/>
        <v>0.1</v>
      </c>
      <c r="Q14" s="2">
        <f t="shared" si="4"/>
        <v>0.65</v>
      </c>
      <c r="R14" s="3" t="s">
        <v>60</v>
      </c>
      <c r="S14" s="3">
        <v>125000</v>
      </c>
      <c r="T14" s="3">
        <f t="shared" si="5"/>
        <v>81250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IF(G15&gt;12,0%,IF(G15&gt;=6,5%,IF('Forecast Model A - Data'!G50&lt;=3,0%,10%)))</f>
        <v>0</v>
      </c>
      <c r="M15" s="2">
        <f t="shared" si="0"/>
        <v>0.15</v>
      </c>
      <c r="N15" s="2">
        <f t="shared" si="1"/>
        <v>0.25</v>
      </c>
      <c r="O15" s="2">
        <f t="shared" si="2"/>
        <v>0</v>
      </c>
      <c r="P15" s="2">
        <f t="shared" si="3"/>
        <v>0.05</v>
      </c>
      <c r="Q15" s="2">
        <f t="shared" si="4"/>
        <v>0.45</v>
      </c>
      <c r="R15" s="3" t="s">
        <v>62</v>
      </c>
      <c r="S15" s="3">
        <v>110000</v>
      </c>
      <c r="T15" s="3">
        <f t="shared" si="5"/>
        <v>49500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IF(G16&gt;12,0%,IF(G16&gt;=6,5%,IF('Forecast Model A - Data'!G51&lt;=3,0%,10%)))</f>
        <v>0</v>
      </c>
      <c r="M16" s="2">
        <f t="shared" si="0"/>
        <v>0.15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0.4</v>
      </c>
      <c r="R16" s="3" t="s">
        <v>62</v>
      </c>
      <c r="S16" s="3">
        <v>100000</v>
      </c>
      <c r="T16" s="3">
        <f t="shared" si="5"/>
        <v>40000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IF(G17&gt;12,0%,IF(G17&gt;=6,5%,IF('Forecast Model A - Data'!G52&lt;=3,0%,10%)))</f>
        <v>0.05</v>
      </c>
      <c r="M17" s="2">
        <f t="shared" si="0"/>
        <v>0.25</v>
      </c>
      <c r="N17" s="2">
        <f t="shared" si="1"/>
        <v>0.25</v>
      </c>
      <c r="O17" s="2">
        <f t="shared" si="2"/>
        <v>0</v>
      </c>
      <c r="P17" s="2">
        <f t="shared" si="3"/>
        <v>0</v>
      </c>
      <c r="Q17" s="2">
        <f t="shared" si="4"/>
        <v>0.55000000000000004</v>
      </c>
      <c r="R17" s="3" t="s">
        <v>62</v>
      </c>
      <c r="S17" s="3">
        <v>100000</v>
      </c>
      <c r="T17" s="3">
        <f t="shared" si="5"/>
        <v>55000.000000000007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IF(G18&gt;12,0%,IF(G18&gt;=6,5%,IF('Forecast Model A - Data'!G53&lt;=3,0%,10%)))</f>
        <v>0.1</v>
      </c>
      <c r="M18" s="2">
        <f t="shared" si="0"/>
        <v>0.1</v>
      </c>
      <c r="N18" s="2">
        <f t="shared" si="1"/>
        <v>0.25</v>
      </c>
      <c r="O18" s="2">
        <f t="shared" si="2"/>
        <v>0.1</v>
      </c>
      <c r="P18" s="2">
        <f t="shared" si="3"/>
        <v>0.05</v>
      </c>
      <c r="Q18" s="2">
        <f t="shared" si="4"/>
        <v>0.60000000000000009</v>
      </c>
      <c r="R18" s="3" t="s">
        <v>62</v>
      </c>
      <c r="S18" s="3">
        <v>100000</v>
      </c>
      <c r="T18" s="3">
        <f t="shared" si="5"/>
        <v>60000.000000000007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IF(G19&gt;12,0%,IF(G19&gt;=6,5%,IF('Forecast Model A - Data'!G54&lt;=3,0%,10%)))</f>
        <v>0</v>
      </c>
      <c r="M19" s="2">
        <f t="shared" si="0"/>
        <v>0.35</v>
      </c>
      <c r="N19" s="2">
        <f t="shared" si="1"/>
        <v>0.25</v>
      </c>
      <c r="O19" s="2">
        <f t="shared" si="2"/>
        <v>0</v>
      </c>
      <c r="P19" s="2">
        <f t="shared" si="3"/>
        <v>0.05</v>
      </c>
      <c r="Q19" s="2">
        <f t="shared" si="4"/>
        <v>0.65</v>
      </c>
      <c r="R19" s="3" t="s">
        <v>60</v>
      </c>
      <c r="S19" s="3">
        <v>100000</v>
      </c>
      <c r="T19" s="3">
        <f t="shared" si="5"/>
        <v>65000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IF(G20&gt;12,0%,IF(G20&gt;=6,5%,IF('Forecast Model A - Data'!G55&lt;=3,0%,10%)))</f>
        <v>0</v>
      </c>
      <c r="M20" s="2">
        <f t="shared" si="0"/>
        <v>0.25</v>
      </c>
      <c r="N20" s="2">
        <f t="shared" si="1"/>
        <v>0.25</v>
      </c>
      <c r="O20" s="2">
        <f t="shared" si="2"/>
        <v>0.05</v>
      </c>
      <c r="P20" s="2">
        <f t="shared" si="3"/>
        <v>0.05</v>
      </c>
      <c r="Q20" s="2">
        <f t="shared" si="4"/>
        <v>0.60000000000000009</v>
      </c>
      <c r="R20" s="3" t="s">
        <v>60</v>
      </c>
      <c r="S20" s="3">
        <v>100000</v>
      </c>
      <c r="T20" s="3">
        <f t="shared" si="5"/>
        <v>60000.000000000007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IF(G21&gt;12,0%,IF(G21&gt;=6,5%,IF('Forecast Model A - Data'!G63&lt;=3,0%,10%)))</f>
        <v>0.05</v>
      </c>
      <c r="M21" s="2">
        <f t="shared" si="0"/>
        <v>0.1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0.45</v>
      </c>
      <c r="R21" s="3" t="s">
        <v>62</v>
      </c>
      <c r="S21" s="3">
        <v>80000</v>
      </c>
      <c r="T21" s="3">
        <f t="shared" si="5"/>
        <v>36000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IF(G22&gt;12,0%,IF(G22&gt;=6,5%,IF('Forecast Model A - Data'!G66&lt;=3,0%,10%)))</f>
        <v>0</v>
      </c>
      <c r="M22" s="2">
        <f t="shared" si="0"/>
        <v>0.25</v>
      </c>
      <c r="N22" s="2">
        <f t="shared" si="1"/>
        <v>0.25</v>
      </c>
      <c r="O22" s="2">
        <f t="shared" si="2"/>
        <v>0.1</v>
      </c>
      <c r="P22" s="2">
        <f t="shared" si="3"/>
        <v>0.1</v>
      </c>
      <c r="Q22" s="2">
        <f t="shared" si="4"/>
        <v>0.7</v>
      </c>
      <c r="R22" s="3" t="s">
        <v>60</v>
      </c>
      <c r="S22" s="3">
        <v>70000</v>
      </c>
      <c r="T22" s="3">
        <f t="shared" si="5"/>
        <v>49000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IF(G23&gt;12,0%,IF(G23&gt;=6,5%,IF('Forecast Model A - Data'!G71&lt;=3,0%,10%)))</f>
        <v>0.05</v>
      </c>
      <c r="M23" s="2">
        <f t="shared" si="0"/>
        <v>0.15</v>
      </c>
      <c r="N23" s="2">
        <f t="shared" si="1"/>
        <v>0.25</v>
      </c>
      <c r="O23" s="2">
        <f t="shared" si="2"/>
        <v>0.1</v>
      </c>
      <c r="P23" s="2">
        <f t="shared" si="3"/>
        <v>0.05</v>
      </c>
      <c r="Q23" s="2">
        <f t="shared" si="4"/>
        <v>0.60000000000000009</v>
      </c>
      <c r="R23" s="3" t="s">
        <v>62</v>
      </c>
      <c r="S23" s="3">
        <v>70000</v>
      </c>
      <c r="T23" s="3">
        <f t="shared" si="5"/>
        <v>42000.000000000007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IF(G24&gt;12,0%,IF(G24&gt;=6,5%,IF('Forecast Model A - Data'!G72&lt;=3,0%,10%)))</f>
        <v>0.1</v>
      </c>
      <c r="M24" s="2">
        <f t="shared" si="0"/>
        <v>0.25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</v>
      </c>
      <c r="R24" s="3" t="s">
        <v>62</v>
      </c>
      <c r="S24" s="3">
        <v>70000</v>
      </c>
      <c r="T24" s="3">
        <f t="shared" si="5"/>
        <v>42000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IF(G25&gt;12,0%,IF(G25&gt;=6,5%,IF('Forecast Model A - Data'!G76&lt;=3,0%,10%)))</f>
        <v>0.1</v>
      </c>
      <c r="M25" s="2">
        <f t="shared" si="0"/>
        <v>0.35</v>
      </c>
      <c r="N25" s="2">
        <f t="shared" si="1"/>
        <v>0.25</v>
      </c>
      <c r="O25" s="2">
        <f t="shared" si="2"/>
        <v>0.05</v>
      </c>
      <c r="P25" s="2">
        <f t="shared" si="3"/>
        <v>0</v>
      </c>
      <c r="Q25" s="2">
        <f t="shared" si="4"/>
        <v>0.75</v>
      </c>
      <c r="R25" s="3" t="s">
        <v>60</v>
      </c>
      <c r="S25" s="3">
        <v>60000</v>
      </c>
      <c r="T25" s="3">
        <f t="shared" si="5"/>
        <v>45000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IF(G26&gt;12,0%,IF(G26&gt;=6,5%,IF('Forecast Model A - Data'!G79&lt;=3,0%,10%)))</f>
        <v>0.1</v>
      </c>
      <c r="M26" s="2">
        <f t="shared" si="0"/>
        <v>0.35</v>
      </c>
      <c r="N26" s="2">
        <f t="shared" si="1"/>
        <v>0.25</v>
      </c>
      <c r="O26" s="2">
        <f t="shared" si="2"/>
        <v>0.05</v>
      </c>
      <c r="P26" s="2">
        <f t="shared" si="3"/>
        <v>0</v>
      </c>
      <c r="Q26" s="2">
        <f t="shared" si="4"/>
        <v>0.75</v>
      </c>
      <c r="R26" s="3" t="s">
        <v>60</v>
      </c>
      <c r="S26" s="3">
        <v>50000</v>
      </c>
      <c r="T26" s="3">
        <f t="shared" si="5"/>
        <v>37500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IF(G27&gt;12,0%,IF(G27&gt;=6,5%,IF('Forecast Model A - Data'!G81&lt;=3,0%,10%)))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0.1</v>
      </c>
      <c r="P27" s="2">
        <f t="shared" si="3"/>
        <v>0</v>
      </c>
      <c r="Q27" s="2">
        <f t="shared" si="4"/>
        <v>0.7</v>
      </c>
      <c r="R27" s="3" t="s">
        <v>60</v>
      </c>
      <c r="S27" s="3">
        <v>50000</v>
      </c>
      <c r="T27" s="3">
        <f t="shared" si="5"/>
        <v>35000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IF(G28&gt;12,0%,IF(G28&gt;=6,5%,IF('Forecast Model A - Data'!G85&lt;=3,0%,10%)))</f>
        <v>0.05</v>
      </c>
      <c r="M28" s="2">
        <f t="shared" si="0"/>
        <v>0.15</v>
      </c>
      <c r="N28" s="2">
        <f t="shared" si="1"/>
        <v>0.25</v>
      </c>
      <c r="O28" s="2">
        <f t="shared" si="2"/>
        <v>0</v>
      </c>
      <c r="P28" s="2">
        <f t="shared" si="3"/>
        <v>0</v>
      </c>
      <c r="Q28" s="2">
        <f t="shared" si="4"/>
        <v>0.45</v>
      </c>
      <c r="R28" s="3" t="s">
        <v>62</v>
      </c>
      <c r="S28" s="3">
        <v>40000</v>
      </c>
      <c r="T28" s="3">
        <f t="shared" si="5"/>
        <v>18000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IF(G29&gt;12,0%,IF(G29&gt;=6,5%,IF('Forecast Model A - Data'!G88&lt;=3,0%,10%)))</f>
        <v>0.1</v>
      </c>
      <c r="M29" s="2">
        <f t="shared" si="0"/>
        <v>0.25</v>
      </c>
      <c r="N29" s="2">
        <f t="shared" si="1"/>
        <v>0.25</v>
      </c>
      <c r="O29" s="2">
        <f t="shared" si="2"/>
        <v>0</v>
      </c>
      <c r="P29" s="2">
        <f t="shared" si="3"/>
        <v>0.05</v>
      </c>
      <c r="Q29" s="2">
        <f t="shared" si="4"/>
        <v>0.65</v>
      </c>
      <c r="R29" s="3" t="s">
        <v>62</v>
      </c>
      <c r="S29" s="3">
        <v>40000</v>
      </c>
      <c r="T29" s="3">
        <f t="shared" si="5"/>
        <v>26000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IF(G30&gt;12,0%,IF(G30&gt;=6,5%,IF('Forecast Model A - Data'!G89&lt;=3,0%,10%)))</f>
        <v>0</v>
      </c>
      <c r="M30" s="2">
        <f t="shared" si="0"/>
        <v>0.15</v>
      </c>
      <c r="N30" s="2">
        <f t="shared" si="1"/>
        <v>0.25</v>
      </c>
      <c r="O30" s="2">
        <f t="shared" si="2"/>
        <v>0.1</v>
      </c>
      <c r="P30" s="2">
        <f t="shared" si="3"/>
        <v>0.05</v>
      </c>
      <c r="Q30" s="2">
        <f t="shared" si="4"/>
        <v>0.55000000000000004</v>
      </c>
      <c r="R30" s="3" t="s">
        <v>60</v>
      </c>
      <c r="S30" s="3">
        <v>40000</v>
      </c>
      <c r="T30" s="3">
        <f t="shared" si="5"/>
        <v>22000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IF(G31&gt;12,0%,IF(G31&gt;=6,5%,IF('Forecast Model A - Data'!G92&lt;=3,0%,10%)))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</v>
      </c>
      <c r="Q31" s="2">
        <f t="shared" si="4"/>
        <v>0.35</v>
      </c>
      <c r="R31" s="3" t="s">
        <v>62</v>
      </c>
      <c r="S31" s="3">
        <v>30000</v>
      </c>
      <c r="T31" s="3">
        <f t="shared" si="5"/>
        <v>10500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IF(G32&gt;12,0%,IF(G32&gt;=6,5%,IF('Forecast Model A - Data'!G93&lt;=3,0%,10%)))</f>
        <v>0.05</v>
      </c>
      <c r="M32" s="2">
        <f t="shared" si="0"/>
        <v>0.15</v>
      </c>
      <c r="N32" s="2">
        <f t="shared" si="1"/>
        <v>0.25</v>
      </c>
      <c r="O32" s="2">
        <f t="shared" si="2"/>
        <v>0</v>
      </c>
      <c r="P32" s="2">
        <f t="shared" si="3"/>
        <v>0.05</v>
      </c>
      <c r="Q32" s="2">
        <f t="shared" si="4"/>
        <v>0.5</v>
      </c>
      <c r="R32" s="3" t="s">
        <v>62</v>
      </c>
      <c r="S32" s="3">
        <v>30000</v>
      </c>
      <c r="T32" s="3">
        <f t="shared" si="5"/>
        <v>15000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IF(G33&gt;12,0%,IF(G33&gt;=6,5%,IF('Forecast Model A - Data'!G94&lt;=3,0%,10%)))</f>
        <v>0.1</v>
      </c>
      <c r="M33" s="2">
        <f t="shared" si="0"/>
        <v>0.35</v>
      </c>
      <c r="N33" s="2">
        <f t="shared" si="1"/>
        <v>0.25</v>
      </c>
      <c r="O33" s="2">
        <f t="shared" si="2"/>
        <v>0</v>
      </c>
      <c r="P33" s="2">
        <f t="shared" si="3"/>
        <v>0.05</v>
      </c>
      <c r="Q33" s="2">
        <f t="shared" si="4"/>
        <v>0.75</v>
      </c>
      <c r="R33" s="3" t="s">
        <v>60</v>
      </c>
      <c r="S33" s="3">
        <v>30000</v>
      </c>
      <c r="T33" s="3">
        <f t="shared" si="5"/>
        <v>22500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IF(G34&gt;12,0%,IF(G34&gt;=6,5%,IF('Forecast Model A - Data'!G101&lt;=3,0%,10%)))</f>
        <v>0.1</v>
      </c>
      <c r="M34" s="2">
        <f t="shared" ref="M34:M65" si="6">IF(H34&gt;70%,35%,IF(H34&gt;50%,25%,IF(H34&gt;25%,15%,10%)))</f>
        <v>0.25</v>
      </c>
      <c r="N34" s="2">
        <f t="shared" ref="N34:N65" si="7">IF(I34="Commit",35%,IF(I34="Probable",25%,IF(I34="Best Case",15%,10%)))</f>
        <v>0.25</v>
      </c>
      <c r="O34" s="2">
        <f t="shared" ref="O34:O65" si="8">IF(K34&lt;=1,10%,IF(K34=2,5%,0%))</f>
        <v>0</v>
      </c>
      <c r="P34" s="2">
        <f t="shared" ref="P34:P65" si="9">IF(F34&gt;90%,10%,IF(F34&gt;75%,5%,0%))</f>
        <v>0.05</v>
      </c>
      <c r="Q34" s="2">
        <f t="shared" ref="Q34:Q65" si="10">SUM(L34:P34)</f>
        <v>0.65</v>
      </c>
      <c r="R34" s="3" t="s">
        <v>60</v>
      </c>
      <c r="S34" s="3">
        <v>20000</v>
      </c>
      <c r="T34" s="3">
        <f t="shared" ref="T34:T65" si="11">S34*Q34</f>
        <v>13000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IF(G35&gt;12,0%,IF(G35&gt;=6,5%,IF('Forecast Model A - Data'!G104&lt;=3,0%,10%)))</f>
        <v>0</v>
      </c>
      <c r="M35" s="2">
        <f t="shared" si="6"/>
        <v>0.15</v>
      </c>
      <c r="N35" s="2">
        <f t="shared" si="7"/>
        <v>0.25</v>
      </c>
      <c r="O35" s="2">
        <f t="shared" si="8"/>
        <v>0</v>
      </c>
      <c r="P35" s="2">
        <f t="shared" si="9"/>
        <v>0.05</v>
      </c>
      <c r="Q35" s="2">
        <f t="shared" si="10"/>
        <v>0.45</v>
      </c>
      <c r="R35" s="3" t="s">
        <v>62</v>
      </c>
      <c r="S35" s="3">
        <v>10000</v>
      </c>
      <c r="T35" s="3">
        <f t="shared" si="11"/>
        <v>4500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IF(G36&gt;12,0%,IF(G36&gt;=6,5%,IF('Forecast Model A - Data'!G105&lt;=3,0%,10%)))</f>
        <v>0</v>
      </c>
      <c r="M36" s="2">
        <f t="shared" si="6"/>
        <v>0.25</v>
      </c>
      <c r="N36" s="2">
        <f t="shared" si="7"/>
        <v>0.25</v>
      </c>
      <c r="O36" s="2">
        <f t="shared" si="8"/>
        <v>0</v>
      </c>
      <c r="P36" s="2">
        <f t="shared" si="9"/>
        <v>0</v>
      </c>
      <c r="Q36" s="2">
        <f t="shared" si="10"/>
        <v>0.5</v>
      </c>
      <c r="R36" s="3" t="s">
        <v>62</v>
      </c>
      <c r="S36" s="3">
        <v>10000</v>
      </c>
      <c r="T36" s="3">
        <f t="shared" si="11"/>
        <v>5000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IF(G37&gt;12,0%,IF(G37&gt;=6,5%,IF('Forecast Model A - Data'!G106&lt;=3,0%,10%)))</f>
        <v>0</v>
      </c>
      <c r="M37" s="2">
        <f t="shared" si="6"/>
        <v>0.25</v>
      </c>
      <c r="N37" s="2">
        <f t="shared" si="7"/>
        <v>0.25</v>
      </c>
      <c r="O37" s="2">
        <f t="shared" si="8"/>
        <v>0</v>
      </c>
      <c r="P37" s="2">
        <f t="shared" si="9"/>
        <v>0.05</v>
      </c>
      <c r="Q37" s="2">
        <f t="shared" si="10"/>
        <v>0.55000000000000004</v>
      </c>
      <c r="R37" s="3" t="s">
        <v>62</v>
      </c>
      <c r="S37" s="3">
        <v>10000</v>
      </c>
      <c r="T37" s="3">
        <f t="shared" si="11"/>
        <v>5500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IF(G38&gt;12,0%,IF(G38&gt;=6,5%,IF('Forecast Model A - Data'!G107&lt;=3,0%,10%)))</f>
        <v>0</v>
      </c>
      <c r="M38" s="2">
        <f t="shared" si="6"/>
        <v>0.35</v>
      </c>
      <c r="N38" s="2">
        <f t="shared" si="7"/>
        <v>0.25</v>
      </c>
      <c r="O38" s="2">
        <f t="shared" si="8"/>
        <v>0.05</v>
      </c>
      <c r="P38" s="2">
        <f t="shared" si="9"/>
        <v>0.05</v>
      </c>
      <c r="Q38" s="2">
        <f t="shared" si="10"/>
        <v>0.70000000000000007</v>
      </c>
      <c r="R38" s="3" t="s">
        <v>60</v>
      </c>
      <c r="S38" s="3">
        <v>10000</v>
      </c>
      <c r="T38" s="3">
        <f t="shared" si="11"/>
        <v>7000.0000000000009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IF(G39&gt;12,0%,IF(G39&gt;=6,5%,IF('Forecast Model A - Data'!G108&lt;=3,0%,10%)))</f>
        <v>0</v>
      </c>
      <c r="M39" s="2">
        <f t="shared" si="6"/>
        <v>0.35</v>
      </c>
      <c r="N39" s="2">
        <f t="shared" si="7"/>
        <v>0.25</v>
      </c>
      <c r="O39" s="2">
        <f t="shared" si="8"/>
        <v>0.05</v>
      </c>
      <c r="P39" s="2">
        <f t="shared" si="9"/>
        <v>0.05</v>
      </c>
      <c r="Q39" s="2">
        <f t="shared" si="10"/>
        <v>0.70000000000000007</v>
      </c>
      <c r="R39" s="3" t="s">
        <v>60</v>
      </c>
      <c r="S39" s="3">
        <v>10000</v>
      </c>
      <c r="T39" s="3">
        <f t="shared" si="11"/>
        <v>7000.0000000000009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IF(G40&gt;12,0%,IF(G40&gt;=6,5%,IF('Forecast Model A - Data'!G110&lt;=3,0%,10%)))</f>
        <v>0</v>
      </c>
      <c r="M40" s="2">
        <f t="shared" si="6"/>
        <v>0.35</v>
      </c>
      <c r="N40" s="2">
        <f t="shared" si="7"/>
        <v>0.25</v>
      </c>
      <c r="O40" s="2">
        <f t="shared" si="8"/>
        <v>0</v>
      </c>
      <c r="P40" s="2">
        <f t="shared" si="9"/>
        <v>0.05</v>
      </c>
      <c r="Q40" s="2">
        <f t="shared" si="10"/>
        <v>0.65</v>
      </c>
      <c r="R40" s="3" t="s">
        <v>60</v>
      </c>
      <c r="S40" s="3">
        <v>10000</v>
      </c>
      <c r="T40" s="3">
        <f t="shared" si="11"/>
        <v>6500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IF(G41&gt;12,0%,IF(G41&gt;=6,5%,IF('Forecast Model A - Data'!G11&lt;=3,0%,10%)))</f>
        <v>0</v>
      </c>
      <c r="M41" s="2">
        <f t="shared" si="6"/>
        <v>0.1</v>
      </c>
      <c r="N41" s="2">
        <f t="shared" si="7"/>
        <v>0.1</v>
      </c>
      <c r="O41" s="2">
        <f t="shared" si="8"/>
        <v>0</v>
      </c>
      <c r="P41" s="2">
        <f t="shared" si="9"/>
        <v>0.1</v>
      </c>
      <c r="Q41" s="2">
        <f t="shared" si="10"/>
        <v>0.30000000000000004</v>
      </c>
      <c r="R41" s="3" t="s">
        <v>62</v>
      </c>
      <c r="S41" s="3">
        <v>100000</v>
      </c>
      <c r="T41" s="3">
        <f t="shared" si="11"/>
        <v>30000.000000000004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IF(G42&gt;12,0%,IF(G42&gt;=6,5%,IF('Forecast Model A - Data'!G16&lt;=3,0%,10%)))</f>
        <v>0</v>
      </c>
      <c r="M42" s="2">
        <f t="shared" si="6"/>
        <v>0.25</v>
      </c>
      <c r="N42" s="2">
        <f t="shared" si="7"/>
        <v>0.1</v>
      </c>
      <c r="O42" s="2">
        <f t="shared" si="8"/>
        <v>0</v>
      </c>
      <c r="P42" s="2">
        <f t="shared" si="9"/>
        <v>0.05</v>
      </c>
      <c r="Q42" s="2">
        <f t="shared" si="10"/>
        <v>0.39999999999999997</v>
      </c>
      <c r="R42" s="3" t="s">
        <v>62</v>
      </c>
      <c r="S42" s="3">
        <v>100000</v>
      </c>
      <c r="T42" s="3">
        <f t="shared" si="11"/>
        <v>40000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IF(G43&gt;12,0%,IF(G43&gt;=6,5%,IF('Forecast Model A - Data'!G22&lt;=3,0%,10%)))</f>
        <v>0.1</v>
      </c>
      <c r="M43" s="2">
        <f t="shared" si="6"/>
        <v>0.1</v>
      </c>
      <c r="N43" s="2">
        <f t="shared" si="7"/>
        <v>0.1</v>
      </c>
      <c r="O43" s="2">
        <f t="shared" si="8"/>
        <v>0</v>
      </c>
      <c r="P43" s="2">
        <f t="shared" si="9"/>
        <v>0.05</v>
      </c>
      <c r="Q43" s="2">
        <f t="shared" si="10"/>
        <v>0.35000000000000003</v>
      </c>
      <c r="R43" s="3" t="s">
        <v>62</v>
      </c>
      <c r="S43" s="3">
        <v>75000</v>
      </c>
      <c r="T43" s="3">
        <f t="shared" si="11"/>
        <v>26250.000000000004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IF(G44&gt;12,0%,IF(G44&gt;=6,5%,IF('Forecast Model A - Data'!G23&lt;=3,0%,10%)))</f>
        <v>0</v>
      </c>
      <c r="M44" s="2">
        <f t="shared" si="6"/>
        <v>0.1</v>
      </c>
      <c r="N44" s="2">
        <f t="shared" si="7"/>
        <v>0.1</v>
      </c>
      <c r="O44" s="2">
        <f t="shared" si="8"/>
        <v>0</v>
      </c>
      <c r="P44" s="2">
        <f t="shared" si="9"/>
        <v>0.05</v>
      </c>
      <c r="Q44" s="2">
        <f t="shared" si="10"/>
        <v>0.25</v>
      </c>
      <c r="R44" s="3" t="s">
        <v>62</v>
      </c>
      <c r="S44" s="3">
        <v>75000</v>
      </c>
      <c r="T44" s="3">
        <f t="shared" si="11"/>
        <v>18750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IF(G45&gt;12,0%,IF(G45&gt;=6,5%,IF('Forecast Model A - Data'!G24&lt;=3,0%,10%)))</f>
        <v>0.1</v>
      </c>
      <c r="M45" s="2">
        <f t="shared" si="6"/>
        <v>0.15</v>
      </c>
      <c r="N45" s="2">
        <f t="shared" si="7"/>
        <v>0.1</v>
      </c>
      <c r="O45" s="2">
        <f t="shared" si="8"/>
        <v>0</v>
      </c>
      <c r="P45" s="2">
        <f t="shared" si="9"/>
        <v>0.05</v>
      </c>
      <c r="Q45" s="2">
        <f t="shared" si="10"/>
        <v>0.39999999999999997</v>
      </c>
      <c r="R45" s="3" t="s">
        <v>62</v>
      </c>
      <c r="S45" s="3">
        <v>75000</v>
      </c>
      <c r="T45" s="3">
        <f t="shared" si="11"/>
        <v>29999.999999999996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IF(G46&gt;12,0%,IF(G46&gt;=6,5%,IF('Forecast Model A - Data'!G25&lt;=3,0%,10%)))</f>
        <v>0.1</v>
      </c>
      <c r="M46" s="2">
        <f t="shared" si="6"/>
        <v>0.1</v>
      </c>
      <c r="N46" s="2">
        <f t="shared" si="7"/>
        <v>0.1</v>
      </c>
      <c r="O46" s="2">
        <f t="shared" si="8"/>
        <v>0</v>
      </c>
      <c r="P46" s="2">
        <f t="shared" si="9"/>
        <v>0.05</v>
      </c>
      <c r="Q46" s="2">
        <f t="shared" si="10"/>
        <v>0.35000000000000003</v>
      </c>
      <c r="R46" s="3" t="s">
        <v>62</v>
      </c>
      <c r="S46" s="3">
        <v>75000</v>
      </c>
      <c r="T46" s="3">
        <f t="shared" si="11"/>
        <v>26250.000000000004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IF(G47&gt;12,0%,IF(G47&gt;=6,5%,IF('Forecast Model A - Data'!G32&lt;=3,0%,10%)))</f>
        <v>0.1</v>
      </c>
      <c r="M47" s="2">
        <f t="shared" si="6"/>
        <v>0.25</v>
      </c>
      <c r="N47" s="2">
        <f t="shared" si="7"/>
        <v>0.1</v>
      </c>
      <c r="O47" s="2">
        <f t="shared" si="8"/>
        <v>0.05</v>
      </c>
      <c r="P47" s="2">
        <f t="shared" si="9"/>
        <v>0.05</v>
      </c>
      <c r="Q47" s="2">
        <f t="shared" si="10"/>
        <v>0.54999999999999993</v>
      </c>
      <c r="R47" s="3" t="s">
        <v>62</v>
      </c>
      <c r="S47" s="3">
        <v>75000</v>
      </c>
      <c r="T47" s="3">
        <f t="shared" si="11"/>
        <v>41249.999999999993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IF(G48&gt;12,0%,IF(G48&gt;=6,5%,IF('Forecast Model A - Data'!G35&lt;=3,0%,10%)))</f>
        <v>0</v>
      </c>
      <c r="M48" s="2">
        <f t="shared" si="6"/>
        <v>0.15</v>
      </c>
      <c r="N48" s="2">
        <f t="shared" si="7"/>
        <v>0.1</v>
      </c>
      <c r="O48" s="2">
        <f t="shared" si="8"/>
        <v>0.05</v>
      </c>
      <c r="P48" s="2">
        <f t="shared" si="9"/>
        <v>0.05</v>
      </c>
      <c r="Q48" s="2">
        <f t="shared" si="10"/>
        <v>0.35</v>
      </c>
      <c r="R48" s="3" t="s">
        <v>62</v>
      </c>
      <c r="S48" s="3">
        <v>125000</v>
      </c>
      <c r="T48" s="3">
        <f t="shared" si="11"/>
        <v>43750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IF(G49&gt;12,0%,IF(G49&gt;=6,5%,IF('Forecast Model A - Data'!G37&lt;=3,0%,10%)))</f>
        <v>0</v>
      </c>
      <c r="M49" s="2">
        <f t="shared" si="6"/>
        <v>0.1</v>
      </c>
      <c r="N49" s="2">
        <f t="shared" si="7"/>
        <v>0.1</v>
      </c>
      <c r="O49" s="2">
        <f t="shared" si="8"/>
        <v>0</v>
      </c>
      <c r="P49" s="2">
        <f t="shared" si="9"/>
        <v>0.05</v>
      </c>
      <c r="Q49" s="2">
        <f t="shared" si="10"/>
        <v>0.25</v>
      </c>
      <c r="R49" s="3" t="s">
        <v>62</v>
      </c>
      <c r="S49" s="3">
        <v>125000</v>
      </c>
      <c r="T49" s="3">
        <f t="shared" si="11"/>
        <v>31250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IF(G50&gt;12,0%,IF(G50&gt;=6,5%,IF('Forecast Model A - Data'!G42&lt;=3,0%,10%)))</f>
        <v>0.1</v>
      </c>
      <c r="M50" s="2">
        <f t="shared" si="6"/>
        <v>0.15</v>
      </c>
      <c r="N50" s="2">
        <f t="shared" si="7"/>
        <v>0.1</v>
      </c>
      <c r="O50" s="2">
        <f t="shared" si="8"/>
        <v>0</v>
      </c>
      <c r="P50" s="2">
        <f t="shared" si="9"/>
        <v>0</v>
      </c>
      <c r="Q50" s="2">
        <f t="shared" si="10"/>
        <v>0.35</v>
      </c>
      <c r="R50" s="3" t="s">
        <v>62</v>
      </c>
      <c r="S50" s="3">
        <v>125000</v>
      </c>
      <c r="T50" s="3">
        <f t="shared" si="11"/>
        <v>43750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IF(G51&gt;12,0%,IF(G51&gt;=6,5%,IF('Forecast Model A - Data'!G43&lt;=3,0%,10%)))</f>
        <v>0.1</v>
      </c>
      <c r="M51" s="2">
        <f t="shared" si="6"/>
        <v>0.1</v>
      </c>
      <c r="N51" s="2">
        <f t="shared" si="7"/>
        <v>0.1</v>
      </c>
      <c r="O51" s="2">
        <f t="shared" si="8"/>
        <v>0</v>
      </c>
      <c r="P51" s="2">
        <f t="shared" si="9"/>
        <v>0.05</v>
      </c>
      <c r="Q51" s="2">
        <f t="shared" si="10"/>
        <v>0.35000000000000003</v>
      </c>
      <c r="R51" s="3" t="s">
        <v>62</v>
      </c>
      <c r="S51" s="3">
        <v>125000</v>
      </c>
      <c r="T51" s="3">
        <f t="shared" si="11"/>
        <v>43750.000000000007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IF(G52&gt;12,0%,IF(G52&gt;=6,5%,IF('Forecast Model A - Data'!G44&lt;=3,0%,10%)))</f>
        <v>0</v>
      </c>
      <c r="M52" s="2">
        <f t="shared" si="6"/>
        <v>0.25</v>
      </c>
      <c r="N52" s="2">
        <f t="shared" si="7"/>
        <v>0.1</v>
      </c>
      <c r="O52" s="2">
        <f t="shared" si="8"/>
        <v>0</v>
      </c>
      <c r="P52" s="2">
        <f t="shared" si="9"/>
        <v>0.05</v>
      </c>
      <c r="Q52" s="2">
        <f t="shared" si="10"/>
        <v>0.39999999999999997</v>
      </c>
      <c r="R52" s="3" t="s">
        <v>62</v>
      </c>
      <c r="S52" s="3">
        <v>125000</v>
      </c>
      <c r="T52" s="3">
        <f t="shared" si="11"/>
        <v>49999.999999999993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IF(G53&gt;12,0%,IF(G53&gt;=6,5%,IF('Forecast Model A - Data'!G45&lt;=3,0%,10%)))</f>
        <v>0.1</v>
      </c>
      <c r="M53" s="2">
        <f t="shared" si="6"/>
        <v>0.1</v>
      </c>
      <c r="N53" s="2">
        <f t="shared" si="7"/>
        <v>0.1</v>
      </c>
      <c r="O53" s="2">
        <f t="shared" si="8"/>
        <v>0.05</v>
      </c>
      <c r="P53" s="2">
        <f t="shared" si="9"/>
        <v>0.05</v>
      </c>
      <c r="Q53" s="2">
        <f t="shared" si="10"/>
        <v>0.4</v>
      </c>
      <c r="R53" s="3" t="s">
        <v>62</v>
      </c>
      <c r="S53" s="3">
        <v>120000</v>
      </c>
      <c r="T53" s="3">
        <f t="shared" si="11"/>
        <v>48000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IF(G54&gt;12,0%,IF(G54&gt;=6,5%,IF('Forecast Model A - Data'!G57&lt;=3,0%,10%)))</f>
        <v>0</v>
      </c>
      <c r="M54" s="2">
        <f t="shared" si="6"/>
        <v>0.1</v>
      </c>
      <c r="N54" s="2">
        <f t="shared" si="7"/>
        <v>0.1</v>
      </c>
      <c r="O54" s="2">
        <f t="shared" si="8"/>
        <v>0</v>
      </c>
      <c r="P54" s="2">
        <f t="shared" si="9"/>
        <v>0.1</v>
      </c>
      <c r="Q54" s="2">
        <f t="shared" si="10"/>
        <v>0.30000000000000004</v>
      </c>
      <c r="R54" s="3" t="s">
        <v>62</v>
      </c>
      <c r="S54" s="3">
        <v>90000</v>
      </c>
      <c r="T54" s="3">
        <f t="shared" si="11"/>
        <v>27000.000000000004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IF(G55&gt;12,0%,IF(G55&gt;=6,5%,IF('Forecast Model A - Data'!G60&lt;=3,0%,10%)))</f>
        <v>0</v>
      </c>
      <c r="M55" s="2">
        <f t="shared" si="6"/>
        <v>0.15</v>
      </c>
      <c r="N55" s="2">
        <f t="shared" si="7"/>
        <v>0.1</v>
      </c>
      <c r="O55" s="2">
        <f t="shared" si="8"/>
        <v>0.05</v>
      </c>
      <c r="P55" s="2">
        <f t="shared" si="9"/>
        <v>0.05</v>
      </c>
      <c r="Q55" s="2">
        <f t="shared" si="10"/>
        <v>0.35</v>
      </c>
      <c r="R55" s="3" t="s">
        <v>62</v>
      </c>
      <c r="S55" s="3">
        <v>80000</v>
      </c>
      <c r="T55" s="3">
        <f t="shared" si="11"/>
        <v>28000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IF(G56&gt;12,0%,IF(G56&gt;=6,5%,IF('Forecast Model A - Data'!G61&lt;=3,0%,10%)))</f>
        <v>0.05</v>
      </c>
      <c r="M56" s="2">
        <f t="shared" si="6"/>
        <v>0.15</v>
      </c>
      <c r="N56" s="2">
        <f t="shared" si="7"/>
        <v>0.1</v>
      </c>
      <c r="O56" s="2">
        <f t="shared" si="8"/>
        <v>0</v>
      </c>
      <c r="P56" s="2">
        <f t="shared" si="9"/>
        <v>0.05</v>
      </c>
      <c r="Q56" s="2">
        <f t="shared" si="10"/>
        <v>0.35000000000000003</v>
      </c>
      <c r="R56" s="3" t="s">
        <v>62</v>
      </c>
      <c r="S56" s="3">
        <v>80000</v>
      </c>
      <c r="T56" s="3">
        <f t="shared" si="11"/>
        <v>28000.000000000004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IF(G57&gt;12,0%,IF(G57&gt;=6,5%,IF('Forecast Model A - Data'!G62&lt;=3,0%,10%)))</f>
        <v>0.1</v>
      </c>
      <c r="M57" s="2">
        <f t="shared" si="6"/>
        <v>0.1</v>
      </c>
      <c r="N57" s="2">
        <f t="shared" si="7"/>
        <v>0.1</v>
      </c>
      <c r="O57" s="2">
        <f t="shared" si="8"/>
        <v>0</v>
      </c>
      <c r="P57" s="2">
        <f t="shared" si="9"/>
        <v>0.05</v>
      </c>
      <c r="Q57" s="2">
        <f t="shared" si="10"/>
        <v>0.35000000000000003</v>
      </c>
      <c r="R57" s="3" t="s">
        <v>62</v>
      </c>
      <c r="S57" s="3">
        <v>80000</v>
      </c>
      <c r="T57" s="3">
        <f t="shared" si="11"/>
        <v>28000.000000000004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IF(G58&gt;12,0%,IF(G58&gt;=6,5%,IF('Forecast Model A - Data'!G68&lt;=3,0%,10%)))</f>
        <v>0.1</v>
      </c>
      <c r="M58" s="2">
        <f t="shared" si="6"/>
        <v>0.1</v>
      </c>
      <c r="N58" s="2">
        <f t="shared" si="7"/>
        <v>0.1</v>
      </c>
      <c r="O58" s="2">
        <f t="shared" si="8"/>
        <v>0</v>
      </c>
      <c r="P58" s="2">
        <f t="shared" si="9"/>
        <v>0.05</v>
      </c>
      <c r="Q58" s="2">
        <f t="shared" si="10"/>
        <v>0.35000000000000003</v>
      </c>
      <c r="R58" s="3" t="s">
        <v>62</v>
      </c>
      <c r="S58" s="3">
        <v>70000</v>
      </c>
      <c r="T58" s="3">
        <f t="shared" si="11"/>
        <v>24500.000000000004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IF(G59&gt;12,0%,IF(G59&gt;=6,5%,IF('Forecast Model A - Data'!G75&lt;=3,0%,10%)))</f>
        <v>0.1</v>
      </c>
      <c r="M59" s="2">
        <f t="shared" si="6"/>
        <v>0.1</v>
      </c>
      <c r="N59" s="2">
        <f t="shared" si="7"/>
        <v>0.1</v>
      </c>
      <c r="O59" s="2">
        <f t="shared" si="8"/>
        <v>0.05</v>
      </c>
      <c r="P59" s="2">
        <f t="shared" si="9"/>
        <v>0</v>
      </c>
      <c r="Q59" s="2">
        <f t="shared" si="10"/>
        <v>0.35000000000000003</v>
      </c>
      <c r="R59" s="3" t="s">
        <v>62</v>
      </c>
      <c r="S59" s="3">
        <v>60000</v>
      </c>
      <c r="T59" s="3">
        <f t="shared" si="11"/>
        <v>21000.000000000004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IF(G60&gt;12,0%,IF(G60&gt;=6,5%,IF('Forecast Model A - Data'!G80&lt;=3,0%,10%)))</f>
        <v>0.1</v>
      </c>
      <c r="M60" s="2">
        <f t="shared" si="6"/>
        <v>0.1</v>
      </c>
      <c r="N60" s="2">
        <f t="shared" si="7"/>
        <v>0.1</v>
      </c>
      <c r="O60" s="2">
        <f t="shared" si="8"/>
        <v>0</v>
      </c>
      <c r="P60" s="2">
        <f t="shared" si="9"/>
        <v>0</v>
      </c>
      <c r="Q60" s="2">
        <f t="shared" si="10"/>
        <v>0.30000000000000004</v>
      </c>
      <c r="R60" s="3" t="s">
        <v>62</v>
      </c>
      <c r="S60" s="3">
        <v>50000</v>
      </c>
      <c r="T60" s="3">
        <f t="shared" si="11"/>
        <v>15000.000000000002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IF(G61&gt;12,0%,IF(G61&gt;=6,5%,IF('Forecast Model A - Data'!G82&lt;=3,0%,10%)))</f>
        <v>0</v>
      </c>
      <c r="M61" s="2">
        <f t="shared" si="6"/>
        <v>0.15</v>
      </c>
      <c r="N61" s="2">
        <f t="shared" si="7"/>
        <v>0.1</v>
      </c>
      <c r="O61" s="2">
        <f t="shared" si="8"/>
        <v>0.1</v>
      </c>
      <c r="P61" s="2">
        <f t="shared" si="9"/>
        <v>0</v>
      </c>
      <c r="Q61" s="2">
        <f t="shared" si="10"/>
        <v>0.35</v>
      </c>
      <c r="R61" s="3" t="s">
        <v>62</v>
      </c>
      <c r="S61" s="3">
        <v>50000</v>
      </c>
      <c r="T61" s="3">
        <f t="shared" si="11"/>
        <v>17500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IF(G62&gt;12,0%,IF(G62&gt;=6,5%,IF('Forecast Model A - Data'!G87&lt;=3,0%,10%)))</f>
        <v>0.05</v>
      </c>
      <c r="M62" s="2">
        <f t="shared" si="6"/>
        <v>0.1</v>
      </c>
      <c r="N62" s="2">
        <f t="shared" si="7"/>
        <v>0.1</v>
      </c>
      <c r="O62" s="2">
        <f t="shared" si="8"/>
        <v>0</v>
      </c>
      <c r="P62" s="2">
        <f t="shared" si="9"/>
        <v>0</v>
      </c>
      <c r="Q62" s="2">
        <f t="shared" si="10"/>
        <v>0.25</v>
      </c>
      <c r="R62" s="3" t="s">
        <v>62</v>
      </c>
      <c r="S62" s="3">
        <v>40000</v>
      </c>
      <c r="T62" s="3">
        <f t="shared" si="11"/>
        <v>10000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IF(G63&gt;12,0%,IF(G63&gt;=6,5%,IF('Forecast Model A - Data'!G91&lt;=3,0%,10%)))</f>
        <v>0.1</v>
      </c>
      <c r="M63" s="2">
        <f t="shared" si="6"/>
        <v>0.15</v>
      </c>
      <c r="N63" s="2">
        <f t="shared" si="7"/>
        <v>0.1</v>
      </c>
      <c r="O63" s="2">
        <f t="shared" si="8"/>
        <v>0</v>
      </c>
      <c r="P63" s="2">
        <f t="shared" si="9"/>
        <v>0.05</v>
      </c>
      <c r="Q63" s="2">
        <f t="shared" si="10"/>
        <v>0.39999999999999997</v>
      </c>
      <c r="R63" s="3" t="s">
        <v>62</v>
      </c>
      <c r="S63" s="3">
        <v>30000</v>
      </c>
      <c r="T63" s="3">
        <f t="shared" si="11"/>
        <v>11999.999999999998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IF(G64&gt;12,0%,IF(G64&gt;=6,5%,IF('Forecast Model A - Data'!G96&lt;=3,0%,10%)))</f>
        <v>0</v>
      </c>
      <c r="M64" s="2">
        <f t="shared" si="6"/>
        <v>0.1</v>
      </c>
      <c r="N64" s="2">
        <f t="shared" si="7"/>
        <v>0.1</v>
      </c>
      <c r="O64" s="2">
        <f t="shared" si="8"/>
        <v>0</v>
      </c>
      <c r="P64" s="2">
        <f t="shared" si="9"/>
        <v>0.05</v>
      </c>
      <c r="Q64" s="2">
        <f t="shared" si="10"/>
        <v>0.25</v>
      </c>
      <c r="R64" s="3" t="s">
        <v>62</v>
      </c>
      <c r="S64" s="3">
        <v>30000</v>
      </c>
      <c r="T64" s="3">
        <f t="shared" si="11"/>
        <v>7500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IF(G65&gt;12,0%,IF(G65&gt;=6,5%,IF('Forecast Model A - Data'!G98&lt;=3,0%,10%)))</f>
        <v>0.05</v>
      </c>
      <c r="M65" s="2">
        <f t="shared" si="6"/>
        <v>0.1</v>
      </c>
      <c r="N65" s="2">
        <f t="shared" si="7"/>
        <v>0.1</v>
      </c>
      <c r="O65" s="2">
        <f t="shared" si="8"/>
        <v>0</v>
      </c>
      <c r="P65" s="2">
        <f t="shared" si="9"/>
        <v>0.05</v>
      </c>
      <c r="Q65" s="2">
        <f t="shared" si="10"/>
        <v>0.3</v>
      </c>
      <c r="R65" s="3" t="s">
        <v>62</v>
      </c>
      <c r="S65" s="3">
        <v>20000</v>
      </c>
      <c r="T65" s="3">
        <f t="shared" si="11"/>
        <v>6000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IF(G66&gt;12,0%,IF(G66&gt;=6,5%,IF('Forecast Model A - Data'!G100&lt;=3,0%,10%)))</f>
        <v>0.05</v>
      </c>
      <c r="M66" s="2">
        <f t="shared" ref="M66:M101" si="12">IF(H66&gt;70%,35%,IF(H66&gt;50%,25%,IF(H66&gt;25%,15%,10%)))</f>
        <v>0.1</v>
      </c>
      <c r="N66" s="2">
        <f t="shared" ref="N66:N101" si="13">IF(I66="Commit",35%,IF(I66="Probable",25%,IF(I66="Best Case",15%,10%)))</f>
        <v>0.1</v>
      </c>
      <c r="O66" s="2">
        <f t="shared" ref="O66:O101" si="14">IF(K66&lt;=1,10%,IF(K66=2,5%,0%))</f>
        <v>0</v>
      </c>
      <c r="P66" s="2">
        <f t="shared" ref="P66:P101" si="15">IF(F66&gt;90%,10%,IF(F66&gt;75%,5%,0%))</f>
        <v>0.05</v>
      </c>
      <c r="Q66" s="2">
        <f t="shared" ref="Q66:Q97" si="16">SUM(L66:P66)</f>
        <v>0.3</v>
      </c>
      <c r="R66" s="3" t="s">
        <v>62</v>
      </c>
      <c r="S66" s="3">
        <v>20000</v>
      </c>
      <c r="T66" s="3">
        <f t="shared" ref="T66:T97" si="17">S66*Q66</f>
        <v>6000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IF(G67&gt;12,0%,IF(G67&gt;=6,5%,IF('Forecast Model A - Data'!G12&lt;=3,0%,10%)))</f>
        <v>0.05</v>
      </c>
      <c r="M67" s="2">
        <f t="shared" si="12"/>
        <v>0.1</v>
      </c>
      <c r="N67" s="2">
        <f t="shared" si="13"/>
        <v>0.35</v>
      </c>
      <c r="O67" s="2">
        <f t="shared" si="14"/>
        <v>0</v>
      </c>
      <c r="P67" s="2">
        <f t="shared" si="15"/>
        <v>0.1</v>
      </c>
      <c r="Q67" s="2">
        <f t="shared" si="16"/>
        <v>0.6</v>
      </c>
      <c r="R67" s="3" t="s">
        <v>62</v>
      </c>
      <c r="S67" s="3">
        <v>100000</v>
      </c>
      <c r="T67" s="3">
        <f t="shared" si="17"/>
        <v>60000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IF(G68&gt;12,0%,IF(G68&gt;=6,5%,IF('Forecast Model A - Data'!G15&lt;=3,0%,10%)))</f>
        <v>0.1</v>
      </c>
      <c r="M68" s="2">
        <f t="shared" si="12"/>
        <v>0.25</v>
      </c>
      <c r="N68" s="2">
        <f t="shared" si="13"/>
        <v>0.35</v>
      </c>
      <c r="O68" s="2">
        <f t="shared" si="14"/>
        <v>0</v>
      </c>
      <c r="P68" s="2">
        <f t="shared" si="15"/>
        <v>0.1</v>
      </c>
      <c r="Q68" s="2">
        <f t="shared" si="16"/>
        <v>0.79999999999999993</v>
      </c>
      <c r="R68" s="3" t="s">
        <v>60</v>
      </c>
      <c r="S68" s="3">
        <v>100000</v>
      </c>
      <c r="T68" s="3">
        <f t="shared" si="17"/>
        <v>80000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IF(G69&gt;12,0%,IF(G69&gt;=6,5%,IF('Forecast Model A - Data'!G17&lt;=3,0%,10%)))</f>
        <v>0</v>
      </c>
      <c r="M69" s="2">
        <f t="shared" si="12"/>
        <v>0.25</v>
      </c>
      <c r="N69" s="2">
        <f t="shared" si="13"/>
        <v>0.35</v>
      </c>
      <c r="O69" s="2">
        <f t="shared" si="14"/>
        <v>0</v>
      </c>
      <c r="P69" s="2">
        <f t="shared" si="15"/>
        <v>0.05</v>
      </c>
      <c r="Q69" s="2">
        <f t="shared" si="16"/>
        <v>0.65</v>
      </c>
      <c r="R69" s="3" t="s">
        <v>60</v>
      </c>
      <c r="S69" s="3">
        <v>100000</v>
      </c>
      <c r="T69" s="3">
        <f t="shared" si="17"/>
        <v>65000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IF(G70&gt;12,0%,IF(G70&gt;=6,5%,IF('Forecast Model A - Data'!G21&lt;=3,0%,10%)))</f>
        <v>0.1</v>
      </c>
      <c r="M70" s="2">
        <f t="shared" si="12"/>
        <v>0.35</v>
      </c>
      <c r="N70" s="2">
        <f t="shared" si="13"/>
        <v>0.35</v>
      </c>
      <c r="O70" s="2">
        <f t="shared" si="14"/>
        <v>0</v>
      </c>
      <c r="P70" s="2">
        <f t="shared" si="15"/>
        <v>0.05</v>
      </c>
      <c r="Q70" s="2">
        <f t="shared" si="16"/>
        <v>0.85</v>
      </c>
      <c r="R70" s="3" t="s">
        <v>60</v>
      </c>
      <c r="S70" s="3">
        <v>75000</v>
      </c>
      <c r="T70" s="3">
        <f t="shared" si="17"/>
        <v>63750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IF(G71&gt;12,0%,IF(G71&gt;=6,5%,IF('Forecast Model A - Data'!G27&lt;=3,0%,10%)))</f>
        <v>0.05</v>
      </c>
      <c r="M71" s="2">
        <f t="shared" si="12"/>
        <v>0.15</v>
      </c>
      <c r="N71" s="2">
        <f t="shared" si="13"/>
        <v>0.35</v>
      </c>
      <c r="O71" s="2">
        <f t="shared" si="14"/>
        <v>0</v>
      </c>
      <c r="P71" s="2">
        <f t="shared" si="15"/>
        <v>0.05</v>
      </c>
      <c r="Q71" s="2">
        <f t="shared" si="16"/>
        <v>0.60000000000000009</v>
      </c>
      <c r="R71" s="3" t="s">
        <v>62</v>
      </c>
      <c r="S71" s="3">
        <v>75000</v>
      </c>
      <c r="T71" s="3">
        <f t="shared" si="17"/>
        <v>45000.000000000007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IF(G72&gt;12,0%,IF(G72&gt;=6,5%,IF('Forecast Model A - Data'!G28&lt;=3,0%,10%)))</f>
        <v>0.05</v>
      </c>
      <c r="M72" s="2">
        <f t="shared" si="12"/>
        <v>0.35</v>
      </c>
      <c r="N72" s="2">
        <f t="shared" si="13"/>
        <v>0.35</v>
      </c>
      <c r="O72" s="2">
        <f t="shared" si="14"/>
        <v>0.1</v>
      </c>
      <c r="P72" s="2">
        <f t="shared" si="15"/>
        <v>0.05</v>
      </c>
      <c r="Q72" s="2">
        <f t="shared" si="16"/>
        <v>0.9</v>
      </c>
      <c r="R72" s="3" t="s">
        <v>61</v>
      </c>
      <c r="S72" s="3">
        <v>75000</v>
      </c>
      <c r="T72" s="3">
        <f t="shared" si="17"/>
        <v>67500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IF(G73&gt;12,0%,IF(G73&gt;=6,5%,IF('Forecast Model A - Data'!G29&lt;=3,0%,10%)))</f>
        <v>0.1</v>
      </c>
      <c r="M73" s="2">
        <f t="shared" si="12"/>
        <v>0.25</v>
      </c>
      <c r="N73" s="2">
        <f t="shared" si="13"/>
        <v>0.35</v>
      </c>
      <c r="O73" s="2">
        <f t="shared" si="14"/>
        <v>0</v>
      </c>
      <c r="P73" s="2">
        <f t="shared" si="15"/>
        <v>0</v>
      </c>
      <c r="Q73" s="2">
        <f t="shared" si="16"/>
        <v>0.7</v>
      </c>
      <c r="R73" s="3" t="s">
        <v>60</v>
      </c>
      <c r="S73" s="3">
        <v>75000</v>
      </c>
      <c r="T73" s="3">
        <f t="shared" si="17"/>
        <v>52500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IF(G74&gt;12,0%,IF(G74&gt;=6,5%,IF('Forecast Model A - Data'!G31&lt;=3,0%,10%)))</f>
        <v>0</v>
      </c>
      <c r="M74" s="2">
        <f t="shared" si="12"/>
        <v>0.25</v>
      </c>
      <c r="N74" s="2">
        <f t="shared" si="13"/>
        <v>0.35</v>
      </c>
      <c r="O74" s="2">
        <f t="shared" si="14"/>
        <v>0.1</v>
      </c>
      <c r="P74" s="2">
        <f t="shared" si="15"/>
        <v>0.1</v>
      </c>
      <c r="Q74" s="2">
        <f t="shared" si="16"/>
        <v>0.79999999999999993</v>
      </c>
      <c r="R74" s="3" t="s">
        <v>60</v>
      </c>
      <c r="S74" s="3">
        <v>75000</v>
      </c>
      <c r="T74" s="3">
        <f t="shared" si="17"/>
        <v>59999.999999999993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IF(G75&gt;12,0%,IF(G75&gt;=6,5%,IF('Forecast Model A - Data'!G46&lt;=3,0%,10%)))</f>
        <v>0</v>
      </c>
      <c r="M75" s="2">
        <f t="shared" si="12"/>
        <v>0.1</v>
      </c>
      <c r="N75" s="2">
        <f t="shared" si="13"/>
        <v>0.35</v>
      </c>
      <c r="O75" s="2">
        <f t="shared" si="14"/>
        <v>0.05</v>
      </c>
      <c r="P75" s="2">
        <f t="shared" si="15"/>
        <v>0.1</v>
      </c>
      <c r="Q75" s="2">
        <f t="shared" si="16"/>
        <v>0.6</v>
      </c>
      <c r="R75" s="3" t="s">
        <v>62</v>
      </c>
      <c r="S75" s="3">
        <v>110000</v>
      </c>
      <c r="T75" s="3">
        <f t="shared" si="17"/>
        <v>66000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IF(G76&gt;12,0%,IF(G76&gt;=6,5%,IF('Forecast Model A - Data'!G47&lt;=3,0%,10%)))</f>
        <v>0</v>
      </c>
      <c r="M76" s="2">
        <f t="shared" si="12"/>
        <v>0.25</v>
      </c>
      <c r="N76" s="2">
        <f t="shared" si="13"/>
        <v>0.35</v>
      </c>
      <c r="O76" s="2">
        <f t="shared" si="14"/>
        <v>0</v>
      </c>
      <c r="P76" s="2">
        <f t="shared" si="15"/>
        <v>0.05</v>
      </c>
      <c r="Q76" s="2">
        <f t="shared" si="16"/>
        <v>0.65</v>
      </c>
      <c r="R76" s="3" t="s">
        <v>60</v>
      </c>
      <c r="S76" s="3">
        <v>110000</v>
      </c>
      <c r="T76" s="3">
        <f t="shared" si="17"/>
        <v>71500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IF(G77&gt;12,0%,IF(G77&gt;=6,5%,IF('Forecast Model A - Data'!G56&lt;=3,0%,10%)))</f>
        <v>0.1</v>
      </c>
      <c r="M77" s="2">
        <f t="shared" si="12"/>
        <v>0.25</v>
      </c>
      <c r="N77" s="2">
        <f t="shared" si="13"/>
        <v>0.35</v>
      </c>
      <c r="O77" s="2">
        <f t="shared" si="14"/>
        <v>0.05</v>
      </c>
      <c r="P77" s="2">
        <f t="shared" si="15"/>
        <v>0.1</v>
      </c>
      <c r="Q77" s="2">
        <f t="shared" si="16"/>
        <v>0.85</v>
      </c>
      <c r="R77" s="3" t="s">
        <v>60</v>
      </c>
      <c r="S77" s="3">
        <v>90000</v>
      </c>
      <c r="T77" s="3">
        <f t="shared" si="17"/>
        <v>76500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IF(G78&gt;12,0%,IF(G78&gt;=6,5%,IF('Forecast Model A - Data'!G69&lt;=3,0%,10%)))</f>
        <v>0</v>
      </c>
      <c r="M78" s="2">
        <f t="shared" si="12"/>
        <v>0.35</v>
      </c>
      <c r="N78" s="2">
        <f t="shared" si="13"/>
        <v>0.35</v>
      </c>
      <c r="O78" s="2">
        <f t="shared" si="14"/>
        <v>0</v>
      </c>
      <c r="P78" s="2">
        <f t="shared" si="15"/>
        <v>0.05</v>
      </c>
      <c r="Q78" s="2">
        <f t="shared" si="16"/>
        <v>0.75</v>
      </c>
      <c r="R78" s="3" t="s">
        <v>60</v>
      </c>
      <c r="S78" s="3">
        <v>70000</v>
      </c>
      <c r="T78" s="3">
        <f t="shared" si="17"/>
        <v>52500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IF(G79&gt;12,0%,IF(G79&gt;=6,5%,IF('Forecast Model A - Data'!G74&lt;=3,0%,10%)))</f>
        <v>0.05</v>
      </c>
      <c r="M79" s="2">
        <f t="shared" si="12"/>
        <v>0.25</v>
      </c>
      <c r="N79" s="2">
        <f t="shared" si="13"/>
        <v>0.35</v>
      </c>
      <c r="O79" s="2">
        <f t="shared" si="14"/>
        <v>0</v>
      </c>
      <c r="P79" s="2">
        <f t="shared" si="15"/>
        <v>0.05</v>
      </c>
      <c r="Q79" s="2">
        <f t="shared" si="16"/>
        <v>0.7</v>
      </c>
      <c r="R79" s="3" t="s">
        <v>60</v>
      </c>
      <c r="S79" s="3">
        <v>60000</v>
      </c>
      <c r="T79" s="3">
        <f t="shared" si="17"/>
        <v>42000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IF(G80&gt;12,0%,IF(G80&gt;=6,5%,IF('Forecast Model A - Data'!G77&lt;=3,0%,10%)))</f>
        <v>0.1</v>
      </c>
      <c r="M80" s="2">
        <f t="shared" si="12"/>
        <v>0.35</v>
      </c>
      <c r="N80" s="2">
        <f t="shared" si="13"/>
        <v>0.35</v>
      </c>
      <c r="O80" s="2">
        <f t="shared" si="14"/>
        <v>0</v>
      </c>
      <c r="P80" s="2">
        <f t="shared" si="15"/>
        <v>0.1</v>
      </c>
      <c r="Q80" s="2">
        <f t="shared" si="16"/>
        <v>0.89999999999999991</v>
      </c>
      <c r="R80" s="3" t="s">
        <v>61</v>
      </c>
      <c r="S80" s="3">
        <v>50000</v>
      </c>
      <c r="T80" s="3">
        <f t="shared" si="17"/>
        <v>44999.999999999993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IF(G81&gt;12,0%,IF(G81&gt;=6,5%,IF('Forecast Model A - Data'!G84&lt;=3,0%,10%)))</f>
        <v>0.05</v>
      </c>
      <c r="M81" s="2">
        <f t="shared" si="12"/>
        <v>0.15</v>
      </c>
      <c r="N81" s="2">
        <f t="shared" si="13"/>
        <v>0.35</v>
      </c>
      <c r="O81" s="2">
        <f t="shared" si="14"/>
        <v>0.05</v>
      </c>
      <c r="P81" s="2">
        <f t="shared" si="15"/>
        <v>0.05</v>
      </c>
      <c r="Q81" s="2">
        <f t="shared" si="16"/>
        <v>0.65000000000000013</v>
      </c>
      <c r="R81" s="3" t="s">
        <v>60</v>
      </c>
      <c r="S81" s="3">
        <v>40000</v>
      </c>
      <c r="T81" s="3">
        <f t="shared" si="17"/>
        <v>26000.000000000004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IF(G82&gt;12,0%,IF(G82&gt;=6,5%,IF('Forecast Model A - Data'!G90&lt;=3,0%,10%)))</f>
        <v>0</v>
      </c>
      <c r="M82" s="2">
        <f t="shared" si="12"/>
        <v>0.35</v>
      </c>
      <c r="N82" s="2">
        <f t="shared" si="13"/>
        <v>0.35</v>
      </c>
      <c r="O82" s="2">
        <f t="shared" si="14"/>
        <v>0</v>
      </c>
      <c r="P82" s="2">
        <f t="shared" si="15"/>
        <v>0.05</v>
      </c>
      <c r="Q82" s="2">
        <f t="shared" si="16"/>
        <v>0.75</v>
      </c>
      <c r="R82" s="3" t="s">
        <v>60</v>
      </c>
      <c r="S82" s="3">
        <v>30000</v>
      </c>
      <c r="T82" s="3">
        <f t="shared" si="17"/>
        <v>22500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IF(G83&gt;12,0%,IF(G83&gt;=6,5%,IF('Forecast Model A - Data'!G99&lt;=3,0%,10%)))</f>
        <v>0</v>
      </c>
      <c r="M83" s="2">
        <f t="shared" si="12"/>
        <v>0.15</v>
      </c>
      <c r="N83" s="2">
        <f t="shared" si="13"/>
        <v>0.35</v>
      </c>
      <c r="O83" s="2">
        <f t="shared" si="14"/>
        <v>0</v>
      </c>
      <c r="P83" s="2">
        <f t="shared" si="15"/>
        <v>0.05</v>
      </c>
      <c r="Q83" s="2">
        <f t="shared" si="16"/>
        <v>0.55000000000000004</v>
      </c>
      <c r="R83" s="3" t="s">
        <v>60</v>
      </c>
      <c r="S83" s="3">
        <v>20000</v>
      </c>
      <c r="T83" s="3">
        <f t="shared" si="17"/>
        <v>11000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IF(G84&gt;12,0%,IF(G84&gt;=6,5%,IF('Forecast Model A - Data'!G102&lt;=3,0%,10%)))</f>
        <v>0</v>
      </c>
      <c r="M84" s="2">
        <f t="shared" si="12"/>
        <v>0.35</v>
      </c>
      <c r="N84" s="2">
        <f t="shared" si="13"/>
        <v>0.35</v>
      </c>
      <c r="O84" s="2">
        <f t="shared" si="14"/>
        <v>0</v>
      </c>
      <c r="P84" s="2">
        <f t="shared" si="15"/>
        <v>0.1</v>
      </c>
      <c r="Q84" s="2">
        <f t="shared" si="16"/>
        <v>0.79999999999999993</v>
      </c>
      <c r="R84" s="3" t="s">
        <v>60</v>
      </c>
      <c r="S84" s="3">
        <v>10000</v>
      </c>
      <c r="T84" s="3">
        <f t="shared" si="17"/>
        <v>7999.9999999999991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IF(G85&gt;12,0%,IF(G85&gt;=6,5%,IF('Forecast Model A - Data'!G38&lt;=3,0%,10%)))</f>
        <v>0.05</v>
      </c>
      <c r="M85" s="2">
        <f t="shared" si="12"/>
        <v>0.15</v>
      </c>
      <c r="N85" s="2">
        <f t="shared" si="13"/>
        <v>0.15</v>
      </c>
      <c r="O85" s="2">
        <f t="shared" si="14"/>
        <v>0</v>
      </c>
      <c r="P85" s="2">
        <f t="shared" si="15"/>
        <v>0.05</v>
      </c>
      <c r="Q85" s="2">
        <f t="shared" si="16"/>
        <v>0.39999999999999997</v>
      </c>
      <c r="R85" s="3" t="s">
        <v>62</v>
      </c>
      <c r="S85" s="3">
        <v>125000</v>
      </c>
      <c r="T85" s="3">
        <f t="shared" si="17"/>
        <v>49999.999999999993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IF(G86&gt;12,0%,IF(G86&gt;=6,5%,IF('Forecast Model A - Data'!G48&lt;=3,0%,10%)))</f>
        <v>0.05</v>
      </c>
      <c r="M86" s="2">
        <f t="shared" si="12"/>
        <v>0.15</v>
      </c>
      <c r="N86" s="2">
        <f t="shared" si="13"/>
        <v>0.15</v>
      </c>
      <c r="O86" s="2">
        <f t="shared" si="14"/>
        <v>0</v>
      </c>
      <c r="P86" s="2">
        <f t="shared" si="15"/>
        <v>0.05</v>
      </c>
      <c r="Q86" s="2">
        <f t="shared" si="16"/>
        <v>0.39999999999999997</v>
      </c>
      <c r="R86" s="3" t="s">
        <v>62</v>
      </c>
      <c r="S86" s="3">
        <v>110000</v>
      </c>
      <c r="T86" s="3">
        <f t="shared" si="17"/>
        <v>43999.999999999993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IF(G87&gt;12,0%,IF(G87&gt;=6,5%,IF('Forecast Model A - Data'!G49&lt;=3,0%,10%)))</f>
        <v>0.05</v>
      </c>
      <c r="M87" s="2">
        <f t="shared" si="12"/>
        <v>0.15</v>
      </c>
      <c r="N87" s="2">
        <f t="shared" si="13"/>
        <v>0.15</v>
      </c>
      <c r="O87" s="2">
        <f t="shared" si="14"/>
        <v>0</v>
      </c>
      <c r="P87" s="2">
        <f t="shared" si="15"/>
        <v>0.05</v>
      </c>
      <c r="Q87" s="2">
        <f t="shared" si="16"/>
        <v>0.39999999999999997</v>
      </c>
      <c r="R87" s="3" t="s">
        <v>62</v>
      </c>
      <c r="S87" s="3">
        <v>110000</v>
      </c>
      <c r="T87" s="3">
        <f t="shared" si="17"/>
        <v>43999.999999999993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IF(G88&gt;12,0%,IF(G88&gt;=6,5%,IF('Forecast Model A - Data'!G58&lt;=3,0%,10%)))</f>
        <v>0</v>
      </c>
      <c r="M88" s="2">
        <f t="shared" si="12"/>
        <v>0.15</v>
      </c>
      <c r="N88" s="2">
        <f t="shared" si="13"/>
        <v>0.15</v>
      </c>
      <c r="O88" s="2">
        <f t="shared" si="14"/>
        <v>0.1</v>
      </c>
      <c r="P88" s="2">
        <f t="shared" si="15"/>
        <v>0.05</v>
      </c>
      <c r="Q88" s="2">
        <f t="shared" si="16"/>
        <v>0.45</v>
      </c>
      <c r="R88" s="3" t="s">
        <v>62</v>
      </c>
      <c r="S88" s="3">
        <v>90000</v>
      </c>
      <c r="T88" s="3">
        <f t="shared" si="17"/>
        <v>40500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IF(G89&gt;12,0%,IF(G89&gt;=6,5%,IF('Forecast Model A - Data'!G59&lt;=3,0%,10%)))</f>
        <v>0.1</v>
      </c>
      <c r="M89" s="2">
        <f t="shared" si="12"/>
        <v>0.15</v>
      </c>
      <c r="N89" s="2">
        <f t="shared" si="13"/>
        <v>0.15</v>
      </c>
      <c r="O89" s="2">
        <f t="shared" si="14"/>
        <v>0</v>
      </c>
      <c r="P89" s="2">
        <f t="shared" si="15"/>
        <v>0.05</v>
      </c>
      <c r="Q89" s="2">
        <f t="shared" si="16"/>
        <v>0.45</v>
      </c>
      <c r="R89" s="3" t="s">
        <v>62</v>
      </c>
      <c r="S89" s="3">
        <v>90000</v>
      </c>
      <c r="T89" s="3">
        <f t="shared" si="17"/>
        <v>40500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IF(G90&gt;12,0%,IF(G90&gt;=6,5%,IF('Forecast Model A - Data'!G64&lt;=3,0%,10%)))</f>
        <v>0.1</v>
      </c>
      <c r="M90" s="2">
        <f t="shared" si="12"/>
        <v>0.25</v>
      </c>
      <c r="N90" s="2">
        <f t="shared" si="13"/>
        <v>0.15</v>
      </c>
      <c r="O90" s="2">
        <f t="shared" si="14"/>
        <v>0</v>
      </c>
      <c r="P90" s="2">
        <f t="shared" si="15"/>
        <v>0.05</v>
      </c>
      <c r="Q90" s="2">
        <f t="shared" si="16"/>
        <v>0.55000000000000004</v>
      </c>
      <c r="R90" s="3" t="s">
        <v>62</v>
      </c>
      <c r="S90" s="3">
        <v>80000</v>
      </c>
      <c r="T90" s="3">
        <f t="shared" si="17"/>
        <v>44000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IF(G91&gt;12,0%,IF(G91&gt;=6,5%,IF('Forecast Model A - Data'!G65&lt;=3,0%,10%)))</f>
        <v>0.1</v>
      </c>
      <c r="M91" s="2">
        <f t="shared" si="12"/>
        <v>0.15</v>
      </c>
      <c r="N91" s="2">
        <f t="shared" si="13"/>
        <v>0.15</v>
      </c>
      <c r="O91" s="2">
        <f t="shared" si="14"/>
        <v>0</v>
      </c>
      <c r="P91" s="2">
        <f t="shared" si="15"/>
        <v>0.05</v>
      </c>
      <c r="Q91" s="2">
        <f t="shared" si="16"/>
        <v>0.45</v>
      </c>
      <c r="R91" s="3" t="s">
        <v>62</v>
      </c>
      <c r="S91" s="3">
        <v>80000</v>
      </c>
      <c r="T91" s="3">
        <f t="shared" si="17"/>
        <v>36000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IF(G92&gt;12,0%,IF(G92&gt;=6,5%,IF('Forecast Model A - Data'!G67&lt;=3,0%,10%)))</f>
        <v>0.05</v>
      </c>
      <c r="M92" s="2">
        <f t="shared" si="12"/>
        <v>0.1</v>
      </c>
      <c r="N92" s="2">
        <f t="shared" si="13"/>
        <v>0.15</v>
      </c>
      <c r="O92" s="2">
        <f t="shared" si="14"/>
        <v>0.1</v>
      </c>
      <c r="P92" s="2">
        <f t="shared" si="15"/>
        <v>0.05</v>
      </c>
      <c r="Q92" s="2">
        <f t="shared" si="16"/>
        <v>0.45</v>
      </c>
      <c r="R92" s="3" t="s">
        <v>62</v>
      </c>
      <c r="S92" s="3">
        <v>70000</v>
      </c>
      <c r="T92" s="3">
        <f t="shared" si="17"/>
        <v>31500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IF(G93&gt;12,0%,IF(G93&gt;=6,5%,IF('Forecast Model A - Data'!G70&lt;=3,0%,10%)))</f>
        <v>0.05</v>
      </c>
      <c r="M93" s="2">
        <f t="shared" si="12"/>
        <v>0.15</v>
      </c>
      <c r="N93" s="2">
        <f t="shared" si="13"/>
        <v>0.15</v>
      </c>
      <c r="O93" s="2">
        <f t="shared" si="14"/>
        <v>0</v>
      </c>
      <c r="P93" s="2">
        <f t="shared" si="15"/>
        <v>0.05</v>
      </c>
      <c r="Q93" s="2">
        <f t="shared" si="16"/>
        <v>0.39999999999999997</v>
      </c>
      <c r="R93" s="3" t="s">
        <v>62</v>
      </c>
      <c r="S93" s="3">
        <v>70000</v>
      </c>
      <c r="T93" s="3">
        <f t="shared" si="17"/>
        <v>27999.999999999996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IF(G94&gt;12,0%,IF(G94&gt;=6,5%,IF('Forecast Model A - Data'!G73&lt;=3,0%,10%)))</f>
        <v>0</v>
      </c>
      <c r="M94" s="2">
        <f t="shared" si="12"/>
        <v>0.25</v>
      </c>
      <c r="N94" s="2">
        <f t="shared" si="13"/>
        <v>0.15</v>
      </c>
      <c r="O94" s="2">
        <f t="shared" si="14"/>
        <v>0</v>
      </c>
      <c r="P94" s="2">
        <f t="shared" si="15"/>
        <v>0.1</v>
      </c>
      <c r="Q94" s="2">
        <f t="shared" si="16"/>
        <v>0.5</v>
      </c>
      <c r="R94" s="3" t="s">
        <v>62</v>
      </c>
      <c r="S94" s="3">
        <v>60000</v>
      </c>
      <c r="T94" s="3">
        <f t="shared" si="17"/>
        <v>30000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IF(G95&gt;12,0%,IF(G95&gt;=6,5%,IF('Forecast Model A - Data'!G78&lt;=3,0%,10%)))</f>
        <v>0</v>
      </c>
      <c r="M95" s="2">
        <f t="shared" si="12"/>
        <v>0.1</v>
      </c>
      <c r="N95" s="2">
        <f t="shared" si="13"/>
        <v>0.15</v>
      </c>
      <c r="O95" s="2">
        <f t="shared" si="14"/>
        <v>0</v>
      </c>
      <c r="P95" s="2">
        <f t="shared" si="15"/>
        <v>0.05</v>
      </c>
      <c r="Q95" s="2">
        <f t="shared" si="16"/>
        <v>0.3</v>
      </c>
      <c r="R95" s="3" t="s">
        <v>62</v>
      </c>
      <c r="S95" s="3">
        <v>50000</v>
      </c>
      <c r="T95" s="3">
        <f t="shared" si="17"/>
        <v>15000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IF(G96&gt;12,0%,IF(G96&gt;=6,5%,IF('Forecast Model A - Data'!G83&lt;=3,0%,10%)))</f>
        <v>0</v>
      </c>
      <c r="M96" s="2">
        <f t="shared" si="12"/>
        <v>0.25</v>
      </c>
      <c r="N96" s="2">
        <f t="shared" si="13"/>
        <v>0.15</v>
      </c>
      <c r="O96" s="2">
        <f t="shared" si="14"/>
        <v>0</v>
      </c>
      <c r="P96" s="2">
        <f t="shared" si="15"/>
        <v>0.1</v>
      </c>
      <c r="Q96" s="2">
        <f t="shared" si="16"/>
        <v>0.5</v>
      </c>
      <c r="R96" s="3" t="s">
        <v>62</v>
      </c>
      <c r="S96" s="3">
        <v>40000</v>
      </c>
      <c r="T96" s="3">
        <f t="shared" si="17"/>
        <v>20000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IF(G97&gt;12,0%,IF(G97&gt;=6,5%,IF('Forecast Model A - Data'!G86&lt;=3,0%,10%)))</f>
        <v>0.05</v>
      </c>
      <c r="M97" s="2">
        <f t="shared" si="12"/>
        <v>0.15</v>
      </c>
      <c r="N97" s="2">
        <f t="shared" si="13"/>
        <v>0.15</v>
      </c>
      <c r="O97" s="2">
        <f t="shared" si="14"/>
        <v>0</v>
      </c>
      <c r="P97" s="2">
        <f t="shared" si="15"/>
        <v>0</v>
      </c>
      <c r="Q97" s="2">
        <f t="shared" si="16"/>
        <v>0.35</v>
      </c>
      <c r="R97" s="3" t="s">
        <v>62</v>
      </c>
      <c r="S97" s="3">
        <v>40000</v>
      </c>
      <c r="T97" s="3">
        <f t="shared" si="17"/>
        <v>14000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IF(G98&gt;12,0%,IF(G98&gt;=6,5%,IF('Forecast Model A - Data'!G95&lt;=3,0%,10%)))</f>
        <v>0.1</v>
      </c>
      <c r="M98" s="2">
        <f t="shared" si="12"/>
        <v>0.1</v>
      </c>
      <c r="N98" s="2">
        <f t="shared" si="13"/>
        <v>0.15</v>
      </c>
      <c r="O98" s="2">
        <f t="shared" si="14"/>
        <v>0</v>
      </c>
      <c r="P98" s="2">
        <f t="shared" si="15"/>
        <v>0.05</v>
      </c>
      <c r="Q98" s="2">
        <f t="shared" ref="Q98:Q101" si="18">SUM(L98:P98)</f>
        <v>0.39999999999999997</v>
      </c>
      <c r="R98" s="3" t="s">
        <v>62</v>
      </c>
      <c r="S98" s="3">
        <v>30000</v>
      </c>
      <c r="T98" s="3">
        <f t="shared" ref="T98:T101" si="19">S98*Q98</f>
        <v>11999.999999999998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IF(G99&gt;12,0%,IF(G99&gt;=6,5%,IF('Forecast Model A - Data'!G97&lt;=3,0%,10%)))</f>
        <v>0.1</v>
      </c>
      <c r="M99" s="2">
        <f t="shared" si="12"/>
        <v>0.1</v>
      </c>
      <c r="N99" s="2">
        <f t="shared" si="13"/>
        <v>0.15</v>
      </c>
      <c r="O99" s="2">
        <f t="shared" si="14"/>
        <v>0</v>
      </c>
      <c r="P99" s="2">
        <f t="shared" si="15"/>
        <v>0.1</v>
      </c>
      <c r="Q99" s="2">
        <f t="shared" si="18"/>
        <v>0.44999999999999996</v>
      </c>
      <c r="R99" s="3" t="s">
        <v>62</v>
      </c>
      <c r="S99" s="3">
        <v>20000</v>
      </c>
      <c r="T99" s="3">
        <f t="shared" si="19"/>
        <v>9000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IF(G100&gt;12,0%,IF(G100&gt;=6,5%,IF('Forecast Model A - Data'!G103&lt;=3,0%,10%)))</f>
        <v>0</v>
      </c>
      <c r="M100" s="2">
        <f t="shared" si="12"/>
        <v>0.1</v>
      </c>
      <c r="N100" s="2">
        <f t="shared" si="13"/>
        <v>0.15</v>
      </c>
      <c r="O100" s="2">
        <f t="shared" si="14"/>
        <v>0</v>
      </c>
      <c r="P100" s="2">
        <f t="shared" si="15"/>
        <v>0.1</v>
      </c>
      <c r="Q100" s="2">
        <f t="shared" si="18"/>
        <v>0.35</v>
      </c>
      <c r="R100" s="3" t="s">
        <v>62</v>
      </c>
      <c r="S100" s="3">
        <v>10000</v>
      </c>
      <c r="T100" s="3">
        <f t="shared" si="19"/>
        <v>3500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IF(G101&gt;12,0%,IF(G101&gt;=6,5%,IF('Forecast Model A - Data'!G109&lt;=3,0%,10%)))</f>
        <v>0.05</v>
      </c>
      <c r="M101" s="2">
        <f t="shared" si="12"/>
        <v>0.1</v>
      </c>
      <c r="N101" s="2">
        <f t="shared" si="13"/>
        <v>0.15</v>
      </c>
      <c r="O101" s="2">
        <f t="shared" si="14"/>
        <v>0</v>
      </c>
      <c r="P101" s="2">
        <f t="shared" si="15"/>
        <v>0.05</v>
      </c>
      <c r="Q101" s="2">
        <f t="shared" si="18"/>
        <v>0.35000000000000003</v>
      </c>
      <c r="R101" s="3" t="s">
        <v>62</v>
      </c>
      <c r="S101" s="3">
        <v>10000</v>
      </c>
      <c r="T101" s="3">
        <f t="shared" si="19"/>
        <v>3500.0000000000005</v>
      </c>
    </row>
  </sheetData>
  <autoFilter ref="A1:T101" xr:uid="{A4CCB141-003B-9A4C-9534-239470579EC3}">
    <sortState xmlns:xlrd2="http://schemas.microsoft.com/office/spreadsheetml/2017/richdata2" ref="A2:T101">
      <sortCondition descending="1" ref="I1:I101"/>
    </sortState>
  </autoFilter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2025-07-23T13:15:00Z</dcterms:modified>
  <cp:category/>
  <cp:contentStatus/>
</cp:coreProperties>
</file>