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weifeng/GitHub/Oil-and-Gas-Lease-Sales-Revenue-Model/"/>
    </mc:Choice>
  </mc:AlternateContent>
  <xr:revisionPtr revIDLastSave="0" documentId="13_ncr:1_{5A1F312A-EAF2-8C4B-A9A8-33D58A12B654}" xr6:coauthVersionLast="47" xr6:coauthVersionMax="47" xr10:uidLastSave="{00000000-0000-0000-0000-000000000000}"/>
  <bookViews>
    <workbookView xWindow="0" yWindow="760" windowWidth="30240" windowHeight="16620" xr2:uid="{A0F5D1E4-0AEC-1044-ADA3-1C824066DDB2}"/>
  </bookViews>
  <sheets>
    <sheet name="Intro" sheetId="9" r:id="rId1"/>
    <sheet name="A. Household Effect (v2)" sheetId="5" r:id="rId2"/>
    <sheet name="B. Regional Effect (v2)" sheetId="6" r:id="rId3"/>
    <sheet name="C. Federal Revenue Impact (v3)" sheetId="8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6" l="1"/>
  <c r="D2" i="6" s="1"/>
  <c r="C3" i="6"/>
  <c r="D3" i="6" s="1"/>
  <c r="C4" i="6"/>
  <c r="D4" i="6"/>
  <c r="E4" i="6"/>
  <c r="C5" i="6"/>
  <c r="D5" i="6" s="1"/>
  <c r="C6" i="6"/>
  <c r="D6" i="6" s="1"/>
  <c r="C7" i="6"/>
  <c r="D7" i="6" s="1"/>
  <c r="C8" i="6"/>
  <c r="E8" i="6" s="1"/>
  <c r="C9" i="6"/>
  <c r="D9" i="6" s="1"/>
  <c r="E9" i="6"/>
  <c r="C10" i="6"/>
  <c r="D10" i="6"/>
  <c r="E10" i="6"/>
  <c r="C11" i="6"/>
  <c r="D11" i="6" s="1"/>
  <c r="C12" i="6"/>
  <c r="E12" i="6" s="1"/>
  <c r="D12" i="6"/>
  <c r="C13" i="6"/>
  <c r="D13" i="6" s="1"/>
  <c r="C14" i="6"/>
  <c r="D14" i="6"/>
  <c r="E14" i="6"/>
  <c r="C15" i="6"/>
  <c r="D15" i="6" s="1"/>
  <c r="C16" i="6"/>
  <c r="D16" i="6"/>
  <c r="E16" i="6"/>
  <c r="C17" i="6"/>
  <c r="D17" i="6" s="1"/>
  <c r="C18" i="6"/>
  <c r="E18" i="6" s="1"/>
  <c r="C19" i="6"/>
  <c r="D19" i="6" s="1"/>
  <c r="C20" i="6"/>
  <c r="D20" i="6" s="1"/>
  <c r="C21" i="6"/>
  <c r="D21" i="6"/>
  <c r="E21" i="6"/>
  <c r="C22" i="6"/>
  <c r="D22" i="6" s="1"/>
  <c r="C23" i="6"/>
  <c r="E23" i="6" s="1"/>
  <c r="C24" i="6"/>
  <c r="D24" i="6" s="1"/>
  <c r="C25" i="6"/>
  <c r="D25" i="6" s="1"/>
  <c r="C26" i="6"/>
  <c r="D26" i="6"/>
  <c r="E26" i="6"/>
  <c r="C27" i="6"/>
  <c r="D27" i="6" s="1"/>
  <c r="C28" i="6"/>
  <c r="E28" i="6" s="1"/>
  <c r="C29" i="6"/>
  <c r="E29" i="6" s="1"/>
  <c r="D29" i="6"/>
  <c r="C30" i="6"/>
  <c r="D30" i="6"/>
  <c r="E30" i="6"/>
  <c r="C31" i="6"/>
  <c r="D31" i="6" s="1"/>
  <c r="C32" i="6"/>
  <c r="D32" i="6" s="1"/>
  <c r="C33" i="6"/>
  <c r="D33" i="6"/>
  <c r="E33" i="6"/>
  <c r="C34" i="6"/>
  <c r="D34" i="6" s="1"/>
  <c r="C35" i="6"/>
  <c r="D35" i="6" s="1"/>
  <c r="C36" i="6"/>
  <c r="D36" i="6" s="1"/>
  <c r="C37" i="6"/>
  <c r="E37" i="6" s="1"/>
  <c r="C38" i="6"/>
  <c r="E38" i="6" s="1"/>
  <c r="C39" i="6"/>
  <c r="E39" i="6" s="1"/>
  <c r="C40" i="6"/>
  <c r="D40" i="6" s="1"/>
  <c r="C41" i="6"/>
  <c r="D41" i="6" s="1"/>
  <c r="C42" i="6"/>
  <c r="D42" i="6"/>
  <c r="E42" i="6"/>
  <c r="C43" i="6"/>
  <c r="E43" i="6" s="1"/>
  <c r="D43" i="6"/>
  <c r="C44" i="6"/>
  <c r="E44" i="6" s="1"/>
  <c r="C45" i="6"/>
  <c r="D45" i="6" s="1"/>
  <c r="C46" i="6"/>
  <c r="D46" i="6"/>
  <c r="E46" i="6"/>
  <c r="C47" i="6"/>
  <c r="E47" i="6" s="1"/>
  <c r="D47" i="6"/>
  <c r="C48" i="6"/>
  <c r="E48" i="6" s="1"/>
  <c r="D48" i="6"/>
  <c r="C49" i="6"/>
  <c r="E49" i="6" s="1"/>
  <c r="C50" i="6"/>
  <c r="E50" i="6" s="1"/>
  <c r="D50" i="6"/>
  <c r="C51" i="6"/>
  <c r="E51" i="6" s="1"/>
  <c r="D51" i="6"/>
  <c r="C52" i="6"/>
  <c r="D52" i="6"/>
  <c r="E52" i="6"/>
  <c r="F4" i="8"/>
  <c r="E4" i="8"/>
  <c r="D4" i="8"/>
  <c r="D5" i="8"/>
  <c r="E5" i="8"/>
  <c r="F5" i="8"/>
  <c r="E6" i="8"/>
  <c r="F6" i="8"/>
  <c r="D6" i="8"/>
  <c r="E3" i="6" l="1"/>
  <c r="E19" i="6"/>
  <c r="D44" i="6"/>
  <c r="D38" i="6"/>
  <c r="D37" i="6"/>
  <c r="D8" i="6"/>
  <c r="E34" i="6"/>
  <c r="D49" i="6"/>
  <c r="D39" i="6"/>
  <c r="D23" i="6"/>
  <c r="D18" i="6"/>
  <c r="E41" i="6"/>
  <c r="E31" i="6"/>
  <c r="E27" i="6"/>
  <c r="E22" i="6"/>
  <c r="E40" i="6"/>
  <c r="E36" i="6"/>
  <c r="E32" i="6"/>
  <c r="E20" i="6"/>
  <c r="E11" i="6"/>
  <c r="E7" i="6"/>
  <c r="E24" i="6"/>
  <c r="E17" i="6"/>
  <c r="E13" i="6"/>
  <c r="E6" i="6"/>
  <c r="E2" i="6"/>
  <c r="D28" i="6"/>
  <c r="E45" i="6"/>
  <c r="E35" i="6"/>
  <c r="E25" i="6"/>
  <c r="E15" i="6"/>
  <c r="E5" i="6"/>
</calcChain>
</file>

<file path=xl/sharedStrings.xml><?xml version="1.0" encoding="utf-8"?>
<sst xmlns="http://schemas.openxmlformats.org/spreadsheetml/2006/main" count="145" uniqueCount="86">
  <si>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</si>
  <si>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</si>
  <si>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</si>
  <si>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</si>
  <si>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</si>
  <si>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</si>
  <si>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</si>
  <si>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</si>
  <si>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</si>
  <si>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</si>
  <si>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</si>
  <si>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</si>
  <si>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</si>
  <si>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</si>
  <si>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</si>
  <si>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</si>
  <si>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</si>
  <si>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</si>
  <si>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</si>
  <si>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</si>
  <si>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</si>
  <si>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</si>
  <si>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</si>
  <si>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</si>
  <si>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</si>
  <si>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</si>
  <si>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</si>
  <si>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</si>
  <si>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</si>
  <si>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</si>
  <si>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</si>
  <si>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</si>
  <si>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</si>
  <si>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</si>
  <si>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</si>
  <si>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</si>
  <si>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</si>
  <si>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</si>
  <si>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</si>
  <si>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</si>
  <si>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</si>
  <si>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</si>
  <si>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</si>
  <si>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</si>
  <si>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</si>
  <si>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</si>
  <si>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</si>
  <si>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</si>
  <si>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</si>
  <si>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</si>
  <si>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</si>
  <si>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State</t>
  </si>
  <si>
    <t>Energy Consumption in 2025
(Projected, Per Capita, $)</t>
  </si>
  <si>
    <t>Energy Consumption in 2025
(Projected, State Total, $ million)</t>
  </si>
  <si>
    <t>Household Energy Saving in 2025
from a 50% Price Decline ($)</t>
  </si>
  <si>
    <t>Household Energy Saving in 2025
from a 10% Price Decline ($)</t>
  </si>
  <si>
    <t>State Energy Saving in 2025
from a 10% Price Decline ($ million)</t>
  </si>
  <si>
    <t>State Energy Saving in 2025
from a 50% Price Decline ($ million)</t>
  </si>
  <si>
    <t>(1)</t>
  </si>
  <si>
    <t>(2)</t>
  </si>
  <si>
    <t>(3)</t>
  </si>
  <si>
    <t>Inflation rate used to 2025 projetion: 4.12% for 2023 and 2.9% for 2024.</t>
  </si>
  <si>
    <t>Average household size: 3 people.</t>
  </si>
  <si>
    <t>Notes:</t>
  </si>
  <si>
    <t>Budget window: 2025-2034</t>
  </si>
  <si>
    <t xml:space="preserve">    OFRA Preliminary Estimates on the Impact of Energy Policies on Households, States, and the Federal Budget</t>
  </si>
  <si>
    <t xml:space="preserve">    Sheet A:</t>
  </si>
  <si>
    <t xml:space="preserve">    Sheet C:</t>
  </si>
  <si>
    <t xml:space="preserve">    Sheet B:</t>
  </si>
  <si>
    <t>10-Year Federal Revenue Impact Compared to
Biden Admin Baseline ($ billion)</t>
  </si>
  <si>
    <t>Increasing Off-Shore Lease Sales for 10 Years</t>
  </si>
  <si>
    <t>20 Sales/Year for 10 Years</t>
  </si>
  <si>
    <t>10 Sales/Year for 10 Years</t>
  </si>
  <si>
    <t>3 Sales/Year for 10 Years</t>
  </si>
  <si>
    <t>The Past-Decade High</t>
  </si>
  <si>
    <t>2 Times the Past-Decade High</t>
  </si>
  <si>
    <t>4 Times the Past-Decade High</t>
  </si>
  <si>
    <t>Numbers under different scenario combinations are generated from the "Scores" sheet in "Onshore Model - extended.xlsx" and "Offshore Model - extended.xlsx"</t>
  </si>
  <si>
    <t>Increasing On-Shore Acres Leased for 10 Years</t>
  </si>
  <si>
    <t>Electricity, Gas, Gasoline, and Other Energy Goods Consumption in 2023
(Per Capita, $)</t>
  </si>
  <si>
    <t>Source of 2023 data: Bureau of Economic Analysis. Column B is from table "SAPCE2 Per capita personal consumption expenditures (PCE) by major type of product" (line code 11). Column C is from table "SAPCE3 Personal consumption expenditures (PCE) by state by type of product" (line codes 36 and 57).</t>
  </si>
  <si>
    <t>Electricity, Gas, Gasoline, and Other Energy Goods Consumption in 2023
(State Total, $ million)</t>
  </si>
  <si>
    <t>Impact of Leasing Increase on the Federal Budget (v3)</t>
  </si>
  <si>
    <t>Impact of Energy Price Decrease on Household Energy Cost (v2)</t>
  </si>
  <si>
    <t>Impact of Energy Price Decrease on State Energy Cost (v2)</t>
  </si>
  <si>
    <t xml:space="preserve">    Version: 2025-03-31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</si>
</sst>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2"/>
      <color rgb="FF000000"/>
      <name val="Aptos Narrow"/>
      <family val="2"/>
      <scheme val="minor"/>
    </font>
    <font>
      <b/>
      <sz val="14"/>
      <color theme="1"/>
      <name val="Aptos Narrow"/>
      <scheme val="minor"/>
    </font>
    <font>
      <b/>
      <sz val="12"/>
      <color theme="1"/>
      <name val="Aptos Narrow"/>
      <scheme val="minor"/>
    </font>
    <font>
      <b/>
      <sz val="14"/>
      <color rgb="FF000000"/>
      <name val="Times New Roman"/>
      <family val="1"/>
    </font>
    <font>
      <sz val="14"/>
      <color rgb="FF000000"/>
      <name val="Times New Roman"/>
      <family val="1"/>
    </font>
    <font>
      <i/>
      <sz val="14"/>
      <color rgb="FF000000"/>
      <name val="Times New Roman"/>
      <family val="1"/>
    </font>
    <font>
      <u/>
      <sz val="12"/>
      <color theme="1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4">
    <xf numFmtId="0" fontId="0" fillId="0" borderId="0" xfId="0"/>
    <xf numFmtId="0" fontId="0" fillId="0" borderId="0" xfId="0" applyAlignment="1">
      <alignment wrapText="1"/>
    </xf>
    <xf numFmtId="3" fontId="0" fillId="0" borderId="0" xfId="0" applyNumberFormat="1"/>
    <xf numFmtId="0" fontId="0" fillId="0" borderId="0" xfId="0" quotePrefix="1" applyAlignment="1">
      <alignment horizontal="center"/>
    </xf>
    <xf numFmtId="0" fontId="0" fillId="0" borderId="0" xfId="0" applyAlignment="1">
      <alignment vertical="center"/>
    </xf>
    <xf numFmtId="0" fontId="0" fillId="0" borderId="0" xfId="0" quotePrefix="1" applyAlignment="1">
      <alignment horizontal="center" vertical="center"/>
    </xf>
    <xf numFmtId="38" fontId="0" fillId="0" borderId="0" xfId="0" applyNumberFormat="1" applyAlignment="1">
      <alignment horizontal="center" vertical="center"/>
    </xf>
    <xf numFmtId="0" fontId="20" fillId="0" borderId="0" xfId="0" applyFont="1" applyAlignment="1">
      <alignment vertical="center"/>
    </xf>
    <xf numFmtId="0" fontId="20" fillId="0" borderId="0" xfId="0" applyFont="1" applyAlignment="1">
      <alignment vertical="center" wrapText="1"/>
    </xf>
    <xf numFmtId="0" fontId="21" fillId="0" borderId="0" xfId="0" applyFont="1"/>
    <xf numFmtId="0" fontId="22" fillId="0" borderId="0" xfId="0" applyFont="1"/>
    <xf numFmtId="0" fontId="23" fillId="0" borderId="0" xfId="0" applyFont="1"/>
    <xf numFmtId="0" fontId="18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right" vertical="center"/>
    </xf>
    <xf numFmtId="0" fontId="24" fillId="0" borderId="0" xfId="0" applyFont="1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vertical="top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19" fillId="0" borderId="0" xfId="0" applyFont="1" applyAlignment="1">
      <alignment horizontal="center" vertical="center" wrapText="1"/>
    </xf>
    <xf numFmtId="0" fontId="19" fillId="0" borderId="0" xfId="0" applyFont="1" applyAlignment="1">
      <alignment horizontal="center" vertical="center"/>
    </xf>
    <xf numFmtId="0" fontId="19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943DB-7C41-7540-8735-8320B227F341}">
  <dimension ref="A1:B6"/>
  <sheetViews>
    <sheetView tabSelected="1" workbookViewId="0">
      <selection activeCell="A3" sqref="A3"/>
    </sheetView>
  </sheetViews>
  <sheetFormatPr baseColWidth="10" defaultRowHeight="16" x14ac:dyDescent="0.2"/>
  <cols>
    <col min="1" max="1" width="11.83203125" customWidth="1"/>
  </cols>
  <sheetData>
    <row r="1" spans="1:2" ht="18" x14ac:dyDescent="0.2">
      <c r="A1" s="9" t="s">
        <v>65</v>
      </c>
    </row>
    <row r="2" spans="1:2" ht="18" x14ac:dyDescent="0.2">
      <c r="A2" s="10" t="s">
        <v>85</v>
      </c>
    </row>
    <row r="4" spans="1:2" ht="18" x14ac:dyDescent="0.2">
      <c r="A4" s="11" t="s">
        <v>66</v>
      </c>
      <c r="B4" s="10" t="s">
        <v>83</v>
      </c>
    </row>
    <row r="5" spans="1:2" ht="18" x14ac:dyDescent="0.2">
      <c r="A5" s="11" t="s">
        <v>68</v>
      </c>
      <c r="B5" s="10" t="s">
        <v>84</v>
      </c>
    </row>
    <row r="6" spans="1:2" ht="18" x14ac:dyDescent="0.2">
      <c r="A6" s="11" t="s">
        <v>67</v>
      </c>
      <c r="B6" s="10" t="s">
        <v>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6EBD1-F11D-7F4D-A1C9-F2E21D0A5C6B}">
  <dimension ref="A1:H57"/>
  <sheetViews>
    <sheetView workbookViewId="0"/>
  </sheetViews>
  <sheetFormatPr baseColWidth="10" defaultRowHeight="16" x14ac:dyDescent="0.2"/>
  <cols>
    <col min="2" max="2" width="31.1640625" customWidth="1"/>
    <col min="3" max="3" width="24.6640625" bestFit="1" customWidth="1"/>
    <col min="4" max="5" width="28.1640625" bestFit="1" customWidth="1"/>
  </cols>
  <sheetData>
    <row r="1" spans="1:5" s="4" customFormat="1" ht="51" x14ac:dyDescent="0.2">
      <c r="A1" s="7" t="s">
        <v>51</v>
      </c>
      <c r="B1" s="8" t="s">
        <v>79</v>
      </c>
      <c r="C1" s="8" t="s">
        <v>52</v>
      </c>
      <c r="D1" s="8" t="s">
        <v>55</v>
      </c>
      <c r="E1" s="8" t="s">
        <v>54</v>
      </c>
    </row>
    <row r="2" spans="1:5" x14ac:dyDescent="0.2">
      <c r="A2" t="s">
        <v>0</v>
      </c>
      <c r="B2" s="2">
        <v>2482.5899464348554</v>
      </c>
      <c r="C2" s="2">
        <v>2659.833959142582</v>
      </c>
      <c r="D2" s="2">
        <v>797.95018774277469</v>
      </c>
      <c r="E2" s="2">
        <v>3989.750938713873</v>
      </c>
    </row>
    <row r="3" spans="1:5" x14ac:dyDescent="0.2">
      <c r="A3" t="s">
        <v>1</v>
      </c>
      <c r="B3" s="2">
        <v>1919.8753123766935</v>
      </c>
      <c r="C3" s="2">
        <v>2056.9444263287646</v>
      </c>
      <c r="D3" s="2">
        <v>617.08332789862948</v>
      </c>
      <c r="E3" s="2">
        <v>3085.4166394931472</v>
      </c>
    </row>
    <row r="4" spans="1:5" x14ac:dyDescent="0.2">
      <c r="A4" t="s">
        <v>2</v>
      </c>
      <c r="B4" s="2">
        <v>2171.6973659219275</v>
      </c>
      <c r="C4" s="2">
        <v>2326.74526502245</v>
      </c>
      <c r="D4" s="2">
        <v>698.02357950673502</v>
      </c>
      <c r="E4" s="2">
        <v>3490.1178975336752</v>
      </c>
    </row>
    <row r="5" spans="1:5" x14ac:dyDescent="0.2">
      <c r="A5" t="s">
        <v>3</v>
      </c>
      <c r="B5" s="2">
        <v>2795.0340091563112</v>
      </c>
      <c r="C5" s="2">
        <v>2994.5849032332235</v>
      </c>
      <c r="D5" s="2">
        <v>898.37547096996695</v>
      </c>
      <c r="E5" s="2">
        <v>4491.8773548498357</v>
      </c>
    </row>
    <row r="6" spans="1:5" x14ac:dyDescent="0.2">
      <c r="A6" t="s">
        <v>4</v>
      </c>
      <c r="B6" s="2">
        <v>2180.4791906829</v>
      </c>
      <c r="C6" s="2">
        <v>2336.1540664058671</v>
      </c>
      <c r="D6" s="2">
        <v>700.84621992176017</v>
      </c>
      <c r="E6" s="2">
        <v>3504.2310996088008</v>
      </c>
    </row>
    <row r="7" spans="1:5" x14ac:dyDescent="0.2">
      <c r="A7" t="s">
        <v>5</v>
      </c>
      <c r="B7" s="2">
        <v>2244.1247662171472</v>
      </c>
      <c r="C7" s="2">
        <v>2404.3436050762671</v>
      </c>
      <c r="D7" s="2">
        <v>721.30308152288012</v>
      </c>
      <c r="E7" s="2">
        <v>3606.5154076144008</v>
      </c>
    </row>
    <row r="8" spans="1:5" x14ac:dyDescent="0.2">
      <c r="A8" t="s">
        <v>6</v>
      </c>
      <c r="B8" s="2">
        <v>2268.7707501164014</v>
      </c>
      <c r="C8" s="2">
        <v>2430.7491840668113</v>
      </c>
      <c r="D8" s="2">
        <v>729.22475522004345</v>
      </c>
      <c r="E8" s="2">
        <v>3646.1237761002167</v>
      </c>
    </row>
    <row r="9" spans="1:5" x14ac:dyDescent="0.2">
      <c r="A9" t="s">
        <v>7</v>
      </c>
      <c r="B9" s="2">
        <v>2560.5191659525854</v>
      </c>
      <c r="C9" s="2">
        <v>2743.3269197019367</v>
      </c>
      <c r="D9" s="2">
        <v>822.99807591058106</v>
      </c>
      <c r="E9" s="2">
        <v>4114.9903795529053</v>
      </c>
    </row>
    <row r="10" spans="1:5" x14ac:dyDescent="0.2">
      <c r="A10" t="s">
        <v>8</v>
      </c>
      <c r="B10" s="2">
        <v>2364.0484475632029</v>
      </c>
      <c r="C10" s="2">
        <v>2532.8292136672881</v>
      </c>
      <c r="D10" s="2">
        <v>759.84876410018649</v>
      </c>
      <c r="E10" s="2">
        <v>3799.2438205009321</v>
      </c>
    </row>
    <row r="11" spans="1:5" x14ac:dyDescent="0.2">
      <c r="A11" t="s">
        <v>9</v>
      </c>
      <c r="B11" s="2">
        <v>1991.0447535187275</v>
      </c>
      <c r="C11" s="2">
        <v>2133.1949954872457</v>
      </c>
      <c r="D11" s="2">
        <v>639.95849864617378</v>
      </c>
      <c r="E11" s="2">
        <v>3199.7924932308688</v>
      </c>
    </row>
    <row r="12" spans="1:5" x14ac:dyDescent="0.2">
      <c r="A12" t="s">
        <v>10</v>
      </c>
      <c r="B12" s="2">
        <v>2374.3770210459761</v>
      </c>
      <c r="C12" s="2">
        <v>2543.8951935881491</v>
      </c>
      <c r="D12" s="2">
        <v>763.16855807644481</v>
      </c>
      <c r="E12" s="2">
        <v>3815.8427903822239</v>
      </c>
    </row>
    <row r="13" spans="1:5" x14ac:dyDescent="0.2">
      <c r="A13" t="s">
        <v>11</v>
      </c>
      <c r="B13" s="2">
        <v>1617.033795735965</v>
      </c>
      <c r="C13" s="2">
        <v>1732.4816001757749</v>
      </c>
      <c r="D13" s="2">
        <v>519.74448005273257</v>
      </c>
      <c r="E13" s="2">
        <v>2598.7224002636622</v>
      </c>
    </row>
    <row r="14" spans="1:5" x14ac:dyDescent="0.2">
      <c r="A14" t="s">
        <v>12</v>
      </c>
      <c r="B14" s="2">
        <v>2439.1060552616109</v>
      </c>
      <c r="C14" s="2">
        <v>2613.2455442558021</v>
      </c>
      <c r="D14" s="2">
        <v>783.97366327674069</v>
      </c>
      <c r="E14" s="2">
        <v>3919.8683163837031</v>
      </c>
    </row>
    <row r="15" spans="1:5" x14ac:dyDescent="0.2">
      <c r="A15" t="s">
        <v>13</v>
      </c>
      <c r="B15" s="2">
        <v>2265.0908503954606</v>
      </c>
      <c r="C15" s="2">
        <v>2426.806558641274</v>
      </c>
      <c r="D15" s="2">
        <v>728.04196759238221</v>
      </c>
      <c r="E15" s="2">
        <v>3640.209837961911</v>
      </c>
    </row>
    <row r="16" spans="1:5" x14ac:dyDescent="0.2">
      <c r="A16" t="s">
        <v>14</v>
      </c>
      <c r="B16" s="2">
        <v>2665.9732895554175</v>
      </c>
      <c r="C16" s="2">
        <v>2856.309919368568</v>
      </c>
      <c r="D16" s="2">
        <v>856.89297581057031</v>
      </c>
      <c r="E16" s="2">
        <v>4284.4648790528518</v>
      </c>
    </row>
    <row r="17" spans="1:5" x14ac:dyDescent="0.2">
      <c r="A17" t="s">
        <v>15</v>
      </c>
      <c r="B17" s="2">
        <v>2977.1451733599397</v>
      </c>
      <c r="C17" s="2">
        <v>3189.6978575829376</v>
      </c>
      <c r="D17" s="2">
        <v>956.90935727488136</v>
      </c>
      <c r="E17" s="2">
        <v>4784.5467863744061</v>
      </c>
    </row>
    <row r="18" spans="1:5" x14ac:dyDescent="0.2">
      <c r="A18" t="s">
        <v>16</v>
      </c>
      <c r="B18" s="2">
        <v>2391.5131923163171</v>
      </c>
      <c r="C18" s="2">
        <v>2562.2547983791014</v>
      </c>
      <c r="D18" s="2">
        <v>768.67643951373043</v>
      </c>
      <c r="E18" s="2">
        <v>3843.3821975686524</v>
      </c>
    </row>
    <row r="19" spans="1:5" x14ac:dyDescent="0.2">
      <c r="A19" t="s">
        <v>17</v>
      </c>
      <c r="B19" s="2">
        <v>2633.2648911720967</v>
      </c>
      <c r="C19" s="2">
        <v>2821.2663114243501</v>
      </c>
      <c r="D19" s="2">
        <v>846.37989342730509</v>
      </c>
      <c r="E19" s="2">
        <v>4231.8994671365253</v>
      </c>
    </row>
    <row r="20" spans="1:5" x14ac:dyDescent="0.2">
      <c r="A20" t="s">
        <v>18</v>
      </c>
      <c r="B20" s="2">
        <v>2541.6393556611429</v>
      </c>
      <c r="C20" s="2">
        <v>2723.0991891306985</v>
      </c>
      <c r="D20" s="2">
        <v>816.92975673920955</v>
      </c>
      <c r="E20" s="2">
        <v>4084.6487836960478</v>
      </c>
    </row>
    <row r="21" spans="1:5" x14ac:dyDescent="0.2">
      <c r="A21" t="s">
        <v>19</v>
      </c>
      <c r="B21" s="2">
        <v>2999.8602525815854</v>
      </c>
      <c r="C21" s="2">
        <v>3214.0346753425965</v>
      </c>
      <c r="D21" s="2">
        <v>964.21040260277903</v>
      </c>
      <c r="E21" s="2">
        <v>4821.0520130138948</v>
      </c>
    </row>
    <row r="22" spans="1:5" x14ac:dyDescent="0.2">
      <c r="A22" t="s">
        <v>20</v>
      </c>
      <c r="B22" s="2">
        <v>2174.8169705200312</v>
      </c>
      <c r="C22" s="2">
        <v>2330.0875931669143</v>
      </c>
      <c r="D22" s="2">
        <v>699.02627795007436</v>
      </c>
      <c r="E22" s="2">
        <v>3495.1313897503715</v>
      </c>
    </row>
    <row r="23" spans="1:5" x14ac:dyDescent="0.2">
      <c r="A23" t="s">
        <v>21</v>
      </c>
      <c r="B23" s="2">
        <v>2099.6463141070581</v>
      </c>
      <c r="C23" s="2">
        <v>2249.5501427734685</v>
      </c>
      <c r="D23" s="2">
        <v>674.86504283204056</v>
      </c>
      <c r="E23" s="2">
        <v>3374.3252141602024</v>
      </c>
    </row>
    <row r="24" spans="1:5" x14ac:dyDescent="0.2">
      <c r="A24" t="s">
        <v>22</v>
      </c>
      <c r="B24" s="2">
        <v>2483.7225353661725</v>
      </c>
      <c r="C24" s="2">
        <v>2661.0474090341331</v>
      </c>
      <c r="D24" s="2">
        <v>798.31422271023985</v>
      </c>
      <c r="E24" s="2">
        <v>3991.5711135511997</v>
      </c>
    </row>
    <row r="25" spans="1:5" x14ac:dyDescent="0.2">
      <c r="A25" t="s">
        <v>23</v>
      </c>
      <c r="B25" s="2">
        <v>2592.1632635011883</v>
      </c>
      <c r="C25" s="2">
        <v>2777.2302412662025</v>
      </c>
      <c r="D25" s="2">
        <v>833.16907237986084</v>
      </c>
      <c r="E25" s="2">
        <v>4165.8453618993035</v>
      </c>
    </row>
    <row r="26" spans="1:5" x14ac:dyDescent="0.2">
      <c r="A26" t="s">
        <v>24</v>
      </c>
      <c r="B26" s="2">
        <v>2582.2203578199569</v>
      </c>
      <c r="C26" s="2">
        <v>2766.5774638224407</v>
      </c>
      <c r="D26" s="2">
        <v>829.97323914673211</v>
      </c>
      <c r="E26" s="2">
        <v>4149.8661957336608</v>
      </c>
    </row>
    <row r="27" spans="1:5" x14ac:dyDescent="0.2">
      <c r="A27" t="s">
        <v>25</v>
      </c>
      <c r="B27" s="2">
        <v>2953.7685616378176</v>
      </c>
      <c r="C27" s="2">
        <v>3164.6522773422366</v>
      </c>
      <c r="D27" s="2">
        <v>949.39568320267108</v>
      </c>
      <c r="E27" s="2">
        <v>4746.9784160133549</v>
      </c>
    </row>
    <row r="28" spans="1:5" x14ac:dyDescent="0.2">
      <c r="A28" t="s">
        <v>26</v>
      </c>
      <c r="B28" s="2">
        <v>2613.275566724792</v>
      </c>
      <c r="C28" s="2">
        <v>2799.8498531559949</v>
      </c>
      <c r="D28" s="2">
        <v>839.95495594679846</v>
      </c>
      <c r="E28" s="2">
        <v>4199.7747797339925</v>
      </c>
    </row>
    <row r="29" spans="1:5" x14ac:dyDescent="0.2">
      <c r="A29" t="s">
        <v>27</v>
      </c>
      <c r="B29" s="2">
        <v>2908.4766713180256</v>
      </c>
      <c r="C29" s="2">
        <v>3116.1267815714409</v>
      </c>
      <c r="D29" s="2">
        <v>934.83803447143237</v>
      </c>
      <c r="E29" s="2">
        <v>4674.1901723571609</v>
      </c>
    </row>
    <row r="30" spans="1:5" x14ac:dyDescent="0.2">
      <c r="A30" t="s">
        <v>28</v>
      </c>
      <c r="B30" s="2">
        <v>2083.9287257019441</v>
      </c>
      <c r="C30" s="2">
        <v>2232.710400287689</v>
      </c>
      <c r="D30" s="2">
        <v>669.81312008630675</v>
      </c>
      <c r="E30" s="2">
        <v>3349.0656004315333</v>
      </c>
    </row>
    <row r="31" spans="1:5" x14ac:dyDescent="0.2">
      <c r="A31" t="s">
        <v>29</v>
      </c>
      <c r="B31" s="2">
        <v>2857.5941558441559</v>
      </c>
      <c r="C31" s="2">
        <v>3061.6115190818177</v>
      </c>
      <c r="D31" s="2">
        <v>918.48345572454537</v>
      </c>
      <c r="E31" s="2">
        <v>4592.4172786227264</v>
      </c>
    </row>
    <row r="32" spans="1:5" x14ac:dyDescent="0.2">
      <c r="A32" t="s">
        <v>30</v>
      </c>
      <c r="B32" s="2">
        <v>2194.8521104107804</v>
      </c>
      <c r="C32" s="2">
        <v>2351.5531378631354</v>
      </c>
      <c r="D32" s="2">
        <v>705.46594135894065</v>
      </c>
      <c r="E32" s="2">
        <v>3527.3297067947033</v>
      </c>
    </row>
    <row r="33" spans="1:5" x14ac:dyDescent="0.2">
      <c r="A33" t="s">
        <v>31</v>
      </c>
      <c r="B33" s="2">
        <v>2376.6526302790812</v>
      </c>
      <c r="C33" s="2">
        <v>2546.3332694873297</v>
      </c>
      <c r="D33" s="2">
        <v>763.89998084619901</v>
      </c>
      <c r="E33" s="2">
        <v>3819.4999042309946</v>
      </c>
    </row>
    <row r="34" spans="1:5" x14ac:dyDescent="0.2">
      <c r="A34" t="s">
        <v>32</v>
      </c>
      <c r="B34" s="2">
        <v>1945.8934638691369</v>
      </c>
      <c r="C34" s="2">
        <v>2084.8201385433808</v>
      </c>
      <c r="D34" s="2">
        <v>625.44604156301432</v>
      </c>
      <c r="E34" s="2">
        <v>3127.2302078150715</v>
      </c>
    </row>
    <row r="35" spans="1:5" x14ac:dyDescent="0.2">
      <c r="A35" t="s">
        <v>33</v>
      </c>
      <c r="B35" s="2">
        <v>2217.1924890679925</v>
      </c>
      <c r="C35" s="2">
        <v>2375.4885033865035</v>
      </c>
      <c r="D35" s="2">
        <v>712.6465510159511</v>
      </c>
      <c r="E35" s="2">
        <v>3563.2327550797554</v>
      </c>
    </row>
    <row r="36" spans="1:5" x14ac:dyDescent="0.2">
      <c r="A36" t="s">
        <v>34</v>
      </c>
      <c r="B36" s="2">
        <v>2277.3567969365918</v>
      </c>
      <c r="C36" s="2">
        <v>2439.9482299825199</v>
      </c>
      <c r="D36" s="2">
        <v>731.98446899475607</v>
      </c>
      <c r="E36" s="2">
        <v>3659.9223449737801</v>
      </c>
    </row>
    <row r="37" spans="1:5" x14ac:dyDescent="0.2">
      <c r="A37" t="s">
        <v>35</v>
      </c>
      <c r="B37" s="2">
        <v>2343.923612998291</v>
      </c>
      <c r="C37" s="2">
        <v>2511.2675705635811</v>
      </c>
      <c r="D37" s="2">
        <v>753.38027116907438</v>
      </c>
      <c r="E37" s="2">
        <v>3766.9013558453717</v>
      </c>
    </row>
    <row r="38" spans="1:5" x14ac:dyDescent="0.2">
      <c r="A38" t="s">
        <v>36</v>
      </c>
      <c r="B38" s="2">
        <v>2747.7040743794605</v>
      </c>
      <c r="C38" s="2">
        <v>2943.8758572289671</v>
      </c>
      <c r="D38" s="2">
        <v>883.16275716869018</v>
      </c>
      <c r="E38" s="2">
        <v>4415.8137858434511</v>
      </c>
    </row>
    <row r="39" spans="1:5" x14ac:dyDescent="0.2">
      <c r="A39" t="s">
        <v>37</v>
      </c>
      <c r="B39" s="2">
        <v>2025.6613321799307</v>
      </c>
      <c r="C39" s="2">
        <v>2170.2830178586501</v>
      </c>
      <c r="D39" s="2">
        <v>651.08490535759506</v>
      </c>
      <c r="E39" s="2">
        <v>3255.4245267879751</v>
      </c>
    </row>
    <row r="40" spans="1:5" x14ac:dyDescent="0.2">
      <c r="A40" t="s">
        <v>38</v>
      </c>
      <c r="B40" s="2">
        <v>2448.0895058976553</v>
      </c>
      <c r="C40" s="2">
        <v>2622.8703665533171</v>
      </c>
      <c r="D40" s="2">
        <v>786.86110996599518</v>
      </c>
      <c r="E40" s="2">
        <v>3934.3055498299755</v>
      </c>
    </row>
    <row r="41" spans="1:5" x14ac:dyDescent="0.2">
      <c r="A41" t="s">
        <v>39</v>
      </c>
      <c r="B41" s="2">
        <v>1975.459844313651</v>
      </c>
      <c r="C41" s="2">
        <v>2116.4974048064546</v>
      </c>
      <c r="D41" s="2">
        <v>634.9492214419364</v>
      </c>
      <c r="E41" s="2">
        <v>3174.7461072096821</v>
      </c>
    </row>
    <row r="42" spans="1:5" x14ac:dyDescent="0.2">
      <c r="A42" t="s">
        <v>40</v>
      </c>
      <c r="B42" s="2">
        <v>2653.4586579128809</v>
      </c>
      <c r="C42" s="2">
        <v>2842.9018081028389</v>
      </c>
      <c r="D42" s="2">
        <v>852.87054243085174</v>
      </c>
      <c r="E42" s="2">
        <v>4264.3527121542584</v>
      </c>
    </row>
    <row r="43" spans="1:5" x14ac:dyDescent="0.2">
      <c r="A43" t="s">
        <v>41</v>
      </c>
      <c r="B43" s="2">
        <v>2158.8066754501538</v>
      </c>
      <c r="C43" s="2">
        <v>2312.9342462825821</v>
      </c>
      <c r="D43" s="2">
        <v>693.88027388477462</v>
      </c>
      <c r="E43" s="2">
        <v>3469.4013694238729</v>
      </c>
    </row>
    <row r="44" spans="1:5" x14ac:dyDescent="0.2">
      <c r="A44" t="s">
        <v>42</v>
      </c>
      <c r="B44" s="2">
        <v>2359.3639921529193</v>
      </c>
      <c r="C44" s="2">
        <v>2527.8103124998779</v>
      </c>
      <c r="D44" s="2">
        <v>758.34309374996337</v>
      </c>
      <c r="E44" s="2">
        <v>3791.7154687498169</v>
      </c>
    </row>
    <row r="45" spans="1:5" x14ac:dyDescent="0.2">
      <c r="A45" t="s">
        <v>43</v>
      </c>
      <c r="B45" s="2">
        <v>2375.2604297610274</v>
      </c>
      <c r="C45" s="2">
        <v>2544.8416730917293</v>
      </c>
      <c r="D45" s="2">
        <v>763.45250192751882</v>
      </c>
      <c r="E45" s="2">
        <v>3817.2625096375941</v>
      </c>
    </row>
    <row r="46" spans="1:5" x14ac:dyDescent="0.2">
      <c r="A46" t="s">
        <v>44</v>
      </c>
      <c r="B46" s="2">
        <v>2093.2634066533356</v>
      </c>
      <c r="C46" s="2">
        <v>2242.7115289186686</v>
      </c>
      <c r="D46" s="2">
        <v>672.8134586756006</v>
      </c>
      <c r="E46" s="2">
        <v>3364.0672933780029</v>
      </c>
    </row>
    <row r="47" spans="1:5" x14ac:dyDescent="0.2">
      <c r="A47" t="s">
        <v>45</v>
      </c>
      <c r="B47" s="2">
        <v>2622.0632994118196</v>
      </c>
      <c r="C47" s="2">
        <v>2809.2649842606661</v>
      </c>
      <c r="D47" s="2">
        <v>842.77949527819987</v>
      </c>
      <c r="E47" s="2">
        <v>4213.8974763909991</v>
      </c>
    </row>
    <row r="48" spans="1:5" x14ac:dyDescent="0.2">
      <c r="A48" t="s">
        <v>46</v>
      </c>
      <c r="B48" s="2">
        <v>2279.0556463741582</v>
      </c>
      <c r="C48" s="2">
        <v>2441.7683684359117</v>
      </c>
      <c r="D48" s="2">
        <v>732.53051053077354</v>
      </c>
      <c r="E48" s="2">
        <v>3662.6525526538676</v>
      </c>
    </row>
    <row r="49" spans="1:8" x14ac:dyDescent="0.2">
      <c r="A49" t="s">
        <v>47</v>
      </c>
      <c r="B49" s="2">
        <v>1904.1872439239505</v>
      </c>
      <c r="C49" s="2">
        <v>2040.1363113664518</v>
      </c>
      <c r="D49" s="2">
        <v>612.04089340993551</v>
      </c>
      <c r="E49" s="2">
        <v>3060.2044670496775</v>
      </c>
    </row>
    <row r="50" spans="1:8" x14ac:dyDescent="0.2">
      <c r="A50" t="s">
        <v>48</v>
      </c>
      <c r="B50" s="2">
        <v>2491.2797486241261</v>
      </c>
      <c r="C50" s="2">
        <v>2669.1441680211951</v>
      </c>
      <c r="D50" s="2">
        <v>800.74325040635858</v>
      </c>
      <c r="E50" s="2">
        <v>4003.7162520317925</v>
      </c>
    </row>
    <row r="51" spans="1:8" x14ac:dyDescent="0.2">
      <c r="A51" t="s">
        <v>49</v>
      </c>
      <c r="B51" s="2">
        <v>2921.6554199694056</v>
      </c>
      <c r="C51" s="2">
        <v>3130.2464243470367</v>
      </c>
      <c r="D51" s="2">
        <v>939.07392730411107</v>
      </c>
      <c r="E51" s="2">
        <v>4695.3696365205551</v>
      </c>
    </row>
    <row r="52" spans="1:8" x14ac:dyDescent="0.2">
      <c r="A52" t="s">
        <v>50</v>
      </c>
      <c r="B52" s="2">
        <v>2741.1626047220107</v>
      </c>
      <c r="C52" s="2">
        <v>2936.8673606536172</v>
      </c>
      <c r="D52" s="2">
        <v>881.06020819608523</v>
      </c>
      <c r="E52" s="2">
        <v>4405.3010409804256</v>
      </c>
    </row>
    <row r="54" spans="1:8" x14ac:dyDescent="0.2">
      <c r="A54" t="s">
        <v>63</v>
      </c>
    </row>
    <row r="55" spans="1:8" ht="32" customHeight="1" x14ac:dyDescent="0.2">
      <c r="A55" s="18">
        <v>1</v>
      </c>
      <c r="B55" s="20" t="s">
        <v>80</v>
      </c>
      <c r="C55" s="20"/>
      <c r="D55" s="20"/>
      <c r="E55" s="20"/>
      <c r="F55" s="20"/>
      <c r="G55" s="20"/>
      <c r="H55" s="20"/>
    </row>
    <row r="56" spans="1:8" x14ac:dyDescent="0.2">
      <c r="A56" s="18">
        <v>2</v>
      </c>
      <c r="B56" s="16" t="s">
        <v>61</v>
      </c>
      <c r="C56" s="16"/>
      <c r="D56" s="16"/>
      <c r="E56" s="16"/>
      <c r="F56" s="17"/>
      <c r="G56" s="17"/>
      <c r="H56" s="17"/>
    </row>
    <row r="57" spans="1:8" x14ac:dyDescent="0.2">
      <c r="A57" s="18">
        <v>3</v>
      </c>
      <c r="B57" s="16" t="s">
        <v>62</v>
      </c>
      <c r="C57" s="16"/>
      <c r="D57" s="16"/>
      <c r="E57" s="16"/>
      <c r="F57" s="17"/>
      <c r="G57" s="17"/>
      <c r="H57" s="17"/>
    </row>
  </sheetData>
  <mergeCells count="1">
    <mergeCell ref="B55:H5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1FED8B-5F79-644F-8F79-1C491AD70CE4}">
  <dimension ref="A1:G56"/>
  <sheetViews>
    <sheetView workbookViewId="0"/>
  </sheetViews>
  <sheetFormatPr baseColWidth="10" defaultRowHeight="16" x14ac:dyDescent="0.2"/>
  <cols>
    <col min="2" max="2" width="31.33203125" customWidth="1"/>
    <col min="3" max="3" width="28.33203125" bestFit="1" customWidth="1"/>
    <col min="4" max="5" width="30.83203125" bestFit="1" customWidth="1"/>
  </cols>
  <sheetData>
    <row r="1" spans="1:5" s="4" customFormat="1" ht="51" x14ac:dyDescent="0.2">
      <c r="A1" s="7" t="s">
        <v>51</v>
      </c>
      <c r="B1" s="8" t="s">
        <v>81</v>
      </c>
      <c r="C1" s="8" t="s">
        <v>53</v>
      </c>
      <c r="D1" s="8" t="s">
        <v>56</v>
      </c>
      <c r="E1" s="8" t="s">
        <v>57</v>
      </c>
    </row>
    <row r="2" spans="1:5" x14ac:dyDescent="0.2">
      <c r="A2" t="s">
        <v>0</v>
      </c>
      <c r="B2" s="2">
        <v>12682.2</v>
      </c>
      <c r="C2" s="2">
        <f>B2*(1+4.12%)*(1+2.9%)</f>
        <v>13587.643132559999</v>
      </c>
      <c r="D2" s="2">
        <f>C2*0.1</f>
        <v>1358.7643132559999</v>
      </c>
      <c r="E2" s="2">
        <f>C2*0.5</f>
        <v>6793.8215662799994</v>
      </c>
    </row>
    <row r="3" spans="1:5" x14ac:dyDescent="0.2">
      <c r="A3" t="s">
        <v>1</v>
      </c>
      <c r="B3" s="2">
        <v>1407.6</v>
      </c>
      <c r="C3" s="2">
        <f t="shared" ref="C3:C52" si="0">B3*(1+4.12%)*(1+2.9%)</f>
        <v>1508.0953204799996</v>
      </c>
      <c r="D3" s="2">
        <f t="shared" ref="D3:D52" si="1">C3*0.1</f>
        <v>150.80953204799997</v>
      </c>
      <c r="E3" s="2">
        <f t="shared" ref="E3:E52" si="2">C3*0.5</f>
        <v>754.0476602399998</v>
      </c>
    </row>
    <row r="4" spans="1:5" x14ac:dyDescent="0.2">
      <c r="A4" t="s">
        <v>2</v>
      </c>
      <c r="B4" s="2">
        <v>16140.1</v>
      </c>
      <c r="C4" s="2">
        <f t="shared" si="0"/>
        <v>17292.419211479995</v>
      </c>
      <c r="D4" s="2">
        <f t="shared" si="1"/>
        <v>1729.2419211479996</v>
      </c>
      <c r="E4" s="2">
        <f t="shared" si="2"/>
        <v>8646.2096057399976</v>
      </c>
    </row>
    <row r="5" spans="1:5" x14ac:dyDescent="0.2">
      <c r="A5" t="s">
        <v>3</v>
      </c>
      <c r="B5" s="2">
        <v>8575.7999999999993</v>
      </c>
      <c r="C5" s="2">
        <f t="shared" si="0"/>
        <v>9188.0675258399988</v>
      </c>
      <c r="D5" s="2">
        <f t="shared" si="1"/>
        <v>918.80675258399992</v>
      </c>
      <c r="E5" s="2">
        <f t="shared" si="2"/>
        <v>4594.0337629199994</v>
      </c>
    </row>
    <row r="6" spans="1:5" x14ac:dyDescent="0.2">
      <c r="A6" t="s">
        <v>4</v>
      </c>
      <c r="B6" s="2">
        <v>84974.1</v>
      </c>
      <c r="C6" s="2">
        <f t="shared" si="0"/>
        <v>91040.808874679991</v>
      </c>
      <c r="D6" s="2">
        <f t="shared" si="1"/>
        <v>9104.0808874679988</v>
      </c>
      <c r="E6" s="2">
        <f t="shared" si="2"/>
        <v>45520.404437339996</v>
      </c>
    </row>
    <row r="7" spans="1:5" x14ac:dyDescent="0.2">
      <c r="A7" t="s">
        <v>5</v>
      </c>
      <c r="B7" s="2">
        <v>13187.599999999999</v>
      </c>
      <c r="C7" s="2">
        <f t="shared" si="0"/>
        <v>14129.126064479995</v>
      </c>
      <c r="D7" s="2">
        <f t="shared" si="1"/>
        <v>1412.9126064479997</v>
      </c>
      <c r="E7" s="2">
        <f t="shared" si="2"/>
        <v>7064.5630322399975</v>
      </c>
    </row>
    <row r="8" spans="1:5" x14ac:dyDescent="0.2">
      <c r="A8" t="s">
        <v>6</v>
      </c>
      <c r="B8" s="2">
        <v>8207.5999999999985</v>
      </c>
      <c r="C8" s="2">
        <f t="shared" si="0"/>
        <v>8793.5799604799977</v>
      </c>
      <c r="D8" s="2">
        <f t="shared" si="1"/>
        <v>879.35799604799979</v>
      </c>
      <c r="E8" s="2">
        <f t="shared" si="2"/>
        <v>4396.7899802399988</v>
      </c>
    </row>
    <row r="9" spans="1:5" x14ac:dyDescent="0.2">
      <c r="A9" t="s">
        <v>7</v>
      </c>
      <c r="B9" s="2">
        <v>2642.8</v>
      </c>
      <c r="C9" s="2">
        <f t="shared" si="0"/>
        <v>2831.4821774399998</v>
      </c>
      <c r="D9" s="2">
        <f t="shared" si="1"/>
        <v>283.14821774399996</v>
      </c>
      <c r="E9" s="2">
        <f t="shared" si="2"/>
        <v>1415.7410887199999</v>
      </c>
    </row>
    <row r="10" spans="1:5" x14ac:dyDescent="0.2">
      <c r="A10" t="s">
        <v>8</v>
      </c>
      <c r="B10" s="2">
        <v>1605.3</v>
      </c>
      <c r="C10" s="2">
        <f t="shared" si="0"/>
        <v>1719.9100724399998</v>
      </c>
      <c r="D10" s="2">
        <f t="shared" si="1"/>
        <v>171.991007244</v>
      </c>
      <c r="E10" s="2">
        <f t="shared" si="2"/>
        <v>859.9550362199999</v>
      </c>
    </row>
    <row r="11" spans="1:5" x14ac:dyDescent="0.2">
      <c r="A11" t="s">
        <v>9</v>
      </c>
      <c r="B11" s="2">
        <v>45030</v>
      </c>
      <c r="C11" s="2">
        <f t="shared" si="0"/>
        <v>48244.907843999994</v>
      </c>
      <c r="D11" s="2">
        <f t="shared" si="1"/>
        <v>4824.4907843999999</v>
      </c>
      <c r="E11" s="2">
        <f t="shared" si="2"/>
        <v>24122.453921999997</v>
      </c>
    </row>
    <row r="12" spans="1:5" x14ac:dyDescent="0.2">
      <c r="A12" t="s">
        <v>10</v>
      </c>
      <c r="B12" s="2">
        <v>26182</v>
      </c>
      <c r="C12" s="2">
        <f t="shared" si="0"/>
        <v>28051.258653599994</v>
      </c>
      <c r="D12" s="2">
        <f t="shared" si="1"/>
        <v>2805.1258653599998</v>
      </c>
      <c r="E12" s="2">
        <f t="shared" si="2"/>
        <v>14025.629326799997</v>
      </c>
    </row>
    <row r="13" spans="1:5" x14ac:dyDescent="0.2">
      <c r="A13" t="s">
        <v>11</v>
      </c>
      <c r="B13" s="2">
        <v>2322</v>
      </c>
      <c r="C13" s="2">
        <f t="shared" si="0"/>
        <v>2487.7787255999992</v>
      </c>
      <c r="D13" s="2">
        <f t="shared" si="1"/>
        <v>248.77787255999993</v>
      </c>
      <c r="E13" s="2">
        <f t="shared" si="2"/>
        <v>1243.8893627999996</v>
      </c>
    </row>
    <row r="14" spans="1:5" x14ac:dyDescent="0.2">
      <c r="A14" t="s">
        <v>12</v>
      </c>
      <c r="B14" s="2">
        <v>4790.8999999999996</v>
      </c>
      <c r="C14" s="2">
        <f t="shared" si="0"/>
        <v>5132.9453473199983</v>
      </c>
      <c r="D14" s="2">
        <f t="shared" si="1"/>
        <v>513.29453473199987</v>
      </c>
      <c r="E14" s="2">
        <f t="shared" si="2"/>
        <v>2566.4726736599991</v>
      </c>
    </row>
    <row r="15" spans="1:5" x14ac:dyDescent="0.2">
      <c r="A15" t="s">
        <v>13</v>
      </c>
      <c r="B15" s="2">
        <v>28415.599999999999</v>
      </c>
      <c r="C15" s="2">
        <f t="shared" si="0"/>
        <v>30444.326078879993</v>
      </c>
      <c r="D15" s="2">
        <f t="shared" si="1"/>
        <v>3044.4326078879994</v>
      </c>
      <c r="E15" s="2">
        <f t="shared" si="2"/>
        <v>15222.163039439996</v>
      </c>
    </row>
    <row r="16" spans="1:5" x14ac:dyDescent="0.2">
      <c r="A16" t="s">
        <v>14</v>
      </c>
      <c r="B16" s="2">
        <v>18296.5</v>
      </c>
      <c r="C16" s="2">
        <f t="shared" si="0"/>
        <v>19602.774958199996</v>
      </c>
      <c r="D16" s="2">
        <f t="shared" si="1"/>
        <v>1960.2774958199998</v>
      </c>
      <c r="E16" s="2">
        <f t="shared" si="2"/>
        <v>9801.387479099998</v>
      </c>
    </row>
    <row r="17" spans="1:5" x14ac:dyDescent="0.2">
      <c r="A17" t="s">
        <v>15</v>
      </c>
      <c r="B17" s="2">
        <v>9548.2999999999993</v>
      </c>
      <c r="C17" s="2">
        <f t="shared" si="0"/>
        <v>10229.998968839996</v>
      </c>
      <c r="D17" s="2">
        <f t="shared" si="1"/>
        <v>1022.9998968839997</v>
      </c>
      <c r="E17" s="2">
        <f t="shared" si="2"/>
        <v>5114.9994844199982</v>
      </c>
    </row>
    <row r="18" spans="1:5" x14ac:dyDescent="0.2">
      <c r="A18" t="s">
        <v>16</v>
      </c>
      <c r="B18" s="2">
        <v>7032.1</v>
      </c>
      <c r="C18" s="2">
        <f t="shared" si="0"/>
        <v>7534.1553730799988</v>
      </c>
      <c r="D18" s="2">
        <f t="shared" si="1"/>
        <v>753.4155373079999</v>
      </c>
      <c r="E18" s="2">
        <f t="shared" si="2"/>
        <v>3767.0776865399994</v>
      </c>
    </row>
    <row r="19" spans="1:5" x14ac:dyDescent="0.2">
      <c r="A19" t="s">
        <v>17</v>
      </c>
      <c r="B19" s="2">
        <v>11920.6</v>
      </c>
      <c r="C19" s="2">
        <f t="shared" si="0"/>
        <v>12771.668852879999</v>
      </c>
      <c r="D19" s="2">
        <f t="shared" si="1"/>
        <v>1277.166885288</v>
      </c>
      <c r="E19" s="2">
        <f t="shared" si="2"/>
        <v>6385.8344264399993</v>
      </c>
    </row>
    <row r="20" spans="1:5" x14ac:dyDescent="0.2">
      <c r="A20" t="s">
        <v>18</v>
      </c>
      <c r="B20" s="2">
        <v>11627.2</v>
      </c>
      <c r="C20" s="2">
        <f t="shared" si="0"/>
        <v>12457.321618559999</v>
      </c>
      <c r="D20" s="2">
        <f t="shared" si="1"/>
        <v>1245.7321618559999</v>
      </c>
      <c r="E20" s="2">
        <f t="shared" si="2"/>
        <v>6228.6608092799997</v>
      </c>
    </row>
    <row r="21" spans="1:5" x14ac:dyDescent="0.2">
      <c r="A21" t="s">
        <v>19</v>
      </c>
      <c r="B21" s="2">
        <v>4187.6000000000004</v>
      </c>
      <c r="C21" s="2">
        <f t="shared" si="0"/>
        <v>4486.5728644799992</v>
      </c>
      <c r="D21" s="2">
        <f t="shared" si="1"/>
        <v>448.65728644799992</v>
      </c>
      <c r="E21" s="2">
        <f t="shared" si="2"/>
        <v>2243.2864322399996</v>
      </c>
    </row>
    <row r="22" spans="1:5" x14ac:dyDescent="0.2">
      <c r="A22" t="s">
        <v>20</v>
      </c>
      <c r="B22" s="2">
        <v>13440.3</v>
      </c>
      <c r="C22" s="2">
        <f t="shared" si="0"/>
        <v>14399.867530439997</v>
      </c>
      <c r="D22" s="2">
        <f t="shared" si="1"/>
        <v>1439.9867530439997</v>
      </c>
      <c r="E22" s="2">
        <f t="shared" si="2"/>
        <v>7199.9337652199983</v>
      </c>
    </row>
    <row r="23" spans="1:5" x14ac:dyDescent="0.2">
      <c r="A23" t="s">
        <v>21</v>
      </c>
      <c r="B23" s="2">
        <v>14696.7</v>
      </c>
      <c r="C23" s="2">
        <f t="shared" si="0"/>
        <v>15745.967957159997</v>
      </c>
      <c r="D23" s="2">
        <f t="shared" si="1"/>
        <v>1574.5967957159999</v>
      </c>
      <c r="E23" s="2">
        <f t="shared" si="2"/>
        <v>7872.9839785799986</v>
      </c>
    </row>
    <row r="24" spans="1:5" x14ac:dyDescent="0.2">
      <c r="A24" t="s">
        <v>22</v>
      </c>
      <c r="B24" s="2">
        <v>24936.3</v>
      </c>
      <c r="C24" s="2">
        <f t="shared" si="0"/>
        <v>26716.622151239993</v>
      </c>
      <c r="D24" s="2">
        <f t="shared" si="1"/>
        <v>2671.6622151239994</v>
      </c>
      <c r="E24" s="2">
        <f t="shared" si="2"/>
        <v>13358.311075619997</v>
      </c>
    </row>
    <row r="25" spans="1:5" x14ac:dyDescent="0.2">
      <c r="A25" t="s">
        <v>23</v>
      </c>
      <c r="B25" s="2">
        <v>14877.8</v>
      </c>
      <c r="C25" s="2">
        <f t="shared" si="0"/>
        <v>15939.997555439997</v>
      </c>
      <c r="D25" s="2">
        <f t="shared" si="1"/>
        <v>1593.9997555439998</v>
      </c>
      <c r="E25" s="2">
        <f t="shared" si="2"/>
        <v>7969.9987777199985</v>
      </c>
    </row>
    <row r="26" spans="1:5" x14ac:dyDescent="0.2">
      <c r="A26" t="s">
        <v>24</v>
      </c>
      <c r="B26" s="2">
        <v>7591</v>
      </c>
      <c r="C26" s="2">
        <f t="shared" si="0"/>
        <v>8132.9579267999989</v>
      </c>
      <c r="D26" s="2">
        <f t="shared" si="1"/>
        <v>813.29579267999998</v>
      </c>
      <c r="E26" s="2">
        <f t="shared" si="2"/>
        <v>4066.4789633999994</v>
      </c>
    </row>
    <row r="27" spans="1:5" x14ac:dyDescent="0.2">
      <c r="A27" t="s">
        <v>25</v>
      </c>
      <c r="B27" s="2">
        <v>18306.2</v>
      </c>
      <c r="C27" s="2">
        <f t="shared" si="0"/>
        <v>19613.167487759998</v>
      </c>
      <c r="D27" s="2">
        <f t="shared" si="1"/>
        <v>1961.3167487759999</v>
      </c>
      <c r="E27" s="2">
        <f t="shared" si="2"/>
        <v>9806.583743879999</v>
      </c>
    </row>
    <row r="28" spans="1:5" x14ac:dyDescent="0.2">
      <c r="A28" t="s">
        <v>26</v>
      </c>
      <c r="B28" s="2">
        <v>2960.7</v>
      </c>
      <c r="C28" s="2">
        <f t="shared" si="0"/>
        <v>3172.0785843599992</v>
      </c>
      <c r="D28" s="2">
        <f t="shared" si="1"/>
        <v>317.20785843599992</v>
      </c>
      <c r="E28" s="2">
        <f t="shared" si="2"/>
        <v>1586.0392921799996</v>
      </c>
    </row>
    <row r="29" spans="1:5" x14ac:dyDescent="0.2">
      <c r="A29" t="s">
        <v>27</v>
      </c>
      <c r="B29" s="2">
        <v>5754.9</v>
      </c>
      <c r="C29" s="2">
        <f t="shared" si="0"/>
        <v>6165.7699345199981</v>
      </c>
      <c r="D29" s="2">
        <f t="shared" si="1"/>
        <v>616.5769934519999</v>
      </c>
      <c r="E29" s="2">
        <f t="shared" si="2"/>
        <v>3082.884967259999</v>
      </c>
    </row>
    <row r="30" spans="1:5" x14ac:dyDescent="0.2">
      <c r="A30" t="s">
        <v>28</v>
      </c>
      <c r="B30" s="2">
        <v>6654.2000000000007</v>
      </c>
      <c r="C30" s="2">
        <f t="shared" si="0"/>
        <v>7129.2752781599993</v>
      </c>
      <c r="D30" s="2">
        <f t="shared" si="1"/>
        <v>712.92752781599995</v>
      </c>
      <c r="E30" s="2">
        <f t="shared" si="2"/>
        <v>3564.6376390799996</v>
      </c>
    </row>
    <row r="31" spans="1:5" x14ac:dyDescent="0.2">
      <c r="A31" t="s">
        <v>29</v>
      </c>
      <c r="B31" s="2">
        <v>4005.3</v>
      </c>
      <c r="C31" s="2">
        <f t="shared" si="0"/>
        <v>4291.2575924399998</v>
      </c>
      <c r="D31" s="2">
        <f t="shared" si="1"/>
        <v>429.12575924399999</v>
      </c>
      <c r="E31" s="2">
        <f t="shared" si="2"/>
        <v>2145.6287962199999</v>
      </c>
    </row>
    <row r="32" spans="1:5" x14ac:dyDescent="0.2">
      <c r="A32" t="s">
        <v>30</v>
      </c>
      <c r="B32" s="2">
        <v>20392.8</v>
      </c>
      <c r="C32" s="2">
        <f t="shared" si="0"/>
        <v>21848.739877439995</v>
      </c>
      <c r="D32" s="2">
        <f t="shared" si="1"/>
        <v>2184.8739877439998</v>
      </c>
      <c r="E32" s="2">
        <f t="shared" si="2"/>
        <v>10924.369938719998</v>
      </c>
    </row>
    <row r="33" spans="1:5" x14ac:dyDescent="0.2">
      <c r="A33" t="s">
        <v>31</v>
      </c>
      <c r="B33" s="2">
        <v>5025.1000000000004</v>
      </c>
      <c r="C33" s="2">
        <f t="shared" si="0"/>
        <v>5383.8660094799989</v>
      </c>
      <c r="D33" s="2">
        <f t="shared" si="1"/>
        <v>538.38660094799991</v>
      </c>
      <c r="E33" s="2">
        <f t="shared" si="2"/>
        <v>2691.9330047399994</v>
      </c>
    </row>
    <row r="34" spans="1:5" x14ac:dyDescent="0.2">
      <c r="A34" t="s">
        <v>32</v>
      </c>
      <c r="B34" s="2">
        <v>38093.699999999997</v>
      </c>
      <c r="C34" s="2">
        <f t="shared" si="0"/>
        <v>40813.39209275999</v>
      </c>
      <c r="D34" s="2">
        <f t="shared" si="1"/>
        <v>4081.3392092759991</v>
      </c>
      <c r="E34" s="2">
        <f t="shared" si="2"/>
        <v>20406.696046379995</v>
      </c>
    </row>
    <row r="35" spans="1:5" x14ac:dyDescent="0.2">
      <c r="A35" t="s">
        <v>33</v>
      </c>
      <c r="B35" s="2">
        <v>24029.199999999997</v>
      </c>
      <c r="C35" s="2">
        <f t="shared" si="0"/>
        <v>25744.759928159991</v>
      </c>
      <c r="D35" s="2">
        <f t="shared" si="1"/>
        <v>2574.4759928159992</v>
      </c>
      <c r="E35" s="2">
        <f t="shared" si="2"/>
        <v>12872.379964079995</v>
      </c>
    </row>
    <row r="36" spans="1:5" x14ac:dyDescent="0.2">
      <c r="A36" t="s">
        <v>34</v>
      </c>
      <c r="B36" s="2">
        <v>1784.6999999999998</v>
      </c>
      <c r="C36" s="2">
        <f t="shared" si="0"/>
        <v>1912.1182995599993</v>
      </c>
      <c r="D36" s="2">
        <f t="shared" si="1"/>
        <v>191.21182995599995</v>
      </c>
      <c r="E36" s="2">
        <f t="shared" si="2"/>
        <v>956.05914977999964</v>
      </c>
    </row>
    <row r="37" spans="1:5" x14ac:dyDescent="0.2">
      <c r="A37" t="s">
        <v>35</v>
      </c>
      <c r="B37" s="2">
        <v>27625.1</v>
      </c>
      <c r="C37" s="2">
        <f t="shared" si="0"/>
        <v>29597.388489479992</v>
      </c>
      <c r="D37" s="2">
        <f t="shared" si="1"/>
        <v>2959.7388489479995</v>
      </c>
      <c r="E37" s="2">
        <f t="shared" si="2"/>
        <v>14798.694244739996</v>
      </c>
    </row>
    <row r="38" spans="1:5" x14ac:dyDescent="0.2">
      <c r="A38" t="s">
        <v>36</v>
      </c>
      <c r="B38" s="2">
        <v>11140</v>
      </c>
      <c r="C38" s="2">
        <f t="shared" si="0"/>
        <v>11935.338071999999</v>
      </c>
      <c r="D38" s="2">
        <f t="shared" si="1"/>
        <v>1193.5338072</v>
      </c>
      <c r="E38" s="2">
        <f t="shared" si="2"/>
        <v>5967.6690359999993</v>
      </c>
    </row>
    <row r="39" spans="1:5" x14ac:dyDescent="0.2">
      <c r="A39" t="s">
        <v>37</v>
      </c>
      <c r="B39" s="2">
        <v>8573.6</v>
      </c>
      <c r="C39" s="2">
        <f t="shared" si="0"/>
        <v>9185.7104572799981</v>
      </c>
      <c r="D39" s="2">
        <f t="shared" si="1"/>
        <v>918.57104572799983</v>
      </c>
      <c r="E39" s="2">
        <f t="shared" si="2"/>
        <v>4592.855228639999</v>
      </c>
    </row>
    <row r="40" spans="1:5" x14ac:dyDescent="0.2">
      <c r="A40" t="s">
        <v>38</v>
      </c>
      <c r="B40" s="2">
        <v>31731.800000000003</v>
      </c>
      <c r="C40" s="2">
        <f t="shared" si="0"/>
        <v>33997.285514639996</v>
      </c>
      <c r="D40" s="2">
        <f t="shared" si="1"/>
        <v>3399.7285514639998</v>
      </c>
      <c r="E40" s="2">
        <f t="shared" si="2"/>
        <v>16998.642757319998</v>
      </c>
    </row>
    <row r="41" spans="1:5" x14ac:dyDescent="0.2">
      <c r="A41" t="s">
        <v>39</v>
      </c>
      <c r="B41" s="2">
        <v>2165.4</v>
      </c>
      <c r="C41" s="2">
        <f t="shared" si="0"/>
        <v>2319.9982999199997</v>
      </c>
      <c r="D41" s="2">
        <f t="shared" si="1"/>
        <v>231.99982999199997</v>
      </c>
      <c r="E41" s="2">
        <f t="shared" si="2"/>
        <v>1159.9991499599998</v>
      </c>
    </row>
    <row r="42" spans="1:5" x14ac:dyDescent="0.2">
      <c r="A42" t="s">
        <v>40</v>
      </c>
      <c r="B42" s="2">
        <v>14261.900000000001</v>
      </c>
      <c r="C42" s="2">
        <f t="shared" si="0"/>
        <v>15280.125498119998</v>
      </c>
      <c r="D42" s="2">
        <f t="shared" si="1"/>
        <v>1528.0125498119999</v>
      </c>
      <c r="E42" s="2">
        <f t="shared" si="2"/>
        <v>7640.0627490599991</v>
      </c>
    </row>
    <row r="43" spans="1:5" x14ac:dyDescent="0.2">
      <c r="A43" t="s">
        <v>41</v>
      </c>
      <c r="B43" s="2">
        <v>1985.3</v>
      </c>
      <c r="C43" s="2">
        <f t="shared" si="0"/>
        <v>2127.0400964399996</v>
      </c>
      <c r="D43" s="2">
        <f t="shared" si="1"/>
        <v>212.70400964399997</v>
      </c>
      <c r="E43" s="2">
        <f t="shared" si="2"/>
        <v>1063.5200482199998</v>
      </c>
    </row>
    <row r="44" spans="1:5" x14ac:dyDescent="0.2">
      <c r="A44" t="s">
        <v>42</v>
      </c>
      <c r="B44" s="2">
        <v>16818.8</v>
      </c>
      <c r="C44" s="2">
        <f t="shared" si="0"/>
        <v>18019.574862239995</v>
      </c>
      <c r="D44" s="2">
        <f t="shared" si="1"/>
        <v>1801.9574862239997</v>
      </c>
      <c r="E44" s="2">
        <f t="shared" si="2"/>
        <v>9009.7874311199976</v>
      </c>
    </row>
    <row r="45" spans="1:5" x14ac:dyDescent="0.2">
      <c r="A45" t="s">
        <v>43</v>
      </c>
      <c r="B45" s="2">
        <v>72432.299999999988</v>
      </c>
      <c r="C45" s="2">
        <f t="shared" si="0"/>
        <v>77603.589572039971</v>
      </c>
      <c r="D45" s="2">
        <f t="shared" si="1"/>
        <v>7760.3589572039973</v>
      </c>
      <c r="E45" s="2">
        <f t="shared" si="2"/>
        <v>38801.794786019986</v>
      </c>
    </row>
    <row r="46" spans="1:5" x14ac:dyDescent="0.2">
      <c r="A46" t="s">
        <v>44</v>
      </c>
      <c r="B46" s="2">
        <v>7152.2</v>
      </c>
      <c r="C46" s="2">
        <f t="shared" si="0"/>
        <v>7662.8298885599988</v>
      </c>
      <c r="D46" s="2">
        <f t="shared" si="1"/>
        <v>766.28298885599997</v>
      </c>
      <c r="E46" s="2">
        <f t="shared" si="2"/>
        <v>3831.4149442799994</v>
      </c>
    </row>
    <row r="47" spans="1:5" x14ac:dyDescent="0.2">
      <c r="A47" t="s">
        <v>45</v>
      </c>
      <c r="B47" s="2">
        <v>1698</v>
      </c>
      <c r="C47" s="2">
        <f t="shared" si="0"/>
        <v>1819.2283703999997</v>
      </c>
      <c r="D47" s="2">
        <f t="shared" si="1"/>
        <v>181.92283703999999</v>
      </c>
      <c r="E47" s="2">
        <f t="shared" si="2"/>
        <v>909.61418519999984</v>
      </c>
    </row>
    <row r="48" spans="1:5" x14ac:dyDescent="0.2">
      <c r="A48" t="s">
        <v>46</v>
      </c>
      <c r="B48" s="2">
        <v>19859.599999999999</v>
      </c>
      <c r="C48" s="2">
        <f t="shared" si="0"/>
        <v>21277.472170079993</v>
      </c>
      <c r="D48" s="2">
        <f t="shared" si="1"/>
        <v>2127.7472170079996</v>
      </c>
      <c r="E48" s="2">
        <f t="shared" si="2"/>
        <v>10638.736085039996</v>
      </c>
    </row>
    <row r="49" spans="1:7" x14ac:dyDescent="0.2">
      <c r="A49" t="s">
        <v>47</v>
      </c>
      <c r="B49" s="2">
        <v>14883.4</v>
      </c>
      <c r="C49" s="2">
        <f t="shared" si="0"/>
        <v>15945.997366319996</v>
      </c>
      <c r="D49" s="2">
        <f t="shared" si="1"/>
        <v>1594.5997366319998</v>
      </c>
      <c r="E49" s="2">
        <f t="shared" si="2"/>
        <v>7972.9986831599981</v>
      </c>
    </row>
    <row r="50" spans="1:7" x14ac:dyDescent="0.2">
      <c r="A50" t="s">
        <v>48</v>
      </c>
      <c r="B50" s="2">
        <v>4410.5</v>
      </c>
      <c r="C50" s="2">
        <f t="shared" si="0"/>
        <v>4725.3867653999996</v>
      </c>
      <c r="D50" s="2">
        <f t="shared" si="1"/>
        <v>472.53867653999998</v>
      </c>
      <c r="E50" s="2">
        <f t="shared" si="2"/>
        <v>2362.6933826999998</v>
      </c>
    </row>
    <row r="51" spans="1:7" x14ac:dyDescent="0.2">
      <c r="A51" t="s">
        <v>49</v>
      </c>
      <c r="B51" s="2">
        <v>17274.099999999999</v>
      </c>
      <c r="C51" s="2">
        <f t="shared" si="0"/>
        <v>18507.380914679994</v>
      </c>
      <c r="D51" s="2">
        <f t="shared" si="1"/>
        <v>1850.7380914679995</v>
      </c>
      <c r="E51" s="2">
        <f t="shared" si="2"/>
        <v>9253.690457339997</v>
      </c>
    </row>
    <row r="52" spans="1:7" x14ac:dyDescent="0.2">
      <c r="A52" t="s">
        <v>50</v>
      </c>
      <c r="B52" s="2">
        <v>1601.4</v>
      </c>
      <c r="C52" s="2">
        <f t="shared" si="0"/>
        <v>1715.7316327199997</v>
      </c>
      <c r="D52" s="2">
        <f t="shared" si="1"/>
        <v>171.57316327199999</v>
      </c>
      <c r="E52" s="2">
        <f t="shared" si="2"/>
        <v>857.86581635999983</v>
      </c>
    </row>
    <row r="54" spans="1:7" x14ac:dyDescent="0.2">
      <c r="A54" t="s">
        <v>63</v>
      </c>
    </row>
    <row r="55" spans="1:7" ht="32" customHeight="1" x14ac:dyDescent="0.2">
      <c r="A55" s="18">
        <v>1</v>
      </c>
      <c r="B55" s="20" t="s">
        <v>80</v>
      </c>
      <c r="C55" s="20"/>
      <c r="D55" s="20"/>
      <c r="E55" s="20"/>
      <c r="F55" s="20"/>
      <c r="G55" s="1"/>
    </row>
    <row r="56" spans="1:7" x14ac:dyDescent="0.2">
      <c r="A56">
        <v>2</v>
      </c>
      <c r="B56" s="19" t="s">
        <v>61</v>
      </c>
      <c r="C56" s="19"/>
      <c r="D56" s="19"/>
      <c r="E56" s="19"/>
      <c r="F56" s="19"/>
    </row>
  </sheetData>
  <mergeCells count="2">
    <mergeCell ref="B55:F55"/>
    <mergeCell ref="B56:F5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8A3BF-9A5B-2E49-B075-C816A16DDE3E}">
  <dimension ref="A1:F12"/>
  <sheetViews>
    <sheetView zoomScale="120" zoomScaleNormal="120" workbookViewId="0">
      <selection activeCell="D20" sqref="D20"/>
    </sheetView>
  </sheetViews>
  <sheetFormatPr baseColWidth="10" defaultRowHeight="16" x14ac:dyDescent="0.2"/>
  <cols>
    <col min="1" max="1" width="28.33203125" style="4" customWidth="1"/>
    <col min="2" max="2" width="3.5" style="4" bestFit="1" customWidth="1"/>
    <col min="3" max="3" width="25.33203125" bestFit="1" customWidth="1"/>
    <col min="4" max="4" width="21" style="13" bestFit="1" customWidth="1"/>
    <col min="5" max="6" width="22.1640625" style="13" bestFit="1" customWidth="1"/>
  </cols>
  <sheetData>
    <row r="1" spans="1:6" ht="19" x14ac:dyDescent="0.25">
      <c r="A1" s="21" t="s">
        <v>69</v>
      </c>
      <c r="B1" s="22"/>
      <c r="C1" s="22"/>
      <c r="D1" s="23" t="s">
        <v>70</v>
      </c>
      <c r="E1" s="23"/>
      <c r="F1" s="23"/>
    </row>
    <row r="2" spans="1:6" x14ac:dyDescent="0.2">
      <c r="A2" s="22"/>
      <c r="B2" s="22"/>
      <c r="C2" s="22"/>
      <c r="D2" s="3" t="s">
        <v>58</v>
      </c>
      <c r="E2" s="3" t="s">
        <v>59</v>
      </c>
      <c r="F2" s="3" t="s">
        <v>60</v>
      </c>
    </row>
    <row r="3" spans="1:6" ht="17" x14ac:dyDescent="0.2">
      <c r="A3" s="22"/>
      <c r="B3" s="22"/>
      <c r="C3" s="22"/>
      <c r="D3" s="12" t="s">
        <v>73</v>
      </c>
      <c r="E3" s="12" t="s">
        <v>72</v>
      </c>
      <c r="F3" s="12" t="s">
        <v>71</v>
      </c>
    </row>
    <row r="4" spans="1:6" ht="17" x14ac:dyDescent="0.2">
      <c r="A4" s="21" t="s">
        <v>78</v>
      </c>
      <c r="B4" s="5" t="s">
        <v>58</v>
      </c>
      <c r="C4" s="1" t="s">
        <v>74</v>
      </c>
      <c r="D4" s="6">
        <f>(39307657801+18653809057)/1000000000</f>
        <v>57.961466858000001</v>
      </c>
      <c r="E4" s="6">
        <f>(135147572634+18653809057)/1000000000</f>
        <v>153.80138169099999</v>
      </c>
      <c r="F4" s="6">
        <f>(272061736680+18653809057)/1000000000</f>
        <v>290.71554573700001</v>
      </c>
    </row>
    <row r="5" spans="1:6" ht="17" x14ac:dyDescent="0.2">
      <c r="A5" s="21"/>
      <c r="B5" s="5" t="s">
        <v>59</v>
      </c>
      <c r="C5" s="1" t="s">
        <v>75</v>
      </c>
      <c r="D5" s="6">
        <f>(39307657801+38259169626)/1000000000</f>
        <v>77.566827427000007</v>
      </c>
      <c r="E5" s="6">
        <f>(135147572634+38259169626)/1000000000</f>
        <v>173.40674225999999</v>
      </c>
      <c r="F5" s="6">
        <f>(272061736680+38259169626)/1000000000</f>
        <v>310.32090630599998</v>
      </c>
    </row>
    <row r="6" spans="1:6" ht="17" x14ac:dyDescent="0.2">
      <c r="A6" s="21"/>
      <c r="B6" s="5" t="s">
        <v>60</v>
      </c>
      <c r="C6" s="1" t="s">
        <v>76</v>
      </c>
      <c r="D6" s="6">
        <f>(39307657801+77469890765)/1000000000</f>
        <v>116.77754856599999</v>
      </c>
      <c r="E6" s="6">
        <f>(135147572634+77469890765)/1000000000</f>
        <v>212.617463399</v>
      </c>
      <c r="F6" s="6">
        <f>(272061736680+77469890765)/1000000000</f>
        <v>349.53162744500003</v>
      </c>
    </row>
    <row r="8" spans="1:6" x14ac:dyDescent="0.2">
      <c r="A8" s="14" t="s">
        <v>63</v>
      </c>
    </row>
    <row r="9" spans="1:6" x14ac:dyDescent="0.2">
      <c r="A9" s="4">
        <v>1</v>
      </c>
      <c r="B9" s="4" t="s">
        <v>64</v>
      </c>
    </row>
    <row r="10" spans="1:6" x14ac:dyDescent="0.2">
      <c r="A10" s="4">
        <v>2</v>
      </c>
      <c r="B10" s="4" t="s">
        <v>77</v>
      </c>
    </row>
    <row r="11" spans="1:6" x14ac:dyDescent="0.2">
      <c r="A11" s="15"/>
      <c r="B11" s="15"/>
    </row>
    <row r="12" spans="1:6" x14ac:dyDescent="0.2">
      <c r="A12" s="15"/>
      <c r="B12" s="15"/>
    </row>
  </sheetData>
  <mergeCells count="3">
    <mergeCell ref="A1:C3"/>
    <mergeCell ref="D1:F1"/>
    <mergeCell ref="A4:A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Intro</vt:lpstr>
      <vt:lpstr>A. Household Effect (v2)</vt:lpstr>
      <vt:lpstr>B. Regional Effect (v2)</vt:lpstr>
      <vt:lpstr>C. Federal Revenue Impact (v3)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Weifeng Zhong</dc:creator>
  <cp:lastModifiedBy>Weifeng Zhong</cp:lastModifiedBy>
  <dcterms:created xsi:type="dcterms:W3CDTF">2025-03-13T16:17:53Z</dcterms:created>
  <dcterms:modified xsi:type="dcterms:W3CDTF">2025-03-31T18:16:39Z</dcterms:modified>
</cp:coreProperties>
</file>