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filterPrivacy="1" codeName="ThisWorkbook"/>
  <bookViews>
    <workbookView xWindow="0" yWindow="0" windowWidth="10932" windowHeight="6888" activeTab="1" xr2:uid="{00000000-000D-0000-FFFF-FFFF00000000}"/>
  </bookViews>
  <sheets>
    <sheet name="Traditional QP" sheetId="1" r:id="rId1"/>
    <sheet name="Portfolio Optimization with TCA" sheetId="4" r:id="rId2"/>
    <sheet name="QUESTIONS" sheetId="5" r:id="rId3"/>
  </sheets>
  <definedNames>
    <definedName name="solver_adj" localSheetId="1" hidden="1">'Portfolio Optimization with TCA'!$I$4:$I$53</definedName>
    <definedName name="solver_adj" localSheetId="0" hidden="1">'Traditional QP'!$I$4:$I$53</definedName>
    <definedName name="solver_cvg" localSheetId="1" hidden="1">0.0001</definedName>
    <definedName name="solver_cvg" localSheetId="0" hidden="1">0.0001</definedName>
    <definedName name="solver_drv" localSheetId="1" hidden="1">1</definedName>
    <definedName name="solver_drv" localSheetId="0" hidden="1">1</definedName>
    <definedName name="solver_eng" localSheetId="1" hidden="1">1</definedName>
    <definedName name="solver_eng" localSheetId="0" hidden="1">1</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lhs1" localSheetId="1" hidden="1">'Portfolio Optimization with TCA'!$I$4:$I$53</definedName>
    <definedName name="solver_lhs1" localSheetId="0" hidden="1">'Traditional QP'!$I$4:$I$53</definedName>
    <definedName name="solver_lhs2" localSheetId="1" hidden="1">'Portfolio Optimization with TCA'!$I$4:$I$53</definedName>
    <definedName name="solver_lhs2" localSheetId="0" hidden="1">'Traditional QP'!$I$4:$I$53</definedName>
    <definedName name="solver_lhs3" localSheetId="1" hidden="1">'Portfolio Optimization with TCA'!$I$55</definedName>
    <definedName name="solver_lhs3" localSheetId="0" hidden="1">'Traditional QP'!$I$55</definedName>
    <definedName name="solver_lhs4" localSheetId="1" hidden="1">'Portfolio Optimization with TCA'!$N$61</definedName>
    <definedName name="solver_lhs4" localSheetId="0" hidden="1">'Traditional QP'!$N$60</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1</definedName>
    <definedName name="solver_neg" localSheetId="0" hidden="1">1</definedName>
    <definedName name="solver_nod" localSheetId="1" hidden="1">2147483647</definedName>
    <definedName name="solver_nod" localSheetId="0" hidden="1">2147483647</definedName>
    <definedName name="solver_num" localSheetId="1" hidden="1">4</definedName>
    <definedName name="solver_num" localSheetId="0" hidden="1">4</definedName>
    <definedName name="solver_nwt" localSheetId="1" hidden="1">1</definedName>
    <definedName name="solver_nwt" localSheetId="0" hidden="1">1</definedName>
    <definedName name="solver_opt" localSheetId="1" hidden="1">'Portfolio Optimization with TCA'!$O$121</definedName>
    <definedName name="solver_opt" localSheetId="0" hidden="1">'Traditional QP'!$N$61</definedName>
    <definedName name="solver_pre" localSheetId="1" hidden="1">0.000001</definedName>
    <definedName name="solver_pre" localSheetId="0" hidden="1">0.000001</definedName>
    <definedName name="solver_rbv" localSheetId="1" hidden="1">1</definedName>
    <definedName name="solver_rbv" localSheetId="0" hidden="1">1</definedName>
    <definedName name="solver_rel1" localSheetId="1" hidden="1">1</definedName>
    <definedName name="solver_rel1" localSheetId="0" hidden="1">1</definedName>
    <definedName name="solver_rel2" localSheetId="1" hidden="1">3</definedName>
    <definedName name="solver_rel2" localSheetId="0" hidden="1">3</definedName>
    <definedName name="solver_rel3" localSheetId="1" hidden="1">2</definedName>
    <definedName name="solver_rel3" localSheetId="0" hidden="1">2</definedName>
    <definedName name="solver_rel4" localSheetId="1" hidden="1">2</definedName>
    <definedName name="solver_rel4" localSheetId="0" hidden="1">2</definedName>
    <definedName name="solver_rhs1" localSheetId="1" hidden="1">'Portfolio Optimization with TCA'!$K$4:$K$53</definedName>
    <definedName name="solver_rhs1" localSheetId="0" hidden="1">'Traditional QP'!$K$4:$K$53</definedName>
    <definedName name="solver_rhs2" localSheetId="1" hidden="1">'Portfolio Optimization with TCA'!$J$4:$J$53</definedName>
    <definedName name="solver_rhs2" localSheetId="0" hidden="1">'Traditional QP'!$J$4:$J$53</definedName>
    <definedName name="solver_rhs3" localSheetId="1" hidden="1">1</definedName>
    <definedName name="solver_rhs3" localSheetId="0" hidden="1">1</definedName>
    <definedName name="solver_rhs4" localSheetId="1" hidden="1">'Portfolio Optimization with TCA'!$E$63</definedName>
    <definedName name="solver_rhs4" localSheetId="0" hidden="1">10%</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1</definedName>
    <definedName name="solver_scl" localSheetId="0" hidden="1">1</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1</definedName>
    <definedName name="solver_typ" localSheetId="0" hidden="1">2</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7" i="4" l="1"/>
  <c r="P57" i="4"/>
  <c r="Q57" i="4"/>
  <c r="R57" i="4"/>
  <c r="S57" i="4"/>
  <c r="T57" i="4"/>
  <c r="U57" i="4"/>
  <c r="V57" i="4"/>
  <c r="W57" i="4"/>
  <c r="X57" i="4"/>
  <c r="Y57" i="4"/>
  <c r="Z57" i="4"/>
  <c r="AA57" i="4"/>
  <c r="AB57" i="4"/>
  <c r="AC57" i="4"/>
  <c r="AD57" i="4"/>
  <c r="AE57" i="4"/>
  <c r="AF57" i="4"/>
  <c r="AG57" i="4"/>
  <c r="AH57" i="4"/>
  <c r="AI57" i="4"/>
  <c r="AJ57" i="4"/>
  <c r="AK57" i="4"/>
  <c r="AL57" i="4"/>
  <c r="AM57" i="4"/>
  <c r="AN57" i="4"/>
  <c r="AO57" i="4"/>
  <c r="AP57" i="4"/>
  <c r="AQ57" i="4"/>
  <c r="AR57" i="4"/>
  <c r="AS57" i="4"/>
  <c r="AT57" i="4"/>
  <c r="AU57" i="4"/>
  <c r="AV57" i="4"/>
  <c r="AW57" i="4"/>
  <c r="AX57" i="4"/>
  <c r="AY57" i="4"/>
  <c r="AZ57" i="4"/>
  <c r="BA57" i="4"/>
  <c r="BB57" i="4"/>
  <c r="BC57" i="4"/>
  <c r="BD57" i="4"/>
  <c r="BE57" i="4"/>
  <c r="BF57" i="4"/>
  <c r="BG57" i="4"/>
  <c r="BH57" i="4"/>
  <c r="BI57" i="4"/>
  <c r="BJ57" i="4"/>
  <c r="BK57" i="4"/>
  <c r="C118" i="4" l="1"/>
  <c r="H118" i="4" s="1"/>
  <c r="C117" i="4"/>
  <c r="H117" i="4" s="1"/>
  <c r="C116" i="4"/>
  <c r="H116" i="4" s="1"/>
  <c r="C115" i="4"/>
  <c r="H115" i="4" s="1"/>
  <c r="N115" i="4" s="1"/>
  <c r="C114" i="4"/>
  <c r="H114" i="4" s="1"/>
  <c r="C113" i="4"/>
  <c r="H113" i="4" s="1"/>
  <c r="C112" i="4"/>
  <c r="H112" i="4" s="1"/>
  <c r="C111" i="4"/>
  <c r="H111" i="4" s="1"/>
  <c r="I111" i="4" s="1"/>
  <c r="J111" i="4" s="1"/>
  <c r="C110" i="4"/>
  <c r="H110" i="4" s="1"/>
  <c r="C109" i="4"/>
  <c r="H109" i="4" s="1"/>
  <c r="C108" i="4"/>
  <c r="H108" i="4" s="1"/>
  <c r="C107" i="4"/>
  <c r="H107" i="4" s="1"/>
  <c r="N107" i="4" s="1"/>
  <c r="C106" i="4"/>
  <c r="H106" i="4" s="1"/>
  <c r="N106" i="4" s="1"/>
  <c r="C105" i="4"/>
  <c r="H105" i="4" s="1"/>
  <c r="C104" i="4"/>
  <c r="H104" i="4" s="1"/>
  <c r="C103" i="4"/>
  <c r="H103" i="4" s="1"/>
  <c r="I103" i="4" s="1"/>
  <c r="J103" i="4" s="1"/>
  <c r="C102" i="4"/>
  <c r="H102" i="4" s="1"/>
  <c r="N102" i="4" s="1"/>
  <c r="C101" i="4"/>
  <c r="H101" i="4" s="1"/>
  <c r="I101" i="4" s="1"/>
  <c r="J101" i="4" s="1"/>
  <c r="C100" i="4"/>
  <c r="H100" i="4" s="1"/>
  <c r="C99" i="4"/>
  <c r="H99" i="4" s="1"/>
  <c r="N99" i="4" s="1"/>
  <c r="C98" i="4"/>
  <c r="H98" i="4" s="1"/>
  <c r="C97" i="4"/>
  <c r="H97" i="4" s="1"/>
  <c r="I97" i="4" s="1"/>
  <c r="J97" i="4" s="1"/>
  <c r="C96" i="4"/>
  <c r="H96" i="4" s="1"/>
  <c r="C95" i="4"/>
  <c r="H95" i="4" s="1"/>
  <c r="I95" i="4" s="1"/>
  <c r="J95" i="4" s="1"/>
  <c r="C94" i="4"/>
  <c r="H94" i="4" s="1"/>
  <c r="C93" i="4"/>
  <c r="H93" i="4" s="1"/>
  <c r="C92" i="4"/>
  <c r="H92" i="4" s="1"/>
  <c r="C91" i="4"/>
  <c r="H91" i="4" s="1"/>
  <c r="N91" i="4" s="1"/>
  <c r="C90" i="4"/>
  <c r="H90" i="4" s="1"/>
  <c r="N90" i="4" s="1"/>
  <c r="C89" i="4"/>
  <c r="H89" i="4" s="1"/>
  <c r="C88" i="4"/>
  <c r="H88" i="4" s="1"/>
  <c r="C87" i="4"/>
  <c r="H87" i="4" s="1"/>
  <c r="I87" i="4" s="1"/>
  <c r="J87" i="4" s="1"/>
  <c r="C86" i="4"/>
  <c r="H86" i="4" s="1"/>
  <c r="C85" i="4"/>
  <c r="H85" i="4" s="1"/>
  <c r="C84" i="4"/>
  <c r="H84" i="4" s="1"/>
  <c r="C83" i="4"/>
  <c r="H83" i="4" s="1"/>
  <c r="N83" i="4" s="1"/>
  <c r="C82" i="4"/>
  <c r="H82" i="4" s="1"/>
  <c r="C81" i="4"/>
  <c r="H81" i="4" s="1"/>
  <c r="I81" i="4" s="1"/>
  <c r="J81" i="4" s="1"/>
  <c r="C80" i="4"/>
  <c r="H80" i="4" s="1"/>
  <c r="C79" i="4"/>
  <c r="H79" i="4" s="1"/>
  <c r="I79" i="4" s="1"/>
  <c r="J79" i="4" s="1"/>
  <c r="C78" i="4"/>
  <c r="H78" i="4" s="1"/>
  <c r="C77" i="4"/>
  <c r="H77" i="4" s="1"/>
  <c r="C76" i="4"/>
  <c r="H76" i="4" s="1"/>
  <c r="C75" i="4"/>
  <c r="H75" i="4" s="1"/>
  <c r="N75" i="4" s="1"/>
  <c r="C74" i="4"/>
  <c r="H74" i="4" s="1"/>
  <c r="C73" i="4"/>
  <c r="H73" i="4" s="1"/>
  <c r="C72" i="4"/>
  <c r="H72" i="4" s="1"/>
  <c r="C71" i="4"/>
  <c r="H71" i="4" s="1"/>
  <c r="I71" i="4" s="1"/>
  <c r="J71" i="4" s="1"/>
  <c r="C70" i="4"/>
  <c r="H70" i="4" s="1"/>
  <c r="C69" i="4"/>
  <c r="N60" i="4"/>
  <c r="D61" i="4" s="1"/>
  <c r="I55" i="4"/>
  <c r="N61" i="4" l="1"/>
  <c r="D63" i="4" s="1"/>
  <c r="E120" i="4" s="1"/>
  <c r="H69" i="4"/>
  <c r="I69" i="4" s="1"/>
  <c r="J69" i="4" s="1"/>
  <c r="I90" i="4"/>
  <c r="J90" i="4" s="1"/>
  <c r="N74" i="4"/>
  <c r="I74" i="4"/>
  <c r="J74" i="4" s="1"/>
  <c r="N117" i="4"/>
  <c r="I117" i="4"/>
  <c r="J117" i="4" s="1"/>
  <c r="N97" i="4"/>
  <c r="N81" i="4"/>
  <c r="N77" i="4"/>
  <c r="I77" i="4"/>
  <c r="J77" i="4" s="1"/>
  <c r="N89" i="4"/>
  <c r="I89" i="4"/>
  <c r="J89" i="4" s="1"/>
  <c r="N105" i="4"/>
  <c r="I105" i="4"/>
  <c r="J105" i="4" s="1"/>
  <c r="N118" i="4"/>
  <c r="I118" i="4"/>
  <c r="J118" i="4" s="1"/>
  <c r="N78" i="4"/>
  <c r="I78" i="4"/>
  <c r="J78" i="4" s="1"/>
  <c r="I113" i="4"/>
  <c r="J113" i="4" s="1"/>
  <c r="N113" i="4"/>
  <c r="N86" i="4"/>
  <c r="I86" i="4"/>
  <c r="J86" i="4" s="1"/>
  <c r="N98" i="4"/>
  <c r="I98" i="4"/>
  <c r="J98" i="4" s="1"/>
  <c r="N109" i="4"/>
  <c r="I109" i="4"/>
  <c r="J109" i="4" s="1"/>
  <c r="N70" i="4"/>
  <c r="I70" i="4"/>
  <c r="J70" i="4" s="1"/>
  <c r="N93" i="4"/>
  <c r="I93" i="4"/>
  <c r="J93" i="4" s="1"/>
  <c r="N110" i="4"/>
  <c r="I110" i="4"/>
  <c r="J110" i="4" s="1"/>
  <c r="N82" i="4"/>
  <c r="I82" i="4"/>
  <c r="J82" i="4" s="1"/>
  <c r="N94" i="4"/>
  <c r="I94" i="4"/>
  <c r="J94" i="4" s="1"/>
  <c r="N73" i="4"/>
  <c r="I73" i="4"/>
  <c r="J73" i="4" s="1"/>
  <c r="N114" i="4"/>
  <c r="I114" i="4"/>
  <c r="J114" i="4" s="1"/>
  <c r="D120" i="4"/>
  <c r="N101" i="4"/>
  <c r="I102" i="4"/>
  <c r="J102" i="4" s="1"/>
  <c r="I106" i="4"/>
  <c r="J106" i="4" s="1"/>
  <c r="N76" i="4"/>
  <c r="I76" i="4"/>
  <c r="J76" i="4" s="1"/>
  <c r="I104" i="4"/>
  <c r="J104" i="4" s="1"/>
  <c r="N104" i="4"/>
  <c r="I80" i="4"/>
  <c r="J80" i="4" s="1"/>
  <c r="N80" i="4"/>
  <c r="I96" i="4"/>
  <c r="J96" i="4" s="1"/>
  <c r="N96" i="4"/>
  <c r="K71" i="4"/>
  <c r="L71" i="4" s="1"/>
  <c r="K87" i="4"/>
  <c r="L87" i="4" s="1"/>
  <c r="N108" i="4"/>
  <c r="I108" i="4"/>
  <c r="J108" i="4" s="1"/>
  <c r="I72" i="4"/>
  <c r="J72" i="4" s="1"/>
  <c r="N72" i="4"/>
  <c r="I88" i="4"/>
  <c r="J88" i="4" s="1"/>
  <c r="N88" i="4"/>
  <c r="K103" i="4"/>
  <c r="L103" i="4" s="1"/>
  <c r="N84" i="4"/>
  <c r="I84" i="4"/>
  <c r="J84" i="4" s="1"/>
  <c r="K111" i="4"/>
  <c r="L111" i="4" s="1"/>
  <c r="K79" i="4"/>
  <c r="L79" i="4" s="1"/>
  <c r="N100" i="4"/>
  <c r="I100" i="4"/>
  <c r="J100" i="4" s="1"/>
  <c r="I85" i="4"/>
  <c r="J85" i="4" s="1"/>
  <c r="N85" i="4"/>
  <c r="I112" i="4"/>
  <c r="J112" i="4" s="1"/>
  <c r="N112" i="4"/>
  <c r="N92" i="4"/>
  <c r="I92" i="4"/>
  <c r="J92" i="4" s="1"/>
  <c r="K95" i="4"/>
  <c r="L95" i="4" s="1"/>
  <c r="N116" i="4"/>
  <c r="I116" i="4"/>
  <c r="J116" i="4" s="1"/>
  <c r="I75" i="4"/>
  <c r="J75" i="4" s="1"/>
  <c r="K81" i="4"/>
  <c r="L81" i="4" s="1"/>
  <c r="I83" i="4"/>
  <c r="J83" i="4" s="1"/>
  <c r="I91" i="4"/>
  <c r="J91" i="4" s="1"/>
  <c r="K97" i="4"/>
  <c r="L97" i="4" s="1"/>
  <c r="I99" i="4"/>
  <c r="J99" i="4" s="1"/>
  <c r="I107" i="4"/>
  <c r="J107" i="4" s="1"/>
  <c r="I115" i="4"/>
  <c r="J115" i="4" s="1"/>
  <c r="N71" i="4"/>
  <c r="N79" i="4"/>
  <c r="N87" i="4"/>
  <c r="N95" i="4"/>
  <c r="N103" i="4"/>
  <c r="N111" i="4"/>
  <c r="C120" i="4"/>
  <c r="K101" i="4"/>
  <c r="L101" i="4" s="1"/>
  <c r="I55" i="1"/>
  <c r="K109" i="4" l="1"/>
  <c r="L109" i="4" s="1"/>
  <c r="M109" i="4" s="1"/>
  <c r="O109" i="4" s="1"/>
  <c r="K77" i="4"/>
  <c r="L77" i="4" s="1"/>
  <c r="M77" i="4" s="1"/>
  <c r="O77" i="4" s="1"/>
  <c r="K93" i="4"/>
  <c r="L93" i="4" s="1"/>
  <c r="M93" i="4" s="1"/>
  <c r="O93" i="4" s="1"/>
  <c r="K86" i="4"/>
  <c r="L86" i="4" s="1"/>
  <c r="M86" i="4" s="1"/>
  <c r="O86" i="4" s="1"/>
  <c r="K105" i="4"/>
  <c r="L105" i="4" s="1"/>
  <c r="M105" i="4" s="1"/>
  <c r="O105" i="4" s="1"/>
  <c r="K117" i="4"/>
  <c r="L117" i="4" s="1"/>
  <c r="M117" i="4" s="1"/>
  <c r="O117" i="4" s="1"/>
  <c r="K106" i="4"/>
  <c r="L106" i="4" s="1"/>
  <c r="M106" i="4" s="1"/>
  <c r="O106" i="4" s="1"/>
  <c r="K94" i="4"/>
  <c r="L94" i="4" s="1"/>
  <c r="M94" i="4" s="1"/>
  <c r="O94" i="4" s="1"/>
  <c r="K70" i="4"/>
  <c r="L70" i="4" s="1"/>
  <c r="M70" i="4" s="1"/>
  <c r="O70" i="4" s="1"/>
  <c r="K89" i="4"/>
  <c r="L89" i="4" s="1"/>
  <c r="M89" i="4" s="1"/>
  <c r="O89" i="4" s="1"/>
  <c r="K74" i="4"/>
  <c r="L74" i="4" s="1"/>
  <c r="M74" i="4" s="1"/>
  <c r="O74" i="4" s="1"/>
  <c r="K102" i="4"/>
  <c r="L102" i="4" s="1"/>
  <c r="M102" i="4" s="1"/>
  <c r="O102" i="4" s="1"/>
  <c r="K113" i="4"/>
  <c r="L113" i="4" s="1"/>
  <c r="M113" i="4" s="1"/>
  <c r="O113" i="4" s="1"/>
  <c r="K82" i="4"/>
  <c r="L82" i="4" s="1"/>
  <c r="M82" i="4" s="1"/>
  <c r="O82" i="4" s="1"/>
  <c r="K78" i="4"/>
  <c r="L78" i="4" s="1"/>
  <c r="M78" i="4" s="1"/>
  <c r="O78" i="4" s="1"/>
  <c r="K90" i="4"/>
  <c r="L90" i="4" s="1"/>
  <c r="M90" i="4" s="1"/>
  <c r="O90" i="4" s="1"/>
  <c r="K114" i="4"/>
  <c r="L114" i="4" s="1"/>
  <c r="M114" i="4" s="1"/>
  <c r="O114" i="4" s="1"/>
  <c r="K110" i="4"/>
  <c r="L110" i="4" s="1"/>
  <c r="M110" i="4" s="1"/>
  <c r="O110" i="4" s="1"/>
  <c r="K98" i="4"/>
  <c r="L98" i="4" s="1"/>
  <c r="M98" i="4" s="1"/>
  <c r="O98" i="4" s="1"/>
  <c r="K118" i="4"/>
  <c r="L118" i="4" s="1"/>
  <c r="M118" i="4" s="1"/>
  <c r="O118" i="4" s="1"/>
  <c r="N69" i="4"/>
  <c r="N120" i="4" s="1"/>
  <c r="N121" i="4" s="1"/>
  <c r="M97" i="4"/>
  <c r="O97" i="4" s="1"/>
  <c r="M101" i="4"/>
  <c r="O101" i="4" s="1"/>
  <c r="M81" i="4"/>
  <c r="O81" i="4" s="1"/>
  <c r="M95" i="4"/>
  <c r="O95" i="4" s="1"/>
  <c r="M111" i="4"/>
  <c r="O111" i="4" s="1"/>
  <c r="M87" i="4"/>
  <c r="O87" i="4" s="1"/>
  <c r="M79" i="4"/>
  <c r="O79" i="4" s="1"/>
  <c r="M103" i="4"/>
  <c r="O103" i="4" s="1"/>
  <c r="M71" i="4"/>
  <c r="O71" i="4" s="1"/>
  <c r="H120" i="4"/>
  <c r="J120" i="4"/>
  <c r="K69" i="4"/>
  <c r="L69" i="4" s="1"/>
  <c r="K73" i="4"/>
  <c r="L73" i="4" s="1"/>
  <c r="K100" i="4"/>
  <c r="L100" i="4" s="1"/>
  <c r="K72" i="4"/>
  <c r="L72" i="4" s="1"/>
  <c r="K99" i="4"/>
  <c r="L99" i="4" s="1"/>
  <c r="K116" i="4"/>
  <c r="L116" i="4" s="1"/>
  <c r="K85" i="4"/>
  <c r="L85" i="4" s="1"/>
  <c r="K84" i="4"/>
  <c r="L84" i="4" s="1"/>
  <c r="K88" i="4"/>
  <c r="L88" i="4" s="1"/>
  <c r="I120" i="4"/>
  <c r="K75" i="4"/>
  <c r="L75" i="4" s="1"/>
  <c r="K92" i="4"/>
  <c r="L92" i="4" s="1"/>
  <c r="K115" i="4"/>
  <c r="L115" i="4" s="1"/>
  <c r="K96" i="4"/>
  <c r="L96" i="4" s="1"/>
  <c r="K104" i="4"/>
  <c r="L104" i="4" s="1"/>
  <c r="K83" i="4"/>
  <c r="L83" i="4" s="1"/>
  <c r="K91" i="4"/>
  <c r="L91" i="4" s="1"/>
  <c r="K112" i="4"/>
  <c r="L112" i="4" s="1"/>
  <c r="K108" i="4"/>
  <c r="L108" i="4" s="1"/>
  <c r="K76" i="4"/>
  <c r="L76" i="4" s="1"/>
  <c r="K107" i="4"/>
  <c r="L107" i="4" s="1"/>
  <c r="K80" i="4"/>
  <c r="L80" i="4" s="1"/>
  <c r="C69" i="1"/>
  <c r="H69" i="1" s="1"/>
  <c r="C70" i="1"/>
  <c r="H70" i="1" s="1"/>
  <c r="C71" i="1"/>
  <c r="H71" i="1" s="1"/>
  <c r="C72" i="1"/>
  <c r="H72" i="1" s="1"/>
  <c r="C73" i="1"/>
  <c r="H73" i="1" s="1"/>
  <c r="C74" i="1"/>
  <c r="H74" i="1" s="1"/>
  <c r="C75" i="1"/>
  <c r="H75" i="1" s="1"/>
  <c r="I75" i="1" s="1"/>
  <c r="J75" i="1" s="1"/>
  <c r="C76" i="1"/>
  <c r="H76" i="1" s="1"/>
  <c r="I76" i="1" s="1"/>
  <c r="J76" i="1" s="1"/>
  <c r="C77" i="1"/>
  <c r="H77" i="1" s="1"/>
  <c r="C78" i="1"/>
  <c r="H78" i="1" s="1"/>
  <c r="C79" i="1"/>
  <c r="H79" i="1" s="1"/>
  <c r="C80" i="1"/>
  <c r="H80" i="1" s="1"/>
  <c r="C81" i="1"/>
  <c r="H81" i="1" s="1"/>
  <c r="C82" i="1"/>
  <c r="H82" i="1" s="1"/>
  <c r="C83" i="1"/>
  <c r="H83" i="1" s="1"/>
  <c r="I83" i="1" s="1"/>
  <c r="J83" i="1" s="1"/>
  <c r="C84" i="1"/>
  <c r="H84" i="1" s="1"/>
  <c r="I84" i="1" s="1"/>
  <c r="J84" i="1" s="1"/>
  <c r="C85" i="1"/>
  <c r="H85" i="1" s="1"/>
  <c r="C86" i="1"/>
  <c r="H86" i="1" s="1"/>
  <c r="C87" i="1"/>
  <c r="H87" i="1" s="1"/>
  <c r="C88" i="1"/>
  <c r="H88" i="1" s="1"/>
  <c r="C89" i="1"/>
  <c r="H89" i="1" s="1"/>
  <c r="C90" i="1"/>
  <c r="H90" i="1" s="1"/>
  <c r="C91" i="1"/>
  <c r="H91" i="1" s="1"/>
  <c r="I91" i="1" s="1"/>
  <c r="J91" i="1" s="1"/>
  <c r="C92" i="1"/>
  <c r="H92" i="1" s="1"/>
  <c r="I92" i="1" s="1"/>
  <c r="J92" i="1" s="1"/>
  <c r="C93" i="1"/>
  <c r="H93" i="1" s="1"/>
  <c r="C94" i="1"/>
  <c r="H94" i="1" s="1"/>
  <c r="C95" i="1"/>
  <c r="H95" i="1" s="1"/>
  <c r="C96" i="1"/>
  <c r="H96" i="1" s="1"/>
  <c r="C97" i="1"/>
  <c r="H97" i="1" s="1"/>
  <c r="C98" i="1"/>
  <c r="H98" i="1" s="1"/>
  <c r="C99" i="1"/>
  <c r="H99" i="1" s="1"/>
  <c r="I99" i="1" s="1"/>
  <c r="J99" i="1" s="1"/>
  <c r="C100" i="1"/>
  <c r="H100" i="1" s="1"/>
  <c r="I100" i="1" s="1"/>
  <c r="J100" i="1" s="1"/>
  <c r="C101" i="1"/>
  <c r="H101" i="1" s="1"/>
  <c r="C102" i="1"/>
  <c r="H102" i="1" s="1"/>
  <c r="C103" i="1"/>
  <c r="H103" i="1" s="1"/>
  <c r="C104" i="1"/>
  <c r="H104" i="1" s="1"/>
  <c r="C105" i="1"/>
  <c r="H105" i="1" s="1"/>
  <c r="C106" i="1"/>
  <c r="H106" i="1" s="1"/>
  <c r="C107" i="1"/>
  <c r="H107" i="1" s="1"/>
  <c r="I107" i="1" s="1"/>
  <c r="J107" i="1" s="1"/>
  <c r="C108" i="1"/>
  <c r="H108" i="1" s="1"/>
  <c r="C109" i="1"/>
  <c r="H109" i="1" s="1"/>
  <c r="C110" i="1"/>
  <c r="H110" i="1" s="1"/>
  <c r="C111" i="1"/>
  <c r="H111" i="1" s="1"/>
  <c r="C112" i="1"/>
  <c r="H112" i="1" s="1"/>
  <c r="C113" i="1"/>
  <c r="H113" i="1" s="1"/>
  <c r="C114" i="1"/>
  <c r="H114" i="1" s="1"/>
  <c r="C115" i="1"/>
  <c r="H115" i="1" s="1"/>
  <c r="I115" i="1" s="1"/>
  <c r="J115" i="1" s="1"/>
  <c r="C116" i="1"/>
  <c r="H116" i="1" s="1"/>
  <c r="C117" i="1"/>
  <c r="H117" i="1" s="1"/>
  <c r="C68" i="1"/>
  <c r="D61" i="1"/>
  <c r="BK57" i="1"/>
  <c r="BJ57" i="1"/>
  <c r="BI57" i="1"/>
  <c r="BH57" i="1"/>
  <c r="BG57" i="1"/>
  <c r="BF57" i="1"/>
  <c r="BE57" i="1"/>
  <c r="BD57" i="1"/>
  <c r="BC57" i="1"/>
  <c r="BB57" i="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U57" i="1"/>
  <c r="T57" i="1"/>
  <c r="S57" i="1"/>
  <c r="R57" i="1"/>
  <c r="Q57" i="1"/>
  <c r="P57" i="1"/>
  <c r="N57" i="1"/>
  <c r="O57" i="1"/>
  <c r="N61" i="1" l="1"/>
  <c r="K84" i="1"/>
  <c r="L84" i="1" s="1"/>
  <c r="M84" i="1" s="1"/>
  <c r="K92" i="1"/>
  <c r="L92" i="1" s="1"/>
  <c r="M92" i="1" s="1"/>
  <c r="M108" i="4"/>
  <c r="O108" i="4" s="1"/>
  <c r="M83" i="4"/>
  <c r="O83" i="4" s="1"/>
  <c r="M96" i="4"/>
  <c r="O96" i="4" s="1"/>
  <c r="M84" i="4"/>
  <c r="O84" i="4" s="1"/>
  <c r="M116" i="4"/>
  <c r="O116" i="4" s="1"/>
  <c r="M100" i="4"/>
  <c r="O100" i="4" s="1"/>
  <c r="M73" i="4"/>
  <c r="O73" i="4" s="1"/>
  <c r="M76" i="4"/>
  <c r="O76" i="4" s="1"/>
  <c r="M91" i="4"/>
  <c r="O91" i="4" s="1"/>
  <c r="M80" i="4"/>
  <c r="O80" i="4" s="1"/>
  <c r="M107" i="4"/>
  <c r="O107" i="4" s="1"/>
  <c r="M112" i="4"/>
  <c r="O112" i="4" s="1"/>
  <c r="M104" i="4"/>
  <c r="O104" i="4" s="1"/>
  <c r="M115" i="4"/>
  <c r="O115" i="4" s="1"/>
  <c r="M92" i="4"/>
  <c r="O92" i="4" s="1"/>
  <c r="M88" i="4"/>
  <c r="O88" i="4" s="1"/>
  <c r="M85" i="4"/>
  <c r="O85" i="4" s="1"/>
  <c r="M99" i="4"/>
  <c r="O99" i="4" s="1"/>
  <c r="M72" i="4"/>
  <c r="O72" i="4" s="1"/>
  <c r="K120" i="4"/>
  <c r="M69" i="4"/>
  <c r="O69" i="4" s="1"/>
  <c r="M75" i="4"/>
  <c r="O75" i="4" s="1"/>
  <c r="I112" i="1"/>
  <c r="J112" i="1" s="1"/>
  <c r="N112" i="1"/>
  <c r="N104" i="1"/>
  <c r="I104" i="1"/>
  <c r="J104" i="1" s="1"/>
  <c r="N96" i="1"/>
  <c r="I96" i="1"/>
  <c r="J96" i="1" s="1"/>
  <c r="I88" i="1"/>
  <c r="J88" i="1" s="1"/>
  <c r="N88" i="1"/>
  <c r="I80" i="1"/>
  <c r="J80" i="1" s="1"/>
  <c r="N80" i="1"/>
  <c r="N72" i="1"/>
  <c r="I72" i="1"/>
  <c r="J72" i="1" s="1"/>
  <c r="N99" i="1"/>
  <c r="I111" i="1"/>
  <c r="J111" i="1" s="1"/>
  <c r="N111" i="1"/>
  <c r="I103" i="1"/>
  <c r="J103" i="1" s="1"/>
  <c r="N103" i="1"/>
  <c r="N95" i="1"/>
  <c r="I95" i="1"/>
  <c r="J95" i="1" s="1"/>
  <c r="N87" i="1"/>
  <c r="I87" i="1"/>
  <c r="J87" i="1" s="1"/>
  <c r="I79" i="1"/>
  <c r="J79" i="1" s="1"/>
  <c r="N79" i="1"/>
  <c r="N71" i="1"/>
  <c r="I71" i="1"/>
  <c r="J71" i="1" s="1"/>
  <c r="N107" i="1"/>
  <c r="H68" i="1"/>
  <c r="N68" i="1" s="1"/>
  <c r="D119" i="1"/>
  <c r="I110" i="1"/>
  <c r="J110" i="1" s="1"/>
  <c r="N110" i="1"/>
  <c r="I102" i="1"/>
  <c r="J102" i="1" s="1"/>
  <c r="N102" i="1"/>
  <c r="N94" i="1"/>
  <c r="I94" i="1"/>
  <c r="J94" i="1" s="1"/>
  <c r="N86" i="1"/>
  <c r="I86" i="1"/>
  <c r="J86" i="1" s="1"/>
  <c r="I78" i="1"/>
  <c r="J78" i="1" s="1"/>
  <c r="N78" i="1"/>
  <c r="I70" i="1"/>
  <c r="J70" i="1" s="1"/>
  <c r="N70" i="1"/>
  <c r="N100" i="1"/>
  <c r="N108" i="1"/>
  <c r="I108" i="1"/>
  <c r="J108" i="1" s="1"/>
  <c r="N117" i="1"/>
  <c r="I117" i="1"/>
  <c r="J117" i="1" s="1"/>
  <c r="I109" i="1"/>
  <c r="J109" i="1" s="1"/>
  <c r="N109" i="1"/>
  <c r="I101" i="1"/>
  <c r="J101" i="1" s="1"/>
  <c r="N101" i="1"/>
  <c r="I93" i="1"/>
  <c r="J93" i="1" s="1"/>
  <c r="N93" i="1"/>
  <c r="N85" i="1"/>
  <c r="I85" i="1"/>
  <c r="J85" i="1" s="1"/>
  <c r="N77" i="1"/>
  <c r="I77" i="1"/>
  <c r="J77" i="1" s="1"/>
  <c r="I69" i="1"/>
  <c r="J69" i="1" s="1"/>
  <c r="N69" i="1"/>
  <c r="N92" i="1"/>
  <c r="I116" i="1"/>
  <c r="J116" i="1" s="1"/>
  <c r="N116" i="1"/>
  <c r="C119" i="1"/>
  <c r="N115" i="1"/>
  <c r="N84" i="1"/>
  <c r="N75" i="1"/>
  <c r="N76" i="1"/>
  <c r="N114" i="1"/>
  <c r="I114" i="1"/>
  <c r="J114" i="1" s="1"/>
  <c r="N106" i="1"/>
  <c r="I106" i="1"/>
  <c r="J106" i="1" s="1"/>
  <c r="I98" i="1"/>
  <c r="J98" i="1" s="1"/>
  <c r="N98" i="1"/>
  <c r="N90" i="1"/>
  <c r="I90" i="1"/>
  <c r="J90" i="1" s="1"/>
  <c r="N82" i="1"/>
  <c r="I82" i="1"/>
  <c r="J82" i="1" s="1"/>
  <c r="N74" i="1"/>
  <c r="I74" i="1"/>
  <c r="J74" i="1" s="1"/>
  <c r="N83" i="1"/>
  <c r="I113" i="1"/>
  <c r="J113" i="1" s="1"/>
  <c r="N113" i="1"/>
  <c r="N105" i="1"/>
  <c r="I105" i="1"/>
  <c r="J105" i="1" s="1"/>
  <c r="N97" i="1"/>
  <c r="I97" i="1"/>
  <c r="J97" i="1" s="1"/>
  <c r="N89" i="1"/>
  <c r="I89" i="1"/>
  <c r="J89" i="1" s="1"/>
  <c r="N81" i="1"/>
  <c r="I81" i="1"/>
  <c r="J81" i="1" s="1"/>
  <c r="N73" i="1"/>
  <c r="I73" i="1"/>
  <c r="J73" i="1" s="1"/>
  <c r="N91" i="1"/>
  <c r="K100" i="1"/>
  <c r="L100" i="1" s="1"/>
  <c r="K76" i="1"/>
  <c r="L76" i="1" s="1"/>
  <c r="K115" i="1"/>
  <c r="L115" i="1" s="1"/>
  <c r="K107" i="1"/>
  <c r="L107" i="1" s="1"/>
  <c r="K99" i="1"/>
  <c r="L99" i="1" s="1"/>
  <c r="K91" i="1"/>
  <c r="L91" i="1" s="1"/>
  <c r="K83" i="1"/>
  <c r="L83" i="1" s="1"/>
  <c r="K75" i="1"/>
  <c r="L75" i="1" s="1"/>
  <c r="D63" i="1"/>
  <c r="E119" i="1" s="1"/>
  <c r="K106" i="1" l="1"/>
  <c r="L106" i="1" s="1"/>
  <c r="M106" i="1" s="1"/>
  <c r="O106" i="1" s="1"/>
  <c r="K97" i="1"/>
  <c r="L97" i="1" s="1"/>
  <c r="M97" i="1" s="1"/>
  <c r="O97" i="1" s="1"/>
  <c r="K86" i="1"/>
  <c r="L86" i="1" s="1"/>
  <c r="M86" i="1" s="1"/>
  <c r="O86" i="1" s="1"/>
  <c r="K72" i="1"/>
  <c r="L72" i="1" s="1"/>
  <c r="M72" i="1" s="1"/>
  <c r="O72" i="1" s="1"/>
  <c r="K104" i="1"/>
  <c r="L104" i="1" s="1"/>
  <c r="M104" i="1" s="1"/>
  <c r="O104" i="1" s="1"/>
  <c r="K89" i="1"/>
  <c r="L89" i="1" s="1"/>
  <c r="M89" i="1" s="1"/>
  <c r="O89" i="1" s="1"/>
  <c r="K111" i="1"/>
  <c r="L111" i="1" s="1"/>
  <c r="M111" i="1" s="1"/>
  <c r="O111" i="1" s="1"/>
  <c r="K74" i="1"/>
  <c r="L74" i="1" s="1"/>
  <c r="M74" i="1" s="1"/>
  <c r="O74" i="1" s="1"/>
  <c r="K110" i="1"/>
  <c r="L110" i="1" s="1"/>
  <c r="M110" i="1" s="1"/>
  <c r="O110" i="1" s="1"/>
  <c r="K87" i="1"/>
  <c r="L87" i="1" s="1"/>
  <c r="M87" i="1" s="1"/>
  <c r="O87" i="1" s="1"/>
  <c r="K82" i="1"/>
  <c r="L82" i="1" s="1"/>
  <c r="M82" i="1" s="1"/>
  <c r="O82" i="1" s="1"/>
  <c r="K114" i="1"/>
  <c r="L114" i="1" s="1"/>
  <c r="M114" i="1" s="1"/>
  <c r="O114" i="1" s="1"/>
  <c r="K116" i="1"/>
  <c r="L116" i="1" s="1"/>
  <c r="M116" i="1" s="1"/>
  <c r="O116" i="1" s="1"/>
  <c r="K108" i="1"/>
  <c r="L108" i="1" s="1"/>
  <c r="M108" i="1" s="1"/>
  <c r="O108" i="1" s="1"/>
  <c r="K95" i="1"/>
  <c r="L95" i="1" s="1"/>
  <c r="M95" i="1" s="1"/>
  <c r="O95" i="1" s="1"/>
  <c r="K117" i="1"/>
  <c r="L117" i="1" s="1"/>
  <c r="M117" i="1" s="1"/>
  <c r="O117" i="1" s="1"/>
  <c r="K105" i="1"/>
  <c r="L105" i="1" s="1"/>
  <c r="M105" i="1" s="1"/>
  <c r="O105" i="1" s="1"/>
  <c r="K93" i="1"/>
  <c r="L93" i="1" s="1"/>
  <c r="M93" i="1" s="1"/>
  <c r="O93" i="1" s="1"/>
  <c r="K94" i="1"/>
  <c r="L94" i="1" s="1"/>
  <c r="M94" i="1" s="1"/>
  <c r="O94" i="1" s="1"/>
  <c r="K98" i="1"/>
  <c r="L98" i="1" s="1"/>
  <c r="M98" i="1" s="1"/>
  <c r="O98" i="1" s="1"/>
  <c r="K79" i="1"/>
  <c r="L79" i="1" s="1"/>
  <c r="M79" i="1" s="1"/>
  <c r="O79" i="1" s="1"/>
  <c r="K85" i="1"/>
  <c r="L85" i="1" s="1"/>
  <c r="M85" i="1" s="1"/>
  <c r="O85" i="1" s="1"/>
  <c r="K73" i="1"/>
  <c r="L73" i="1" s="1"/>
  <c r="M73" i="1" s="1"/>
  <c r="O73" i="1" s="1"/>
  <c r="K90" i="1"/>
  <c r="L90" i="1" s="1"/>
  <c r="M90" i="1" s="1"/>
  <c r="O90" i="1" s="1"/>
  <c r="K71" i="1"/>
  <c r="L71" i="1" s="1"/>
  <c r="M71" i="1" s="1"/>
  <c r="O71" i="1" s="1"/>
  <c r="K80" i="1"/>
  <c r="L80" i="1" s="1"/>
  <c r="M80" i="1" s="1"/>
  <c r="O80" i="1" s="1"/>
  <c r="K112" i="1"/>
  <c r="L112" i="1" s="1"/>
  <c r="M112" i="1" s="1"/>
  <c r="O112" i="1" s="1"/>
  <c r="K81" i="1"/>
  <c r="L81" i="1" s="1"/>
  <c r="M81" i="1" s="1"/>
  <c r="O81" i="1" s="1"/>
  <c r="K69" i="1"/>
  <c r="L69" i="1" s="1"/>
  <c r="M69" i="1" s="1"/>
  <c r="O69" i="1" s="1"/>
  <c r="K101" i="1"/>
  <c r="L101" i="1" s="1"/>
  <c r="M101" i="1" s="1"/>
  <c r="O101" i="1" s="1"/>
  <c r="K103" i="1"/>
  <c r="L103" i="1" s="1"/>
  <c r="M103" i="1" s="1"/>
  <c r="O103" i="1" s="1"/>
  <c r="K109" i="1"/>
  <c r="L109" i="1" s="1"/>
  <c r="M109" i="1" s="1"/>
  <c r="O109" i="1" s="1"/>
  <c r="K96" i="1"/>
  <c r="L96" i="1" s="1"/>
  <c r="M96" i="1" s="1"/>
  <c r="O96" i="1" s="1"/>
  <c r="K78" i="1"/>
  <c r="L78" i="1" s="1"/>
  <c r="M78" i="1" s="1"/>
  <c r="O78" i="1" s="1"/>
  <c r="K113" i="1"/>
  <c r="L113" i="1" s="1"/>
  <c r="M113" i="1" s="1"/>
  <c r="O113" i="1" s="1"/>
  <c r="K77" i="1"/>
  <c r="L77" i="1" s="1"/>
  <c r="M77" i="1" s="1"/>
  <c r="O77" i="1" s="1"/>
  <c r="K70" i="1"/>
  <c r="L70" i="1" s="1"/>
  <c r="M70" i="1" s="1"/>
  <c r="O70" i="1" s="1"/>
  <c r="K102" i="1"/>
  <c r="L102" i="1" s="1"/>
  <c r="M102" i="1" s="1"/>
  <c r="O102" i="1" s="1"/>
  <c r="K88" i="1"/>
  <c r="L88" i="1" s="1"/>
  <c r="M88" i="1" s="1"/>
  <c r="O88" i="1" s="1"/>
  <c r="M99" i="1"/>
  <c r="O99" i="1" s="1"/>
  <c r="M115" i="1"/>
  <c r="O115" i="1" s="1"/>
  <c r="M91" i="1"/>
  <c r="O91" i="1" s="1"/>
  <c r="M107" i="1"/>
  <c r="O107" i="1" s="1"/>
  <c r="M76" i="1"/>
  <c r="O76" i="1" s="1"/>
  <c r="M75" i="1"/>
  <c r="O75" i="1" s="1"/>
  <c r="M100" i="1"/>
  <c r="O100" i="1" s="1"/>
  <c r="M83" i="1"/>
  <c r="O83" i="1" s="1"/>
  <c r="L120" i="4"/>
  <c r="M120" i="4"/>
  <c r="O92" i="1"/>
  <c r="O120" i="4"/>
  <c r="O121" i="4" s="1"/>
  <c r="O84" i="1"/>
  <c r="H119" i="1"/>
  <c r="I68" i="1"/>
  <c r="N119" i="1"/>
  <c r="N120" i="1" s="1"/>
  <c r="O122" i="4" l="1"/>
  <c r="J68" i="1"/>
  <c r="I119" i="1"/>
  <c r="K68" i="1" l="1"/>
  <c r="L68" i="1" s="1"/>
  <c r="M68" i="1" s="1"/>
  <c r="J119" i="1"/>
  <c r="K119" i="1" l="1"/>
  <c r="L119" i="1" l="1"/>
  <c r="O68" i="1" l="1"/>
  <c r="O119" i="1" s="1"/>
  <c r="O120" i="1" s="1"/>
  <c r="M119" i="1"/>
</calcChain>
</file>

<file path=xl/sharedStrings.xml><?xml version="1.0" encoding="utf-8"?>
<sst xmlns="http://schemas.openxmlformats.org/spreadsheetml/2006/main" count="494" uniqueCount="96">
  <si>
    <t>Shares</t>
  </si>
  <si>
    <t>Symbol</t>
  </si>
  <si>
    <t>Price</t>
  </si>
  <si>
    <t>ADV</t>
  </si>
  <si>
    <t>ADV</t>
    <phoneticPr fontId="2" type="noConversion"/>
  </si>
  <si>
    <t>LB</t>
    <phoneticPr fontId="2" type="noConversion"/>
  </si>
  <si>
    <t>UB</t>
    <phoneticPr fontId="2" type="noConversion"/>
  </si>
  <si>
    <t>Covariance Matrix</t>
    <phoneticPr fontId="2" type="noConversion"/>
  </si>
  <si>
    <t>Current Price</t>
    <phoneticPr fontId="2" type="noConversion"/>
  </si>
  <si>
    <t>Est 1 Yr Return</t>
    <phoneticPr fontId="2" type="noConversion"/>
  </si>
  <si>
    <t>Optimized</t>
  </si>
  <si>
    <t>Return:</t>
  </si>
  <si>
    <t>Risk:</t>
  </si>
  <si>
    <t>Optimization Results</t>
  </si>
  <si>
    <t>Investment=</t>
  </si>
  <si>
    <t>Return=</t>
  </si>
  <si>
    <t>Net Return=</t>
  </si>
  <si>
    <t>Risk=</t>
  </si>
  <si>
    <t>Total</t>
    <phoneticPr fontId="2" type="noConversion"/>
  </si>
  <si>
    <t>Stock</t>
  </si>
  <si>
    <t>Weight</t>
  </si>
  <si>
    <t>Return</t>
  </si>
  <si>
    <t>Volatility</t>
  </si>
  <si>
    <t>Invest$</t>
  </si>
  <si>
    <t>Size</t>
  </si>
  <si>
    <t>POV</t>
  </si>
  <si>
    <t>MI_bp</t>
  </si>
  <si>
    <t>MI_$</t>
  </si>
  <si>
    <t>Return_$</t>
  </si>
  <si>
    <t>Net Return$</t>
  </si>
  <si>
    <t>a1</t>
  </si>
  <si>
    <t>a2</t>
  </si>
  <si>
    <t>a3</t>
  </si>
  <si>
    <t>a4</t>
  </si>
  <si>
    <t>b1</t>
  </si>
  <si>
    <t>Adj sample with replacement</t>
  </si>
  <si>
    <t>EA</t>
  </si>
  <si>
    <t>EBAY</t>
  </si>
  <si>
    <t>ECL</t>
  </si>
  <si>
    <t>ED</t>
  </si>
  <si>
    <t>EFX</t>
  </si>
  <si>
    <t>EIX</t>
  </si>
  <si>
    <t>EL</t>
  </si>
  <si>
    <t>EMN</t>
  </si>
  <si>
    <t>EMR</t>
  </si>
  <si>
    <t>EOG</t>
  </si>
  <si>
    <t>EQIX</t>
  </si>
  <si>
    <t>EQR</t>
  </si>
  <si>
    <t>EQT</t>
  </si>
  <si>
    <t>ES</t>
  </si>
  <si>
    <t>ESRX</t>
  </si>
  <si>
    <t>ESS</t>
  </si>
  <si>
    <t>ETFC</t>
  </si>
  <si>
    <t>ETN</t>
  </si>
  <si>
    <t>ETR</t>
  </si>
  <si>
    <t>EVHC</t>
  </si>
  <si>
    <t>EW</t>
  </si>
  <si>
    <t>EXC</t>
  </si>
  <si>
    <t>EXPD</t>
  </si>
  <si>
    <t>EXPE</t>
  </si>
  <si>
    <t>EXR</t>
  </si>
  <si>
    <t>F</t>
  </si>
  <si>
    <t>FAST</t>
  </si>
  <si>
    <t>FB</t>
  </si>
  <si>
    <t>FBHS</t>
  </si>
  <si>
    <t>FCX</t>
  </si>
  <si>
    <t>FDX</t>
  </si>
  <si>
    <t>FE</t>
  </si>
  <si>
    <t>FFIV</t>
  </si>
  <si>
    <t>FIS</t>
  </si>
  <si>
    <t>FISV</t>
  </si>
  <si>
    <t>FITB</t>
  </si>
  <si>
    <t>FL</t>
  </si>
  <si>
    <t>FLIR</t>
  </si>
  <si>
    <t>FLR</t>
  </si>
  <si>
    <t>FLS</t>
  </si>
  <si>
    <t>FMC</t>
  </si>
  <si>
    <t>FOX</t>
  </si>
  <si>
    <t>FOXA</t>
  </si>
  <si>
    <t>FRT</t>
  </si>
  <si>
    <t>FTV</t>
  </si>
  <si>
    <t>GD</t>
  </si>
  <si>
    <t>GE</t>
  </si>
  <si>
    <t>GGP</t>
  </si>
  <si>
    <t>GILD</t>
  </si>
  <si>
    <t>GIS</t>
  </si>
  <si>
    <t>Weights</t>
  </si>
  <si>
    <t>Ann.Vol</t>
  </si>
  <si>
    <t>What optimization technique provides higher expected net return?</t>
  </si>
  <si>
    <t>Do these results contradict traditional financial theory in any way? That is, can we start with a seemingly inefficient portfolio and achieve higher expected net returns?</t>
  </si>
  <si>
    <t>Portflio Optimization with TCA</t>
  </si>
  <si>
    <t>While financial theory measures the optimal returns vs risks taken, the theory does not explore the costs of building the portfolio.  Adjusting for transaction costs if anything is an improvement on traditional financial theory.</t>
  </si>
  <si>
    <t>Which would you use to implement a 1B$ portfolio?</t>
  </si>
  <si>
    <t>Portfolio Optimization with TCA- Higher return for the same amount of risk.</t>
  </si>
  <si>
    <t>Portfolio Optimization with TCA</t>
  </si>
  <si>
    <t>Traditional QP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</si>
</sst>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
    <numFmt numFmtId="165" formatCode="0.000%"/>
    <numFmt numFmtId="166" formatCode="&quot;$&quot;#,##0.00"/>
    <numFmt numFmtId="167" formatCode="0.00000%"/>
    <numFmt numFmtId="168" formatCode="0.000000%"/>
    <numFmt numFmtId="169" formatCode="0.0000000%"/>
    <numFmt numFmtId="170" formatCode="0.00000000%"/>
  </numFmts>
  <fonts count="12">
    <font>
      <sz val="11"/>
      <color theme="1"/>
      <name val="Calibri"/>
      <family val="2"/>
      <scheme val="minor"/>
    </font>
    <font>
      <sz val="11"/>
      <color theme="1"/>
      <name val="Calibri"/>
      <family val="2"/>
      <scheme val="minor"/>
    </font>
    <font>
      <sz val="9"/>
      <name val="Calibri"/>
      <family val="3"/>
      <charset val="134"/>
      <scheme val="minor"/>
    </font>
    <font>
      <sz val="11"/>
      <color theme="1"/>
      <name val="Times New Roman"/>
      <family val="1"/>
    </font>
    <font>
      <sz val="11"/>
      <color theme="0"/>
      <name val="Times New Roman"/>
      <family val="1"/>
    </font>
    <font>
      <b/>
      <sz val="11"/>
      <color theme="0"/>
      <name val="Times New Roman"/>
      <family val="1"/>
    </font>
    <font>
      <b/>
      <sz val="11"/>
      <color theme="1"/>
      <name val="Times New Roman"/>
      <family val="1"/>
    </font>
    <font>
      <sz val="11"/>
      <name val="Times New Roman"/>
      <family val="1"/>
    </font>
    <font>
      <sz val="11"/>
      <color rgb="FFFF0000"/>
      <name val="Times New Roman"/>
      <family val="1"/>
    </font>
    <font>
      <b/>
      <sz val="12"/>
      <color rgb="FFFF0000"/>
      <name val="Times New Roman"/>
      <family val="1"/>
    </font>
    <font>
      <b/>
      <sz val="12"/>
      <color theme="0"/>
      <name val="Times New Roman"/>
      <family val="1"/>
    </font>
    <font>
      <b/>
      <sz val="11"/>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indexed="64"/>
      </patternFill>
    </fill>
  </fills>
  <borders count="16">
    <border>
      <left/>
      <right/>
      <top/>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style="thin">
        <color theme="4" tint="0.39997558519241921"/>
      </right>
      <top/>
      <bottom/>
      <diagonal/>
    </border>
    <border>
      <left style="thin">
        <color theme="4" tint="0.39997558519241921"/>
      </left>
      <right style="thin">
        <color theme="4" tint="0.39997558519241921"/>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alignment vertical="center"/>
    </xf>
  </cellStyleXfs>
  <cellXfs count="161">
    <xf numFmtId="0" fontId="0" fillId="0" borderId="0" xfId="0"/>
    <xf numFmtId="0" fontId="3" fillId="0" borderId="0" xfId="0" applyFont="1"/>
    <xf numFmtId="10" fontId="3" fillId="0" borderId="0" xfId="1" applyNumberFormat="1" applyFont="1" applyAlignment="1"/>
    <xf numFmtId="0" fontId="3" fillId="3" borderId="2" xfId="0" applyFont="1" applyFill="1" applyBorder="1"/>
    <xf numFmtId="0" fontId="3" fillId="3" borderId="5" xfId="0" applyFont="1" applyFill="1" applyBorder="1"/>
    <xf numFmtId="0" fontId="3" fillId="4" borderId="6" xfId="0" applyFont="1" applyFill="1" applyBorder="1" applyAlignment="1">
      <alignment horizontal="center"/>
    </xf>
    <xf numFmtId="0" fontId="6" fillId="4" borderId="0" xfId="0" applyFont="1" applyFill="1" applyBorder="1"/>
    <xf numFmtId="0" fontId="6" fillId="4" borderId="7" xfId="0" applyFont="1" applyFill="1" applyBorder="1"/>
    <xf numFmtId="0" fontId="6" fillId="4" borderId="6" xfId="0" applyFont="1" applyFill="1" applyBorder="1" applyAlignment="1">
      <alignment horizontal="center"/>
    </xf>
    <xf numFmtId="0" fontId="3" fillId="5" borderId="0" xfId="0" applyFont="1" applyFill="1" applyBorder="1"/>
    <xf numFmtId="0" fontId="3" fillId="5" borderId="7" xfId="0" applyFont="1" applyFill="1" applyBorder="1"/>
    <xf numFmtId="0" fontId="6" fillId="4" borderId="8" xfId="0" applyFont="1" applyFill="1" applyBorder="1" applyAlignment="1">
      <alignment horizontal="center"/>
    </xf>
    <xf numFmtId="0" fontId="3" fillId="5" borderId="1" xfId="0" applyFont="1" applyFill="1" applyBorder="1"/>
    <xf numFmtId="0" fontId="3" fillId="5" borderId="9" xfId="0" applyFont="1" applyFill="1" applyBorder="1"/>
    <xf numFmtId="0" fontId="3" fillId="4" borderId="10" xfId="0" applyFont="1" applyFill="1" applyBorder="1" applyAlignment="1">
      <alignment horizontal="center"/>
    </xf>
    <xf numFmtId="0" fontId="3" fillId="4" borderId="11" xfId="0" applyFont="1" applyFill="1" applyBorder="1" applyAlignment="1">
      <alignment horizontal="center"/>
    </xf>
    <xf numFmtId="0" fontId="3" fillId="4" borderId="12" xfId="0" applyFont="1" applyFill="1" applyBorder="1" applyAlignment="1">
      <alignment horizontal="center"/>
    </xf>
    <xf numFmtId="0" fontId="6" fillId="4" borderId="10" xfId="0" applyFont="1" applyFill="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5" fillId="2" borderId="4" xfId="0" applyFont="1" applyFill="1" applyBorder="1" applyAlignment="1">
      <alignment horizontal="center"/>
    </xf>
    <xf numFmtId="0" fontId="5" fillId="2" borderId="2" xfId="0" applyFont="1" applyFill="1" applyBorder="1" applyAlignment="1">
      <alignment horizontal="center"/>
    </xf>
    <xf numFmtId="0" fontId="5" fillId="2" borderId="5" xfId="0" applyFont="1" applyFill="1" applyBorder="1" applyAlignment="1">
      <alignment horizontal="center"/>
    </xf>
    <xf numFmtId="10" fontId="3" fillId="5" borderId="0" xfId="0" applyNumberFormat="1" applyFont="1" applyFill="1" applyBorder="1"/>
    <xf numFmtId="2" fontId="7" fillId="5" borderId="0" xfId="1" applyNumberFormat="1" applyFont="1" applyFill="1" applyBorder="1" applyAlignment="1">
      <alignment horizontal="center"/>
    </xf>
    <xf numFmtId="1" fontId="3" fillId="5" borderId="0" xfId="0" applyNumberFormat="1" applyFont="1" applyFill="1" applyBorder="1"/>
    <xf numFmtId="10" fontId="3" fillId="5" borderId="1" xfId="0" applyNumberFormat="1" applyFont="1" applyFill="1" applyBorder="1"/>
    <xf numFmtId="2" fontId="7" fillId="5" borderId="1" xfId="1" applyNumberFormat="1" applyFont="1" applyFill="1" applyBorder="1" applyAlignment="1">
      <alignment horizontal="center"/>
    </xf>
    <xf numFmtId="1" fontId="3" fillId="5" borderId="1" xfId="0" applyNumberFormat="1" applyFont="1" applyFill="1" applyBorder="1"/>
    <xf numFmtId="0" fontId="3" fillId="5" borderId="0" xfId="0" applyFont="1" applyFill="1"/>
    <xf numFmtId="10" fontId="3" fillId="5" borderId="0" xfId="1" applyNumberFormat="1" applyFont="1" applyFill="1" applyAlignment="1"/>
    <xf numFmtId="0" fontId="4" fillId="5" borderId="0" xfId="0" applyFont="1" applyFill="1" applyAlignment="1">
      <alignment horizontal="center"/>
    </xf>
    <xf numFmtId="0" fontId="6" fillId="5" borderId="0" xfId="0" applyFont="1" applyFill="1"/>
    <xf numFmtId="0" fontId="3" fillId="5" borderId="0" xfId="0" applyFont="1" applyFill="1" applyAlignment="1">
      <alignment horizontal="center"/>
    </xf>
    <xf numFmtId="2" fontId="7" fillId="5" borderId="10" xfId="1" applyNumberFormat="1" applyFont="1" applyFill="1" applyBorder="1" applyAlignment="1">
      <alignment horizontal="center"/>
    </xf>
    <xf numFmtId="2" fontId="7" fillId="5" borderId="11" xfId="1" applyNumberFormat="1" applyFont="1" applyFill="1" applyBorder="1" applyAlignment="1">
      <alignment horizontal="center"/>
    </xf>
    <xf numFmtId="2" fontId="7" fillId="5" borderId="12" xfId="1" applyNumberFormat="1" applyFont="1" applyFill="1" applyBorder="1" applyAlignment="1">
      <alignment horizontal="center"/>
    </xf>
    <xf numFmtId="1" fontId="3" fillId="5" borderId="10" xfId="0" applyNumberFormat="1" applyFont="1" applyFill="1" applyBorder="1"/>
    <xf numFmtId="1" fontId="3" fillId="5" borderId="11" xfId="0" applyNumberFormat="1" applyFont="1" applyFill="1" applyBorder="1"/>
    <xf numFmtId="1" fontId="3" fillId="5" borderId="12" xfId="0" applyNumberFormat="1" applyFont="1" applyFill="1" applyBorder="1"/>
    <xf numFmtId="0" fontId="3" fillId="5" borderId="11" xfId="0" applyFont="1" applyFill="1" applyBorder="1"/>
    <xf numFmtId="0" fontId="3" fillId="5" borderId="12" xfId="0" applyFont="1" applyFill="1" applyBorder="1"/>
    <xf numFmtId="10" fontId="9" fillId="5" borderId="0" xfId="0" applyNumberFormat="1" applyFont="1" applyFill="1"/>
    <xf numFmtId="0" fontId="3" fillId="5" borderId="5" xfId="0" applyFont="1" applyFill="1" applyBorder="1"/>
    <xf numFmtId="0" fontId="3" fillId="5" borderId="6" xfId="0" applyFont="1" applyFill="1" applyBorder="1"/>
    <xf numFmtId="164" fontId="3" fillId="5" borderId="0" xfId="0" applyNumberFormat="1" applyFont="1" applyFill="1" applyBorder="1"/>
    <xf numFmtId="0" fontId="3" fillId="5" borderId="8" xfId="0" applyFont="1" applyFill="1" applyBorder="1"/>
    <xf numFmtId="0" fontId="3" fillId="5" borderId="15" xfId="0" applyFont="1" applyFill="1" applyBorder="1"/>
    <xf numFmtId="0" fontId="5" fillId="3" borderId="13" xfId="0" applyFont="1" applyFill="1" applyBorder="1"/>
    <xf numFmtId="0" fontId="4" fillId="3" borderId="14" xfId="0" applyFont="1" applyFill="1" applyBorder="1"/>
    <xf numFmtId="0" fontId="4" fillId="3" borderId="15" xfId="0" applyFont="1" applyFill="1" applyBorder="1"/>
    <xf numFmtId="10" fontId="9" fillId="4" borderId="1" xfId="0" applyNumberFormat="1" applyFont="1" applyFill="1" applyBorder="1"/>
    <xf numFmtId="2" fontId="3" fillId="5" borderId="0" xfId="0" applyNumberFormat="1" applyFont="1" applyFill="1" applyBorder="1"/>
    <xf numFmtId="2" fontId="3" fillId="5" borderId="1" xfId="0" applyNumberFormat="1" applyFont="1" applyFill="1" applyBorder="1"/>
    <xf numFmtId="10" fontId="3" fillId="5" borderId="7" xfId="1" applyNumberFormat="1" applyFont="1" applyFill="1" applyBorder="1" applyAlignment="1"/>
    <xf numFmtId="10" fontId="8" fillId="5" borderId="9" xfId="1" applyNumberFormat="1" applyFont="1" applyFill="1" applyBorder="1" applyAlignment="1"/>
    <xf numFmtId="0" fontId="5" fillId="2" borderId="2" xfId="0" applyFont="1" applyFill="1" applyBorder="1" applyAlignment="1">
      <alignment horizontal="right"/>
    </xf>
    <xf numFmtId="165" fontId="3" fillId="5" borderId="0" xfId="1" applyNumberFormat="1" applyFont="1" applyFill="1" applyBorder="1" applyAlignment="1"/>
    <xf numFmtId="0" fontId="3" fillId="5" borderId="0" xfId="0" applyFont="1" applyFill="1" applyBorder="1" applyAlignment="1">
      <alignment horizontal="center"/>
    </xf>
    <xf numFmtId="166" fontId="3" fillId="5" borderId="0" xfId="0" applyNumberFormat="1" applyFont="1" applyFill="1" applyBorder="1"/>
    <xf numFmtId="40" fontId="3" fillId="5" borderId="0" xfId="0" applyNumberFormat="1" applyFont="1" applyFill="1" applyBorder="1"/>
    <xf numFmtId="168" fontId="3" fillId="5" borderId="0" xfId="1" applyNumberFormat="1" applyFont="1" applyFill="1" applyBorder="1" applyAlignment="1"/>
    <xf numFmtId="167" fontId="3" fillId="5" borderId="0" xfId="1" applyNumberFormat="1" applyFont="1" applyFill="1" applyBorder="1" applyAlignment="1"/>
    <xf numFmtId="166" fontId="3" fillId="5" borderId="7" xfId="0" applyNumberFormat="1" applyFont="1" applyFill="1" applyBorder="1"/>
    <xf numFmtId="10" fontId="3" fillId="5" borderId="0" xfId="1" applyNumberFormat="1" applyFont="1" applyFill="1" applyBorder="1" applyAlignment="1"/>
    <xf numFmtId="0" fontId="5" fillId="3" borderId="4" xfId="0" applyFont="1" applyFill="1" applyBorder="1" applyAlignment="1">
      <alignment horizontal="center"/>
    </xf>
    <xf numFmtId="0" fontId="5" fillId="3" borderId="2" xfId="0" applyFont="1" applyFill="1" applyBorder="1" applyAlignment="1">
      <alignment horizontal="center"/>
    </xf>
    <xf numFmtId="0" fontId="5" fillId="3" borderId="2" xfId="0" quotePrefix="1" applyFont="1" applyFill="1" applyBorder="1" applyAlignment="1">
      <alignment horizontal="center"/>
    </xf>
    <xf numFmtId="0" fontId="5" fillId="3" borderId="5" xfId="0" applyFont="1" applyFill="1" applyBorder="1" applyAlignment="1">
      <alignment horizontal="center"/>
    </xf>
    <xf numFmtId="0" fontId="3" fillId="5" borderId="10" xfId="0"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6" fillId="5" borderId="6" xfId="0" applyFont="1" applyFill="1" applyBorder="1"/>
    <xf numFmtId="10" fontId="6" fillId="5" borderId="0" xfId="1" applyNumberFormat="1" applyFont="1" applyFill="1" applyBorder="1" applyAlignment="1"/>
    <xf numFmtId="0" fontId="6" fillId="5" borderId="0" xfId="0" applyFont="1" applyFill="1" applyBorder="1"/>
    <xf numFmtId="0" fontId="6" fillId="5" borderId="8" xfId="0" applyFont="1" applyFill="1" applyBorder="1"/>
    <xf numFmtId="0" fontId="6" fillId="5" borderId="1" xfId="0" applyFont="1" applyFill="1" applyBorder="1"/>
    <xf numFmtId="10" fontId="6" fillId="5" borderId="1" xfId="1" applyNumberFormat="1" applyFont="1" applyFill="1" applyBorder="1" applyAlignment="1"/>
    <xf numFmtId="0" fontId="6" fillId="4" borderId="6" xfId="0" applyFont="1" applyFill="1" applyBorder="1"/>
    <xf numFmtId="10" fontId="6" fillId="4" borderId="0" xfId="1" applyNumberFormat="1" applyFont="1" applyFill="1" applyBorder="1" applyAlignment="1"/>
    <xf numFmtId="10" fontId="6" fillId="4" borderId="0" xfId="0" applyNumberFormat="1" applyFont="1" applyFill="1" applyBorder="1"/>
    <xf numFmtId="164" fontId="6" fillId="4" borderId="0" xfId="0" applyNumberFormat="1" applyFont="1" applyFill="1" applyBorder="1"/>
    <xf numFmtId="40" fontId="6" fillId="4" borderId="0" xfId="0" applyNumberFormat="1" applyFont="1" applyFill="1" applyBorder="1"/>
    <xf numFmtId="168" fontId="6" fillId="4" borderId="0" xfId="1" applyNumberFormat="1" applyFont="1" applyFill="1" applyBorder="1" applyAlignment="1"/>
    <xf numFmtId="2" fontId="6" fillId="4" borderId="0" xfId="1" applyNumberFormat="1" applyFont="1" applyFill="1" applyBorder="1" applyAlignment="1"/>
    <xf numFmtId="3" fontId="6" fillId="4" borderId="0" xfId="0" applyNumberFormat="1" applyFont="1" applyFill="1" applyBorder="1"/>
    <xf numFmtId="3" fontId="6" fillId="4" borderId="7" xfId="0" applyNumberFormat="1" applyFont="1" applyFill="1" applyBorder="1"/>
    <xf numFmtId="167" fontId="6" fillId="4" borderId="0" xfId="1" applyNumberFormat="1" applyFont="1" applyFill="1" applyBorder="1" applyAlignment="1"/>
    <xf numFmtId="169" fontId="6" fillId="4" borderId="7" xfId="1" applyNumberFormat="1" applyFont="1" applyFill="1" applyBorder="1" applyAlignment="1"/>
    <xf numFmtId="169" fontId="6" fillId="4" borderId="9" xfId="0" applyNumberFormat="1" applyFont="1" applyFill="1" applyBorder="1"/>
    <xf numFmtId="165" fontId="3" fillId="5" borderId="6" xfId="1" applyNumberFormat="1" applyFont="1" applyFill="1" applyBorder="1" applyAlignment="1"/>
    <xf numFmtId="165" fontId="3" fillId="5" borderId="8" xfId="1" applyNumberFormat="1" applyFont="1" applyFill="1" applyBorder="1" applyAlignment="1"/>
    <xf numFmtId="0" fontId="3" fillId="5" borderId="1" xfId="0" applyFont="1" applyFill="1" applyBorder="1" applyAlignment="1">
      <alignment horizontal="center"/>
    </xf>
    <xf numFmtId="166" fontId="3" fillId="5" borderId="1" xfId="0" applyNumberFormat="1" applyFont="1" applyFill="1" applyBorder="1"/>
    <xf numFmtId="40" fontId="3" fillId="5" borderId="1" xfId="0" applyNumberFormat="1" applyFont="1" applyFill="1" applyBorder="1"/>
    <xf numFmtId="168" fontId="3" fillId="5" borderId="1" xfId="1" applyNumberFormat="1" applyFont="1" applyFill="1" applyBorder="1" applyAlignment="1"/>
    <xf numFmtId="167" fontId="3" fillId="5" borderId="1" xfId="1" applyNumberFormat="1" applyFont="1" applyFill="1" applyBorder="1" applyAlignment="1"/>
    <xf numFmtId="166" fontId="3" fillId="5" borderId="9" xfId="0" applyNumberFormat="1" applyFont="1" applyFill="1" applyBorder="1"/>
    <xf numFmtId="0" fontId="3" fillId="5" borderId="13" xfId="0" applyFont="1" applyFill="1" applyBorder="1"/>
    <xf numFmtId="0" fontId="5" fillId="2" borderId="3" xfId="0" applyFont="1" applyFill="1" applyBorder="1" applyAlignment="1">
      <alignment horizontal="left" vertical="center"/>
    </xf>
    <xf numFmtId="10" fontId="5" fillId="2" borderId="3" xfId="0" quotePrefix="1" applyNumberFormat="1" applyFont="1" applyFill="1" applyBorder="1" applyAlignment="1">
      <alignment horizontal="right" vertical="center" wrapText="1"/>
    </xf>
    <xf numFmtId="10" fontId="5" fillId="2" borderId="3" xfId="1" applyNumberFormat="1" applyFont="1" applyFill="1" applyBorder="1" applyAlignment="1">
      <alignment horizontal="center" vertical="center"/>
    </xf>
    <xf numFmtId="14"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0" fontId="5" fillId="2" borderId="3" xfId="0" applyFont="1" applyFill="1" applyBorder="1" applyAlignment="1">
      <alignment vertical="center" wrapText="1"/>
    </xf>
    <xf numFmtId="0" fontId="6" fillId="4" borderId="4" xfId="0" applyFont="1" applyFill="1" applyBorder="1"/>
    <xf numFmtId="165" fontId="6" fillId="4" borderId="2" xfId="1" applyNumberFormat="1" applyFont="1" applyFill="1" applyBorder="1" applyAlignment="1"/>
    <xf numFmtId="10" fontId="6" fillId="4" borderId="2" xfId="1" applyNumberFormat="1" applyFont="1" applyFill="1" applyBorder="1" applyAlignment="1"/>
    <xf numFmtId="10" fontId="6" fillId="4" borderId="2" xfId="0" applyNumberFormat="1" applyFont="1" applyFill="1" applyBorder="1"/>
    <xf numFmtId="0" fontId="6" fillId="4" borderId="2" xfId="0" applyFont="1" applyFill="1" applyBorder="1"/>
    <xf numFmtId="164" fontId="6" fillId="4" borderId="2" xfId="0" applyNumberFormat="1" applyFont="1" applyFill="1" applyBorder="1"/>
    <xf numFmtId="40" fontId="6" fillId="4" borderId="2" xfId="0" applyNumberFormat="1" applyFont="1" applyFill="1" applyBorder="1"/>
    <xf numFmtId="168" fontId="6" fillId="4" borderId="2" xfId="1" applyNumberFormat="1" applyFont="1" applyFill="1" applyBorder="1" applyAlignment="1"/>
    <xf numFmtId="2" fontId="6" fillId="4" borderId="2" xfId="1" applyNumberFormat="1" applyFont="1" applyFill="1" applyBorder="1" applyAlignment="1"/>
    <xf numFmtId="3" fontId="6" fillId="4" borderId="2" xfId="0" applyNumberFormat="1" applyFont="1" applyFill="1" applyBorder="1"/>
    <xf numFmtId="3" fontId="6" fillId="4" borderId="5" xfId="0" applyNumberFormat="1" applyFont="1" applyFill="1" applyBorder="1"/>
    <xf numFmtId="0" fontId="3" fillId="4" borderId="8" xfId="0" applyFont="1" applyFill="1" applyBorder="1"/>
    <xf numFmtId="0" fontId="3" fillId="4" borderId="1" xfId="0" applyFont="1" applyFill="1" applyBorder="1"/>
    <xf numFmtId="10" fontId="3" fillId="4" borderId="1" xfId="1" applyNumberFormat="1" applyFont="1" applyFill="1" applyBorder="1" applyAlignment="1"/>
    <xf numFmtId="167" fontId="3" fillId="4" borderId="1" xfId="1" applyNumberFormat="1" applyFont="1" applyFill="1" applyBorder="1" applyAlignment="1"/>
    <xf numFmtId="167" fontId="3" fillId="4" borderId="9" xfId="1" applyNumberFormat="1" applyFont="1" applyFill="1" applyBorder="1" applyAlignment="1"/>
    <xf numFmtId="170" fontId="3" fillId="5" borderId="0" xfId="0" applyNumberFormat="1" applyFont="1" applyFill="1"/>
    <xf numFmtId="164" fontId="3" fillId="5" borderId="7" xfId="0" applyNumberFormat="1" applyFont="1" applyFill="1" applyBorder="1"/>
    <xf numFmtId="10" fontId="3" fillId="5" borderId="7" xfId="0" applyNumberFormat="1" applyFont="1" applyFill="1" applyBorder="1"/>
    <xf numFmtId="10" fontId="9" fillId="4" borderId="9" xfId="0" applyNumberFormat="1" applyFont="1" applyFill="1" applyBorder="1"/>
    <xf numFmtId="10" fontId="8" fillId="4" borderId="9" xfId="1" applyNumberFormat="1" applyFont="1" applyFill="1" applyBorder="1" applyAlignment="1"/>
    <xf numFmtId="0" fontId="5" fillId="3" borderId="14" xfId="0" applyFont="1" applyFill="1" applyBorder="1"/>
    <xf numFmtId="0" fontId="5" fillId="3" borderId="15" xfId="0" applyFont="1" applyFill="1" applyBorder="1"/>
    <xf numFmtId="2" fontId="3" fillId="5" borderId="5" xfId="0" applyNumberFormat="1" applyFont="1" applyFill="1" applyBorder="1"/>
    <xf numFmtId="2" fontId="3" fillId="5" borderId="7" xfId="0" applyNumberFormat="1" applyFont="1" applyFill="1" applyBorder="1"/>
    <xf numFmtId="2" fontId="3" fillId="5" borderId="9" xfId="0" applyNumberFormat="1" applyFont="1" applyFill="1" applyBorder="1"/>
    <xf numFmtId="0" fontId="5" fillId="3" borderId="2" xfId="0" applyFont="1" applyFill="1" applyBorder="1" applyAlignment="1">
      <alignment horizontal="right"/>
    </xf>
    <xf numFmtId="0" fontId="3" fillId="5" borderId="0" xfId="0" applyFont="1" applyFill="1" applyAlignment="1">
      <alignment wrapText="1"/>
    </xf>
    <xf numFmtId="0" fontId="6" fillId="4" borderId="6" xfId="0" applyFont="1" applyFill="1" applyBorder="1" applyAlignment="1">
      <alignment horizontal="center" wrapText="1"/>
    </xf>
    <xf numFmtId="0" fontId="6" fillId="4" borderId="0" xfId="0" applyFont="1" applyFill="1" applyBorder="1" applyAlignment="1">
      <alignment wrapText="1"/>
    </xf>
    <xf numFmtId="0" fontId="6" fillId="4" borderId="7" xfId="0" applyFont="1" applyFill="1" applyBorder="1" applyAlignment="1">
      <alignment wrapText="1"/>
    </xf>
    <xf numFmtId="10" fontId="3" fillId="5" borderId="11" xfId="0" applyNumberFormat="1" applyFont="1" applyFill="1" applyBorder="1"/>
    <xf numFmtId="10" fontId="3" fillId="5" borderId="12" xfId="0" applyNumberFormat="1" applyFont="1" applyFill="1" applyBorder="1"/>
    <xf numFmtId="0" fontId="5" fillId="3" borderId="3" xfId="0" applyFont="1" applyFill="1" applyBorder="1" applyAlignment="1">
      <alignment horizontal="left" vertical="center" wrapText="1"/>
    </xf>
    <xf numFmtId="10" fontId="5" fillId="3" borderId="3" xfId="0" quotePrefix="1" applyNumberFormat="1" applyFont="1" applyFill="1" applyBorder="1" applyAlignment="1">
      <alignment horizontal="right" vertical="center" wrapText="1"/>
    </xf>
    <xf numFmtId="10" fontId="5" fillId="3" borderId="15" xfId="1" applyNumberFormat="1" applyFont="1" applyFill="1" applyBorder="1" applyAlignment="1">
      <alignment horizontal="center" vertical="center" wrapText="1"/>
    </xf>
    <xf numFmtId="14" fontId="5" fillId="3" borderId="3" xfId="0" applyNumberFormat="1" applyFont="1" applyFill="1" applyBorder="1" applyAlignment="1">
      <alignment horizontal="center" vertical="center" wrapText="1"/>
    </xf>
    <xf numFmtId="0" fontId="5" fillId="3" borderId="3" xfId="0" applyFont="1" applyFill="1" applyBorder="1" applyAlignment="1">
      <alignment vertical="center" wrapText="1"/>
    </xf>
    <xf numFmtId="0" fontId="5" fillId="5" borderId="0" xfId="0" applyFont="1" applyFill="1" applyAlignment="1">
      <alignment vertical="center" wrapText="1"/>
    </xf>
    <xf numFmtId="0" fontId="5"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1" fillId="0" borderId="0" xfId="0" applyFont="1" applyAlignment="1">
      <alignment vertical="center"/>
    </xf>
    <xf numFmtId="0" fontId="11" fillId="0" borderId="0" xfId="0" applyFont="1"/>
    <xf numFmtId="0" fontId="0" fillId="0" borderId="0" xfId="0" applyFont="1"/>
    <xf numFmtId="0" fontId="5" fillId="3" borderId="4" xfId="0" applyFont="1" applyFill="1" applyBorder="1" applyAlignment="1">
      <alignment horizontal="left" vertical="center"/>
    </xf>
    <xf numFmtId="0" fontId="5" fillId="3" borderId="2" xfId="0" applyFont="1" applyFill="1" applyBorder="1" applyAlignment="1">
      <alignment horizontal="left" vertical="center"/>
    </xf>
    <xf numFmtId="0" fontId="5" fillId="3" borderId="13" xfId="0" applyFont="1" applyFill="1" applyBorder="1" applyAlignment="1">
      <alignment horizontal="center"/>
    </xf>
    <xf numFmtId="0" fontId="5" fillId="3" borderId="15"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3" borderId="4" xfId="0" applyFont="1" applyFill="1" applyBorder="1" applyAlignment="1">
      <alignment horizontal="center"/>
    </xf>
    <xf numFmtId="0" fontId="5" fillId="3" borderId="2" xfId="0" applyFont="1" applyFill="1" applyBorder="1" applyAlignment="1">
      <alignment horizontal="center"/>
    </xf>
    <xf numFmtId="0" fontId="10" fillId="3" borderId="4" xfId="0" applyFont="1" applyFill="1" applyBorder="1" applyAlignment="1">
      <alignment horizontal="center"/>
    </xf>
    <xf numFmtId="0" fontId="10" fillId="3" borderId="2" xfId="0" applyFont="1" applyFill="1" applyBorder="1" applyAlignment="1">
      <alignment horizontal="center"/>
    </xf>
    <xf numFmtId="0" fontId="10" fillId="3" borderId="5"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211665</xdr:colOff>
      <xdr:row>58</xdr:row>
      <xdr:rowOff>133561</xdr:rowOff>
    </xdr:from>
    <xdr:to>
      <xdr:col>23</xdr:col>
      <xdr:colOff>357384</xdr:colOff>
      <xdr:row>59</xdr:row>
      <xdr:rowOff>125011</xdr:rowOff>
    </xdr:to>
    <xdr:pic>
      <xdr:nvPicPr>
        <xdr:cNvPr id="2" name="Picture 1">
          <a:extLst>
            <a:ext uri="{FF2B5EF4-FFF2-40B4-BE49-F238E27FC236}">
              <a16:creationId xmlns:a16="http://schemas.microsoft.com/office/drawing/2014/main" id="{34C1175C-47D4-4190-92DD-2321E0AEF6F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313582" y="11203728"/>
          <a:ext cx="7786885" cy="18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180975</xdr:colOff>
      <xdr:row>58</xdr:row>
      <xdr:rowOff>155575</xdr:rowOff>
    </xdr:from>
    <xdr:to>
      <xdr:col>29</xdr:col>
      <xdr:colOff>57453</xdr:colOff>
      <xdr:row>59</xdr:row>
      <xdr:rowOff>132715</xdr:rowOff>
    </xdr:to>
    <xdr:pic>
      <xdr:nvPicPr>
        <xdr:cNvPr id="2" name="Picture 1">
          <a:extLst>
            <a:ext uri="{FF2B5EF4-FFF2-40B4-BE49-F238E27FC236}">
              <a16:creationId xmlns:a16="http://schemas.microsoft.com/office/drawing/2014/main" id="{2013DEC7-9856-455D-8C80-097742A4E42A}"/>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087475" y="11204575"/>
          <a:ext cx="6628645" cy="167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238126</xdr:colOff>
      <xdr:row>57</xdr:row>
      <xdr:rowOff>169545</xdr:rowOff>
    </xdr:from>
    <xdr:to>
      <xdr:col>17</xdr:col>
      <xdr:colOff>391000</xdr:colOff>
      <xdr:row>60</xdr:row>
      <xdr:rowOff>169333</xdr:rowOff>
    </xdr:to>
    <xdr:pic>
      <xdr:nvPicPr>
        <xdr:cNvPr id="5" name="图片 10">
          <a:extLst>
            <a:ext uri="{FF2B5EF4-FFF2-40B4-BE49-F238E27FC236}">
              <a16:creationId xmlns:a16="http://schemas.microsoft.com/office/drawing/2014/main" id="{28293552-B0F1-4700-8F8B-C049988D2534}"/>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392959" y="11028045"/>
          <a:ext cx="2290708" cy="5712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K121"/>
  <sheetViews>
    <sheetView topLeftCell="A47" zoomScale="90" zoomScaleNormal="90" workbookViewId="0">
      <selection activeCell="F85" sqref="F85"/>
    </sheetView>
  </sheetViews>
  <sheetFormatPr defaultColWidth="9.109375" defaultRowHeight="13.8"/>
  <cols>
    <col min="1" max="2" width="9.109375" style="29"/>
    <col min="3" max="3" width="11.88671875" style="29" customWidth="1"/>
    <col min="4" max="4" width="14.44140625" style="30" bestFit="1" customWidth="1"/>
    <col min="5" max="5" width="12.88671875" style="29" bestFit="1" customWidth="1"/>
    <col min="6" max="6" width="13" style="29" bestFit="1" customWidth="1"/>
    <col min="7" max="7" width="9.33203125" style="29" bestFit="1" customWidth="1"/>
    <col min="8" max="8" width="15.44140625" style="29" bestFit="1" customWidth="1"/>
    <col min="9" max="9" width="13.44140625" style="29" customWidth="1"/>
    <col min="10" max="10" width="12" style="29" customWidth="1"/>
    <col min="11" max="11" width="12.33203125" style="29" customWidth="1"/>
    <col min="12" max="12" width="9.33203125" style="29" bestFit="1" customWidth="1"/>
    <col min="13" max="13" width="11.44140625" style="29" customWidth="1"/>
    <col min="14" max="14" width="13.44140625" style="29" bestFit="1" customWidth="1"/>
    <col min="15" max="15" width="15.5546875" style="29" customWidth="1"/>
    <col min="16" max="63" width="12.44140625" style="29" bestFit="1" customWidth="1"/>
    <col min="64" max="16384" width="9.109375" style="29"/>
  </cols>
  <sheetData>
    <row r="1" spans="2:63" ht="12" customHeight="1"/>
    <row r="2" spans="2:63" ht="20.25" customHeight="1">
      <c r="B2" s="33"/>
      <c r="C2" s="33"/>
      <c r="D2" s="33"/>
      <c r="M2" s="150" t="s">
        <v>7</v>
      </c>
      <c r="N2" s="151"/>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4"/>
    </row>
    <row r="3" spans="2:63" s="132" customFormat="1" ht="27.6">
      <c r="B3" s="138" t="s">
        <v>1</v>
      </c>
      <c r="C3" s="139" t="s">
        <v>9</v>
      </c>
      <c r="D3" s="140" t="s">
        <v>87</v>
      </c>
      <c r="E3" s="141" t="s">
        <v>4</v>
      </c>
      <c r="F3" s="142" t="s">
        <v>8</v>
      </c>
      <c r="G3" s="143"/>
      <c r="H3" s="144" t="s">
        <v>1</v>
      </c>
      <c r="I3" s="145" t="s">
        <v>20</v>
      </c>
      <c r="J3" s="146" t="s">
        <v>5</v>
      </c>
      <c r="K3" s="144" t="s">
        <v>6</v>
      </c>
      <c r="M3" s="133"/>
      <c r="N3" s="134">
        <v>1</v>
      </c>
      <c r="O3" s="134">
        <v>2</v>
      </c>
      <c r="P3" s="134">
        <v>3</v>
      </c>
      <c r="Q3" s="134">
        <v>4</v>
      </c>
      <c r="R3" s="134">
        <v>5</v>
      </c>
      <c r="S3" s="134">
        <v>6</v>
      </c>
      <c r="T3" s="134">
        <v>7</v>
      </c>
      <c r="U3" s="134">
        <v>8</v>
      </c>
      <c r="V3" s="134">
        <v>9</v>
      </c>
      <c r="W3" s="134">
        <v>10</v>
      </c>
      <c r="X3" s="134">
        <v>11</v>
      </c>
      <c r="Y3" s="134">
        <v>12</v>
      </c>
      <c r="Z3" s="134">
        <v>13</v>
      </c>
      <c r="AA3" s="134">
        <v>14</v>
      </c>
      <c r="AB3" s="134">
        <v>15</v>
      </c>
      <c r="AC3" s="134">
        <v>16</v>
      </c>
      <c r="AD3" s="134">
        <v>17</v>
      </c>
      <c r="AE3" s="134">
        <v>18</v>
      </c>
      <c r="AF3" s="134">
        <v>19</v>
      </c>
      <c r="AG3" s="134">
        <v>20</v>
      </c>
      <c r="AH3" s="134">
        <v>21</v>
      </c>
      <c r="AI3" s="134">
        <v>22</v>
      </c>
      <c r="AJ3" s="134">
        <v>23</v>
      </c>
      <c r="AK3" s="134">
        <v>24</v>
      </c>
      <c r="AL3" s="134">
        <v>25</v>
      </c>
      <c r="AM3" s="134">
        <v>26</v>
      </c>
      <c r="AN3" s="134">
        <v>27</v>
      </c>
      <c r="AO3" s="134">
        <v>28</v>
      </c>
      <c r="AP3" s="134">
        <v>29</v>
      </c>
      <c r="AQ3" s="134">
        <v>30</v>
      </c>
      <c r="AR3" s="134">
        <v>31</v>
      </c>
      <c r="AS3" s="134">
        <v>32</v>
      </c>
      <c r="AT3" s="134">
        <v>33</v>
      </c>
      <c r="AU3" s="134">
        <v>34</v>
      </c>
      <c r="AV3" s="134">
        <v>35</v>
      </c>
      <c r="AW3" s="134">
        <v>36</v>
      </c>
      <c r="AX3" s="134">
        <v>37</v>
      </c>
      <c r="AY3" s="134">
        <v>38</v>
      </c>
      <c r="AZ3" s="134">
        <v>39</v>
      </c>
      <c r="BA3" s="134">
        <v>40</v>
      </c>
      <c r="BB3" s="134">
        <v>41</v>
      </c>
      <c r="BC3" s="134">
        <v>42</v>
      </c>
      <c r="BD3" s="134">
        <v>43</v>
      </c>
      <c r="BE3" s="134">
        <v>44</v>
      </c>
      <c r="BF3" s="134">
        <v>45</v>
      </c>
      <c r="BG3" s="134">
        <v>46</v>
      </c>
      <c r="BH3" s="134">
        <v>47</v>
      </c>
      <c r="BI3" s="134">
        <v>48</v>
      </c>
      <c r="BJ3" s="134">
        <v>49</v>
      </c>
      <c r="BK3" s="135">
        <v>50</v>
      </c>
    </row>
    <row r="4" spans="2:63">
      <c r="B4" s="14" t="s">
        <v>36</v>
      </c>
      <c r="C4" s="136">
        <v>0.18539505618420674</v>
      </c>
      <c r="D4" s="34">
        <v>0.22655835439043892</v>
      </c>
      <c r="E4" s="37">
        <v>7233823.7666666666</v>
      </c>
      <c r="F4" s="10">
        <v>118.06</v>
      </c>
      <c r="H4" s="14" t="s">
        <v>36</v>
      </c>
      <c r="I4" s="29">
        <v>1.4329736994151455E-2</v>
      </c>
      <c r="J4" s="40">
        <v>-0.05</v>
      </c>
      <c r="K4" s="43">
        <v>0.05</v>
      </c>
      <c r="M4" s="8">
        <v>1</v>
      </c>
      <c r="N4" s="9">
        <v>0.24077915356591451</v>
      </c>
      <c r="O4" s="9">
        <v>2.9414131490959695E-5</v>
      </c>
      <c r="P4" s="9">
        <v>4.7771456946920136E-5</v>
      </c>
      <c r="Q4" s="9">
        <v>2.1645986792702818E-5</v>
      </c>
      <c r="R4" s="9">
        <v>4.8022347225973873E-5</v>
      </c>
      <c r="S4" s="9">
        <v>3.7277955149507788E-5</v>
      </c>
      <c r="T4" s="9">
        <v>4.8885356576383197E-5</v>
      </c>
      <c r="U4" s="9">
        <v>2.0851599667252839E-5</v>
      </c>
      <c r="V4" s="9">
        <v>3.3437850389159818E-5</v>
      </c>
      <c r="W4" s="9">
        <v>3.5978094790780802E-5</v>
      </c>
      <c r="X4" s="9">
        <v>2.5283086225483542E-5</v>
      </c>
      <c r="Y4" s="9">
        <v>3.8639568035758622E-5</v>
      </c>
      <c r="Z4" s="9">
        <v>4.8917888815203328E-5</v>
      </c>
      <c r="AA4" s="9">
        <v>3.9033075456821642E-5</v>
      </c>
      <c r="AB4" s="9">
        <v>4.3652367580545112E-5</v>
      </c>
      <c r="AC4" s="9">
        <v>2.5199795513574567E-5</v>
      </c>
      <c r="AD4" s="9">
        <v>1.0957655499318684E-5</v>
      </c>
      <c r="AE4" s="9">
        <v>3.8230542219027041E-5</v>
      </c>
      <c r="AF4" s="9">
        <v>1.5906297901481423E-5</v>
      </c>
      <c r="AG4" s="9">
        <v>4.9439671713982538E-5</v>
      </c>
      <c r="AH4" s="9">
        <v>3.7091299208641954E-5</v>
      </c>
      <c r="AI4" s="9">
        <v>1.959179739271349E-5</v>
      </c>
      <c r="AJ4" s="9">
        <v>2.7932950534454711E-5</v>
      </c>
      <c r="AK4" s="9">
        <v>4.4050849966056115E-5</v>
      </c>
      <c r="AL4" s="9">
        <v>3.5656386662642238E-5</v>
      </c>
      <c r="AM4" s="9">
        <v>4.4575155917782638E-5</v>
      </c>
      <c r="AN4" s="9">
        <v>5.0853160266544694E-5</v>
      </c>
      <c r="AO4" s="9">
        <v>2.358248394817972E-5</v>
      </c>
      <c r="AP4" s="9">
        <v>4.3805778575576302E-5</v>
      </c>
      <c r="AQ4" s="9">
        <v>3.2704076393651134E-5</v>
      </c>
      <c r="AR4" s="9">
        <v>2.0893053716201007E-5</v>
      </c>
      <c r="AS4" s="9">
        <v>2.6142626859367794E-5</v>
      </c>
      <c r="AT4" s="9">
        <v>3.7121687159116608E-5</v>
      </c>
      <c r="AU4" s="9">
        <v>2.6959357405212756E-5</v>
      </c>
      <c r="AV4" s="9">
        <v>5.3712013463751757E-5</v>
      </c>
      <c r="AW4" s="9">
        <v>2.1075993871625648E-5</v>
      </c>
      <c r="AX4" s="9">
        <v>3.1792538721428053E-5</v>
      </c>
      <c r="AY4" s="9">
        <v>2.8862673731216638E-5</v>
      </c>
      <c r="AZ4" s="9">
        <v>3.0224961308940695E-5</v>
      </c>
      <c r="BA4" s="9">
        <v>3.1271375293040933E-5</v>
      </c>
      <c r="BB4" s="9">
        <v>3.7412385721350083E-5</v>
      </c>
      <c r="BC4" s="9">
        <v>1.5802131019456357E-5</v>
      </c>
      <c r="BD4" s="9">
        <v>3.9589410292576257E-5</v>
      </c>
      <c r="BE4" s="9">
        <v>4.6414120255040626E-5</v>
      </c>
      <c r="BF4" s="9">
        <v>2.4783841717607204E-5</v>
      </c>
      <c r="BG4" s="9">
        <v>3.8753151306024594E-5</v>
      </c>
      <c r="BH4" s="9">
        <v>3.5761748480367649E-5</v>
      </c>
      <c r="BI4" s="9">
        <v>1.6081068673362167E-5</v>
      </c>
      <c r="BJ4" s="9">
        <v>3.0395031636291144E-5</v>
      </c>
      <c r="BK4" s="10">
        <v>4.5390146462399701E-5</v>
      </c>
    </row>
    <row r="5" spans="2:63">
      <c r="B5" s="15" t="s">
        <v>37</v>
      </c>
      <c r="C5" s="136">
        <v>0.12611587482635531</v>
      </c>
      <c r="D5" s="35">
        <v>0.20403365651273217</v>
      </c>
      <c r="E5" s="38">
        <v>9025754.7666666675</v>
      </c>
      <c r="F5" s="10">
        <v>38.46</v>
      </c>
      <c r="H5" s="15" t="s">
        <v>37</v>
      </c>
      <c r="I5" s="29">
        <v>1.4032923976645434E-2</v>
      </c>
      <c r="J5" s="40">
        <v>-0.05</v>
      </c>
      <c r="K5" s="10">
        <v>0.05</v>
      </c>
      <c r="M5" s="8">
        <v>2</v>
      </c>
      <c r="N5" s="9">
        <v>2.9414131490959695E-5</v>
      </c>
      <c r="O5" s="9">
        <v>0.21007308525675963</v>
      </c>
      <c r="P5" s="9">
        <v>4.7404419269039329E-5</v>
      </c>
      <c r="Q5" s="9">
        <v>2.0290946048455128E-5</v>
      </c>
      <c r="R5" s="9">
        <v>4.738061005533139E-5</v>
      </c>
      <c r="S5" s="9">
        <v>3.6581178046062181E-5</v>
      </c>
      <c r="T5" s="9">
        <v>4.7417414160154506E-5</v>
      </c>
      <c r="U5" s="9">
        <v>2.243178132399703E-5</v>
      </c>
      <c r="V5" s="9">
        <v>3.0909384926343009E-5</v>
      </c>
      <c r="W5" s="9">
        <v>3.7717740723112511E-5</v>
      </c>
      <c r="X5" s="9">
        <v>2.2766513874147555E-5</v>
      </c>
      <c r="Y5" s="9">
        <v>3.7226271984783802E-5</v>
      </c>
      <c r="Z5" s="9">
        <v>4.8778806770860709E-5</v>
      </c>
      <c r="AA5" s="9">
        <v>3.7136722564816721E-5</v>
      </c>
      <c r="AB5" s="9">
        <v>4.2051227347837978E-5</v>
      </c>
      <c r="AC5" s="9">
        <v>2.2610040222108229E-5</v>
      </c>
      <c r="AD5" s="9">
        <v>9.7616742645349969E-6</v>
      </c>
      <c r="AE5" s="9">
        <v>3.9234916944896047E-5</v>
      </c>
      <c r="AF5" s="9">
        <v>1.7277518123597395E-5</v>
      </c>
      <c r="AG5" s="9">
        <v>4.8320847789008055E-5</v>
      </c>
      <c r="AH5" s="9">
        <v>3.7067043106019943E-5</v>
      </c>
      <c r="AI5" s="9">
        <v>1.805542436725053E-5</v>
      </c>
      <c r="AJ5" s="9">
        <v>2.4772756230588762E-5</v>
      </c>
      <c r="AK5" s="9">
        <v>4.4211401869061744E-5</v>
      </c>
      <c r="AL5" s="9">
        <v>3.7650469287757289E-5</v>
      </c>
      <c r="AM5" s="9">
        <v>4.3377271464300551E-5</v>
      </c>
      <c r="AN5" s="9">
        <v>4.9448716085298634E-5</v>
      </c>
      <c r="AO5" s="9">
        <v>2.5879058231597398E-5</v>
      </c>
      <c r="AP5" s="9">
        <v>4.1715715082575689E-5</v>
      </c>
      <c r="AQ5" s="9">
        <v>3.0328752941279276E-5</v>
      </c>
      <c r="AR5" s="9">
        <v>2.1094854261511791E-5</v>
      </c>
      <c r="AS5" s="9">
        <v>2.558756363368211E-5</v>
      </c>
      <c r="AT5" s="9">
        <v>3.7521069901677093E-5</v>
      </c>
      <c r="AU5" s="9">
        <v>2.473809399179178E-5</v>
      </c>
      <c r="AV5" s="9">
        <v>5.2472499655193158E-5</v>
      </c>
      <c r="AW5" s="9">
        <v>2.065523198952991E-5</v>
      </c>
      <c r="AX5" s="9">
        <v>2.8899257120916669E-5</v>
      </c>
      <c r="AY5" s="9">
        <v>2.819834922596068E-5</v>
      </c>
      <c r="AZ5" s="9">
        <v>3.258404173544376E-5</v>
      </c>
      <c r="BA5" s="9">
        <v>3.1713112565175876E-5</v>
      </c>
      <c r="BB5" s="9">
        <v>3.6882847285723811E-5</v>
      </c>
      <c r="BC5" s="9">
        <v>1.5121417768455497E-5</v>
      </c>
      <c r="BD5" s="9">
        <v>3.8751246626852101E-5</v>
      </c>
      <c r="BE5" s="9">
        <v>4.5813752506764363E-5</v>
      </c>
      <c r="BF5" s="9">
        <v>2.6072986424709314E-5</v>
      </c>
      <c r="BG5" s="9">
        <v>3.8698911313760512E-5</v>
      </c>
      <c r="BH5" s="9">
        <v>3.4054196382992804E-5</v>
      </c>
      <c r="BI5" s="9">
        <v>1.6533885102406321E-5</v>
      </c>
      <c r="BJ5" s="9">
        <v>2.7581736555468702E-5</v>
      </c>
      <c r="BK5" s="10">
        <v>4.2947365137494765E-5</v>
      </c>
    </row>
    <row r="6" spans="2:63">
      <c r="B6" s="15" t="s">
        <v>38</v>
      </c>
      <c r="C6" s="136">
        <v>8.249436239818364E-2</v>
      </c>
      <c r="D6" s="35">
        <v>0.20957513236015671</v>
      </c>
      <c r="E6" s="38">
        <v>1556537.6666666667</v>
      </c>
      <c r="F6" s="10">
        <v>128.61000000000001</v>
      </c>
      <c r="H6" s="15" t="s">
        <v>38</v>
      </c>
      <c r="I6" s="29">
        <v>4.9403246535298671E-2</v>
      </c>
      <c r="J6" s="40">
        <v>-0.05</v>
      </c>
      <c r="K6" s="10">
        <v>0.05</v>
      </c>
      <c r="M6" s="8">
        <v>3</v>
      </c>
      <c r="N6" s="9">
        <v>4.7771456946920136E-5</v>
      </c>
      <c r="O6" s="9">
        <v>4.7404419269039323E-5</v>
      </c>
      <c r="P6" s="9">
        <v>0.9375380842895743</v>
      </c>
      <c r="Q6" s="9">
        <v>3.2638968538368039E-5</v>
      </c>
      <c r="R6" s="9">
        <v>7.5819062324258534E-5</v>
      </c>
      <c r="S6" s="9">
        <v>5.5182437025075573E-5</v>
      </c>
      <c r="T6" s="9">
        <v>7.9298300726760821E-5</v>
      </c>
      <c r="U6" s="9">
        <v>3.2851108988626874E-5</v>
      </c>
      <c r="V6" s="9">
        <v>4.9952586395933674E-5</v>
      </c>
      <c r="W6" s="9">
        <v>4.977791597518966E-5</v>
      </c>
      <c r="X6" s="9">
        <v>3.5202998140570176E-5</v>
      </c>
      <c r="Y6" s="9">
        <v>5.9488964137053333E-5</v>
      </c>
      <c r="Z6" s="9">
        <v>8.1431528813371808E-5</v>
      </c>
      <c r="AA6" s="9">
        <v>6.3654353819194955E-5</v>
      </c>
      <c r="AB6" s="9">
        <v>6.7794290847288414E-5</v>
      </c>
      <c r="AC6" s="9">
        <v>3.83867870922298E-5</v>
      </c>
      <c r="AD6" s="9">
        <v>1.3673583891176468E-5</v>
      </c>
      <c r="AE6" s="9">
        <v>6.8855876384160843E-5</v>
      </c>
      <c r="AF6" s="9">
        <v>2.8555569367355506E-5</v>
      </c>
      <c r="AG6" s="9">
        <v>7.9870776968214531E-5</v>
      </c>
      <c r="AH6" s="9">
        <v>5.4715442256187015E-5</v>
      </c>
      <c r="AI6" s="9">
        <v>2.400824935007239E-5</v>
      </c>
      <c r="AJ6" s="9">
        <v>5.054489594051802E-5</v>
      </c>
      <c r="AK6" s="9">
        <v>6.7896095041429101E-5</v>
      </c>
      <c r="AL6" s="9">
        <v>5.3496880672858563E-5</v>
      </c>
      <c r="AM6" s="9">
        <v>6.7252880762030257E-5</v>
      </c>
      <c r="AN6" s="9">
        <v>7.8507539853432654E-5</v>
      </c>
      <c r="AO6" s="9">
        <v>3.9640038126715354E-5</v>
      </c>
      <c r="AP6" s="9">
        <v>7.0827201910980738E-5</v>
      </c>
      <c r="AQ6" s="9">
        <v>4.8525103894389037E-5</v>
      </c>
      <c r="AR6" s="9">
        <v>3.7361209942716712E-5</v>
      </c>
      <c r="AS6" s="9">
        <v>4.6925879071596124E-5</v>
      </c>
      <c r="AT6" s="9">
        <v>6.7128116103634843E-5</v>
      </c>
      <c r="AU6" s="9">
        <v>4.6441473165368037E-5</v>
      </c>
      <c r="AV6" s="9">
        <v>8.5806537816592406E-5</v>
      </c>
      <c r="AW6" s="9">
        <v>2.7290979114151387E-5</v>
      </c>
      <c r="AX6" s="9">
        <v>5.4234703894069059E-5</v>
      </c>
      <c r="AY6" s="9">
        <v>4.6488978769851679E-5</v>
      </c>
      <c r="AZ6" s="9">
        <v>5.1068596439408956E-5</v>
      </c>
      <c r="BA6" s="9">
        <v>4.5644721735750224E-5</v>
      </c>
      <c r="BB6" s="9">
        <v>6.2072476042827212E-5</v>
      </c>
      <c r="BC6" s="9">
        <v>2.4854127236286898E-5</v>
      </c>
      <c r="BD6" s="9">
        <v>6.7092647109787414E-5</v>
      </c>
      <c r="BE6" s="9">
        <v>7.1943876708545874E-5</v>
      </c>
      <c r="BF6" s="9">
        <v>3.6006630420307856E-5</v>
      </c>
      <c r="BG6" s="9">
        <v>6.4098014452212439E-5</v>
      </c>
      <c r="BH6" s="9">
        <v>6.3738360490070322E-5</v>
      </c>
      <c r="BI6" s="9">
        <v>2.1453042657462926E-5</v>
      </c>
      <c r="BJ6" s="9">
        <v>4.0162629470332635E-5</v>
      </c>
      <c r="BK6" s="10">
        <v>7.2233367663013178E-5</v>
      </c>
    </row>
    <row r="7" spans="2:63">
      <c r="B7" s="15" t="s">
        <v>39</v>
      </c>
      <c r="C7" s="136">
        <v>2.5410638658743444E-2</v>
      </c>
      <c r="D7" s="35">
        <v>0.17389486300560345</v>
      </c>
      <c r="E7" s="38">
        <v>1806802.1666666667</v>
      </c>
      <c r="F7" s="10">
        <v>80.680000000000007</v>
      </c>
      <c r="H7" s="15" t="s">
        <v>39</v>
      </c>
      <c r="I7" s="29">
        <v>3.2166928188706929E-2</v>
      </c>
      <c r="J7" s="40">
        <v>-0.05</v>
      </c>
      <c r="K7" s="10">
        <v>0.05</v>
      </c>
      <c r="M7" s="8">
        <v>4</v>
      </c>
      <c r="N7" s="9">
        <v>2.1645986792702818E-5</v>
      </c>
      <c r="O7" s="9">
        <v>2.0290946048455128E-5</v>
      </c>
      <c r="P7" s="9">
        <v>3.2638968538368039E-5</v>
      </c>
      <c r="Q7" s="9">
        <v>0.1047338575955119</v>
      </c>
      <c r="R7" s="9">
        <v>3.5028952228337377E-5</v>
      </c>
      <c r="S7" s="9">
        <v>2.8285898307571257E-5</v>
      </c>
      <c r="T7" s="9">
        <v>3.5389795631039042E-5</v>
      </c>
      <c r="U7" s="9">
        <v>1.4505116342724607E-5</v>
      </c>
      <c r="V7" s="9">
        <v>2.5987661012994612E-5</v>
      </c>
      <c r="W7" s="9">
        <v>2.7323524902153876E-5</v>
      </c>
      <c r="X7" s="9">
        <v>2.0596117937855886E-5</v>
      </c>
      <c r="Y7" s="9">
        <v>2.8954022315662421E-5</v>
      </c>
      <c r="Z7" s="9">
        <v>3.4319389844102646E-5</v>
      </c>
      <c r="AA7" s="9">
        <v>2.844600803560028E-5</v>
      </c>
      <c r="AB7" s="9">
        <v>3.2549347207891957E-5</v>
      </c>
      <c r="AC7" s="9">
        <v>1.9646487560368118E-5</v>
      </c>
      <c r="AD7" s="9">
        <v>9.4056859256028182E-6</v>
      </c>
      <c r="AE7" s="9">
        <v>2.4944121654096577E-5</v>
      </c>
      <c r="AF7" s="9">
        <v>1.0032659005934163E-5</v>
      </c>
      <c r="AG7" s="9">
        <v>3.5739054499213083E-5</v>
      </c>
      <c r="AH7" s="9">
        <v>2.7936456897314363E-5</v>
      </c>
      <c r="AI7" s="9">
        <v>1.6704133842452388E-5</v>
      </c>
      <c r="AJ7" s="9">
        <v>1.9676843970343813E-5</v>
      </c>
      <c r="AK7" s="9">
        <v>3.2297713446694957E-5</v>
      </c>
      <c r="AL7" s="9">
        <v>2.582124353014752E-5</v>
      </c>
      <c r="AM7" s="9">
        <v>3.3613802941659049E-5</v>
      </c>
      <c r="AN7" s="9">
        <v>3.786921415252081E-5</v>
      </c>
      <c r="AO7" s="9">
        <v>1.5518010538787439E-5</v>
      </c>
      <c r="AP7" s="9">
        <v>3.207830983236655E-5</v>
      </c>
      <c r="AQ7" s="9">
        <v>2.5471056807653281E-5</v>
      </c>
      <c r="AR7" s="9">
        <v>1.3841572913337226E-5</v>
      </c>
      <c r="AS7" s="9">
        <v>1.7584869751872723E-5</v>
      </c>
      <c r="AT7" s="9">
        <v>2.4370368476823603E-5</v>
      </c>
      <c r="AU7" s="9">
        <v>1.9316470550076716E-5</v>
      </c>
      <c r="AV7" s="9">
        <v>3.9104316321771304E-5</v>
      </c>
      <c r="AW7" s="9">
        <v>1.7084397367562863E-5</v>
      </c>
      <c r="AX7" s="9">
        <v>2.3033567730630511E-5</v>
      </c>
      <c r="AY7" s="9">
        <v>2.0907207180866042E-5</v>
      </c>
      <c r="AZ7" s="9">
        <v>2.0043739841122151E-5</v>
      </c>
      <c r="BA7" s="9">
        <v>2.350735771306314E-5</v>
      </c>
      <c r="BB7" s="9">
        <v>2.6469411939589411E-5</v>
      </c>
      <c r="BC7" s="9">
        <v>1.1735674536435444E-5</v>
      </c>
      <c r="BD7" s="9">
        <v>2.7728034202057151E-5</v>
      </c>
      <c r="BE7" s="9">
        <v>3.4218001826128973E-5</v>
      </c>
      <c r="BF7" s="9">
        <v>1.831145951967634E-5</v>
      </c>
      <c r="BG7" s="9">
        <v>2.7280566067845758E-5</v>
      </c>
      <c r="BH7" s="9">
        <v>2.455017596888033E-5</v>
      </c>
      <c r="BI7" s="9">
        <v>1.2559643735998077E-5</v>
      </c>
      <c r="BJ7" s="9">
        <v>2.5275225096420789E-5</v>
      </c>
      <c r="BK7" s="10">
        <v>3.3666359593250033E-5</v>
      </c>
    </row>
    <row r="8" spans="2:63">
      <c r="B8" s="15" t="s">
        <v>40</v>
      </c>
      <c r="C8" s="136">
        <v>2.8056819177380926E-2</v>
      </c>
      <c r="D8" s="35">
        <v>0.12695171918391146</v>
      </c>
      <c r="E8" s="38">
        <v>845537.56666666665</v>
      </c>
      <c r="F8" s="10">
        <v>105.99</v>
      </c>
      <c r="H8" s="15" t="s">
        <v>40</v>
      </c>
      <c r="I8" s="29">
        <v>2.3524539054388303E-2</v>
      </c>
      <c r="J8" s="40">
        <v>-0.05</v>
      </c>
      <c r="K8" s="10">
        <v>0.05</v>
      </c>
      <c r="M8" s="8">
        <v>5</v>
      </c>
      <c r="N8" s="9">
        <v>4.802234722597388E-5</v>
      </c>
      <c r="O8" s="9">
        <v>4.738061005533139E-5</v>
      </c>
      <c r="P8" s="9">
        <v>7.5819062324258547E-5</v>
      </c>
      <c r="Q8" s="9">
        <v>3.5028952228337377E-5</v>
      </c>
      <c r="R8" s="9">
        <v>0.30305780146969169</v>
      </c>
      <c r="S8" s="9">
        <v>6.058577598501766E-5</v>
      </c>
      <c r="T8" s="9">
        <v>7.8369116580568571E-5</v>
      </c>
      <c r="U8" s="9">
        <v>3.371617017324295E-5</v>
      </c>
      <c r="V8" s="9">
        <v>5.4153758928547497E-5</v>
      </c>
      <c r="W8" s="9">
        <v>5.9153206842185179E-5</v>
      </c>
      <c r="X8" s="9">
        <v>4.1295235698383754E-5</v>
      </c>
      <c r="Y8" s="9">
        <v>6.2408732924624437E-5</v>
      </c>
      <c r="Z8" s="9">
        <v>7.8192898304147376E-5</v>
      </c>
      <c r="AA8" s="9">
        <v>6.2477234584244111E-5</v>
      </c>
      <c r="AB8" s="9">
        <v>7.0416219971867339E-5</v>
      </c>
      <c r="AC8" s="9">
        <v>4.0656195761380784E-5</v>
      </c>
      <c r="AD8" s="9">
        <v>1.8129378065194631E-5</v>
      </c>
      <c r="AE8" s="9">
        <v>6.0394526108027591E-5</v>
      </c>
      <c r="AF8" s="9">
        <v>2.5203165162935214E-5</v>
      </c>
      <c r="AG8" s="9">
        <v>7.933053781090436E-5</v>
      </c>
      <c r="AH8" s="9">
        <v>6.0354175294622336E-5</v>
      </c>
      <c r="AI8" s="9">
        <v>3.2519502182846534E-5</v>
      </c>
      <c r="AJ8" s="9">
        <v>4.3841144987419473E-5</v>
      </c>
      <c r="AK8" s="9">
        <v>7.1251170125987692E-5</v>
      </c>
      <c r="AL8" s="9">
        <v>5.8013479354136281E-5</v>
      </c>
      <c r="AM8" s="9">
        <v>7.2230730394292795E-5</v>
      </c>
      <c r="AN8" s="9">
        <v>8.2132419519334045E-5</v>
      </c>
      <c r="AO8" s="9">
        <v>3.7789551246568378E-5</v>
      </c>
      <c r="AP8" s="9">
        <v>7.0211060044182919E-5</v>
      </c>
      <c r="AQ8" s="9">
        <v>5.302163890641953E-5</v>
      </c>
      <c r="AR8" s="9">
        <v>3.3023924861926117E-5</v>
      </c>
      <c r="AS8" s="9">
        <v>4.1242844561365019E-5</v>
      </c>
      <c r="AT8" s="9">
        <v>5.8565176032915776E-5</v>
      </c>
      <c r="AU8" s="9">
        <v>4.2719581444701924E-5</v>
      </c>
      <c r="AV8" s="9">
        <v>8.633012742957306E-5</v>
      </c>
      <c r="AW8" s="9">
        <v>3.4841388743376642E-5</v>
      </c>
      <c r="AX8" s="9">
        <v>5.0440953687937478E-5</v>
      </c>
      <c r="AY8" s="9">
        <v>4.6333124473739589E-5</v>
      </c>
      <c r="AZ8" s="9">
        <v>4.8356482058705815E-5</v>
      </c>
      <c r="BA8" s="9">
        <v>5.0987047147880738E-5</v>
      </c>
      <c r="BB8" s="9">
        <v>5.9805833258449017E-5</v>
      </c>
      <c r="BC8" s="9">
        <v>2.5436971820441498E-5</v>
      </c>
      <c r="BD8" s="9">
        <v>6.3055655988158838E-5</v>
      </c>
      <c r="BE8" s="9">
        <v>7.4963116804067036E-5</v>
      </c>
      <c r="BF8" s="9">
        <v>4.049510954964225E-5</v>
      </c>
      <c r="BG8" s="9">
        <v>6.2010904667074283E-5</v>
      </c>
      <c r="BH8" s="9">
        <v>5.6425571658574118E-5</v>
      </c>
      <c r="BI8" s="9">
        <v>2.6538831332727737E-5</v>
      </c>
      <c r="BJ8" s="9">
        <v>4.9983813783201008E-5</v>
      </c>
      <c r="BK8" s="10">
        <v>7.2906952487174212E-5</v>
      </c>
    </row>
    <row r="9" spans="2:63">
      <c r="B9" s="15" t="s">
        <v>41</v>
      </c>
      <c r="C9" s="136">
        <v>3.6172502319460433E-2</v>
      </c>
      <c r="D9" s="35">
        <v>0.13015724784568017</v>
      </c>
      <c r="E9" s="38">
        <v>944330.76666666672</v>
      </c>
      <c r="F9" s="10">
        <v>77.17</v>
      </c>
      <c r="H9" s="15" t="s">
        <v>41</v>
      </c>
      <c r="I9" s="29">
        <v>3.4904886490825716E-2</v>
      </c>
      <c r="J9" s="40">
        <v>-0.05</v>
      </c>
      <c r="K9" s="10">
        <v>0.05</v>
      </c>
      <c r="M9" s="8">
        <v>6</v>
      </c>
      <c r="N9" s="9">
        <v>3.7277955149507788E-5</v>
      </c>
      <c r="O9" s="9">
        <v>3.6581178046062181E-5</v>
      </c>
      <c r="P9" s="9">
        <v>5.5182437025075587E-5</v>
      </c>
      <c r="Q9" s="9">
        <v>2.8285898307571257E-5</v>
      </c>
      <c r="R9" s="9">
        <v>6.058577598501766E-5</v>
      </c>
      <c r="S9" s="9">
        <v>0.5581966705127378</v>
      </c>
      <c r="T9" s="9">
        <v>6.020960046410718E-5</v>
      </c>
      <c r="U9" s="9">
        <v>2.6450598218838451E-5</v>
      </c>
      <c r="V9" s="9">
        <v>4.3985942173408973E-5</v>
      </c>
      <c r="W9" s="9">
        <v>5.0227590268025578E-5</v>
      </c>
      <c r="X9" s="9">
        <v>3.4952530341654314E-5</v>
      </c>
      <c r="Y9" s="9">
        <v>4.9720604684827999E-5</v>
      </c>
      <c r="Z9" s="9">
        <v>5.8920782867127392E-5</v>
      </c>
      <c r="AA9" s="9">
        <v>4.781035715117321E-5</v>
      </c>
      <c r="AB9" s="9">
        <v>5.5775784290107312E-5</v>
      </c>
      <c r="AC9" s="9">
        <v>3.2615544563826499E-5</v>
      </c>
      <c r="AD9" s="9">
        <v>1.6206979393269647E-5</v>
      </c>
      <c r="AE9" s="9">
        <v>4.2601229723166109E-5</v>
      </c>
      <c r="AF9" s="9">
        <v>1.7836798806990911E-5</v>
      </c>
      <c r="AG9" s="9">
        <v>6.1130931268774368E-5</v>
      </c>
      <c r="AH9" s="9">
        <v>4.9403817597074476E-5</v>
      </c>
      <c r="AI9" s="9">
        <v>2.9304084659438788E-5</v>
      </c>
      <c r="AJ9" s="9">
        <v>3.0765100494676296E-5</v>
      </c>
      <c r="AK9" s="9">
        <v>5.6724964513072194E-5</v>
      </c>
      <c r="AL9" s="9">
        <v>4.6994079030064954E-5</v>
      </c>
      <c r="AM9" s="9">
        <v>5.8304616774603236E-5</v>
      </c>
      <c r="AN9" s="9">
        <v>6.5316256236578257E-5</v>
      </c>
      <c r="AO9" s="9">
        <v>2.8270264688877921E-5</v>
      </c>
      <c r="AP9" s="9">
        <v>5.4068480349326319E-5</v>
      </c>
      <c r="AQ9" s="9">
        <v>4.3248435144901831E-5</v>
      </c>
      <c r="AR9" s="9">
        <v>2.344409728820297E-5</v>
      </c>
      <c r="AS9" s="9">
        <v>2.9173404722528691E-5</v>
      </c>
      <c r="AT9" s="9">
        <v>4.1154578423623885E-5</v>
      </c>
      <c r="AU9" s="9">
        <v>3.1309704460978451E-5</v>
      </c>
      <c r="AV9" s="9">
        <v>6.7061720423323591E-5</v>
      </c>
      <c r="AW9" s="9">
        <v>3.0604377364408317E-5</v>
      </c>
      <c r="AX9" s="9">
        <v>3.7266495044800636E-5</v>
      </c>
      <c r="AY9" s="9">
        <v>3.5780981487594872E-5</v>
      </c>
      <c r="AZ9" s="9">
        <v>3.6025855500794786E-5</v>
      </c>
      <c r="BA9" s="9">
        <v>4.2002268737077393E-5</v>
      </c>
      <c r="BB9" s="9">
        <v>4.5179214460324346E-5</v>
      </c>
      <c r="BC9" s="9">
        <v>1.997542824385948E-5</v>
      </c>
      <c r="BD9" s="9">
        <v>4.6847354572112448E-5</v>
      </c>
      <c r="BE9" s="9">
        <v>5.9455749725427403E-5</v>
      </c>
      <c r="BF9" s="9">
        <v>3.345079251489064E-5</v>
      </c>
      <c r="BG9" s="9">
        <v>4.6957799814011805E-5</v>
      </c>
      <c r="BH9" s="9">
        <v>4.0163262861520394E-5</v>
      </c>
      <c r="BI9" s="9">
        <v>2.2968246580208964E-5</v>
      </c>
      <c r="BJ9" s="9">
        <v>4.3480856976097233E-5</v>
      </c>
      <c r="BK9" s="10">
        <v>5.6786152669204964E-5</v>
      </c>
    </row>
    <row r="10" spans="2:63">
      <c r="B10" s="15" t="s">
        <v>42</v>
      </c>
      <c r="C10" s="136">
        <v>9.4287298692943666E-2</v>
      </c>
      <c r="D10" s="35">
        <v>0.14504345127407386</v>
      </c>
      <c r="E10" s="38">
        <v>5544893.5</v>
      </c>
      <c r="F10" s="10">
        <v>107.84</v>
      </c>
      <c r="H10" s="15" t="s">
        <v>42</v>
      </c>
      <c r="I10" s="29">
        <v>2.1119636247934118E-2</v>
      </c>
      <c r="J10" s="40">
        <v>-0.05</v>
      </c>
      <c r="K10" s="10">
        <v>0.05</v>
      </c>
      <c r="M10" s="8">
        <v>7</v>
      </c>
      <c r="N10" s="9">
        <v>4.8885356576383197E-5</v>
      </c>
      <c r="O10" s="9">
        <v>4.7417414160154499E-5</v>
      </c>
      <c r="P10" s="9">
        <v>7.9298300726760834E-5</v>
      </c>
      <c r="Q10" s="9">
        <v>3.5389795631039042E-5</v>
      </c>
      <c r="R10" s="9">
        <v>7.8369116580568571E-5</v>
      </c>
      <c r="S10" s="9">
        <v>6.0209600464107174E-5</v>
      </c>
      <c r="T10" s="9">
        <v>4.2746079991330156E-2</v>
      </c>
      <c r="U10" s="9">
        <v>3.3397300983818786E-5</v>
      </c>
      <c r="V10" s="9">
        <v>5.4725543062127997E-5</v>
      </c>
      <c r="W10" s="9">
        <v>5.6653172894688706E-5</v>
      </c>
      <c r="X10" s="9">
        <v>4.109691947164797E-5</v>
      </c>
      <c r="Y10" s="9">
        <v>6.3069784951997175E-5</v>
      </c>
      <c r="Z10" s="9">
        <v>8.0449878336832901E-5</v>
      </c>
      <c r="AA10" s="9">
        <v>6.4537946310264167E-5</v>
      </c>
      <c r="AB10" s="9">
        <v>7.1364095974262977E-5</v>
      </c>
      <c r="AC10" s="9">
        <v>4.1609780806142399E-5</v>
      </c>
      <c r="AD10" s="9">
        <v>1.7548293320395871E-5</v>
      </c>
      <c r="AE10" s="9">
        <v>6.3485311877140534E-5</v>
      </c>
      <c r="AF10" s="9">
        <v>2.6079505596370769E-5</v>
      </c>
      <c r="AG10" s="9">
        <v>8.1175858127250093E-5</v>
      </c>
      <c r="AH10" s="9">
        <v>5.9649839055238148E-5</v>
      </c>
      <c r="AI10" s="9">
        <v>3.109272587519477E-5</v>
      </c>
      <c r="AJ10" s="9">
        <v>4.7723971446539974E-5</v>
      </c>
      <c r="AK10" s="9">
        <v>7.1327764609940131E-5</v>
      </c>
      <c r="AL10" s="9">
        <v>5.6840715715347066E-5</v>
      </c>
      <c r="AM10" s="9">
        <v>7.2355701993595002E-5</v>
      </c>
      <c r="AN10" s="9">
        <v>8.2894510634848434E-5</v>
      </c>
      <c r="AO10" s="9">
        <v>3.8070000315802451E-5</v>
      </c>
      <c r="AP10" s="9">
        <v>7.2301627376505833E-5</v>
      </c>
      <c r="AQ10" s="9">
        <v>5.3429795756538997E-5</v>
      </c>
      <c r="AR10" s="9">
        <v>3.4759630184008767E-5</v>
      </c>
      <c r="AS10" s="9">
        <v>4.3795125328365785E-5</v>
      </c>
      <c r="AT10" s="9">
        <v>6.1886080359973812E-5</v>
      </c>
      <c r="AU10" s="9">
        <v>4.5344265470794529E-5</v>
      </c>
      <c r="AV10" s="9">
        <v>8.8016769619513808E-5</v>
      </c>
      <c r="AW10" s="9">
        <v>3.3314252771814601E-5</v>
      </c>
      <c r="AX10" s="9">
        <v>5.3464174041121076E-5</v>
      </c>
      <c r="AY10" s="9">
        <v>4.7367623570038767E-5</v>
      </c>
      <c r="AZ10" s="9">
        <v>4.9036958131527232E-5</v>
      </c>
      <c r="BA10" s="9">
        <v>5.0045287107236138E-5</v>
      </c>
      <c r="BB10" s="9">
        <v>6.1629862009102094E-5</v>
      </c>
      <c r="BC10" s="9">
        <v>2.5926218559722501E-5</v>
      </c>
      <c r="BD10" s="9">
        <v>6.557352860559524E-5</v>
      </c>
      <c r="BE10" s="9">
        <v>7.5486485133304001E-5</v>
      </c>
      <c r="BF10" s="9">
        <v>3.9319039525079872E-5</v>
      </c>
      <c r="BG10" s="9">
        <v>6.3636765306897267E-5</v>
      </c>
      <c r="BH10" s="9">
        <v>6.0139221275004519E-5</v>
      </c>
      <c r="BI10" s="9">
        <v>2.5280256801115293E-5</v>
      </c>
      <c r="BJ10" s="9">
        <v>4.8929500213869192E-5</v>
      </c>
      <c r="BK10" s="10">
        <v>7.4791229319943673E-5</v>
      </c>
    </row>
    <row r="11" spans="2:63">
      <c r="B11" s="15" t="s">
        <v>43</v>
      </c>
      <c r="C11" s="136">
        <v>0.16773411004496994</v>
      </c>
      <c r="D11" s="35">
        <v>0.18072067145449117</v>
      </c>
      <c r="E11" s="38">
        <v>1074619.3999999999</v>
      </c>
      <c r="F11" s="10">
        <v>90.49</v>
      </c>
      <c r="H11" s="15" t="s">
        <v>43</v>
      </c>
      <c r="I11" s="29">
        <v>2.1026492017981822E-2</v>
      </c>
      <c r="J11" s="40">
        <v>-0.05</v>
      </c>
      <c r="K11" s="10">
        <v>0.05</v>
      </c>
      <c r="M11" s="8">
        <v>8</v>
      </c>
      <c r="N11" s="9">
        <v>2.0851599667252843E-5</v>
      </c>
      <c r="O11" s="9">
        <v>2.2431781323997027E-5</v>
      </c>
      <c r="P11" s="9">
        <v>3.2851108988626874E-5</v>
      </c>
      <c r="Q11" s="9">
        <v>1.4505116342724606E-5</v>
      </c>
      <c r="R11" s="9">
        <v>3.371617017324295E-5</v>
      </c>
      <c r="S11" s="9">
        <v>2.6450598218838451E-5</v>
      </c>
      <c r="T11" s="9">
        <v>3.339730098381878E-5</v>
      </c>
      <c r="U11" s="9">
        <v>0.49357995671406568</v>
      </c>
      <c r="V11" s="9">
        <v>2.2104850576210516E-5</v>
      </c>
      <c r="W11" s="9">
        <v>2.7931492737311653E-5</v>
      </c>
      <c r="X11" s="9">
        <v>1.6524852301153369E-5</v>
      </c>
      <c r="Y11" s="9">
        <v>2.6572722083383357E-5</v>
      </c>
      <c r="Z11" s="9">
        <v>3.4263812714975349E-5</v>
      </c>
      <c r="AA11" s="9">
        <v>2.6029881841920793E-5</v>
      </c>
      <c r="AB11" s="9">
        <v>2.9945734239372412E-5</v>
      </c>
      <c r="AC11" s="9">
        <v>1.6006796579180604E-5</v>
      </c>
      <c r="AD11" s="9">
        <v>7.2654864177154425E-6</v>
      </c>
      <c r="AE11" s="9">
        <v>2.7067196905685181E-5</v>
      </c>
      <c r="AF11" s="9">
        <v>1.2057298551653343E-5</v>
      </c>
      <c r="AG11" s="9">
        <v>3.4116244914026651E-5</v>
      </c>
      <c r="AH11" s="9">
        <v>2.6891619248512179E-5</v>
      </c>
      <c r="AI11" s="9">
        <v>1.3538560194355128E-5</v>
      </c>
      <c r="AJ11" s="9">
        <v>1.6543786594197906E-5</v>
      </c>
      <c r="AK11" s="9">
        <v>3.1742957584743598E-5</v>
      </c>
      <c r="AL11" s="9">
        <v>2.7403463743615955E-5</v>
      </c>
      <c r="AM11" s="9">
        <v>3.1175768694901486E-5</v>
      </c>
      <c r="AN11" s="9">
        <v>3.5321196174347616E-5</v>
      </c>
      <c r="AO11" s="9">
        <v>1.8416960826413354E-5</v>
      </c>
      <c r="AP11" s="9">
        <v>2.9317402547181722E-5</v>
      </c>
      <c r="AQ11" s="9">
        <v>2.1739950565444788E-5</v>
      </c>
      <c r="AR11" s="9">
        <v>1.4538931625714636E-5</v>
      </c>
      <c r="AS11" s="9">
        <v>1.7506115698119367E-5</v>
      </c>
      <c r="AT11" s="9">
        <v>2.5775880539223204E-5</v>
      </c>
      <c r="AU11" s="9">
        <v>1.6930594367543842E-5</v>
      </c>
      <c r="AV11" s="9">
        <v>3.7160785431802398E-5</v>
      </c>
      <c r="AW11" s="9">
        <v>1.5402056474381641E-5</v>
      </c>
      <c r="AX11" s="9">
        <v>1.9804559410703943E-5</v>
      </c>
      <c r="AY11" s="9">
        <v>1.9924472897123629E-5</v>
      </c>
      <c r="AZ11" s="9">
        <v>2.3091962442802226E-5</v>
      </c>
      <c r="BA11" s="9">
        <v>2.31107803625691E-5</v>
      </c>
      <c r="BB11" s="9">
        <v>2.5881525700606519E-5</v>
      </c>
      <c r="BC11" s="9">
        <v>1.0719568542350438E-5</v>
      </c>
      <c r="BD11" s="9">
        <v>2.6989721407409764E-5</v>
      </c>
      <c r="BE11" s="9">
        <v>3.2763974734027404E-5</v>
      </c>
      <c r="BF11" s="9">
        <v>1.9109251457389744E-5</v>
      </c>
      <c r="BG11" s="9">
        <v>2.7239707276981731E-5</v>
      </c>
      <c r="BH11" s="9">
        <v>2.322167284598749E-5</v>
      </c>
      <c r="BI11" s="9">
        <v>1.231293438694173E-5</v>
      </c>
      <c r="BJ11" s="9">
        <v>2.0299875021116406E-5</v>
      </c>
      <c r="BK11" s="10">
        <v>3.0288581919207562E-5</v>
      </c>
    </row>
    <row r="12" spans="2:63">
      <c r="B12" s="15" t="s">
        <v>44</v>
      </c>
      <c r="C12" s="136">
        <v>0.12781104204962071</v>
      </c>
      <c r="D12" s="35">
        <v>0.17316456355424611</v>
      </c>
      <c r="E12" s="38">
        <v>2688066.6</v>
      </c>
      <c r="F12" s="10">
        <v>62.84</v>
      </c>
      <c r="H12" s="15" t="s">
        <v>44</v>
      </c>
      <c r="I12" s="29">
        <v>2.0294129386393158E-2</v>
      </c>
      <c r="J12" s="40">
        <v>-0.05</v>
      </c>
      <c r="K12" s="10">
        <v>0.05</v>
      </c>
      <c r="M12" s="8">
        <v>9</v>
      </c>
      <c r="N12" s="9">
        <v>3.3437850389159818E-5</v>
      </c>
      <c r="O12" s="9">
        <v>3.0909384926343002E-5</v>
      </c>
      <c r="P12" s="9">
        <v>4.9952586395933674E-5</v>
      </c>
      <c r="Q12" s="9">
        <v>2.5987661012994612E-5</v>
      </c>
      <c r="R12" s="9">
        <v>5.4153758928547497E-5</v>
      </c>
      <c r="S12" s="9">
        <v>4.3985942173408973E-5</v>
      </c>
      <c r="T12" s="9">
        <v>5.4725543062127997E-5</v>
      </c>
      <c r="U12" s="9">
        <v>2.2104850576210519E-5</v>
      </c>
      <c r="V12" s="9">
        <v>0.16051730060857725</v>
      </c>
      <c r="W12" s="9">
        <v>4.2279392652671831E-5</v>
      </c>
      <c r="X12" s="9">
        <v>3.250576224206687E-5</v>
      </c>
      <c r="Y12" s="9">
        <v>4.5010076944626246E-5</v>
      </c>
      <c r="Z12" s="9">
        <v>5.2713203176672909E-5</v>
      </c>
      <c r="AA12" s="9">
        <v>4.4093606698453303E-5</v>
      </c>
      <c r="AB12" s="9">
        <v>5.0565758379848749E-5</v>
      </c>
      <c r="AC12" s="9">
        <v>3.0850099553657674E-5</v>
      </c>
      <c r="AD12" s="9">
        <v>1.4943131865615594E-5</v>
      </c>
      <c r="AE12" s="9">
        <v>3.7785027340062301E-5</v>
      </c>
      <c r="AF12" s="9">
        <v>1.5026064854382113E-5</v>
      </c>
      <c r="AG12" s="9">
        <v>5.5221673627406519E-5</v>
      </c>
      <c r="AH12" s="9">
        <v>4.3339392198725963E-5</v>
      </c>
      <c r="AI12" s="9">
        <v>2.6464939433403762E-5</v>
      </c>
      <c r="AJ12" s="9">
        <v>3.0515723302569004E-5</v>
      </c>
      <c r="AK12" s="9">
        <v>4.9900751287032091E-5</v>
      </c>
      <c r="AL12" s="9">
        <v>3.9657686061085739E-5</v>
      </c>
      <c r="AM12" s="9">
        <v>5.2259823398143399E-5</v>
      </c>
      <c r="AN12" s="9">
        <v>5.8778730852499721E-5</v>
      </c>
      <c r="AO12" s="9">
        <v>2.3389747644362953E-5</v>
      </c>
      <c r="AP12" s="9">
        <v>4.9753600111701417E-5</v>
      </c>
      <c r="AQ12" s="9">
        <v>3.9903280977552254E-5</v>
      </c>
      <c r="AR12" s="9">
        <v>2.1050291504369779E-5</v>
      </c>
      <c r="AS12" s="9">
        <v>2.6879771266850036E-5</v>
      </c>
      <c r="AT12" s="9">
        <v>3.7004628714082932E-5</v>
      </c>
      <c r="AU12" s="9">
        <v>2.9952473143794046E-5</v>
      </c>
      <c r="AV12" s="9">
        <v>6.0484313376454383E-5</v>
      </c>
      <c r="AW12" s="9">
        <v>2.6798162073347317E-5</v>
      </c>
      <c r="AX12" s="9">
        <v>3.579501076695185E-5</v>
      </c>
      <c r="AY12" s="9">
        <v>3.2314865098388422E-5</v>
      </c>
      <c r="AZ12" s="9">
        <v>3.0303114001730213E-5</v>
      </c>
      <c r="BA12" s="9">
        <v>3.6417355789125592E-5</v>
      </c>
      <c r="BB12" s="9">
        <v>4.0744385492898638E-5</v>
      </c>
      <c r="BC12" s="9">
        <v>1.8230559087412247E-5</v>
      </c>
      <c r="BD12" s="9">
        <v>4.2643144683963098E-5</v>
      </c>
      <c r="BE12" s="9">
        <v>5.2977393858243035E-5</v>
      </c>
      <c r="BF12" s="9">
        <v>2.8215534266310317E-5</v>
      </c>
      <c r="BG12" s="9">
        <v>4.1917991637623421E-5</v>
      </c>
      <c r="BH12" s="9">
        <v>3.7728034338461547E-5</v>
      </c>
      <c r="BI12" s="9">
        <v>1.9538568721523097E-5</v>
      </c>
      <c r="BJ12" s="9">
        <v>3.9967492358151041E-5</v>
      </c>
      <c r="BK12" s="10">
        <v>5.2332689132913704E-5</v>
      </c>
    </row>
    <row r="13" spans="2:63">
      <c r="B13" s="15" t="s">
        <v>45</v>
      </c>
      <c r="C13" s="136">
        <v>0.12518564230258197</v>
      </c>
      <c r="D13" s="35">
        <v>0.1966309121858453</v>
      </c>
      <c r="E13" s="38">
        <v>3672795.6333333333</v>
      </c>
      <c r="F13" s="10">
        <v>96.74</v>
      </c>
      <c r="H13" s="15" t="s">
        <v>45</v>
      </c>
      <c r="I13" s="29">
        <v>1.1573889371113699E-2</v>
      </c>
      <c r="J13" s="40">
        <v>-0.05</v>
      </c>
      <c r="K13" s="10">
        <v>0.05</v>
      </c>
      <c r="M13" s="8">
        <v>10</v>
      </c>
      <c r="N13" s="9">
        <v>3.5978094790780802E-5</v>
      </c>
      <c r="O13" s="9">
        <v>3.7717740723112504E-5</v>
      </c>
      <c r="P13" s="9">
        <v>4.977791597518966E-5</v>
      </c>
      <c r="Q13" s="9">
        <v>2.7323524902153873E-5</v>
      </c>
      <c r="R13" s="9">
        <v>5.9153206842185165E-5</v>
      </c>
      <c r="S13" s="9">
        <v>5.0227590268025571E-5</v>
      </c>
      <c r="T13" s="9">
        <v>5.6653172894688706E-5</v>
      </c>
      <c r="U13" s="9">
        <v>2.7931492737311657E-5</v>
      </c>
      <c r="V13" s="9">
        <v>4.2279392652671831E-5</v>
      </c>
      <c r="W13" s="9">
        <v>0.6997135552732956</v>
      </c>
      <c r="X13" s="9">
        <v>3.4438713022739862E-5</v>
      </c>
      <c r="Y13" s="9">
        <v>4.8427408554889046E-5</v>
      </c>
      <c r="Z13" s="9">
        <v>5.5664890969179146E-5</v>
      </c>
      <c r="AA13" s="9">
        <v>4.3976240943259512E-5</v>
      </c>
      <c r="AB13" s="9">
        <v>5.3978389515653189E-5</v>
      </c>
      <c r="AC13" s="9">
        <v>3.0151998350628973E-5</v>
      </c>
      <c r="AD13" s="9">
        <v>1.6760365501343376E-5</v>
      </c>
      <c r="AE13" s="9">
        <v>3.8351074469770851E-5</v>
      </c>
      <c r="AF13" s="9">
        <v>1.7179077570676624E-5</v>
      </c>
      <c r="AG13" s="9">
        <v>5.8124451128119901E-5</v>
      </c>
      <c r="AH13" s="9">
        <v>5.0989323319281385E-5</v>
      </c>
      <c r="AI13" s="9">
        <v>3.1209639696259429E-5</v>
      </c>
      <c r="AJ13" s="9">
        <v>2.3204123097627689E-5</v>
      </c>
      <c r="AK13" s="9">
        <v>5.7174615433592114E-5</v>
      </c>
      <c r="AL13" s="9">
        <v>5.0251187069734639E-5</v>
      </c>
      <c r="AM13" s="9">
        <v>5.8068039086669001E-5</v>
      </c>
      <c r="AN13" s="9">
        <v>6.3998944363716871E-5</v>
      </c>
      <c r="AO13" s="9">
        <v>2.9108306912405327E-5</v>
      </c>
      <c r="AP13" s="9">
        <v>5.0152156530888793E-5</v>
      </c>
      <c r="AQ13" s="9">
        <v>4.1874587266861848E-5</v>
      </c>
      <c r="AR13" s="9">
        <v>2.0887585958329653E-5</v>
      </c>
      <c r="AS13" s="9">
        <v>2.4978077053791686E-5</v>
      </c>
      <c r="AT13" s="9">
        <v>3.6236529670302983E-5</v>
      </c>
      <c r="AU13" s="9">
        <v>2.6252936572506363E-5</v>
      </c>
      <c r="AV13" s="9">
        <v>6.4313749717852137E-5</v>
      </c>
      <c r="AW13" s="9">
        <v>3.3196273551505035E-5</v>
      </c>
      <c r="AX13" s="9">
        <v>3.129962356714879E-5</v>
      </c>
      <c r="AY13" s="9">
        <v>3.4091954456166225E-5</v>
      </c>
      <c r="AZ13" s="9">
        <v>3.6302841354419266E-5</v>
      </c>
      <c r="BA13" s="9">
        <v>4.4125829211699727E-5</v>
      </c>
      <c r="BB13" s="9">
        <v>4.2335723649217094E-5</v>
      </c>
      <c r="BC13" s="9">
        <v>1.9036223859116633E-5</v>
      </c>
      <c r="BD13" s="9">
        <v>4.2735832207027638E-5</v>
      </c>
      <c r="BE13" s="9">
        <v>5.8846732104225196E-5</v>
      </c>
      <c r="BF13" s="9">
        <v>3.6271350524717588E-5</v>
      </c>
      <c r="BG13" s="9">
        <v>4.4673312551314539E-5</v>
      </c>
      <c r="BH13" s="9">
        <v>3.3627561525968215E-5</v>
      </c>
      <c r="BI13" s="9">
        <v>2.5449664324517837E-5</v>
      </c>
      <c r="BJ13" s="9">
        <v>4.4315657995734042E-5</v>
      </c>
      <c r="BK13" s="10">
        <v>5.3072232657920906E-5</v>
      </c>
    </row>
    <row r="14" spans="2:63">
      <c r="B14" s="15" t="s">
        <v>46</v>
      </c>
      <c r="C14" s="136">
        <v>0.10291656298644071</v>
      </c>
      <c r="D14" s="35">
        <v>0.3537774379458456</v>
      </c>
      <c r="E14" s="38">
        <v>837479.7</v>
      </c>
      <c r="F14" s="10">
        <v>446.3</v>
      </c>
      <c r="H14" s="15" t="s">
        <v>46</v>
      </c>
      <c r="I14" s="29">
        <v>1.9269034640827184E-2</v>
      </c>
      <c r="J14" s="40">
        <v>-0.05</v>
      </c>
      <c r="K14" s="10">
        <v>0.05</v>
      </c>
      <c r="M14" s="8">
        <v>11</v>
      </c>
      <c r="N14" s="9">
        <v>2.5283086225483542E-5</v>
      </c>
      <c r="O14" s="9">
        <v>2.2766513874147558E-5</v>
      </c>
      <c r="P14" s="9">
        <v>3.5202998140570176E-5</v>
      </c>
      <c r="Q14" s="9">
        <v>2.059611793785589E-5</v>
      </c>
      <c r="R14" s="9">
        <v>4.1295235698383747E-5</v>
      </c>
      <c r="S14" s="9">
        <v>3.4952530341654314E-5</v>
      </c>
      <c r="T14" s="9">
        <v>4.109691947164797E-5</v>
      </c>
      <c r="U14" s="9">
        <v>1.6524852301153369E-5</v>
      </c>
      <c r="V14" s="9">
        <v>3.2505762242066877E-5</v>
      </c>
      <c r="W14" s="9">
        <v>3.4438713022739868E-5</v>
      </c>
      <c r="X14" s="9">
        <v>0.64885164291477648</v>
      </c>
      <c r="Y14" s="9">
        <v>3.5061803564155607E-5</v>
      </c>
      <c r="Z14" s="9">
        <v>3.8528769455255514E-5</v>
      </c>
      <c r="AA14" s="9">
        <v>3.3130403628783503E-5</v>
      </c>
      <c r="AB14" s="9">
        <v>3.9175453557427777E-5</v>
      </c>
      <c r="AC14" s="9">
        <v>2.4481131380733588E-5</v>
      </c>
      <c r="AD14" s="9">
        <v>1.2952089267501257E-5</v>
      </c>
      <c r="AE14" s="9">
        <v>2.5346680104372244E-5</v>
      </c>
      <c r="AF14" s="9">
        <v>9.8672619181444747E-6</v>
      </c>
      <c r="AG14" s="9">
        <v>4.151979767186358E-5</v>
      </c>
      <c r="AH14" s="9">
        <v>3.4395032776197458E-5</v>
      </c>
      <c r="AI14" s="9">
        <v>2.3013522308975331E-5</v>
      </c>
      <c r="AJ14" s="9">
        <v>2.1397942100772982E-5</v>
      </c>
      <c r="AK14" s="9">
        <v>3.8525592035626362E-5</v>
      </c>
      <c r="AL14" s="9">
        <v>3.0811831951933858E-5</v>
      </c>
      <c r="AM14" s="9">
        <v>4.1134123404243695E-5</v>
      </c>
      <c r="AN14" s="9">
        <v>4.5626951730779974E-5</v>
      </c>
      <c r="AO14" s="9">
        <v>1.6434093768556639E-5</v>
      </c>
      <c r="AP14" s="9">
        <v>3.7606889554340825E-5</v>
      </c>
      <c r="AQ14" s="9">
        <v>3.1963055465747194E-5</v>
      </c>
      <c r="AR14" s="9">
        <v>1.4324707415821966E-5</v>
      </c>
      <c r="AS14" s="9">
        <v>1.8425048569010851E-5</v>
      </c>
      <c r="AT14" s="9">
        <v>2.4862210606679611E-5</v>
      </c>
      <c r="AU14" s="9">
        <v>2.1749383159441253E-5</v>
      </c>
      <c r="AV14" s="9">
        <v>4.5847603911200951E-5</v>
      </c>
      <c r="AW14" s="9">
        <v>2.2698196438933149E-5</v>
      </c>
      <c r="AX14" s="9">
        <v>2.6260744835560995E-5</v>
      </c>
      <c r="AY14" s="9">
        <v>2.4351741788158735E-5</v>
      </c>
      <c r="AZ14" s="9">
        <v>2.1325092666997079E-5</v>
      </c>
      <c r="BA14" s="9">
        <v>2.899786270091053E-5</v>
      </c>
      <c r="BB14" s="9">
        <v>2.9952675746341628E-5</v>
      </c>
      <c r="BC14" s="9">
        <v>1.402750970945074E-5</v>
      </c>
      <c r="BD14" s="9">
        <v>3.0862769732212922E-5</v>
      </c>
      <c r="BE14" s="9">
        <v>4.0893656729239285E-5</v>
      </c>
      <c r="BF14" s="9">
        <v>2.2371282773084462E-5</v>
      </c>
      <c r="BG14" s="9">
        <v>3.0786882753206395E-5</v>
      </c>
      <c r="BH14" s="9">
        <v>2.6286906794475959E-5</v>
      </c>
      <c r="BI14" s="9">
        <v>1.6241784681801939E-5</v>
      </c>
      <c r="BJ14" s="9">
        <v>3.386487463251689E-5</v>
      </c>
      <c r="BK14" s="10">
        <v>4.0046652063868764E-5</v>
      </c>
    </row>
    <row r="15" spans="2:63">
      <c r="B15" s="15" t="s">
        <v>47</v>
      </c>
      <c r="C15" s="136">
        <v>2.451727642500174E-2</v>
      </c>
      <c r="D15" s="35">
        <v>0.35217081211054491</v>
      </c>
      <c r="E15" s="38">
        <v>8448529.6333333328</v>
      </c>
      <c r="F15" s="10">
        <v>65.930000000000007</v>
      </c>
      <c r="H15" s="15" t="s">
        <v>47</v>
      </c>
      <c r="I15" s="29">
        <v>3.300205724350589E-2</v>
      </c>
      <c r="J15" s="40">
        <v>-0.05</v>
      </c>
      <c r="K15" s="10">
        <v>0.05</v>
      </c>
      <c r="M15" s="8">
        <v>12</v>
      </c>
      <c r="N15" s="9">
        <v>3.8639568035758622E-5</v>
      </c>
      <c r="O15" s="9">
        <v>3.7226271984783802E-5</v>
      </c>
      <c r="P15" s="9">
        <v>5.948896413705334E-5</v>
      </c>
      <c r="Q15" s="9">
        <v>2.8954022315662428E-5</v>
      </c>
      <c r="R15" s="9">
        <v>6.240873292462445E-5</v>
      </c>
      <c r="S15" s="9">
        <v>4.9720604684827999E-5</v>
      </c>
      <c r="T15" s="9">
        <v>6.3069784951997175E-5</v>
      </c>
      <c r="U15" s="9">
        <v>2.6572722083383361E-5</v>
      </c>
      <c r="V15" s="9">
        <v>4.5010076944626246E-5</v>
      </c>
      <c r="W15" s="9">
        <v>4.8427408554889053E-5</v>
      </c>
      <c r="X15" s="9">
        <v>3.5061803564155614E-5</v>
      </c>
      <c r="Y15" s="9">
        <v>0.45853209842176607</v>
      </c>
      <c r="Z15" s="9">
        <v>6.2030215240338425E-5</v>
      </c>
      <c r="AA15" s="9">
        <v>5.0460752367361915E-5</v>
      </c>
      <c r="AB15" s="9">
        <v>5.7402728076368892E-5</v>
      </c>
      <c r="AC15" s="9">
        <v>3.387757399311942E-5</v>
      </c>
      <c r="AD15" s="9">
        <v>1.5751177446669743E-5</v>
      </c>
      <c r="AE15" s="9">
        <v>4.6422496815092887E-5</v>
      </c>
      <c r="AF15" s="9">
        <v>1.9063970879930359E-5</v>
      </c>
      <c r="AG15" s="9">
        <v>6.3785157727325517E-5</v>
      </c>
      <c r="AH15" s="9">
        <v>4.9337302118251524E-5</v>
      </c>
      <c r="AI15" s="9">
        <v>2.8130247085562971E-5</v>
      </c>
      <c r="AJ15" s="9">
        <v>3.4989800943173953E-5</v>
      </c>
      <c r="AK15" s="9">
        <v>5.7573608368753844E-5</v>
      </c>
      <c r="AL15" s="9">
        <v>4.653567469920269E-5</v>
      </c>
      <c r="AM15" s="9">
        <v>5.9141068274655537E-5</v>
      </c>
      <c r="AN15" s="9">
        <v>6.6891346556029839E-5</v>
      </c>
      <c r="AO15" s="9">
        <v>2.9079055489211716E-5</v>
      </c>
      <c r="AP15" s="9">
        <v>5.6821628316011812E-5</v>
      </c>
      <c r="AQ15" s="9">
        <v>4.4103246406813439E-5</v>
      </c>
      <c r="AR15" s="9">
        <v>2.5561394475734936E-5</v>
      </c>
      <c r="AS15" s="9">
        <v>3.2163598478596715E-5</v>
      </c>
      <c r="AT15" s="9">
        <v>4.5156824467846926E-5</v>
      </c>
      <c r="AU15" s="9">
        <v>3.4301087430037117E-5</v>
      </c>
      <c r="AV15" s="9">
        <v>6.962426015251819E-5</v>
      </c>
      <c r="AW15" s="9">
        <v>2.9412785768877064E-5</v>
      </c>
      <c r="AX15" s="9">
        <v>4.0707685114278509E-5</v>
      </c>
      <c r="AY15" s="9">
        <v>3.7286916996257128E-5</v>
      </c>
      <c r="AZ15" s="9">
        <v>3.7355107649567853E-5</v>
      </c>
      <c r="BA15" s="9">
        <v>4.1620204263544743E-5</v>
      </c>
      <c r="BB15" s="9">
        <v>4.7633936046716411E-5</v>
      </c>
      <c r="BC15" s="9">
        <v>2.0706063340881393E-5</v>
      </c>
      <c r="BD15" s="9">
        <v>5.002141697382108E-5</v>
      </c>
      <c r="BE15" s="9">
        <v>6.0755314398936407E-5</v>
      </c>
      <c r="BF15" s="9">
        <v>3.2764368835181567E-5</v>
      </c>
      <c r="BG15" s="9">
        <v>4.9261005514581435E-5</v>
      </c>
      <c r="BH15" s="9">
        <v>4.4428324059405316E-5</v>
      </c>
      <c r="BI15" s="9">
        <v>2.200502790208105E-5</v>
      </c>
      <c r="BJ15" s="9">
        <v>4.2802943656585518E-5</v>
      </c>
      <c r="BK15" s="10">
        <v>5.9341228334827689E-5</v>
      </c>
    </row>
    <row r="16" spans="2:63">
      <c r="B16" s="15" t="s">
        <v>48</v>
      </c>
      <c r="C16" s="136">
        <v>6.2935999685084745E-2</v>
      </c>
      <c r="D16" s="35">
        <v>0.29410993351437398</v>
      </c>
      <c r="E16" s="38">
        <v>1481574.3333333333</v>
      </c>
      <c r="F16" s="10">
        <v>65.239999999999995</v>
      </c>
      <c r="H16" s="15" t="s">
        <v>48</v>
      </c>
      <c r="I16" s="29">
        <v>8.0855881628640915E-3</v>
      </c>
      <c r="J16" s="40">
        <v>-0.05</v>
      </c>
      <c r="K16" s="10">
        <v>0.05</v>
      </c>
      <c r="M16" s="8">
        <v>13</v>
      </c>
      <c r="N16" s="9">
        <v>4.8917888815203321E-5</v>
      </c>
      <c r="O16" s="9">
        <v>4.8778806770860702E-5</v>
      </c>
      <c r="P16" s="9">
        <v>8.1431528813371808E-5</v>
      </c>
      <c r="Q16" s="9">
        <v>3.4319389844102646E-5</v>
      </c>
      <c r="R16" s="9">
        <v>7.8192898304147376E-5</v>
      </c>
      <c r="S16" s="9">
        <v>5.8920782867127385E-5</v>
      </c>
      <c r="T16" s="9">
        <v>8.0449878336832887E-5</v>
      </c>
      <c r="U16" s="9">
        <v>3.4263812714975349E-5</v>
      </c>
      <c r="V16" s="9">
        <v>5.2713203176672909E-5</v>
      </c>
      <c r="W16" s="9">
        <v>5.566489096917916E-5</v>
      </c>
      <c r="X16" s="9">
        <v>3.8528769455255514E-5</v>
      </c>
      <c r="Y16" s="9">
        <v>6.2030215240338425E-5</v>
      </c>
      <c r="Z16" s="9">
        <v>0.52964553552697935</v>
      </c>
      <c r="AA16" s="9">
        <v>6.426168552837136E-5</v>
      </c>
      <c r="AB16" s="9">
        <v>7.0355191088838844E-5</v>
      </c>
      <c r="AC16" s="9">
        <v>3.9950378917273333E-5</v>
      </c>
      <c r="AD16" s="9">
        <v>1.5928460148730338E-5</v>
      </c>
      <c r="AE16" s="9">
        <v>6.655684253828784E-5</v>
      </c>
      <c r="AF16" s="9">
        <v>2.7824857048484482E-5</v>
      </c>
      <c r="AG16" s="9">
        <v>8.1275209258937093E-5</v>
      </c>
      <c r="AH16" s="9">
        <v>5.8659620530380547E-5</v>
      </c>
      <c r="AI16" s="9">
        <v>2.8382879384391542E-5</v>
      </c>
      <c r="AJ16" s="9">
        <v>4.8018074503892937E-5</v>
      </c>
      <c r="AK16" s="9">
        <v>7.1082232189599898E-5</v>
      </c>
      <c r="AL16" s="9">
        <v>5.719051462801603E-5</v>
      </c>
      <c r="AM16" s="9">
        <v>7.0987941271128278E-5</v>
      </c>
      <c r="AN16" s="9">
        <v>8.1823691543453326E-5</v>
      </c>
      <c r="AO16" s="9">
        <v>4.0024135864192152E-5</v>
      </c>
      <c r="AP16" s="9">
        <v>7.1837018076750258E-5</v>
      </c>
      <c r="AQ16" s="9">
        <v>5.1417580565117105E-5</v>
      </c>
      <c r="AR16" s="9">
        <v>3.618167544544194E-5</v>
      </c>
      <c r="AS16" s="9">
        <v>4.520673570906914E-5</v>
      </c>
      <c r="AT16" s="9">
        <v>6.4647119493416606E-5</v>
      </c>
      <c r="AU16" s="9">
        <v>4.538864264264657E-5</v>
      </c>
      <c r="AV16" s="9">
        <v>8.7836270569899524E-5</v>
      </c>
      <c r="AW16" s="9">
        <v>3.1455538000950989E-5</v>
      </c>
      <c r="AX16" s="9">
        <v>5.3222522978844732E-5</v>
      </c>
      <c r="AY16" s="9">
        <v>4.7380070110913681E-5</v>
      </c>
      <c r="AZ16" s="9">
        <v>5.131392788299568E-5</v>
      </c>
      <c r="BA16" s="9">
        <v>4.9311240901655702E-5</v>
      </c>
      <c r="BB16" s="9">
        <v>6.2335477734239313E-5</v>
      </c>
      <c r="BC16" s="9">
        <v>2.5597913625305468E-5</v>
      </c>
      <c r="BD16" s="9">
        <v>6.6578488065206114E-5</v>
      </c>
      <c r="BE16" s="9">
        <v>7.4944850038538859E-5</v>
      </c>
      <c r="BF16" s="9">
        <v>3.9175601802301457E-5</v>
      </c>
      <c r="BG16" s="9">
        <v>6.4566907714588097E-5</v>
      </c>
      <c r="BH16" s="9">
        <v>6.1449345092944754E-5</v>
      </c>
      <c r="BI16" s="9">
        <v>2.4442890350136341E-5</v>
      </c>
      <c r="BJ16" s="9">
        <v>4.5335601608193661E-5</v>
      </c>
      <c r="BK16" s="10">
        <v>7.3836198941744686E-5</v>
      </c>
    </row>
    <row r="17" spans="2:63">
      <c r="B17" s="15" t="s">
        <v>49</v>
      </c>
      <c r="C17" s="136">
        <v>3.2594333838350455E-2</v>
      </c>
      <c r="D17" s="35">
        <v>0.29612696173953418</v>
      </c>
      <c r="E17" s="38">
        <v>8488941.333333334</v>
      </c>
      <c r="F17" s="10">
        <v>60.44</v>
      </c>
      <c r="H17" s="15" t="s">
        <v>49</v>
      </c>
      <c r="I17" s="29">
        <v>3.5286296930605615E-2</v>
      </c>
      <c r="J17" s="40">
        <v>-0.05</v>
      </c>
      <c r="K17" s="10">
        <v>0.05</v>
      </c>
      <c r="M17" s="8">
        <v>14</v>
      </c>
      <c r="N17" s="9">
        <v>3.9033075456821642E-5</v>
      </c>
      <c r="O17" s="9">
        <v>3.7136722564816721E-5</v>
      </c>
      <c r="P17" s="9">
        <v>6.3654353819194955E-5</v>
      </c>
      <c r="Q17" s="9">
        <v>2.8446008035600277E-5</v>
      </c>
      <c r="R17" s="9">
        <v>6.2477234584244111E-5</v>
      </c>
      <c r="S17" s="9">
        <v>4.781035715117321E-5</v>
      </c>
      <c r="T17" s="9">
        <v>6.4537946310264154E-5</v>
      </c>
      <c r="U17" s="9">
        <v>2.6029881841920789E-5</v>
      </c>
      <c r="V17" s="9">
        <v>4.4093606698453296E-5</v>
      </c>
      <c r="W17" s="9">
        <v>4.3976240943259512E-5</v>
      </c>
      <c r="X17" s="9">
        <v>3.3130403628783503E-5</v>
      </c>
      <c r="Y17" s="9">
        <v>5.0460752367361915E-5</v>
      </c>
      <c r="Z17" s="9">
        <v>6.426168552837136E-5</v>
      </c>
      <c r="AA17" s="9">
        <v>0.95581605767052169</v>
      </c>
      <c r="AB17" s="9">
        <v>5.7138412092632188E-5</v>
      </c>
      <c r="AC17" s="9">
        <v>3.3791084588742107E-5</v>
      </c>
      <c r="AD17" s="9">
        <v>1.4073395210206592E-5</v>
      </c>
      <c r="AE17" s="9">
        <v>5.0715381635578281E-5</v>
      </c>
      <c r="AF17" s="9">
        <v>2.0525126779479687E-5</v>
      </c>
      <c r="AG17" s="9">
        <v>6.4985166615085215E-5</v>
      </c>
      <c r="AH17" s="9">
        <v>4.7139497990894707E-5</v>
      </c>
      <c r="AI17" s="9">
        <v>2.4715719073515788E-5</v>
      </c>
      <c r="AJ17" s="9">
        <v>3.937486912863578E-5</v>
      </c>
      <c r="AK17" s="9">
        <v>5.6512083877679776E-5</v>
      </c>
      <c r="AL17" s="9">
        <v>4.4337313678338586E-5</v>
      </c>
      <c r="AM17" s="9">
        <v>5.7659413100598825E-5</v>
      </c>
      <c r="AN17" s="9">
        <v>6.6192522236167904E-5</v>
      </c>
      <c r="AO17" s="9">
        <v>2.9686526117227214E-5</v>
      </c>
      <c r="AP17" s="9">
        <v>5.8232535373340814E-5</v>
      </c>
      <c r="AQ17" s="9">
        <v>4.2996585316568549E-5</v>
      </c>
      <c r="AR17" s="9">
        <v>2.7859416393408366E-5</v>
      </c>
      <c r="AS17" s="9">
        <v>3.5368591226492952E-5</v>
      </c>
      <c r="AT17" s="9">
        <v>4.9638826518586971E-5</v>
      </c>
      <c r="AU17" s="9">
        <v>3.700706199660048E-5</v>
      </c>
      <c r="AV17" s="9">
        <v>7.0403325289873539E-5</v>
      </c>
      <c r="AW17" s="9">
        <v>2.6190905570766196E-5</v>
      </c>
      <c r="AX17" s="9">
        <v>4.3684450907804093E-5</v>
      </c>
      <c r="AY17" s="9">
        <v>3.7914086289320514E-5</v>
      </c>
      <c r="AZ17" s="9">
        <v>3.8446340602434018E-5</v>
      </c>
      <c r="BA17" s="9">
        <v>3.9367432649529908E-5</v>
      </c>
      <c r="BB17" s="9">
        <v>4.9348649968722875E-5</v>
      </c>
      <c r="BC17" s="9">
        <v>2.0811404322093392E-5</v>
      </c>
      <c r="BD17" s="9">
        <v>5.2690344387824883E-5</v>
      </c>
      <c r="BE17" s="9">
        <v>6.00808618434487E-5</v>
      </c>
      <c r="BF17" s="9">
        <v>3.0616361241523077E-5</v>
      </c>
      <c r="BG17" s="9">
        <v>5.0785697772635715E-5</v>
      </c>
      <c r="BH17" s="9">
        <v>4.8835417557467277E-5</v>
      </c>
      <c r="BI17" s="9">
        <v>1.9670879187330424E-5</v>
      </c>
      <c r="BJ17" s="9">
        <v>3.9233016634638893E-5</v>
      </c>
      <c r="BK17" s="10">
        <v>6.0247161460475369E-5</v>
      </c>
    </row>
    <row r="18" spans="2:63">
      <c r="B18" s="15" t="s">
        <v>50</v>
      </c>
      <c r="C18" s="136">
        <v>3.7745314033900738E-2</v>
      </c>
      <c r="D18" s="35">
        <v>0.24859251373330088</v>
      </c>
      <c r="E18" s="38">
        <v>4044847.0333333332</v>
      </c>
      <c r="F18" s="10">
        <v>63.32</v>
      </c>
      <c r="H18" s="15" t="s">
        <v>50</v>
      </c>
      <c r="I18" s="29">
        <v>1.1809816772412499E-2</v>
      </c>
      <c r="J18" s="40">
        <v>-0.05</v>
      </c>
      <c r="K18" s="10">
        <v>0.05</v>
      </c>
      <c r="M18" s="8">
        <v>15</v>
      </c>
      <c r="N18" s="9">
        <v>4.3652367580545112E-5</v>
      </c>
      <c r="O18" s="9">
        <v>4.2051227347837978E-5</v>
      </c>
      <c r="P18" s="9">
        <v>6.7794290847288414E-5</v>
      </c>
      <c r="Q18" s="9">
        <v>3.2549347207891957E-5</v>
      </c>
      <c r="R18" s="9">
        <v>7.0416219971867339E-5</v>
      </c>
      <c r="S18" s="9">
        <v>5.5775784290107312E-5</v>
      </c>
      <c r="T18" s="9">
        <v>7.1364095974262977E-5</v>
      </c>
      <c r="U18" s="9">
        <v>2.9945734239372412E-5</v>
      </c>
      <c r="V18" s="9">
        <v>5.0565758379848755E-5</v>
      </c>
      <c r="W18" s="9">
        <v>5.3978389515653189E-5</v>
      </c>
      <c r="X18" s="9">
        <v>3.9175453557427784E-5</v>
      </c>
      <c r="Y18" s="9">
        <v>5.7402728076368892E-5</v>
      </c>
      <c r="Z18" s="9">
        <v>7.0355191088838857E-5</v>
      </c>
      <c r="AA18" s="9">
        <v>5.7138412092632195E-5</v>
      </c>
      <c r="AB18" s="9">
        <v>0.84515467264742949</v>
      </c>
      <c r="AC18" s="9">
        <v>3.8136138836098287E-5</v>
      </c>
      <c r="AD18" s="9">
        <v>1.7465805930398169E-5</v>
      </c>
      <c r="AE18" s="9">
        <v>5.3111899052804779E-5</v>
      </c>
      <c r="AF18" s="9">
        <v>2.1791243863523991E-5</v>
      </c>
      <c r="AG18" s="9">
        <v>7.2138467077865703E-5</v>
      </c>
      <c r="AH18" s="9">
        <v>5.5317044495815682E-5</v>
      </c>
      <c r="AI18" s="9">
        <v>3.1142820526747141E-5</v>
      </c>
      <c r="AJ18" s="9">
        <v>4.0099170875369034E-5</v>
      </c>
      <c r="AK18" s="9">
        <v>6.4801154522862542E-5</v>
      </c>
      <c r="AL18" s="9">
        <v>5.2216813484600892E-5</v>
      </c>
      <c r="AM18" s="9">
        <v>6.6460517158337717E-5</v>
      </c>
      <c r="AN18" s="9">
        <v>7.5326951222048574E-5</v>
      </c>
      <c r="AO18" s="9">
        <v>3.2982333966300839E-5</v>
      </c>
      <c r="AP18" s="9">
        <v>6.4285224873102397E-5</v>
      </c>
      <c r="AQ18" s="9">
        <v>4.9516257880627244E-5</v>
      </c>
      <c r="AR18" s="9">
        <v>2.9223410172021153E-5</v>
      </c>
      <c r="AS18" s="9">
        <v>3.6797722526630628E-5</v>
      </c>
      <c r="AT18" s="9">
        <v>5.1695952222686022E-5</v>
      </c>
      <c r="AU18" s="9">
        <v>3.9078181989571492E-5</v>
      </c>
      <c r="AV18" s="9">
        <v>7.8655608901404678E-5</v>
      </c>
      <c r="AW18" s="9">
        <v>3.2655238445816211E-5</v>
      </c>
      <c r="AX18" s="9">
        <v>4.6331154455240082E-5</v>
      </c>
      <c r="AY18" s="9">
        <v>4.2157647129556094E-5</v>
      </c>
      <c r="AZ18" s="9">
        <v>4.2401740696340298E-5</v>
      </c>
      <c r="BA18" s="9">
        <v>4.6613994999368375E-5</v>
      </c>
      <c r="BB18" s="9">
        <v>5.4014148445402145E-5</v>
      </c>
      <c r="BC18" s="9">
        <v>2.3361984111857362E-5</v>
      </c>
      <c r="BD18" s="9">
        <v>5.6853675549275122E-5</v>
      </c>
      <c r="BE18" s="9">
        <v>6.8431184269607788E-5</v>
      </c>
      <c r="BF18" s="9">
        <v>3.6663445198071318E-5</v>
      </c>
      <c r="BG18" s="9">
        <v>5.5833823059471251E-5</v>
      </c>
      <c r="BH18" s="9">
        <v>5.0797707526776135E-5</v>
      </c>
      <c r="BI18" s="9">
        <v>2.4466551558824667E-5</v>
      </c>
      <c r="BJ18" s="9">
        <v>4.7636093546632438E-5</v>
      </c>
      <c r="BK18" s="10">
        <v>6.7035821750177031E-5</v>
      </c>
    </row>
    <row r="19" spans="2:63">
      <c r="B19" s="15" t="s">
        <v>51</v>
      </c>
      <c r="C19" s="136">
        <v>4.153513047507524E-2</v>
      </c>
      <c r="D19" s="35">
        <v>0.17311007008601315</v>
      </c>
      <c r="E19" s="38">
        <v>2143735.8333333335</v>
      </c>
      <c r="F19" s="10">
        <v>254.03</v>
      </c>
      <c r="H19" s="15" t="s">
        <v>51</v>
      </c>
      <c r="I19" s="29">
        <v>2.7540257413403515E-2</v>
      </c>
      <c r="J19" s="40">
        <v>-0.05</v>
      </c>
      <c r="K19" s="10">
        <v>0.05</v>
      </c>
      <c r="M19" s="8">
        <v>16</v>
      </c>
      <c r="N19" s="9">
        <v>2.5199795513574567E-5</v>
      </c>
      <c r="O19" s="9">
        <v>2.2610040222108225E-5</v>
      </c>
      <c r="P19" s="9">
        <v>3.8386787092229807E-5</v>
      </c>
      <c r="Q19" s="9">
        <v>1.9646487560368118E-5</v>
      </c>
      <c r="R19" s="9">
        <v>4.0656195761380778E-5</v>
      </c>
      <c r="S19" s="9">
        <v>3.2615544563826492E-5</v>
      </c>
      <c r="T19" s="9">
        <v>4.1609780806142399E-5</v>
      </c>
      <c r="U19" s="9">
        <v>1.6006796579180604E-5</v>
      </c>
      <c r="V19" s="9">
        <v>3.0850099553657667E-5</v>
      </c>
      <c r="W19" s="9">
        <v>3.0151998350628973E-5</v>
      </c>
      <c r="X19" s="9">
        <v>2.4481131380733588E-5</v>
      </c>
      <c r="Y19" s="9">
        <v>3.387757399311942E-5</v>
      </c>
      <c r="Z19" s="9">
        <v>3.9950378917273333E-5</v>
      </c>
      <c r="AA19" s="9">
        <v>3.3791084588742107E-5</v>
      </c>
      <c r="AB19" s="9">
        <v>3.813613883609828E-5</v>
      </c>
      <c r="AC19" s="9">
        <v>0.8734030434174479</v>
      </c>
      <c r="AD19" s="9">
        <v>1.1082761547319028E-5</v>
      </c>
      <c r="AE19" s="9">
        <v>2.8979802546575713E-5</v>
      </c>
      <c r="AF19" s="9">
        <v>1.1226631670467383E-5</v>
      </c>
      <c r="AG19" s="9">
        <v>4.1832434066068674E-5</v>
      </c>
      <c r="AH19" s="9">
        <v>3.1899225667246961E-5</v>
      </c>
      <c r="AI19" s="9">
        <v>1.9381931395907966E-5</v>
      </c>
      <c r="AJ19" s="9">
        <v>2.4601625425259613E-5</v>
      </c>
      <c r="AK19" s="9">
        <v>3.7018580934157547E-5</v>
      </c>
      <c r="AL19" s="9">
        <v>2.8645511338019765E-5</v>
      </c>
      <c r="AM19" s="9">
        <v>3.902320130184145E-5</v>
      </c>
      <c r="AN19" s="9">
        <v>4.4127018426474044E-5</v>
      </c>
      <c r="AO19" s="9">
        <v>1.7053037472753966E-5</v>
      </c>
      <c r="AP19" s="9">
        <v>3.803458300748091E-5</v>
      </c>
      <c r="AQ19" s="9">
        <v>3.0164927586105356E-5</v>
      </c>
      <c r="AR19" s="9">
        <v>1.6212265788957002E-5</v>
      </c>
      <c r="AS19" s="9">
        <v>2.0965900464180593E-5</v>
      </c>
      <c r="AT19" s="9">
        <v>2.8590101535609811E-5</v>
      </c>
      <c r="AU19" s="9">
        <v>2.3562347873893295E-5</v>
      </c>
      <c r="AV19" s="9">
        <v>4.569983995304326E-5</v>
      </c>
      <c r="AW19" s="9">
        <v>1.9398029114477566E-5</v>
      </c>
      <c r="AX19" s="9">
        <v>2.8158806506607897E-5</v>
      </c>
      <c r="AY19" s="9">
        <v>2.4464868242537357E-5</v>
      </c>
      <c r="AZ19" s="9">
        <v>2.2316306230147906E-5</v>
      </c>
      <c r="BA19" s="9">
        <v>2.6596486314593834E-5</v>
      </c>
      <c r="BB19" s="9">
        <v>3.0981966671073815E-5</v>
      </c>
      <c r="BC19" s="9">
        <v>1.3820988597928222E-5</v>
      </c>
      <c r="BD19" s="9">
        <v>3.2696777504415342E-5</v>
      </c>
      <c r="BE19" s="9">
        <v>3.9596222202600834E-5</v>
      </c>
      <c r="BF19" s="9">
        <v>2.0278944693096121E-5</v>
      </c>
      <c r="BG19" s="9">
        <v>3.1697612085765331E-5</v>
      </c>
      <c r="BH19" s="9">
        <v>2.963713357301862E-5</v>
      </c>
      <c r="BI19" s="9">
        <v>1.3957833101596078E-5</v>
      </c>
      <c r="BJ19" s="9">
        <v>2.9756978829806628E-5</v>
      </c>
      <c r="BK19" s="10">
        <v>3.9934358238510431E-5</v>
      </c>
    </row>
    <row r="20" spans="2:63">
      <c r="B20" s="15" t="s">
        <v>52</v>
      </c>
      <c r="C20" s="136">
        <v>0.23339716548749667</v>
      </c>
      <c r="D20" s="35">
        <v>0.19762062873432765</v>
      </c>
      <c r="E20" s="38">
        <v>1507693.4</v>
      </c>
      <c r="F20" s="10">
        <v>43.61</v>
      </c>
      <c r="H20" s="15" t="s">
        <v>52</v>
      </c>
      <c r="I20" s="29">
        <v>1.0739092043880532E-2</v>
      </c>
      <c r="J20" s="40">
        <v>-0.05</v>
      </c>
      <c r="K20" s="10">
        <v>0.05</v>
      </c>
      <c r="M20" s="8">
        <v>17</v>
      </c>
      <c r="N20" s="9">
        <v>1.0957655499318684E-5</v>
      </c>
      <c r="O20" s="9">
        <v>9.7616742645349969E-6</v>
      </c>
      <c r="P20" s="9">
        <v>1.367358389117647E-5</v>
      </c>
      <c r="Q20" s="9">
        <v>9.4056859256028165E-6</v>
      </c>
      <c r="R20" s="9">
        <v>1.8129378065194631E-5</v>
      </c>
      <c r="S20" s="9">
        <v>1.6206979393269647E-5</v>
      </c>
      <c r="T20" s="9">
        <v>1.7548293320395867E-5</v>
      </c>
      <c r="U20" s="9">
        <v>7.2654864177154425E-6</v>
      </c>
      <c r="V20" s="9">
        <v>1.4943131865615594E-5</v>
      </c>
      <c r="W20" s="9">
        <v>1.6760365501343376E-5</v>
      </c>
      <c r="X20" s="9">
        <v>1.2952089267501259E-5</v>
      </c>
      <c r="Y20" s="9">
        <v>1.5751177446669743E-5</v>
      </c>
      <c r="Z20" s="9">
        <v>1.5928460148730338E-5</v>
      </c>
      <c r="AA20" s="9">
        <v>1.4073395210206594E-5</v>
      </c>
      <c r="AB20" s="9">
        <v>1.7465805930398169E-5</v>
      </c>
      <c r="AC20" s="9">
        <v>1.1082761547319029E-5</v>
      </c>
      <c r="AD20" s="9">
        <v>0.79288399748721838</v>
      </c>
      <c r="AE20" s="9">
        <v>9.1301254269037204E-6</v>
      </c>
      <c r="AF20" s="9">
        <v>3.519676272175965E-6</v>
      </c>
      <c r="AG20" s="9">
        <v>1.7803861234458988E-5</v>
      </c>
      <c r="AH20" s="9">
        <v>1.6000605314402371E-5</v>
      </c>
      <c r="AI20" s="9">
        <v>1.1731311391383119E-5</v>
      </c>
      <c r="AJ20" s="9">
        <v>7.8911530646755578E-6</v>
      </c>
      <c r="AK20" s="9">
        <v>1.7298825540915063E-5</v>
      </c>
      <c r="AL20" s="9">
        <v>1.4175868916289183E-5</v>
      </c>
      <c r="AM20" s="9">
        <v>1.8793169100042652E-5</v>
      </c>
      <c r="AN20" s="9">
        <v>2.0451015316168192E-5</v>
      </c>
      <c r="AO20" s="9">
        <v>6.6422651302512133E-6</v>
      </c>
      <c r="AP20" s="9">
        <v>1.6124063935154798E-5</v>
      </c>
      <c r="AQ20" s="9">
        <v>1.4767530102569096E-5</v>
      </c>
      <c r="AR20" s="9">
        <v>5.2612224677726507E-6</v>
      </c>
      <c r="AS20" s="9">
        <v>6.7640191774263307E-6</v>
      </c>
      <c r="AT20" s="9">
        <v>8.9139393001447945E-6</v>
      </c>
      <c r="AU20" s="9">
        <v>8.6445814935294759E-6</v>
      </c>
      <c r="AV20" s="9">
        <v>1.9893928484875214E-5</v>
      </c>
      <c r="AW20" s="9">
        <v>1.1369069563144672E-5</v>
      </c>
      <c r="AX20" s="9">
        <v>1.0588891522932509E-5</v>
      </c>
      <c r="AY20" s="9">
        <v>1.0475974505402762E-5</v>
      </c>
      <c r="AZ20" s="9">
        <v>8.5682693876946532E-6</v>
      </c>
      <c r="BA20" s="9">
        <v>1.3602302136320953E-5</v>
      </c>
      <c r="BB20" s="9">
        <v>1.2445077640304257E-5</v>
      </c>
      <c r="BC20" s="9">
        <v>6.1819858465253273E-6</v>
      </c>
      <c r="BD20" s="9">
        <v>1.2474158379036766E-5</v>
      </c>
      <c r="BE20" s="9">
        <v>1.8266408669670618E-5</v>
      </c>
      <c r="BF20" s="9">
        <v>1.0548978374063895E-5</v>
      </c>
      <c r="BG20" s="9">
        <v>1.2831226603921069E-5</v>
      </c>
      <c r="BH20" s="9">
        <v>9.8373446201940158E-6</v>
      </c>
      <c r="BI20" s="9">
        <v>8.0517028781240725E-6</v>
      </c>
      <c r="BJ20" s="9">
        <v>1.6710292917564506E-5</v>
      </c>
      <c r="BK20" s="10">
        <v>1.7453084165983465E-5</v>
      </c>
    </row>
    <row r="21" spans="2:63">
      <c r="B21" s="15" t="s">
        <v>53</v>
      </c>
      <c r="C21" s="136">
        <v>0.14545420280145357</v>
      </c>
      <c r="D21" s="35">
        <v>0.19793928045451778</v>
      </c>
      <c r="E21" s="38">
        <v>3450691.1666666665</v>
      </c>
      <c r="F21" s="10">
        <v>76.790000000000006</v>
      </c>
      <c r="H21" s="15" t="s">
        <v>53</v>
      </c>
      <c r="I21" s="29">
        <v>1.8650923828722705E-2</v>
      </c>
      <c r="J21" s="40">
        <v>-0.05</v>
      </c>
      <c r="K21" s="10">
        <v>0.05</v>
      </c>
      <c r="M21" s="8">
        <v>18</v>
      </c>
      <c r="N21" s="9">
        <v>3.8230542219027041E-5</v>
      </c>
      <c r="O21" s="9">
        <v>3.923491694489604E-5</v>
      </c>
      <c r="P21" s="9">
        <v>6.8855876384160843E-5</v>
      </c>
      <c r="Q21" s="9">
        <v>2.494412165409658E-5</v>
      </c>
      <c r="R21" s="9">
        <v>6.0394526108027591E-5</v>
      </c>
      <c r="S21" s="9">
        <v>4.2601229723166109E-5</v>
      </c>
      <c r="T21" s="9">
        <v>6.348531187714052E-5</v>
      </c>
      <c r="U21" s="9">
        <v>2.7067196905685184E-5</v>
      </c>
      <c r="V21" s="9">
        <v>3.7785027340062307E-5</v>
      </c>
      <c r="W21" s="9">
        <v>3.8351074469770857E-5</v>
      </c>
      <c r="X21" s="9">
        <v>2.5346680104372244E-5</v>
      </c>
      <c r="Y21" s="9">
        <v>4.642249681509288E-5</v>
      </c>
      <c r="Z21" s="9">
        <v>6.6556842538287853E-5</v>
      </c>
      <c r="AA21" s="9">
        <v>5.0715381635578281E-5</v>
      </c>
      <c r="AB21" s="9">
        <v>5.3111899052804779E-5</v>
      </c>
      <c r="AC21" s="9">
        <v>2.8979802546575713E-5</v>
      </c>
      <c r="AD21" s="9">
        <v>9.1301254269037204E-6</v>
      </c>
      <c r="AE21" s="9">
        <v>0.3429075246388894</v>
      </c>
      <c r="AF21" s="9">
        <v>2.4710234702721114E-5</v>
      </c>
      <c r="AG21" s="9">
        <v>6.4014867924459394E-5</v>
      </c>
      <c r="AH21" s="9">
        <v>4.2503088378122891E-5</v>
      </c>
      <c r="AI21" s="9">
        <v>1.6122823161207579E-5</v>
      </c>
      <c r="AJ21" s="9">
        <v>4.1081844743977461E-5</v>
      </c>
      <c r="AK21" s="9">
        <v>5.3890245983304141E-5</v>
      </c>
      <c r="AL21" s="9">
        <v>4.2883428730165806E-5</v>
      </c>
      <c r="AM21" s="9">
        <v>5.2203543999922801E-5</v>
      </c>
      <c r="AN21" s="9">
        <v>6.1566916127202663E-5</v>
      </c>
      <c r="AO21" s="9">
        <v>3.3696257803788487E-5</v>
      </c>
      <c r="AP21" s="9">
        <v>5.6240497637580893E-5</v>
      </c>
      <c r="AQ21" s="9">
        <v>3.6627140716506474E-5</v>
      </c>
      <c r="AR21" s="9">
        <v>3.1495666838445101E-5</v>
      </c>
      <c r="AS21" s="9">
        <v>3.921004734491736E-5</v>
      </c>
      <c r="AT21" s="9">
        <v>5.6830290451666329E-5</v>
      </c>
      <c r="AU21" s="9">
        <v>3.7395335727658744E-5</v>
      </c>
      <c r="AV21" s="9">
        <v>6.8434590288061516E-5</v>
      </c>
      <c r="AW21" s="9">
        <v>1.9622975073701373E-5</v>
      </c>
      <c r="AX21" s="9">
        <v>4.3356999041389298E-5</v>
      </c>
      <c r="AY21" s="9">
        <v>3.7207523765073797E-5</v>
      </c>
      <c r="AZ21" s="9">
        <v>4.319686591513169E-5</v>
      </c>
      <c r="BA21" s="9">
        <v>3.5510860252776529E-5</v>
      </c>
      <c r="BB21" s="9">
        <v>5.0457550659828108E-5</v>
      </c>
      <c r="BC21" s="9">
        <v>1.9532225879140942E-5</v>
      </c>
      <c r="BD21" s="9">
        <v>5.4859035930091385E-5</v>
      </c>
      <c r="BE21" s="9">
        <v>5.6860595612255494E-5</v>
      </c>
      <c r="BF21" s="9">
        <v>2.8418148734214274E-5</v>
      </c>
      <c r="BG21" s="9">
        <v>5.2284751806473985E-5</v>
      </c>
      <c r="BH21" s="9">
        <v>5.2649646063900603E-5</v>
      </c>
      <c r="BI21" s="9">
        <v>1.6073977513905022E-5</v>
      </c>
      <c r="BJ21" s="9">
        <v>2.8119733507548232E-5</v>
      </c>
      <c r="BK21" s="10">
        <v>5.6821305003870376E-5</v>
      </c>
    </row>
    <row r="22" spans="2:63">
      <c r="B22" s="15" t="s">
        <v>54</v>
      </c>
      <c r="C22" s="136">
        <v>2.8016444928545655E-2</v>
      </c>
      <c r="D22" s="35">
        <v>0.19483069348737456</v>
      </c>
      <c r="E22" s="38">
        <v>5090430.8666666662</v>
      </c>
      <c r="F22" s="10">
        <v>76.36</v>
      </c>
      <c r="H22" s="15" t="s">
        <v>54</v>
      </c>
      <c r="I22" s="29">
        <v>2.8613575560221278E-2</v>
      </c>
      <c r="J22" s="40">
        <v>-0.05</v>
      </c>
      <c r="K22" s="10">
        <v>0.05</v>
      </c>
      <c r="M22" s="8">
        <v>19</v>
      </c>
      <c r="N22" s="9">
        <v>1.5906297901481423E-5</v>
      </c>
      <c r="O22" s="9">
        <v>1.7277518123597392E-5</v>
      </c>
      <c r="P22" s="9">
        <v>2.8555569367355506E-5</v>
      </c>
      <c r="Q22" s="9">
        <v>1.0032659005934161E-5</v>
      </c>
      <c r="R22" s="9">
        <v>2.5203165162935214E-5</v>
      </c>
      <c r="S22" s="9">
        <v>1.7836798806990911E-5</v>
      </c>
      <c r="T22" s="9">
        <v>2.6079505596370772E-5</v>
      </c>
      <c r="U22" s="9">
        <v>1.2057298551653345E-5</v>
      </c>
      <c r="V22" s="9">
        <v>1.5026064854382113E-5</v>
      </c>
      <c r="W22" s="9">
        <v>1.7179077570676627E-5</v>
      </c>
      <c r="X22" s="9">
        <v>9.8672619181444764E-6</v>
      </c>
      <c r="Y22" s="9">
        <v>1.9063970879930359E-5</v>
      </c>
      <c r="Z22" s="9">
        <v>2.7824857048484489E-5</v>
      </c>
      <c r="AA22" s="9">
        <v>2.0525126779479687E-5</v>
      </c>
      <c r="AB22" s="9">
        <v>2.1791243863523991E-5</v>
      </c>
      <c r="AC22" s="9">
        <v>1.1226631670467384E-5</v>
      </c>
      <c r="AD22" s="9">
        <v>3.5196762721759654E-6</v>
      </c>
      <c r="AE22" s="9">
        <v>2.4710234702721114E-5</v>
      </c>
      <c r="AF22" s="9">
        <v>0.34256767681049066</v>
      </c>
      <c r="AG22" s="9">
        <v>2.645766159701436E-5</v>
      </c>
      <c r="AH22" s="9">
        <v>1.8076090492636457E-5</v>
      </c>
      <c r="AI22" s="9">
        <v>6.4716092632502917E-6</v>
      </c>
      <c r="AJ22" s="9">
        <v>1.5759775319107465E-5</v>
      </c>
      <c r="AK22" s="9">
        <v>2.2857913088119672E-5</v>
      </c>
      <c r="AL22" s="9">
        <v>1.9011461130051208E-5</v>
      </c>
      <c r="AM22" s="9">
        <v>2.1658128535599002E-5</v>
      </c>
      <c r="AN22" s="9">
        <v>2.5464240694255744E-5</v>
      </c>
      <c r="AO22" s="9">
        <v>1.5036720695439829E-5</v>
      </c>
      <c r="AP22" s="9">
        <v>2.2791554849869177E-5</v>
      </c>
      <c r="AQ22" s="9">
        <v>1.461167193884895E-5</v>
      </c>
      <c r="AR22" s="9">
        <v>1.3173073200112778E-5</v>
      </c>
      <c r="AS22" s="9">
        <v>1.606318484039567E-5</v>
      </c>
      <c r="AT22" s="9">
        <v>2.3756675707507174E-5</v>
      </c>
      <c r="AU22" s="9">
        <v>1.4697417960131372E-5</v>
      </c>
      <c r="AV22" s="9">
        <v>2.8306942618435587E-5</v>
      </c>
      <c r="AW22" s="9">
        <v>8.3602112909039977E-6</v>
      </c>
      <c r="AX22" s="9">
        <v>1.6930967954444522E-5</v>
      </c>
      <c r="AY22" s="9">
        <v>1.5378148086549727E-5</v>
      </c>
      <c r="AZ22" s="9">
        <v>1.9027305257248047E-5</v>
      </c>
      <c r="BA22" s="9">
        <v>1.5312246155646791E-5</v>
      </c>
      <c r="BB22" s="9">
        <v>2.0929718790411332E-5</v>
      </c>
      <c r="BC22" s="9">
        <v>7.9627926492815327E-6</v>
      </c>
      <c r="BD22" s="9">
        <v>2.2591956828025172E-5</v>
      </c>
      <c r="BE22" s="9">
        <v>2.3787490906274935E-5</v>
      </c>
      <c r="BF22" s="9">
        <v>1.2640058827137722E-5</v>
      </c>
      <c r="BG22" s="9">
        <v>2.1897164534412605E-5</v>
      </c>
      <c r="BH22" s="9">
        <v>2.1191425307127994E-5</v>
      </c>
      <c r="BI22" s="9">
        <v>7.130637579652179E-6</v>
      </c>
      <c r="BJ22" s="9">
        <v>1.1049822863682524E-5</v>
      </c>
      <c r="BK22" s="10">
        <v>2.2940273642602803E-5</v>
      </c>
    </row>
    <row r="23" spans="2:63">
      <c r="B23" s="15" t="s">
        <v>55</v>
      </c>
      <c r="C23" s="136">
        <v>-3.3129747491181138E-2</v>
      </c>
      <c r="D23" s="35">
        <v>0.18005058534598106</v>
      </c>
      <c r="E23" s="38">
        <v>3880893.6666666665</v>
      </c>
      <c r="F23" s="10">
        <v>44.95</v>
      </c>
      <c r="H23" s="15" t="s">
        <v>55</v>
      </c>
      <c r="I23" s="29">
        <v>6.6289549247292318E-3</v>
      </c>
      <c r="J23" s="40">
        <v>-0.05</v>
      </c>
      <c r="K23" s="10">
        <v>0.05</v>
      </c>
      <c r="M23" s="8">
        <v>20</v>
      </c>
      <c r="N23" s="9">
        <v>4.9439671713982538E-5</v>
      </c>
      <c r="O23" s="9">
        <v>4.8320847789008048E-5</v>
      </c>
      <c r="P23" s="9">
        <v>7.9870776968214531E-5</v>
      </c>
      <c r="Q23" s="9">
        <v>3.5739054499213083E-5</v>
      </c>
      <c r="R23" s="9">
        <v>7.9330537810904346E-5</v>
      </c>
      <c r="S23" s="9">
        <v>6.1130931268774368E-5</v>
      </c>
      <c r="T23" s="9">
        <v>8.117585812725008E-5</v>
      </c>
      <c r="U23" s="9">
        <v>3.4116244914026651E-5</v>
      </c>
      <c r="V23" s="9">
        <v>5.5221673627406519E-5</v>
      </c>
      <c r="W23" s="9">
        <v>5.8124451128119901E-5</v>
      </c>
      <c r="X23" s="9">
        <v>4.151979767186358E-5</v>
      </c>
      <c r="Y23" s="9">
        <v>6.3785157727325504E-5</v>
      </c>
      <c r="Z23" s="9">
        <v>8.127520925893708E-5</v>
      </c>
      <c r="AA23" s="9">
        <v>6.4985166615085229E-5</v>
      </c>
      <c r="AB23" s="9">
        <v>7.2138467077865703E-5</v>
      </c>
      <c r="AC23" s="9">
        <v>4.1832434066068681E-5</v>
      </c>
      <c r="AD23" s="9">
        <v>1.7803861234458988E-5</v>
      </c>
      <c r="AE23" s="9">
        <v>6.4014867924459381E-5</v>
      </c>
      <c r="AF23" s="9">
        <v>2.645766159701436E-5</v>
      </c>
      <c r="AG23" s="9">
        <v>0.61653275464516699</v>
      </c>
      <c r="AH23" s="9">
        <v>6.0684387052096818E-5</v>
      </c>
      <c r="AI23" s="9">
        <v>3.1670777800288816E-5</v>
      </c>
      <c r="AJ23" s="9">
        <v>4.7474288636039494E-5</v>
      </c>
      <c r="AK23" s="9">
        <v>7.2422655818840347E-5</v>
      </c>
      <c r="AL23" s="9">
        <v>5.8107602172979643E-5</v>
      </c>
      <c r="AM23" s="9">
        <v>7.3327586385270335E-5</v>
      </c>
      <c r="AN23" s="9">
        <v>8.389684389420877E-5</v>
      </c>
      <c r="AO23" s="9">
        <v>3.8824649943838488E-5</v>
      </c>
      <c r="AP23" s="9">
        <v>7.2844006542481803E-5</v>
      </c>
      <c r="AQ23" s="9">
        <v>5.3949324850576033E-5</v>
      </c>
      <c r="AR23" s="9">
        <v>3.5008598937742427E-5</v>
      </c>
      <c r="AS23" s="9">
        <v>4.3967396277541239E-5</v>
      </c>
      <c r="AT23" s="9">
        <v>6.229293091582009E-5</v>
      </c>
      <c r="AU23" s="9">
        <v>4.5367798331807523E-5</v>
      </c>
      <c r="AV23" s="9">
        <v>8.8952026921177403E-5</v>
      </c>
      <c r="AW23" s="9">
        <v>3.4050878357577503E-5</v>
      </c>
      <c r="AX23" s="9">
        <v>5.3478087939458956E-5</v>
      </c>
      <c r="AY23" s="9">
        <v>4.7849076205627023E-5</v>
      </c>
      <c r="AZ23" s="9">
        <v>4.9895811704260829E-5</v>
      </c>
      <c r="BA23" s="9">
        <v>5.1018821353549727E-5</v>
      </c>
      <c r="BB23" s="9">
        <v>6.2204954355347586E-5</v>
      </c>
      <c r="BC23" s="9">
        <v>2.6172754225819833E-5</v>
      </c>
      <c r="BD23" s="9">
        <v>6.6058329242242895E-5</v>
      </c>
      <c r="BE23" s="9">
        <v>7.6494117494678364E-5</v>
      </c>
      <c r="BF23" s="9">
        <v>4.0250418646932397E-5</v>
      </c>
      <c r="BG23" s="9">
        <v>6.4322791181470692E-5</v>
      </c>
      <c r="BH23" s="9">
        <v>6.0248639516406116E-5</v>
      </c>
      <c r="BI23" s="9">
        <v>2.5930712131896913E-5</v>
      </c>
      <c r="BJ23" s="9">
        <v>4.9593335370825089E-5</v>
      </c>
      <c r="BK23" s="10">
        <v>7.5373925385457903E-5</v>
      </c>
    </row>
    <row r="24" spans="2:63">
      <c r="B24" s="15" t="s">
        <v>56</v>
      </c>
      <c r="C24" s="136">
        <v>7.8827560421147358E-2</v>
      </c>
      <c r="D24" s="35">
        <v>0.20545195892320467</v>
      </c>
      <c r="E24" s="38">
        <v>2156011.4</v>
      </c>
      <c r="F24" s="10">
        <v>109.31</v>
      </c>
      <c r="H24" s="15" t="s">
        <v>56</v>
      </c>
      <c r="I24" s="29">
        <v>8.0561876834071931E-3</v>
      </c>
      <c r="J24" s="40">
        <v>-0.05</v>
      </c>
      <c r="K24" s="10">
        <v>0.05</v>
      </c>
      <c r="M24" s="8">
        <v>21</v>
      </c>
      <c r="N24" s="9">
        <v>3.7091299208641947E-5</v>
      </c>
      <c r="O24" s="9">
        <v>3.7067043106019943E-5</v>
      </c>
      <c r="P24" s="9">
        <v>5.4715442256187015E-5</v>
      </c>
      <c r="Q24" s="9">
        <v>2.793645689731436E-5</v>
      </c>
      <c r="R24" s="9">
        <v>6.0354175294622329E-5</v>
      </c>
      <c r="S24" s="9">
        <v>4.9403817597074476E-5</v>
      </c>
      <c r="T24" s="9">
        <v>5.9649839055238142E-5</v>
      </c>
      <c r="U24" s="9">
        <v>2.6891619248512179E-5</v>
      </c>
      <c r="V24" s="9">
        <v>4.3339392198725956E-5</v>
      </c>
      <c r="W24" s="9">
        <v>5.0989323319281391E-5</v>
      </c>
      <c r="X24" s="9">
        <v>3.4395032776197458E-5</v>
      </c>
      <c r="Y24" s="9">
        <v>4.9337302118251524E-5</v>
      </c>
      <c r="Z24" s="9">
        <v>5.8659620530380547E-5</v>
      </c>
      <c r="AA24" s="9">
        <v>4.7139497990894714E-5</v>
      </c>
      <c r="AB24" s="9">
        <v>5.5317044495815682E-5</v>
      </c>
      <c r="AC24" s="9">
        <v>3.1899225667246961E-5</v>
      </c>
      <c r="AD24" s="9">
        <v>1.6000605314402371E-5</v>
      </c>
      <c r="AE24" s="9">
        <v>4.2503088378122884E-5</v>
      </c>
      <c r="AF24" s="9">
        <v>1.8076090492636457E-5</v>
      </c>
      <c r="AG24" s="9">
        <v>6.0684387052096811E-5</v>
      </c>
      <c r="AH24" s="9">
        <v>0.12696515949441833</v>
      </c>
      <c r="AI24" s="9">
        <v>2.9127803087059755E-5</v>
      </c>
      <c r="AJ24" s="9">
        <v>2.9555138285782863E-5</v>
      </c>
      <c r="AK24" s="9">
        <v>5.679827455908778E-5</v>
      </c>
      <c r="AL24" s="9">
        <v>4.7654298428606847E-5</v>
      </c>
      <c r="AM24" s="9">
        <v>5.8044857076013001E-5</v>
      </c>
      <c r="AN24" s="9">
        <v>6.4934903198640673E-5</v>
      </c>
      <c r="AO24" s="9">
        <v>2.881340699851858E-5</v>
      </c>
      <c r="AP24" s="9">
        <v>5.3352002987978165E-5</v>
      </c>
      <c r="AQ24" s="9">
        <v>4.2658133338202896E-5</v>
      </c>
      <c r="AR24" s="9">
        <v>2.3301035150227018E-5</v>
      </c>
      <c r="AS24" s="9">
        <v>2.8753004354618954E-5</v>
      </c>
      <c r="AT24" s="9">
        <v>4.0881215471416511E-5</v>
      </c>
      <c r="AU24" s="9">
        <v>3.0479347899602583E-5</v>
      </c>
      <c r="AV24" s="9">
        <v>6.6609763674410098E-5</v>
      </c>
      <c r="AW24" s="9">
        <v>3.0710965228412736E-5</v>
      </c>
      <c r="AX24" s="9">
        <v>3.6230051999766686E-5</v>
      </c>
      <c r="AY24" s="9">
        <v>3.5522840095878235E-5</v>
      </c>
      <c r="AZ24" s="9">
        <v>3.654170875596558E-5</v>
      </c>
      <c r="BA24" s="9">
        <v>4.2255377739421158E-5</v>
      </c>
      <c r="BB24" s="9">
        <v>4.4865415532301559E-5</v>
      </c>
      <c r="BC24" s="9">
        <v>1.9767081656204265E-5</v>
      </c>
      <c r="BD24" s="9">
        <v>4.6376302527555095E-5</v>
      </c>
      <c r="BE24" s="9">
        <v>5.9293156156562991E-5</v>
      </c>
      <c r="BF24" s="9">
        <v>3.393052786234959E-5</v>
      </c>
      <c r="BG24" s="9">
        <v>4.6784257319976841E-5</v>
      </c>
      <c r="BH24" s="9">
        <v>3.933222616815536E-5</v>
      </c>
      <c r="BI24" s="9">
        <v>2.3247671053119715E-5</v>
      </c>
      <c r="BJ24" s="9">
        <v>4.2961732257255439E-5</v>
      </c>
      <c r="BK24" s="10">
        <v>5.6011444310480825E-5</v>
      </c>
    </row>
    <row r="25" spans="2:63">
      <c r="B25" s="15" t="s">
        <v>57</v>
      </c>
      <c r="C25" s="136">
        <v>4.7473962101945454E-2</v>
      </c>
      <c r="D25" s="35">
        <v>0.1943880220755814</v>
      </c>
      <c r="E25" s="38">
        <v>2354258.9</v>
      </c>
      <c r="F25" s="10">
        <v>37.67</v>
      </c>
      <c r="H25" s="15" t="s">
        <v>57</v>
      </c>
      <c r="I25" s="29">
        <v>1.9049010303652976E-2</v>
      </c>
      <c r="J25" s="40">
        <v>-0.05</v>
      </c>
      <c r="K25" s="10">
        <v>0.05</v>
      </c>
      <c r="M25" s="8">
        <v>22</v>
      </c>
      <c r="N25" s="9">
        <v>1.959179739271349E-5</v>
      </c>
      <c r="O25" s="9">
        <v>1.805542436725053E-5</v>
      </c>
      <c r="P25" s="9">
        <v>2.4008249350072397E-5</v>
      </c>
      <c r="Q25" s="9">
        <v>1.6704133842452388E-5</v>
      </c>
      <c r="R25" s="9">
        <v>3.2519502182846527E-5</v>
      </c>
      <c r="S25" s="9">
        <v>2.9304084659438784E-5</v>
      </c>
      <c r="T25" s="9">
        <v>3.109272587519477E-5</v>
      </c>
      <c r="U25" s="9">
        <v>1.3538560194355128E-5</v>
      </c>
      <c r="V25" s="9">
        <v>2.6464939433403762E-5</v>
      </c>
      <c r="W25" s="9">
        <v>3.1209639696259429E-5</v>
      </c>
      <c r="X25" s="9">
        <v>2.3013522308975331E-5</v>
      </c>
      <c r="Y25" s="9">
        <v>2.8130247085562971E-5</v>
      </c>
      <c r="Z25" s="9">
        <v>2.8382879384391546E-5</v>
      </c>
      <c r="AA25" s="9">
        <v>2.4715719073515792E-5</v>
      </c>
      <c r="AB25" s="9">
        <v>3.1142820526747148E-5</v>
      </c>
      <c r="AC25" s="9">
        <v>1.9381931395907966E-5</v>
      </c>
      <c r="AD25" s="9">
        <v>1.1731311391383117E-5</v>
      </c>
      <c r="AE25" s="9">
        <v>1.6122823161207579E-5</v>
      </c>
      <c r="AF25" s="9">
        <v>6.4716092632502926E-6</v>
      </c>
      <c r="AG25" s="9">
        <v>3.1670777800288823E-5</v>
      </c>
      <c r="AH25" s="9">
        <v>2.9127803087059758E-5</v>
      </c>
      <c r="AI25" s="9">
        <v>2.6482792750035004E-2</v>
      </c>
      <c r="AJ25" s="9">
        <v>1.2901706683865479E-5</v>
      </c>
      <c r="AK25" s="9">
        <v>3.13603499309266E-5</v>
      </c>
      <c r="AL25" s="9">
        <v>2.631152810297223E-5</v>
      </c>
      <c r="AM25" s="9">
        <v>3.3791511528880854E-5</v>
      </c>
      <c r="AN25" s="9">
        <v>3.6627537546506981E-5</v>
      </c>
      <c r="AO25" s="9">
        <v>1.2430297155509598E-5</v>
      </c>
      <c r="AP25" s="9">
        <v>2.838735938111189E-5</v>
      </c>
      <c r="AQ25" s="9">
        <v>2.6209532515976284E-5</v>
      </c>
      <c r="AR25" s="9">
        <v>9.2257774355485862E-6</v>
      </c>
      <c r="AS25" s="9">
        <v>1.1636928184038786E-5</v>
      </c>
      <c r="AT25" s="9">
        <v>1.5566309981648487E-5</v>
      </c>
      <c r="AU25" s="9">
        <v>1.4702640686868524E-5</v>
      </c>
      <c r="AV25" s="9">
        <v>3.546581463309911E-5</v>
      </c>
      <c r="AW25" s="9">
        <v>2.0822335277609727E-5</v>
      </c>
      <c r="AX25" s="9">
        <v>1.8013964541065804E-5</v>
      </c>
      <c r="AY25" s="9">
        <v>1.8644483167538015E-5</v>
      </c>
      <c r="AZ25" s="9">
        <v>1.5852420432727038E-5</v>
      </c>
      <c r="BA25" s="9">
        <v>2.492122526058768E-5</v>
      </c>
      <c r="BB25" s="9">
        <v>2.2081074716186418E-5</v>
      </c>
      <c r="BC25" s="9">
        <v>1.096983006018532E-5</v>
      </c>
      <c r="BD25" s="9">
        <v>2.1934525513071851E-5</v>
      </c>
      <c r="BE25" s="9">
        <v>3.2874822607107557E-5</v>
      </c>
      <c r="BF25" s="9">
        <v>1.9602091701628875E-5</v>
      </c>
      <c r="BG25" s="9">
        <v>2.2913691051928614E-5</v>
      </c>
      <c r="BH25" s="9">
        <v>1.6747163345981639E-5</v>
      </c>
      <c r="BI25" s="9">
        <v>1.4929446647027258E-5</v>
      </c>
      <c r="BJ25" s="9">
        <v>2.9935837113534182E-5</v>
      </c>
      <c r="BK25" s="10">
        <v>3.0767379161779175E-5</v>
      </c>
    </row>
    <row r="26" spans="2:63">
      <c r="B26" s="15" t="s">
        <v>58</v>
      </c>
      <c r="C26" s="136">
        <v>9.971812121376912E-2</v>
      </c>
      <c r="D26" s="35">
        <v>0.11996164216784665</v>
      </c>
      <c r="E26" s="38">
        <v>2058401.3666666667</v>
      </c>
      <c r="F26" s="10">
        <v>59.86</v>
      </c>
      <c r="H26" s="15" t="s">
        <v>58</v>
      </c>
      <c r="I26" s="29">
        <v>2.9230131839252823E-2</v>
      </c>
      <c r="J26" s="40">
        <v>-0.05</v>
      </c>
      <c r="K26" s="10">
        <v>0.05</v>
      </c>
      <c r="M26" s="8">
        <v>23</v>
      </c>
      <c r="N26" s="9">
        <v>2.7932950534454708E-5</v>
      </c>
      <c r="O26" s="9">
        <v>2.4772756230588766E-5</v>
      </c>
      <c r="P26" s="9">
        <v>5.0544895940518033E-5</v>
      </c>
      <c r="Q26" s="9">
        <v>1.9676843970343819E-5</v>
      </c>
      <c r="R26" s="9">
        <v>4.3841144987419473E-5</v>
      </c>
      <c r="S26" s="9">
        <v>3.0765100494676302E-5</v>
      </c>
      <c r="T26" s="9">
        <v>4.7723971446539967E-5</v>
      </c>
      <c r="U26" s="9">
        <v>1.6543786594197909E-5</v>
      </c>
      <c r="V26" s="9">
        <v>3.0515723302569008E-5</v>
      </c>
      <c r="W26" s="9">
        <v>2.3204123097627689E-5</v>
      </c>
      <c r="X26" s="9">
        <v>2.1397942100772982E-5</v>
      </c>
      <c r="Y26" s="9">
        <v>3.4989800943173953E-5</v>
      </c>
      <c r="Z26" s="9">
        <v>4.801807450389295E-5</v>
      </c>
      <c r="AA26" s="9">
        <v>3.9374869128635787E-5</v>
      </c>
      <c r="AB26" s="9">
        <v>4.0099170875369027E-5</v>
      </c>
      <c r="AC26" s="9">
        <v>2.4601625425259617E-5</v>
      </c>
      <c r="AD26" s="9">
        <v>7.8911530646755595E-6</v>
      </c>
      <c r="AE26" s="9">
        <v>4.1081844743977468E-5</v>
      </c>
      <c r="AF26" s="9">
        <v>1.5759775319107468E-5</v>
      </c>
      <c r="AG26" s="9">
        <v>4.7474288636039487E-5</v>
      </c>
      <c r="AH26" s="9">
        <v>2.9555138285782867E-5</v>
      </c>
      <c r="AI26" s="9">
        <v>1.2901706683865479E-5</v>
      </c>
      <c r="AJ26" s="9">
        <v>0.36521275835093214</v>
      </c>
      <c r="AK26" s="9">
        <v>3.7651371974053409E-5</v>
      </c>
      <c r="AL26" s="9">
        <v>2.6642040085400565E-5</v>
      </c>
      <c r="AM26" s="9">
        <v>3.8480950488001779E-5</v>
      </c>
      <c r="AN26" s="9">
        <v>4.5661477182465954E-5</v>
      </c>
      <c r="AO26" s="9">
        <v>2.0432971135319398E-5</v>
      </c>
      <c r="AP26" s="9">
        <v>4.3553589951894358E-5</v>
      </c>
      <c r="AQ26" s="9">
        <v>2.9400605299995974E-5</v>
      </c>
      <c r="AR26" s="9">
        <v>2.2646224433018424E-5</v>
      </c>
      <c r="AS26" s="9">
        <v>2.9560120184658383E-5</v>
      </c>
      <c r="AT26" s="9">
        <v>4.0900182782016625E-5</v>
      </c>
      <c r="AU26" s="9">
        <v>3.0762311731274157E-5</v>
      </c>
      <c r="AV26" s="9">
        <v>5.0680437347621622E-5</v>
      </c>
      <c r="AW26" s="9">
        <v>1.3677216984352798E-5</v>
      </c>
      <c r="AX26" s="9">
        <v>3.6123132204967364E-5</v>
      </c>
      <c r="AY26" s="9">
        <v>2.7596168945192368E-5</v>
      </c>
      <c r="AZ26" s="9">
        <v>2.720335383931177E-5</v>
      </c>
      <c r="BA26" s="9">
        <v>2.3848682303634882E-5</v>
      </c>
      <c r="BB26" s="9">
        <v>3.707820782921571E-5</v>
      </c>
      <c r="BC26" s="9">
        <v>1.4947917121832899E-5</v>
      </c>
      <c r="BD26" s="9">
        <v>4.0950130128578661E-5</v>
      </c>
      <c r="BE26" s="9">
        <v>4.106433547595802E-5</v>
      </c>
      <c r="BF26" s="9">
        <v>1.751399367687363E-5</v>
      </c>
      <c r="BG26" s="9">
        <v>3.7571112741653886E-5</v>
      </c>
      <c r="BH26" s="9">
        <v>4.1238180988102327E-5</v>
      </c>
      <c r="BI26" s="9">
        <v>1.0030899977617275E-5</v>
      </c>
      <c r="BJ26" s="9">
        <v>2.3375884770864249E-5</v>
      </c>
      <c r="BK26" s="10">
        <v>4.4381053487582907E-5</v>
      </c>
    </row>
    <row r="27" spans="2:63">
      <c r="B27" s="15" t="s">
        <v>59</v>
      </c>
      <c r="C27" s="136">
        <v>0.13099113780256469</v>
      </c>
      <c r="D27" s="35">
        <v>0.13868772330375123</v>
      </c>
      <c r="E27" s="38">
        <v>3570327.0666666669</v>
      </c>
      <c r="F27" s="10">
        <v>143.94</v>
      </c>
      <c r="H27" s="15" t="s">
        <v>59</v>
      </c>
      <c r="I27" s="29">
        <v>1.4896569511028314E-2</v>
      </c>
      <c r="J27" s="40">
        <v>-0.05</v>
      </c>
      <c r="K27" s="10">
        <v>0.05</v>
      </c>
      <c r="M27" s="8">
        <v>24</v>
      </c>
      <c r="N27" s="9">
        <v>4.4050849966056115E-5</v>
      </c>
      <c r="O27" s="9">
        <v>4.4211401869061751E-5</v>
      </c>
      <c r="P27" s="9">
        <v>6.7896095041429088E-5</v>
      </c>
      <c r="Q27" s="9">
        <v>3.2297713446694957E-5</v>
      </c>
      <c r="R27" s="9">
        <v>7.1251170125987692E-5</v>
      </c>
      <c r="S27" s="9">
        <v>5.6724964513072188E-5</v>
      </c>
      <c r="T27" s="9">
        <v>7.1327764609940131E-5</v>
      </c>
      <c r="U27" s="9">
        <v>3.1742957584743598E-5</v>
      </c>
      <c r="V27" s="9">
        <v>4.9900751287032091E-5</v>
      </c>
      <c r="W27" s="9">
        <v>5.7174615433592114E-5</v>
      </c>
      <c r="X27" s="9">
        <v>3.8525592035626362E-5</v>
      </c>
      <c r="Y27" s="9">
        <v>5.7573608368753844E-5</v>
      </c>
      <c r="Z27" s="9">
        <v>7.1082232189599912E-5</v>
      </c>
      <c r="AA27" s="9">
        <v>5.6512083877679776E-5</v>
      </c>
      <c r="AB27" s="9">
        <v>6.4801154522862542E-5</v>
      </c>
      <c r="AC27" s="9">
        <v>3.7018580934157554E-5</v>
      </c>
      <c r="AD27" s="9">
        <v>1.7298825540915063E-5</v>
      </c>
      <c r="AE27" s="9">
        <v>5.3890245983304147E-5</v>
      </c>
      <c r="AF27" s="9">
        <v>2.2857913088119672E-5</v>
      </c>
      <c r="AG27" s="9">
        <v>7.2422655818840347E-5</v>
      </c>
      <c r="AH27" s="9">
        <v>5.6798274559087793E-5</v>
      </c>
      <c r="AI27" s="9">
        <v>3.13603499309266E-5</v>
      </c>
      <c r="AJ27" s="9">
        <v>3.7651371974053409E-5</v>
      </c>
      <c r="AK27" s="9">
        <v>0.47070257928529546</v>
      </c>
      <c r="AL27" s="9">
        <v>5.5077563966130145E-5</v>
      </c>
      <c r="AM27" s="9">
        <v>6.715912491027994E-5</v>
      </c>
      <c r="AN27" s="9">
        <v>7.5874852244447227E-5</v>
      </c>
      <c r="AO27" s="9">
        <v>3.5098822462428846E-5</v>
      </c>
      <c r="AP27" s="9">
        <v>6.3686938173225494E-5</v>
      </c>
      <c r="AQ27" s="9">
        <v>4.8981660301786905E-5</v>
      </c>
      <c r="AR27" s="9">
        <v>2.9415660236551116E-5</v>
      </c>
      <c r="AS27" s="9">
        <v>3.6396844058915611E-5</v>
      </c>
      <c r="AT27" s="9">
        <v>5.197668766007277E-5</v>
      </c>
      <c r="AU27" s="9">
        <v>3.7640587326916159E-5</v>
      </c>
      <c r="AV27" s="9">
        <v>7.9065221129460381E-5</v>
      </c>
      <c r="AW27" s="9">
        <v>3.3653688364179525E-5</v>
      </c>
      <c r="AX27" s="9">
        <v>4.4491533127365101E-5</v>
      </c>
      <c r="AY27" s="9">
        <v>4.2332182964474464E-5</v>
      </c>
      <c r="AZ27" s="9">
        <v>4.4633583610869454E-5</v>
      </c>
      <c r="BA27" s="9">
        <v>4.827730838048695E-5</v>
      </c>
      <c r="BB27" s="9">
        <v>5.4271016032043297E-5</v>
      </c>
      <c r="BC27" s="9">
        <v>2.3288203132366828E-5</v>
      </c>
      <c r="BD27" s="9">
        <v>5.6738530843544779E-5</v>
      </c>
      <c r="BE27" s="9">
        <v>6.9418351624090527E-5</v>
      </c>
      <c r="BF27" s="9">
        <v>3.8722924362376491E-5</v>
      </c>
      <c r="BG27" s="9">
        <v>5.6503654151750655E-5</v>
      </c>
      <c r="BH27" s="9">
        <v>4.9577869089557722E-5</v>
      </c>
      <c r="BI27" s="9">
        <v>2.5744298064145037E-5</v>
      </c>
      <c r="BJ27" s="9">
        <v>4.7283945277960617E-5</v>
      </c>
      <c r="BK27" s="10">
        <v>6.6345934252712535E-5</v>
      </c>
    </row>
    <row r="28" spans="2:63">
      <c r="B28" s="15" t="s">
        <v>60</v>
      </c>
      <c r="C28" s="136">
        <v>3.7005950890860312E-3</v>
      </c>
      <c r="D28" s="35">
        <v>0.20854062950970134</v>
      </c>
      <c r="E28" s="38">
        <v>2590933.0666666669</v>
      </c>
      <c r="F28" s="10">
        <v>79.92</v>
      </c>
      <c r="H28" s="15" t="s">
        <v>60</v>
      </c>
      <c r="I28" s="29">
        <v>1.290021445998389E-2</v>
      </c>
      <c r="J28" s="40">
        <v>-0.05</v>
      </c>
      <c r="K28" s="10">
        <v>0.05</v>
      </c>
      <c r="M28" s="8">
        <v>25</v>
      </c>
      <c r="N28" s="9">
        <v>3.5656386662642238E-5</v>
      </c>
      <c r="O28" s="9">
        <v>3.7650469287757282E-5</v>
      </c>
      <c r="P28" s="9">
        <v>5.3496880672858563E-5</v>
      </c>
      <c r="Q28" s="9">
        <v>2.582124353014752E-5</v>
      </c>
      <c r="R28" s="9">
        <v>5.8013479354136275E-5</v>
      </c>
      <c r="S28" s="9">
        <v>4.6994079030064947E-5</v>
      </c>
      <c r="T28" s="9">
        <v>5.6840715715347066E-5</v>
      </c>
      <c r="U28" s="9">
        <v>2.7403463743615959E-5</v>
      </c>
      <c r="V28" s="9">
        <v>3.9657686061085739E-5</v>
      </c>
      <c r="W28" s="9">
        <v>5.0251187069734646E-5</v>
      </c>
      <c r="X28" s="9">
        <v>3.0811831951933858E-5</v>
      </c>
      <c r="Y28" s="9">
        <v>4.653567469920269E-5</v>
      </c>
      <c r="Z28" s="9">
        <v>5.7190514628016037E-5</v>
      </c>
      <c r="AA28" s="9">
        <v>4.4337313678338586E-5</v>
      </c>
      <c r="AB28" s="9">
        <v>5.2216813484600892E-5</v>
      </c>
      <c r="AC28" s="9">
        <v>2.8645511338019762E-5</v>
      </c>
      <c r="AD28" s="9">
        <v>1.4175868916289182E-5</v>
      </c>
      <c r="AE28" s="9">
        <v>4.2883428730165806E-5</v>
      </c>
      <c r="AF28" s="9">
        <v>1.9011461130051208E-5</v>
      </c>
      <c r="AG28" s="9">
        <v>5.8107602172979637E-5</v>
      </c>
      <c r="AH28" s="9">
        <v>4.7654298428606847E-5</v>
      </c>
      <c r="AI28" s="9">
        <v>2.6311528102972227E-5</v>
      </c>
      <c r="AJ28" s="9">
        <v>2.6642040085400565E-5</v>
      </c>
      <c r="AK28" s="9">
        <v>5.5077563966130138E-5</v>
      </c>
      <c r="AL28" s="9">
        <v>0.3477605571242513</v>
      </c>
      <c r="AM28" s="9">
        <v>5.5009969309215725E-5</v>
      </c>
      <c r="AN28" s="9">
        <v>6.16493054962121E-5</v>
      </c>
      <c r="AO28" s="9">
        <v>3.0103477138682866E-5</v>
      </c>
      <c r="AP28" s="9">
        <v>5.0167508368124516E-5</v>
      </c>
      <c r="AQ28" s="9">
        <v>3.9099277953253146E-5</v>
      </c>
      <c r="AR28" s="9">
        <v>2.3190668532536767E-5</v>
      </c>
      <c r="AS28" s="9">
        <v>2.7968126790093558E-5</v>
      </c>
      <c r="AT28" s="9">
        <v>4.0805994529461937E-5</v>
      </c>
      <c r="AU28" s="9">
        <v>2.8079556519530624E-5</v>
      </c>
      <c r="AV28" s="9">
        <v>6.3677714841166966E-5</v>
      </c>
      <c r="AW28" s="9">
        <v>2.8870429693244324E-5</v>
      </c>
      <c r="AX28" s="9">
        <v>3.3111586208365523E-5</v>
      </c>
      <c r="AY28" s="9">
        <v>3.3993052506788093E-5</v>
      </c>
      <c r="AZ28" s="9">
        <v>3.7742865007049522E-5</v>
      </c>
      <c r="BA28" s="9">
        <v>4.1006729399605222E-5</v>
      </c>
      <c r="BB28" s="9">
        <v>4.3368011949643981E-5</v>
      </c>
      <c r="BC28" s="9">
        <v>1.8597716343615551E-5</v>
      </c>
      <c r="BD28" s="9">
        <v>4.4726457258672087E-5</v>
      </c>
      <c r="BE28" s="9">
        <v>5.6891382804634455E-5</v>
      </c>
      <c r="BF28" s="9">
        <v>3.3697384229252113E-5</v>
      </c>
      <c r="BG28" s="9">
        <v>4.5618501192219856E-5</v>
      </c>
      <c r="BH28" s="9">
        <v>3.742185510837598E-5</v>
      </c>
      <c r="BI28" s="9">
        <v>2.2556444008850918E-5</v>
      </c>
      <c r="BJ28" s="9">
        <v>3.857755403589093E-5</v>
      </c>
      <c r="BK28" s="10">
        <v>5.2347897044749583E-5</v>
      </c>
    </row>
    <row r="29" spans="2:63">
      <c r="B29" s="15" t="s">
        <v>61</v>
      </c>
      <c r="C29" s="136">
        <v>9.0784281921143239E-2</v>
      </c>
      <c r="D29" s="35">
        <v>0.26276797601684909</v>
      </c>
      <c r="E29" s="38">
        <v>2235364.9333333331</v>
      </c>
      <c r="F29" s="10">
        <v>11.97</v>
      </c>
      <c r="H29" s="15" t="s">
        <v>61</v>
      </c>
      <c r="I29" s="29">
        <v>1.706720017655005E-2</v>
      </c>
      <c r="J29" s="40">
        <v>-0.05</v>
      </c>
      <c r="K29" s="10">
        <v>0.05</v>
      </c>
      <c r="M29" s="8">
        <v>26</v>
      </c>
      <c r="N29" s="9">
        <v>4.4575155917782631E-5</v>
      </c>
      <c r="O29" s="9">
        <v>4.3377271464300551E-5</v>
      </c>
      <c r="P29" s="9">
        <v>6.725288076203027E-5</v>
      </c>
      <c r="Q29" s="9">
        <v>3.3613802941659049E-5</v>
      </c>
      <c r="R29" s="9">
        <v>7.2230730394292768E-5</v>
      </c>
      <c r="S29" s="9">
        <v>5.8304616774603222E-5</v>
      </c>
      <c r="T29" s="9">
        <v>7.2355701993594989E-5</v>
      </c>
      <c r="U29" s="9">
        <v>3.1175768694901486E-5</v>
      </c>
      <c r="V29" s="9">
        <v>5.2259823398143392E-5</v>
      </c>
      <c r="W29" s="9">
        <v>5.8068039086669001E-5</v>
      </c>
      <c r="X29" s="9">
        <v>4.1134123404243695E-5</v>
      </c>
      <c r="Y29" s="9">
        <v>5.9141068274655537E-5</v>
      </c>
      <c r="Z29" s="9">
        <v>7.0987941271128278E-5</v>
      </c>
      <c r="AA29" s="9">
        <v>5.7659413100598825E-5</v>
      </c>
      <c r="AB29" s="9">
        <v>6.6460517158337703E-5</v>
      </c>
      <c r="AC29" s="9">
        <v>3.9023201301841457E-5</v>
      </c>
      <c r="AD29" s="9">
        <v>1.8793169100042652E-5</v>
      </c>
      <c r="AE29" s="9">
        <v>5.2203543999922801E-5</v>
      </c>
      <c r="AF29" s="9">
        <v>2.1658128535599002E-5</v>
      </c>
      <c r="AG29" s="9">
        <v>7.3327586385270321E-5</v>
      </c>
      <c r="AH29" s="9">
        <v>5.8044857076013001E-5</v>
      </c>
      <c r="AI29" s="9">
        <v>3.3791511528880847E-5</v>
      </c>
      <c r="AJ29" s="9">
        <v>3.8480950488001772E-5</v>
      </c>
      <c r="AK29" s="9">
        <v>6.7159124910279926E-5</v>
      </c>
      <c r="AL29" s="9">
        <v>5.5009969309215725E-5</v>
      </c>
      <c r="AM29" s="9">
        <v>0.92697038423316014</v>
      </c>
      <c r="AN29" s="9">
        <v>7.7649587327589234E-5</v>
      </c>
      <c r="AO29" s="9">
        <v>3.3699793627580358E-5</v>
      </c>
      <c r="AP29" s="9">
        <v>6.5072176834123045E-5</v>
      </c>
      <c r="AQ29" s="9">
        <v>5.1300306352859218E-5</v>
      </c>
      <c r="AR29" s="9">
        <v>2.8733792839079502E-5</v>
      </c>
      <c r="AS29" s="9">
        <v>3.5946384043685563E-5</v>
      </c>
      <c r="AT29" s="9">
        <v>5.0598393361500774E-5</v>
      </c>
      <c r="AU29" s="9">
        <v>3.8446440681536622E-5</v>
      </c>
      <c r="AV29" s="9">
        <v>8.0248589396141479E-5</v>
      </c>
      <c r="AW29" s="9">
        <v>3.5318528683184257E-5</v>
      </c>
      <c r="AX29" s="9">
        <v>4.5693261569768128E-5</v>
      </c>
      <c r="AY29" s="9">
        <v>4.289350059409295E-5</v>
      </c>
      <c r="AZ29" s="9">
        <v>4.3105786084469431E-5</v>
      </c>
      <c r="BA29" s="9">
        <v>4.9172198966267754E-5</v>
      </c>
      <c r="BB29" s="9">
        <v>5.4467922801856622E-5</v>
      </c>
      <c r="BC29" s="9">
        <v>2.3883031082087033E-5</v>
      </c>
      <c r="BD29" s="9">
        <v>5.6824388741108284E-5</v>
      </c>
      <c r="BE29" s="9">
        <v>7.0613246962861995E-5</v>
      </c>
      <c r="BF29" s="9">
        <v>3.8956589736613802E-5</v>
      </c>
      <c r="BG29" s="9">
        <v>5.6478650777352102E-5</v>
      </c>
      <c r="BH29" s="9">
        <v>4.9562836569335694E-5</v>
      </c>
      <c r="BI29" s="9">
        <v>2.6473666918697112E-5</v>
      </c>
      <c r="BJ29" s="9">
        <v>5.0723263534524073E-5</v>
      </c>
      <c r="BK29" s="10">
        <v>6.8155177746310089E-5</v>
      </c>
    </row>
    <row r="30" spans="2:63">
      <c r="B30" s="15" t="s">
        <v>62</v>
      </c>
      <c r="C30" s="136">
        <v>0.12284459660589514</v>
      </c>
      <c r="D30" s="35">
        <v>0.26057734261399046</v>
      </c>
      <c r="E30" s="38">
        <v>7816055.9000000004</v>
      </c>
      <c r="F30" s="10">
        <v>45.58</v>
      </c>
      <c r="H30" s="15" t="s">
        <v>62</v>
      </c>
      <c r="I30" s="29">
        <v>1.2066106014706314E-2</v>
      </c>
      <c r="J30" s="40">
        <v>-0.05</v>
      </c>
      <c r="K30" s="10">
        <v>0.05</v>
      </c>
      <c r="M30" s="8">
        <v>27</v>
      </c>
      <c r="N30" s="9">
        <v>5.0853160266544701E-5</v>
      </c>
      <c r="O30" s="9">
        <v>4.9448716085298634E-5</v>
      </c>
      <c r="P30" s="9">
        <v>7.8507539853432654E-5</v>
      </c>
      <c r="Q30" s="9">
        <v>3.7869214152520816E-5</v>
      </c>
      <c r="R30" s="9">
        <v>8.2132419519334032E-5</v>
      </c>
      <c r="S30" s="9">
        <v>6.5316256236578243E-5</v>
      </c>
      <c r="T30" s="9">
        <v>8.289451063484842E-5</v>
      </c>
      <c r="U30" s="9">
        <v>3.5321196174347616E-5</v>
      </c>
      <c r="V30" s="9">
        <v>5.8778730852499727E-5</v>
      </c>
      <c r="W30" s="9">
        <v>6.3998944363716871E-5</v>
      </c>
      <c r="X30" s="9">
        <v>4.5626951730779974E-5</v>
      </c>
      <c r="Y30" s="9">
        <v>6.6891346556029839E-5</v>
      </c>
      <c r="Z30" s="9">
        <v>8.1823691543453326E-5</v>
      </c>
      <c r="AA30" s="9">
        <v>6.6192522236167918E-5</v>
      </c>
      <c r="AB30" s="9">
        <v>7.5326951222048574E-5</v>
      </c>
      <c r="AC30" s="9">
        <v>4.4127018426474044E-5</v>
      </c>
      <c r="AD30" s="9">
        <v>2.0451015316168192E-5</v>
      </c>
      <c r="AE30" s="9">
        <v>6.1566916127202663E-5</v>
      </c>
      <c r="AF30" s="9">
        <v>2.5464240694255741E-5</v>
      </c>
      <c r="AG30" s="9">
        <v>8.3896843894208783E-5</v>
      </c>
      <c r="AH30" s="9">
        <v>6.4934903198640687E-5</v>
      </c>
      <c r="AI30" s="9">
        <v>3.6627537546506981E-5</v>
      </c>
      <c r="AJ30" s="9">
        <v>4.5661477182465947E-5</v>
      </c>
      <c r="AK30" s="9">
        <v>7.5874852244447227E-5</v>
      </c>
      <c r="AL30" s="9">
        <v>6.16493054962121E-5</v>
      </c>
      <c r="AM30" s="9">
        <v>7.7649587327589234E-5</v>
      </c>
      <c r="AN30" s="9">
        <v>0.15600809095567975</v>
      </c>
      <c r="AO30" s="9">
        <v>3.8816455085806227E-5</v>
      </c>
      <c r="AP30" s="9">
        <v>7.4531151439272196E-5</v>
      </c>
      <c r="AQ30" s="9">
        <v>5.7606552004721843E-5</v>
      </c>
      <c r="AR30" s="9">
        <v>3.3826738537631554E-5</v>
      </c>
      <c r="AS30" s="9">
        <v>4.2413448016983676E-5</v>
      </c>
      <c r="AT30" s="9">
        <v>5.9784387329521838E-5</v>
      </c>
      <c r="AU30" s="9">
        <v>4.4874196966993426E-5</v>
      </c>
      <c r="AV30" s="9">
        <v>9.155156310878385E-5</v>
      </c>
      <c r="AW30" s="9">
        <v>3.8550976304118708E-5</v>
      </c>
      <c r="AX30" s="9">
        <v>5.319408678922812E-5</v>
      </c>
      <c r="AY30" s="9">
        <v>4.9038486933498907E-5</v>
      </c>
      <c r="AZ30" s="9">
        <v>4.9757336041890594E-5</v>
      </c>
      <c r="BA30" s="9">
        <v>5.4854979469722749E-5</v>
      </c>
      <c r="BB30" s="9">
        <v>6.2748411331994483E-5</v>
      </c>
      <c r="BC30" s="9">
        <v>2.7159038689238901E-5</v>
      </c>
      <c r="BD30" s="9">
        <v>6.5872185222642015E-5</v>
      </c>
      <c r="BE30" s="9">
        <v>7.9930948269613523E-5</v>
      </c>
      <c r="BF30" s="9">
        <v>4.3357620389446784E-5</v>
      </c>
      <c r="BG30" s="9">
        <v>6.4981086165148767E-5</v>
      </c>
      <c r="BH30" s="9">
        <v>5.8396059711370208E-5</v>
      </c>
      <c r="BI30" s="9">
        <v>2.899970226820552E-5</v>
      </c>
      <c r="BJ30" s="9">
        <v>5.5703200039737777E-5</v>
      </c>
      <c r="BK30" s="10">
        <v>7.7760277843372212E-5</v>
      </c>
    </row>
    <row r="31" spans="2:63">
      <c r="B31" s="15" t="s">
        <v>63</v>
      </c>
      <c r="C31" s="136">
        <v>0.15499886522079154</v>
      </c>
      <c r="D31" s="35">
        <v>0.23774795997281387</v>
      </c>
      <c r="E31" s="38">
        <v>10592967.566666666</v>
      </c>
      <c r="F31" s="10">
        <v>170.87</v>
      </c>
      <c r="H31" s="15" t="s">
        <v>63</v>
      </c>
      <c r="I31" s="29">
        <v>2.2074351517628453E-2</v>
      </c>
      <c r="J31" s="40">
        <v>-0.05</v>
      </c>
      <c r="K31" s="10">
        <v>0.05</v>
      </c>
      <c r="M31" s="8">
        <v>28</v>
      </c>
      <c r="N31" s="9">
        <v>2.358248394817972E-5</v>
      </c>
      <c r="O31" s="9">
        <v>2.5879058231597398E-5</v>
      </c>
      <c r="P31" s="9">
        <v>3.9640038126715347E-5</v>
      </c>
      <c r="Q31" s="9">
        <v>1.5518010538787439E-5</v>
      </c>
      <c r="R31" s="9">
        <v>3.7789551246568378E-5</v>
      </c>
      <c r="S31" s="9">
        <v>2.8270264688877917E-5</v>
      </c>
      <c r="T31" s="9">
        <v>3.8070000315802444E-5</v>
      </c>
      <c r="U31" s="9">
        <v>1.8416960826413354E-5</v>
      </c>
      <c r="V31" s="9">
        <v>2.3389747644362953E-5</v>
      </c>
      <c r="W31" s="9">
        <v>2.9108306912405331E-5</v>
      </c>
      <c r="X31" s="9">
        <v>1.6434093768556639E-5</v>
      </c>
      <c r="Y31" s="9">
        <v>2.9079055489211716E-5</v>
      </c>
      <c r="Z31" s="9">
        <v>4.0024135864192159E-5</v>
      </c>
      <c r="AA31" s="9">
        <v>2.9686526117227211E-5</v>
      </c>
      <c r="AB31" s="9">
        <v>3.2982333966300832E-5</v>
      </c>
      <c r="AC31" s="9">
        <v>1.7053037472753966E-5</v>
      </c>
      <c r="AD31" s="9">
        <v>6.6422651302512133E-6</v>
      </c>
      <c r="AE31" s="9">
        <v>3.3696257803788487E-5</v>
      </c>
      <c r="AF31" s="9">
        <v>1.5036720695439829E-5</v>
      </c>
      <c r="AG31" s="9">
        <v>3.8824649943838481E-5</v>
      </c>
      <c r="AH31" s="9">
        <v>2.8813406998518584E-5</v>
      </c>
      <c r="AI31" s="9">
        <v>1.2430297155509598E-5</v>
      </c>
      <c r="AJ31" s="9">
        <v>2.0432971135319395E-5</v>
      </c>
      <c r="AK31" s="9">
        <v>3.5098822462428839E-5</v>
      </c>
      <c r="AL31" s="9">
        <v>3.0103477138682866E-5</v>
      </c>
      <c r="AM31" s="9">
        <v>3.3699793627580358E-5</v>
      </c>
      <c r="AN31" s="9">
        <v>3.8816455085806234E-5</v>
      </c>
      <c r="AO31" s="9">
        <v>0.88732241900002362</v>
      </c>
      <c r="AP31" s="9">
        <v>3.3217042978991213E-5</v>
      </c>
      <c r="AQ31" s="9">
        <v>2.290635342859389E-5</v>
      </c>
      <c r="AR31" s="9">
        <v>1.7974980514788141E-5</v>
      </c>
      <c r="AS31" s="9">
        <v>2.1652683204134161E-5</v>
      </c>
      <c r="AT31" s="9">
        <v>3.2153869705824707E-5</v>
      </c>
      <c r="AU31" s="9">
        <v>2.0082876357391283E-5</v>
      </c>
      <c r="AV31" s="9">
        <v>4.1930452933940516E-5</v>
      </c>
      <c r="AW31" s="9">
        <v>1.5051870192090883E-5</v>
      </c>
      <c r="AX31" s="9">
        <v>2.3262069350541371E-5</v>
      </c>
      <c r="AY31" s="9">
        <v>2.2621364614146254E-5</v>
      </c>
      <c r="AZ31" s="9">
        <v>2.7567083255130924E-5</v>
      </c>
      <c r="BA31" s="9">
        <v>2.4683701063306797E-5</v>
      </c>
      <c r="BB31" s="9">
        <v>3.0101888223870118E-5</v>
      </c>
      <c r="BC31" s="9">
        <v>1.1901642754756862E-5</v>
      </c>
      <c r="BD31" s="9">
        <v>3.1876028799239392E-5</v>
      </c>
      <c r="BE31" s="9">
        <v>3.6237200901964077E-5</v>
      </c>
      <c r="BF31" s="9">
        <v>2.054672625736252E-5</v>
      </c>
      <c r="BG31" s="9">
        <v>3.1673097230493046E-5</v>
      </c>
      <c r="BH31" s="9">
        <v>2.8482117984324045E-5</v>
      </c>
      <c r="BI31" s="9">
        <v>1.2472968104576119E-5</v>
      </c>
      <c r="BJ31" s="9">
        <v>1.9489672611177095E-5</v>
      </c>
      <c r="BK31" s="10">
        <v>3.3849812398741582E-5</v>
      </c>
    </row>
    <row r="32" spans="2:63">
      <c r="B32" s="15" t="s">
        <v>64</v>
      </c>
      <c r="C32" s="136">
        <v>0.10539304434549332</v>
      </c>
      <c r="D32" s="35">
        <v>0.16986191191196862</v>
      </c>
      <c r="E32" s="38">
        <v>2649314.2999999998</v>
      </c>
      <c r="F32" s="10">
        <v>67.23</v>
      </c>
      <c r="H32" s="15" t="s">
        <v>64</v>
      </c>
      <c r="I32" s="29">
        <v>2.1161810678661824E-2</v>
      </c>
      <c r="J32" s="40">
        <v>-0.05</v>
      </c>
      <c r="K32" s="10">
        <v>0.05</v>
      </c>
      <c r="M32" s="8">
        <v>29</v>
      </c>
      <c r="N32" s="9">
        <v>4.3805778575576302E-5</v>
      </c>
      <c r="O32" s="9">
        <v>4.1715715082575689E-5</v>
      </c>
      <c r="P32" s="9">
        <v>7.0827201910980751E-5</v>
      </c>
      <c r="Q32" s="9">
        <v>3.207830983236655E-5</v>
      </c>
      <c r="R32" s="9">
        <v>7.0211060044182905E-5</v>
      </c>
      <c r="S32" s="9">
        <v>5.4068480349326312E-5</v>
      </c>
      <c r="T32" s="9">
        <v>7.2301627376505819E-5</v>
      </c>
      <c r="U32" s="9">
        <v>2.9317402547181722E-5</v>
      </c>
      <c r="V32" s="9">
        <v>4.9753600111701417E-5</v>
      </c>
      <c r="W32" s="9">
        <v>5.0152156530888786E-5</v>
      </c>
      <c r="X32" s="9">
        <v>3.7606889554340825E-5</v>
      </c>
      <c r="Y32" s="9">
        <v>5.6821628316011799E-5</v>
      </c>
      <c r="Z32" s="9">
        <v>7.1837018076750271E-5</v>
      </c>
      <c r="AA32" s="9">
        <v>5.8232535373340821E-5</v>
      </c>
      <c r="AB32" s="9">
        <v>6.4285224873102397E-5</v>
      </c>
      <c r="AC32" s="9">
        <v>3.803458300748091E-5</v>
      </c>
      <c r="AD32" s="9">
        <v>1.6124063935154798E-5</v>
      </c>
      <c r="AE32" s="9">
        <v>5.6240497637580886E-5</v>
      </c>
      <c r="AF32" s="9">
        <v>2.2791554849869174E-5</v>
      </c>
      <c r="AG32" s="9">
        <v>7.2844006542481803E-5</v>
      </c>
      <c r="AH32" s="9">
        <v>5.3352002987978165E-5</v>
      </c>
      <c r="AI32" s="9">
        <v>2.8387359381111883E-5</v>
      </c>
      <c r="AJ32" s="9">
        <v>4.3553589951894358E-5</v>
      </c>
      <c r="AK32" s="9">
        <v>6.3686938173225494E-5</v>
      </c>
      <c r="AL32" s="9">
        <v>5.0167508368124509E-5</v>
      </c>
      <c r="AM32" s="9">
        <v>6.5072176834123045E-5</v>
      </c>
      <c r="AN32" s="9">
        <v>7.4531151439272196E-5</v>
      </c>
      <c r="AO32" s="9">
        <v>3.3217042978991206E-5</v>
      </c>
      <c r="AP32" s="9">
        <v>1.8861149170312768E-2</v>
      </c>
      <c r="AQ32" s="9">
        <v>4.8550662887080772E-5</v>
      </c>
      <c r="AR32" s="9">
        <v>3.0910988946385958E-5</v>
      </c>
      <c r="AS32" s="9">
        <v>3.9207688653716855E-5</v>
      </c>
      <c r="AT32" s="9">
        <v>5.5008918421422361E-5</v>
      </c>
      <c r="AU32" s="9">
        <v>4.1163798928823948E-5</v>
      </c>
      <c r="AV32" s="9">
        <v>7.9007135599957814E-5</v>
      </c>
      <c r="AW32" s="9">
        <v>2.999253072891858E-5</v>
      </c>
      <c r="AX32" s="9">
        <v>4.8633238103192368E-5</v>
      </c>
      <c r="AY32" s="9">
        <v>4.2511844745573263E-5</v>
      </c>
      <c r="AZ32" s="9">
        <v>4.2977288492759885E-5</v>
      </c>
      <c r="BA32" s="9">
        <v>4.4619024676868609E-5</v>
      </c>
      <c r="BB32" s="9">
        <v>5.5173246223777819E-5</v>
      </c>
      <c r="BC32" s="9">
        <v>2.3381649693437878E-5</v>
      </c>
      <c r="BD32" s="9">
        <v>5.8770578512385858E-5</v>
      </c>
      <c r="BE32" s="9">
        <v>6.7644584385809117E-5</v>
      </c>
      <c r="BF32" s="9">
        <v>3.4751770016642374E-5</v>
      </c>
      <c r="BG32" s="9">
        <v>5.6812381715847567E-5</v>
      </c>
      <c r="BH32" s="9">
        <v>5.4155958478149502E-5</v>
      </c>
      <c r="BI32" s="9">
        <v>2.2497914202529452E-5</v>
      </c>
      <c r="BJ32" s="9">
        <v>4.4750893070270747E-5</v>
      </c>
      <c r="BK32" s="10">
        <v>6.7593143351243339E-5</v>
      </c>
    </row>
    <row r="33" spans="2:63">
      <c r="B33" s="15" t="s">
        <v>65</v>
      </c>
      <c r="C33" s="136">
        <v>0.2050716383592936</v>
      </c>
      <c r="D33" s="35">
        <v>0.19996894139951682</v>
      </c>
      <c r="E33" s="38">
        <v>2234590.5333333332</v>
      </c>
      <c r="F33" s="10">
        <v>14.04</v>
      </c>
      <c r="H33" s="15" t="s">
        <v>65</v>
      </c>
      <c r="I33" s="29">
        <v>3.6542537045999531E-3</v>
      </c>
      <c r="J33" s="40">
        <v>-0.05</v>
      </c>
      <c r="K33" s="10">
        <v>0.05</v>
      </c>
      <c r="M33" s="8">
        <v>30</v>
      </c>
      <c r="N33" s="9">
        <v>3.2704076393651134E-5</v>
      </c>
      <c r="O33" s="9">
        <v>3.0328752941279276E-5</v>
      </c>
      <c r="P33" s="9">
        <v>4.8525103894389037E-5</v>
      </c>
      <c r="Q33" s="9">
        <v>2.5471056807653278E-5</v>
      </c>
      <c r="R33" s="9">
        <v>5.3021638906419523E-5</v>
      </c>
      <c r="S33" s="9">
        <v>4.3248435144901831E-5</v>
      </c>
      <c r="T33" s="9">
        <v>5.3429795756538997E-5</v>
      </c>
      <c r="U33" s="9">
        <v>2.1739950565444788E-5</v>
      </c>
      <c r="V33" s="9">
        <v>3.9903280977552254E-5</v>
      </c>
      <c r="W33" s="9">
        <v>4.1874587266861848E-5</v>
      </c>
      <c r="X33" s="9">
        <v>3.1963055465747194E-5</v>
      </c>
      <c r="Y33" s="9">
        <v>4.4103246406813432E-5</v>
      </c>
      <c r="Z33" s="9">
        <v>5.1417580565117112E-5</v>
      </c>
      <c r="AA33" s="9">
        <v>4.2996585316568549E-5</v>
      </c>
      <c r="AB33" s="9">
        <v>4.9516257880627244E-5</v>
      </c>
      <c r="AC33" s="9">
        <v>3.0164927586105356E-5</v>
      </c>
      <c r="AD33" s="9">
        <v>1.4767530102569096E-5</v>
      </c>
      <c r="AE33" s="9">
        <v>3.6627140716506474E-5</v>
      </c>
      <c r="AF33" s="9">
        <v>1.4611671938848949E-5</v>
      </c>
      <c r="AG33" s="9">
        <v>5.394932485057604E-5</v>
      </c>
      <c r="AH33" s="9">
        <v>4.2658133338202896E-5</v>
      </c>
      <c r="AI33" s="9">
        <v>2.6209532515976287E-5</v>
      </c>
      <c r="AJ33" s="9">
        <v>2.9400605299995978E-5</v>
      </c>
      <c r="AK33" s="9">
        <v>4.8981660301786905E-5</v>
      </c>
      <c r="AL33" s="9">
        <v>3.9099277953253153E-5</v>
      </c>
      <c r="AM33" s="9">
        <v>5.1300306352859218E-5</v>
      </c>
      <c r="AN33" s="9">
        <v>5.7606552004721843E-5</v>
      </c>
      <c r="AO33" s="9">
        <v>2.290635342859389E-5</v>
      </c>
      <c r="AP33" s="9">
        <v>4.8550662887080772E-5</v>
      </c>
      <c r="AQ33" s="9">
        <v>0.12426652473707826</v>
      </c>
      <c r="AR33" s="9">
        <v>2.0405703586687859E-5</v>
      </c>
      <c r="AS33" s="9">
        <v>2.6012010463870778E-5</v>
      </c>
      <c r="AT33" s="9">
        <v>3.5830662168384612E-5</v>
      </c>
      <c r="AU33" s="9">
        <v>2.9029909933315981E-5</v>
      </c>
      <c r="AV33" s="9">
        <v>5.9141070917148688E-5</v>
      </c>
      <c r="AW33" s="9">
        <v>2.6543818958587269E-5</v>
      </c>
      <c r="AX33" s="9">
        <v>3.4711238406533393E-5</v>
      </c>
      <c r="AY33" s="9">
        <v>3.1577188881823837E-5</v>
      </c>
      <c r="AZ33" s="9">
        <v>2.9633593474409775E-5</v>
      </c>
      <c r="BA33" s="9">
        <v>3.5894179598012662E-5</v>
      </c>
      <c r="BB33" s="9">
        <v>3.9734007422146132E-5</v>
      </c>
      <c r="BC33" s="9">
        <v>1.7830757559010142E-5</v>
      </c>
      <c r="BD33" s="9">
        <v>4.1496235000025682E-5</v>
      </c>
      <c r="BE33" s="9">
        <v>5.194072287934767E-5</v>
      </c>
      <c r="BF33" s="9">
        <v>2.7870498082535532E-5</v>
      </c>
      <c r="BG33" s="9">
        <v>4.0912676232350136E-5</v>
      </c>
      <c r="BH33" s="9">
        <v>3.649695677514999E-5</v>
      </c>
      <c r="BI33" s="9">
        <v>1.9369511791108347E-5</v>
      </c>
      <c r="BJ33" s="9">
        <v>3.9419967670098263E-5</v>
      </c>
      <c r="BK33" s="10">
        <v>5.111641354720696E-5</v>
      </c>
    </row>
    <row r="34" spans="2:63">
      <c r="B34" s="15" t="s">
        <v>66</v>
      </c>
      <c r="C34" s="136">
        <v>0.16553683323669985</v>
      </c>
      <c r="D34" s="35">
        <v>0.25193557770281999</v>
      </c>
      <c r="E34" s="38">
        <v>664065.96666666667</v>
      </c>
      <c r="F34" s="10">
        <v>225.58</v>
      </c>
      <c r="H34" s="15" t="s">
        <v>66</v>
      </c>
      <c r="I34" s="29">
        <v>2.2539169934104618E-2</v>
      </c>
      <c r="J34" s="40">
        <v>-0.05</v>
      </c>
      <c r="K34" s="10">
        <v>0.05</v>
      </c>
      <c r="M34" s="8">
        <v>31</v>
      </c>
      <c r="N34" s="9">
        <v>2.0893053716201004E-5</v>
      </c>
      <c r="O34" s="9">
        <v>2.1094854261511788E-5</v>
      </c>
      <c r="P34" s="9">
        <v>3.7361209942716712E-5</v>
      </c>
      <c r="Q34" s="9">
        <v>1.3841572913337226E-5</v>
      </c>
      <c r="R34" s="9">
        <v>3.302392486192611E-5</v>
      </c>
      <c r="S34" s="9">
        <v>2.3444097288202974E-5</v>
      </c>
      <c r="T34" s="9">
        <v>3.475963018400876E-5</v>
      </c>
      <c r="U34" s="9">
        <v>1.4538931625714638E-5</v>
      </c>
      <c r="V34" s="9">
        <v>2.1050291504369779E-5</v>
      </c>
      <c r="W34" s="9">
        <v>2.0887585958329657E-5</v>
      </c>
      <c r="X34" s="9">
        <v>1.4324707415821966E-5</v>
      </c>
      <c r="Y34" s="9">
        <v>2.5561394475734933E-5</v>
      </c>
      <c r="Z34" s="9">
        <v>3.618167544544194E-5</v>
      </c>
      <c r="AA34" s="9">
        <v>2.7859416393408366E-5</v>
      </c>
      <c r="AB34" s="9">
        <v>2.9223410172021153E-5</v>
      </c>
      <c r="AC34" s="9">
        <v>1.6212265788957006E-5</v>
      </c>
      <c r="AD34" s="9">
        <v>5.2612224677726507E-6</v>
      </c>
      <c r="AE34" s="9">
        <v>3.1495666838445101E-5</v>
      </c>
      <c r="AF34" s="9">
        <v>1.3173073200112778E-5</v>
      </c>
      <c r="AG34" s="9">
        <v>3.5008598937742427E-5</v>
      </c>
      <c r="AH34" s="9">
        <v>2.3301035150227021E-5</v>
      </c>
      <c r="AI34" s="9">
        <v>9.2257774355485828E-6</v>
      </c>
      <c r="AJ34" s="9">
        <v>2.2646224433018421E-5</v>
      </c>
      <c r="AK34" s="9">
        <v>2.9415660236551109E-5</v>
      </c>
      <c r="AL34" s="9">
        <v>2.3190668532536763E-5</v>
      </c>
      <c r="AM34" s="9">
        <v>2.8733792839079498E-5</v>
      </c>
      <c r="AN34" s="9">
        <v>3.3826738537631561E-5</v>
      </c>
      <c r="AO34" s="9">
        <v>1.7974980514788145E-5</v>
      </c>
      <c r="AP34" s="9">
        <v>3.0910988946385958E-5</v>
      </c>
      <c r="AQ34" s="9">
        <v>2.0405703586687855E-5</v>
      </c>
      <c r="AR34" s="9">
        <v>0.32823265120461798</v>
      </c>
      <c r="AS34" s="9">
        <v>2.1282575200938343E-5</v>
      </c>
      <c r="AT34" s="9">
        <v>3.0666289605635332E-5</v>
      </c>
      <c r="AU34" s="9">
        <v>2.0583848406093523E-5</v>
      </c>
      <c r="AV34" s="9">
        <v>3.7461103431743191E-5</v>
      </c>
      <c r="AW34" s="9">
        <v>1.0947470164633623E-5</v>
      </c>
      <c r="AX34" s="9">
        <v>2.3924544678194949E-5</v>
      </c>
      <c r="AY34" s="9">
        <v>2.0354336331183883E-5</v>
      </c>
      <c r="AZ34" s="9">
        <v>2.3117362109732403E-5</v>
      </c>
      <c r="BA34" s="9">
        <v>1.9418665091019513E-5</v>
      </c>
      <c r="BB34" s="9">
        <v>2.7495229617539897E-5</v>
      </c>
      <c r="BC34" s="9">
        <v>1.0750056673757608E-5</v>
      </c>
      <c r="BD34" s="9">
        <v>2.9889320965123746E-5</v>
      </c>
      <c r="BE34" s="9">
        <v>3.1132903655003019E-5</v>
      </c>
      <c r="BF34" s="9">
        <v>1.5412397125350919E-5</v>
      </c>
      <c r="BG34" s="9">
        <v>2.842736760201144E-5</v>
      </c>
      <c r="BH34" s="9">
        <v>2.8722982055564182E-5</v>
      </c>
      <c r="BI34" s="9">
        <v>8.8246527986208629E-6</v>
      </c>
      <c r="BJ34" s="9">
        <v>1.5976284029130081E-5</v>
      </c>
      <c r="BK34" s="10">
        <v>3.1311836174762242E-5</v>
      </c>
    </row>
    <row r="35" spans="2:63">
      <c r="B35" s="15" t="s">
        <v>67</v>
      </c>
      <c r="C35" s="136">
        <v>1.3360663237727791E-2</v>
      </c>
      <c r="D35" s="35">
        <v>0.25768640839333962</v>
      </c>
      <c r="E35" s="38">
        <v>1076618.7333333334</v>
      </c>
      <c r="F35" s="10">
        <v>30.83</v>
      </c>
      <c r="H35" s="15" t="s">
        <v>67</v>
      </c>
      <c r="I35" s="29">
        <v>2.167280118688648E-2</v>
      </c>
      <c r="J35" s="40">
        <v>-0.05</v>
      </c>
      <c r="K35" s="10">
        <v>0.05</v>
      </c>
      <c r="M35" s="8">
        <v>32</v>
      </c>
      <c r="N35" s="9">
        <v>2.6142626859367791E-5</v>
      </c>
      <c r="O35" s="9">
        <v>2.5587563633682106E-5</v>
      </c>
      <c r="P35" s="9">
        <v>4.6925879071596124E-5</v>
      </c>
      <c r="Q35" s="9">
        <v>1.7584869751872719E-5</v>
      </c>
      <c r="R35" s="9">
        <v>4.1242844561365012E-5</v>
      </c>
      <c r="S35" s="9">
        <v>2.9173404722528691E-5</v>
      </c>
      <c r="T35" s="9">
        <v>4.3795125328365785E-5</v>
      </c>
      <c r="U35" s="9">
        <v>1.7506115698119371E-5</v>
      </c>
      <c r="V35" s="9">
        <v>2.6879771266850036E-5</v>
      </c>
      <c r="W35" s="9">
        <v>2.4978077053791686E-5</v>
      </c>
      <c r="X35" s="9">
        <v>1.8425048569010851E-5</v>
      </c>
      <c r="Y35" s="9">
        <v>3.2163598478596715E-5</v>
      </c>
      <c r="Z35" s="9">
        <v>4.5206735709069147E-5</v>
      </c>
      <c r="AA35" s="9">
        <v>3.5368591226492952E-5</v>
      </c>
      <c r="AB35" s="9">
        <v>3.6797722526630621E-5</v>
      </c>
      <c r="AC35" s="9">
        <v>2.0965900464180596E-5</v>
      </c>
      <c r="AD35" s="9">
        <v>6.7640191774263298E-6</v>
      </c>
      <c r="AE35" s="9">
        <v>3.9210047344917353E-5</v>
      </c>
      <c r="AF35" s="9">
        <v>1.606318484039567E-5</v>
      </c>
      <c r="AG35" s="9">
        <v>4.3967396277541232E-5</v>
      </c>
      <c r="AH35" s="9">
        <v>2.8753004354618958E-5</v>
      </c>
      <c r="AI35" s="9">
        <v>1.1636928184038784E-5</v>
      </c>
      <c r="AJ35" s="9">
        <v>2.956012018465838E-5</v>
      </c>
      <c r="AK35" s="9">
        <v>3.6396844058915618E-5</v>
      </c>
      <c r="AL35" s="9">
        <v>2.7968126790093558E-5</v>
      </c>
      <c r="AM35" s="9">
        <v>3.5946384043685563E-5</v>
      </c>
      <c r="AN35" s="9">
        <v>4.2413448016983676E-5</v>
      </c>
      <c r="AO35" s="9">
        <v>2.1652683204134161E-5</v>
      </c>
      <c r="AP35" s="9">
        <v>3.9207688653716855E-5</v>
      </c>
      <c r="AQ35" s="9">
        <v>2.6012010463870778E-5</v>
      </c>
      <c r="AR35" s="9">
        <v>2.1282575200938343E-5</v>
      </c>
      <c r="AS35" s="9">
        <v>0.52701375845834075</v>
      </c>
      <c r="AT35" s="9">
        <v>3.8391384945727176E-5</v>
      </c>
      <c r="AU35" s="9">
        <v>2.6539715707795954E-5</v>
      </c>
      <c r="AV35" s="9">
        <v>4.701395224233001E-5</v>
      </c>
      <c r="AW35" s="9">
        <v>1.3436012242349337E-5</v>
      </c>
      <c r="AX35" s="9">
        <v>3.0931284621512332E-5</v>
      </c>
      <c r="AY35" s="9">
        <v>2.5560923450297674E-5</v>
      </c>
      <c r="AZ35" s="9">
        <v>2.8066913224567136E-5</v>
      </c>
      <c r="BA35" s="9">
        <v>2.3774690283694784E-5</v>
      </c>
      <c r="BB35" s="9">
        <v>3.4491352456595308E-5</v>
      </c>
      <c r="BC35" s="9">
        <v>1.3584664699388612E-5</v>
      </c>
      <c r="BD35" s="9">
        <v>3.7653977582813629E-5</v>
      </c>
      <c r="BE35" s="9">
        <v>3.881073793972242E-5</v>
      </c>
      <c r="BF35" s="9">
        <v>1.8534947424352742E-5</v>
      </c>
      <c r="BG35" s="9">
        <v>3.5479225031768478E-5</v>
      </c>
      <c r="BH35" s="9">
        <v>3.6646067397688363E-5</v>
      </c>
      <c r="BI35" s="9">
        <v>1.0601029881720998E-5</v>
      </c>
      <c r="BJ35" s="9">
        <v>2.0419354345824593E-5</v>
      </c>
      <c r="BK35" s="10">
        <v>3.9771784516949446E-5</v>
      </c>
    </row>
    <row r="36" spans="2:63">
      <c r="B36" s="15" t="s">
        <v>68</v>
      </c>
      <c r="C36" s="136">
        <v>7.0351934414383574E-2</v>
      </c>
      <c r="D36" s="35">
        <v>0.23231305016033763</v>
      </c>
      <c r="E36" s="38">
        <v>6502831.666666667</v>
      </c>
      <c r="F36" s="10">
        <v>120.56</v>
      </c>
      <c r="H36" s="15" t="s">
        <v>68</v>
      </c>
      <c r="I36" s="29">
        <v>1.4173489244095488E-2</v>
      </c>
      <c r="J36" s="40">
        <v>-0.05</v>
      </c>
      <c r="K36" s="10">
        <v>0.05</v>
      </c>
      <c r="M36" s="8">
        <v>33</v>
      </c>
      <c r="N36" s="9">
        <v>3.7121687159116608E-5</v>
      </c>
      <c r="O36" s="9">
        <v>3.7521069901677093E-5</v>
      </c>
      <c r="P36" s="9">
        <v>6.7128116103634856E-5</v>
      </c>
      <c r="Q36" s="9">
        <v>2.4370368476823607E-5</v>
      </c>
      <c r="R36" s="9">
        <v>5.8565176032915776E-5</v>
      </c>
      <c r="S36" s="9">
        <v>4.1154578423623871E-5</v>
      </c>
      <c r="T36" s="9">
        <v>6.1886080359973799E-5</v>
      </c>
      <c r="U36" s="9">
        <v>2.5775880539223204E-5</v>
      </c>
      <c r="V36" s="9">
        <v>3.7004628714082925E-5</v>
      </c>
      <c r="W36" s="9">
        <v>3.6236529670302976E-5</v>
      </c>
      <c r="X36" s="9">
        <v>2.4862210606679611E-5</v>
      </c>
      <c r="Y36" s="9">
        <v>4.5156824467846926E-5</v>
      </c>
      <c r="Z36" s="9">
        <v>6.4647119493416619E-5</v>
      </c>
      <c r="AA36" s="9">
        <v>4.9638826518586965E-5</v>
      </c>
      <c r="AB36" s="9">
        <v>5.1695952222686015E-5</v>
      </c>
      <c r="AC36" s="9">
        <v>2.8590101535609811E-5</v>
      </c>
      <c r="AD36" s="9">
        <v>8.9139393001447945E-6</v>
      </c>
      <c r="AE36" s="9">
        <v>5.6830290451666329E-5</v>
      </c>
      <c r="AF36" s="9">
        <v>2.3756675707507174E-5</v>
      </c>
      <c r="AG36" s="9">
        <v>6.229293091582009E-5</v>
      </c>
      <c r="AH36" s="9">
        <v>4.0881215471416511E-5</v>
      </c>
      <c r="AI36" s="9">
        <v>1.5566309981648483E-5</v>
      </c>
      <c r="AJ36" s="9">
        <v>4.0900182782016625E-5</v>
      </c>
      <c r="AK36" s="9">
        <v>5.1976687660072763E-5</v>
      </c>
      <c r="AL36" s="9">
        <v>4.0805994529461937E-5</v>
      </c>
      <c r="AM36" s="9">
        <v>5.0598393361500781E-5</v>
      </c>
      <c r="AN36" s="9">
        <v>5.9784387329521838E-5</v>
      </c>
      <c r="AO36" s="9">
        <v>3.21538697058247E-5</v>
      </c>
      <c r="AP36" s="9">
        <v>5.5008918421422368E-5</v>
      </c>
      <c r="AQ36" s="9">
        <v>3.5830662168384612E-5</v>
      </c>
      <c r="AR36" s="9">
        <v>3.0666289605635332E-5</v>
      </c>
      <c r="AS36" s="9">
        <v>3.8391384945727169E-5</v>
      </c>
      <c r="AT36" s="9">
        <v>0.20352640257131538</v>
      </c>
      <c r="AU36" s="9">
        <v>3.6948377993635876E-5</v>
      </c>
      <c r="AV36" s="9">
        <v>6.6549326041947024E-5</v>
      </c>
      <c r="AW36" s="9">
        <v>1.8727604536010609E-5</v>
      </c>
      <c r="AX36" s="9">
        <v>4.2891361152205858E-5</v>
      </c>
      <c r="AY36" s="9">
        <v>3.6202223518068559E-5</v>
      </c>
      <c r="AZ36" s="9">
        <v>4.1381500329998246E-5</v>
      </c>
      <c r="BA36" s="9">
        <v>3.4009760776162708E-5</v>
      </c>
      <c r="BB36" s="9">
        <v>4.9105326034856331E-5</v>
      </c>
      <c r="BC36" s="9">
        <v>1.9053373360970052E-5</v>
      </c>
      <c r="BD36" s="9">
        <v>5.3532671878852821E-5</v>
      </c>
      <c r="BE36" s="9">
        <v>5.5058278064077162E-5</v>
      </c>
      <c r="BF36" s="9">
        <v>2.6974502207024931E-5</v>
      </c>
      <c r="BG36" s="9">
        <v>5.0748004779781242E-5</v>
      </c>
      <c r="BH36" s="9">
        <v>5.1772696838012293E-5</v>
      </c>
      <c r="BI36" s="9">
        <v>1.5198168293053541E-5</v>
      </c>
      <c r="BJ36" s="9">
        <v>2.7434042437425131E-5</v>
      </c>
      <c r="BK36" s="10">
        <v>5.5594029523836396E-5</v>
      </c>
    </row>
    <row r="37" spans="2:63">
      <c r="B37" s="15" t="s">
        <v>69</v>
      </c>
      <c r="C37" s="136">
        <v>9.4551560350250904E-2</v>
      </c>
      <c r="D37" s="35">
        <v>0.18867135310269686</v>
      </c>
      <c r="E37" s="38">
        <v>1072292.7333333334</v>
      </c>
      <c r="F37" s="10">
        <v>93.39</v>
      </c>
      <c r="H37" s="15" t="s">
        <v>69</v>
      </c>
      <c r="I37" s="29">
        <v>4.0857594094982401E-2</v>
      </c>
      <c r="J37" s="40">
        <v>-0.05</v>
      </c>
      <c r="K37" s="10">
        <v>0.05</v>
      </c>
      <c r="M37" s="8">
        <v>34</v>
      </c>
      <c r="N37" s="9">
        <v>2.6959357405212756E-5</v>
      </c>
      <c r="O37" s="9">
        <v>2.4738093991791773E-5</v>
      </c>
      <c r="P37" s="9">
        <v>4.6441473165368043E-5</v>
      </c>
      <c r="Q37" s="9">
        <v>1.9316470550076716E-5</v>
      </c>
      <c r="R37" s="9">
        <v>4.2719581444701924E-5</v>
      </c>
      <c r="S37" s="9">
        <v>3.1309704460978451E-5</v>
      </c>
      <c r="T37" s="9">
        <v>4.5344265470794522E-5</v>
      </c>
      <c r="U37" s="9">
        <v>1.6930594367543842E-5</v>
      </c>
      <c r="V37" s="9">
        <v>2.9952473143794049E-5</v>
      </c>
      <c r="W37" s="9">
        <v>2.625293657250636E-5</v>
      </c>
      <c r="X37" s="9">
        <v>2.1749383159441256E-5</v>
      </c>
      <c r="Y37" s="9">
        <v>3.4301087430037117E-5</v>
      </c>
      <c r="Z37" s="9">
        <v>4.538864264264657E-5</v>
      </c>
      <c r="AA37" s="9">
        <v>3.700706199660048E-5</v>
      </c>
      <c r="AB37" s="9">
        <v>3.9078181989571492E-5</v>
      </c>
      <c r="AC37" s="9">
        <v>2.3562347873893299E-5</v>
      </c>
      <c r="AD37" s="9">
        <v>8.6445814935294759E-6</v>
      </c>
      <c r="AE37" s="9">
        <v>3.7395335727658744E-5</v>
      </c>
      <c r="AF37" s="9">
        <v>1.4697417960131374E-5</v>
      </c>
      <c r="AG37" s="9">
        <v>4.5367798331807516E-5</v>
      </c>
      <c r="AH37" s="9">
        <v>3.0479347899602583E-5</v>
      </c>
      <c r="AI37" s="9">
        <v>1.4702640686868524E-5</v>
      </c>
      <c r="AJ37" s="9">
        <v>3.0762311731274157E-5</v>
      </c>
      <c r="AK37" s="9">
        <v>3.7640587326916159E-5</v>
      </c>
      <c r="AL37" s="9">
        <v>2.8079556519530627E-5</v>
      </c>
      <c r="AM37" s="9">
        <v>3.8446440681536629E-5</v>
      </c>
      <c r="AN37" s="9">
        <v>4.4874196966993426E-5</v>
      </c>
      <c r="AO37" s="9">
        <v>2.0082876357391283E-5</v>
      </c>
      <c r="AP37" s="9">
        <v>4.1163798928823961E-5</v>
      </c>
      <c r="AQ37" s="9">
        <v>2.9029909933315978E-5</v>
      </c>
      <c r="AR37" s="9">
        <v>2.0583848406093527E-5</v>
      </c>
      <c r="AS37" s="9">
        <v>2.6539715707795954E-5</v>
      </c>
      <c r="AT37" s="9">
        <v>3.6948377993635876E-5</v>
      </c>
      <c r="AU37" s="9">
        <v>0.14237032935669813</v>
      </c>
      <c r="AV37" s="9">
        <v>4.877706787336647E-5</v>
      </c>
      <c r="AW37" s="9">
        <v>1.5574651453001797E-5</v>
      </c>
      <c r="AX37" s="9">
        <v>3.2602535382427008E-5</v>
      </c>
      <c r="AY37" s="9">
        <v>2.6418410140367425E-5</v>
      </c>
      <c r="AZ37" s="9">
        <v>2.6381105724764193E-5</v>
      </c>
      <c r="BA37" s="9">
        <v>2.5036975968636161E-5</v>
      </c>
      <c r="BB37" s="9">
        <v>3.495939950221192E-5</v>
      </c>
      <c r="BC37" s="9">
        <v>1.4404210535664541E-5</v>
      </c>
      <c r="BD37" s="9">
        <v>3.8004533094349003E-5</v>
      </c>
      <c r="BE37" s="9">
        <v>4.0537004010672553E-5</v>
      </c>
      <c r="BF37" s="9">
        <v>1.895183683782522E-5</v>
      </c>
      <c r="BG37" s="9">
        <v>3.5682651666683521E-5</v>
      </c>
      <c r="BH37" s="9">
        <v>3.6861308029889889E-5</v>
      </c>
      <c r="BI37" s="9">
        <v>1.1572289418944729E-5</v>
      </c>
      <c r="BJ37" s="9">
        <v>2.4779345060455542E-5</v>
      </c>
      <c r="BK37" s="10">
        <v>4.225246190629315E-5</v>
      </c>
    </row>
    <row r="38" spans="2:63">
      <c r="B38" s="15" t="s">
        <v>70</v>
      </c>
      <c r="C38" s="136">
        <v>0.10357979233326825</v>
      </c>
      <c r="D38" s="35">
        <v>0.1815408095863639</v>
      </c>
      <c r="E38" s="38">
        <v>1103600.8999999999</v>
      </c>
      <c r="F38" s="10">
        <v>128.96</v>
      </c>
      <c r="H38" s="15" t="s">
        <v>70</v>
      </c>
      <c r="I38" s="29">
        <v>3.8653633903062624E-2</v>
      </c>
      <c r="J38" s="40">
        <v>-0.05</v>
      </c>
      <c r="K38" s="10">
        <v>0.05</v>
      </c>
      <c r="M38" s="8">
        <v>35</v>
      </c>
      <c r="N38" s="9">
        <v>5.3712013463751764E-5</v>
      </c>
      <c r="O38" s="9">
        <v>5.2472499655193151E-5</v>
      </c>
      <c r="P38" s="9">
        <v>8.580653781659242E-5</v>
      </c>
      <c r="Q38" s="9">
        <v>3.9104316321771304E-5</v>
      </c>
      <c r="R38" s="9">
        <v>8.6330127429573046E-5</v>
      </c>
      <c r="S38" s="9">
        <v>6.7061720423323577E-5</v>
      </c>
      <c r="T38" s="9">
        <v>8.8016769619513822E-5</v>
      </c>
      <c r="U38" s="9">
        <v>3.7160785431802398E-5</v>
      </c>
      <c r="V38" s="9">
        <v>6.0484313376454383E-5</v>
      </c>
      <c r="W38" s="9">
        <v>6.4313749717852137E-5</v>
      </c>
      <c r="X38" s="9">
        <v>4.5847603911200951E-5</v>
      </c>
      <c r="Y38" s="9">
        <v>6.962426015251819E-5</v>
      </c>
      <c r="Z38" s="9">
        <v>8.7836270569899551E-5</v>
      </c>
      <c r="AA38" s="9">
        <v>7.0403325289873552E-5</v>
      </c>
      <c r="AB38" s="9">
        <v>7.8655608901404678E-5</v>
      </c>
      <c r="AC38" s="9">
        <v>4.569983995304326E-5</v>
      </c>
      <c r="AD38" s="9">
        <v>1.9893928484875214E-5</v>
      </c>
      <c r="AE38" s="9">
        <v>6.8434590288061529E-5</v>
      </c>
      <c r="AF38" s="9">
        <v>2.8306942618435594E-5</v>
      </c>
      <c r="AG38" s="9">
        <v>8.8952026921177389E-5</v>
      </c>
      <c r="AH38" s="9">
        <v>6.6609763674410098E-5</v>
      </c>
      <c r="AI38" s="9">
        <v>3.546581463309911E-5</v>
      </c>
      <c r="AJ38" s="9">
        <v>5.0680437347621615E-5</v>
      </c>
      <c r="AK38" s="9">
        <v>7.9065221129460381E-5</v>
      </c>
      <c r="AL38" s="9">
        <v>6.3677714841166966E-5</v>
      </c>
      <c r="AM38" s="9">
        <v>8.0248589396141493E-5</v>
      </c>
      <c r="AN38" s="9">
        <v>9.155156310878385E-5</v>
      </c>
      <c r="AO38" s="9">
        <v>4.1930452933940516E-5</v>
      </c>
      <c r="AP38" s="9">
        <v>7.9007135599957828E-5</v>
      </c>
      <c r="AQ38" s="9">
        <v>5.9141070917148688E-5</v>
      </c>
      <c r="AR38" s="9">
        <v>3.7461103431743191E-5</v>
      </c>
      <c r="AS38" s="9">
        <v>4.7013952242330017E-5</v>
      </c>
      <c r="AT38" s="9">
        <v>6.6549326041947038E-5</v>
      </c>
      <c r="AU38" s="9">
        <v>4.877706787336647E-5</v>
      </c>
      <c r="AV38" s="9">
        <v>4.5776002519644282E-2</v>
      </c>
      <c r="AW38" s="9">
        <v>3.7932617577494016E-5</v>
      </c>
      <c r="AX38" s="9">
        <v>5.7571221952230183E-5</v>
      </c>
      <c r="AY38" s="9">
        <v>5.1932232010220738E-5</v>
      </c>
      <c r="AZ38" s="9">
        <v>5.3842150205920256E-5</v>
      </c>
      <c r="BA38" s="9">
        <v>5.6079075239661198E-5</v>
      </c>
      <c r="BB38" s="9">
        <v>6.7251714761031798E-5</v>
      </c>
      <c r="BC38" s="9">
        <v>2.8489896621688142E-5</v>
      </c>
      <c r="BD38" s="9">
        <v>7.1208916202343173E-5</v>
      </c>
      <c r="BE38" s="9">
        <v>8.3439969581335818E-5</v>
      </c>
      <c r="BF38" s="9">
        <v>4.4281573711886739E-5</v>
      </c>
      <c r="BG38" s="9">
        <v>6.9576214501689454E-5</v>
      </c>
      <c r="BH38" s="9">
        <v>6.447968767213403E-5</v>
      </c>
      <c r="BI38" s="9">
        <v>2.8805546999824413E-5</v>
      </c>
      <c r="BJ38" s="9">
        <v>5.5087587937010813E-5</v>
      </c>
      <c r="BK38" s="10">
        <v>8.1916882805048891E-5</v>
      </c>
    </row>
    <row r="39" spans="2:63">
      <c r="B39" s="15" t="s">
        <v>71</v>
      </c>
      <c r="C39" s="136">
        <v>0.19247711789357175</v>
      </c>
      <c r="D39" s="35">
        <v>0.23592953703168179</v>
      </c>
      <c r="E39" s="38">
        <v>3755503.7</v>
      </c>
      <c r="F39" s="10">
        <v>27.98</v>
      </c>
      <c r="H39" s="15" t="s">
        <v>71</v>
      </c>
      <c r="I39" s="29">
        <v>1.2961510188523042E-2</v>
      </c>
      <c r="J39" s="40">
        <v>-0.05</v>
      </c>
      <c r="K39" s="10">
        <v>0.05</v>
      </c>
      <c r="M39" s="8">
        <v>36</v>
      </c>
      <c r="N39" s="9">
        <v>2.1075993871625648E-5</v>
      </c>
      <c r="O39" s="9">
        <v>2.0655231989529906E-5</v>
      </c>
      <c r="P39" s="9">
        <v>2.7290979114151387E-5</v>
      </c>
      <c r="Q39" s="9">
        <v>1.7084397367562863E-5</v>
      </c>
      <c r="R39" s="9">
        <v>3.4841388743376642E-5</v>
      </c>
      <c r="S39" s="9">
        <v>3.0604377364408311E-5</v>
      </c>
      <c r="T39" s="9">
        <v>3.3314252771814601E-5</v>
      </c>
      <c r="U39" s="9">
        <v>1.5402056474381641E-5</v>
      </c>
      <c r="V39" s="9">
        <v>2.6798162073347317E-5</v>
      </c>
      <c r="W39" s="9">
        <v>3.3196273551505041E-5</v>
      </c>
      <c r="X39" s="9">
        <v>2.2698196438933145E-5</v>
      </c>
      <c r="Y39" s="9">
        <v>2.9412785768877061E-5</v>
      </c>
      <c r="Z39" s="9">
        <v>3.1455538000950996E-5</v>
      </c>
      <c r="AA39" s="9">
        <v>2.6190905570766193E-5</v>
      </c>
      <c r="AB39" s="9">
        <v>3.2655238445816211E-5</v>
      </c>
      <c r="AC39" s="9">
        <v>1.9398029114477566E-5</v>
      </c>
      <c r="AD39" s="9">
        <v>1.1369069563144672E-5</v>
      </c>
      <c r="AE39" s="9">
        <v>1.9622975073701373E-5</v>
      </c>
      <c r="AF39" s="9">
        <v>8.3602112909039994E-6</v>
      </c>
      <c r="AG39" s="9">
        <v>3.4050878357577503E-5</v>
      </c>
      <c r="AH39" s="9">
        <v>3.0710965228412743E-5</v>
      </c>
      <c r="AI39" s="9">
        <v>2.0822335277609724E-5</v>
      </c>
      <c r="AJ39" s="9">
        <v>1.3677216984352796E-5</v>
      </c>
      <c r="AK39" s="9">
        <v>3.3653688364179525E-5</v>
      </c>
      <c r="AL39" s="9">
        <v>2.8870429693244324E-5</v>
      </c>
      <c r="AM39" s="9">
        <v>3.5318528683184257E-5</v>
      </c>
      <c r="AN39" s="9">
        <v>3.8550976304118708E-5</v>
      </c>
      <c r="AO39" s="9">
        <v>1.5051870192090883E-5</v>
      </c>
      <c r="AP39" s="9">
        <v>2.9992530728918577E-5</v>
      </c>
      <c r="AQ39" s="9">
        <v>2.6543818958587269E-5</v>
      </c>
      <c r="AR39" s="9">
        <v>1.0947470164633624E-5</v>
      </c>
      <c r="AS39" s="9">
        <v>1.3436012242349337E-5</v>
      </c>
      <c r="AT39" s="9">
        <v>1.8727604536010612E-5</v>
      </c>
      <c r="AU39" s="9">
        <v>1.5574651453001793E-5</v>
      </c>
      <c r="AV39" s="9">
        <v>3.7932617577494016E-5</v>
      </c>
      <c r="AW39" s="9">
        <v>0.74159733968543307</v>
      </c>
      <c r="AX39" s="9">
        <v>1.8855734586217411E-5</v>
      </c>
      <c r="AY39" s="9">
        <v>2.001325557716142E-5</v>
      </c>
      <c r="AZ39" s="9">
        <v>1.8970429731158105E-5</v>
      </c>
      <c r="BA39" s="9">
        <v>2.6416420784443529E-5</v>
      </c>
      <c r="BB39" s="9">
        <v>2.4211524394724674E-5</v>
      </c>
      <c r="BC39" s="9">
        <v>1.150526542494216E-5</v>
      </c>
      <c r="BD39" s="9">
        <v>2.4217083597801752E-5</v>
      </c>
      <c r="BE39" s="9">
        <v>3.4979090910884687E-5</v>
      </c>
      <c r="BF39" s="9">
        <v>2.1204312077698972E-5</v>
      </c>
      <c r="BG39" s="9">
        <v>2.532779882666812E-5</v>
      </c>
      <c r="BH39" s="9">
        <v>1.8717265047090982E-5</v>
      </c>
      <c r="BI39" s="9">
        <v>1.5577777442551214E-5</v>
      </c>
      <c r="BJ39" s="9">
        <v>2.9414433000509976E-5</v>
      </c>
      <c r="BK39" s="10">
        <v>3.2172983857343851E-5</v>
      </c>
    </row>
    <row r="40" spans="2:63">
      <c r="B40" s="15" t="s">
        <v>72</v>
      </c>
      <c r="C40" s="136">
        <v>-4.3020495844296444E-2</v>
      </c>
      <c r="D40" s="35">
        <v>0.16740399412775206</v>
      </c>
      <c r="E40" s="38">
        <v>1925572.3333333333</v>
      </c>
      <c r="F40" s="10">
        <v>35.22</v>
      </c>
      <c r="H40" s="15" t="s">
        <v>72</v>
      </c>
      <c r="I40" s="29">
        <v>3.2155493949067543E-3</v>
      </c>
      <c r="J40" s="40">
        <v>-0.05</v>
      </c>
      <c r="K40" s="10">
        <v>0.05</v>
      </c>
      <c r="M40" s="8">
        <v>37</v>
      </c>
      <c r="N40" s="9">
        <v>3.1792538721428053E-5</v>
      </c>
      <c r="O40" s="9">
        <v>2.8899257120916666E-5</v>
      </c>
      <c r="P40" s="9">
        <v>5.4234703894069065E-5</v>
      </c>
      <c r="Q40" s="9">
        <v>2.3033567730630511E-5</v>
      </c>
      <c r="R40" s="9">
        <v>5.0440953687937471E-5</v>
      </c>
      <c r="S40" s="9">
        <v>3.7266495044800636E-5</v>
      </c>
      <c r="T40" s="9">
        <v>5.3464174041121062E-5</v>
      </c>
      <c r="U40" s="9">
        <v>1.9804559410703943E-5</v>
      </c>
      <c r="V40" s="9">
        <v>3.579501076695185E-5</v>
      </c>
      <c r="W40" s="9">
        <v>3.129962356714879E-5</v>
      </c>
      <c r="X40" s="9">
        <v>2.6260744835560995E-5</v>
      </c>
      <c r="Y40" s="9">
        <v>4.0707685114278509E-5</v>
      </c>
      <c r="Z40" s="9">
        <v>5.3222522978844726E-5</v>
      </c>
      <c r="AA40" s="9">
        <v>4.36844509078041E-5</v>
      </c>
      <c r="AB40" s="9">
        <v>4.6331154455240075E-5</v>
      </c>
      <c r="AC40" s="9">
        <v>2.8158806506607897E-5</v>
      </c>
      <c r="AD40" s="9">
        <v>1.0588891522932509E-5</v>
      </c>
      <c r="AE40" s="9">
        <v>4.3356999041389298E-5</v>
      </c>
      <c r="AF40" s="9">
        <v>1.6930967954444522E-5</v>
      </c>
      <c r="AG40" s="9">
        <v>5.347808793945895E-5</v>
      </c>
      <c r="AH40" s="9">
        <v>3.6230051999766686E-5</v>
      </c>
      <c r="AI40" s="9">
        <v>1.8013964541065801E-5</v>
      </c>
      <c r="AJ40" s="9">
        <v>3.6123132204967364E-5</v>
      </c>
      <c r="AK40" s="9">
        <v>4.4491533127365101E-5</v>
      </c>
      <c r="AL40" s="9">
        <v>3.3111586208365529E-5</v>
      </c>
      <c r="AM40" s="9">
        <v>4.5693261569768128E-5</v>
      </c>
      <c r="AN40" s="9">
        <v>5.319408678922812E-5</v>
      </c>
      <c r="AO40" s="9">
        <v>2.3262069350541367E-5</v>
      </c>
      <c r="AP40" s="9">
        <v>4.8633238103192375E-5</v>
      </c>
      <c r="AQ40" s="9">
        <v>3.4711238406533393E-5</v>
      </c>
      <c r="AR40" s="9">
        <v>2.3924544678194952E-5</v>
      </c>
      <c r="AS40" s="9">
        <v>3.0931284621512339E-5</v>
      </c>
      <c r="AT40" s="9">
        <v>4.2891361152205858E-5</v>
      </c>
      <c r="AU40" s="9">
        <v>3.2602535382427001E-5</v>
      </c>
      <c r="AV40" s="9">
        <v>5.7571221952230176E-5</v>
      </c>
      <c r="AW40" s="9">
        <v>1.8855734586217411E-5</v>
      </c>
      <c r="AX40" s="9">
        <v>0.8055853429679285</v>
      </c>
      <c r="AY40" s="9">
        <v>3.1152691352085189E-5</v>
      </c>
      <c r="AZ40" s="9">
        <v>3.0612051175594108E-5</v>
      </c>
      <c r="BA40" s="9">
        <v>2.9755109314174224E-5</v>
      </c>
      <c r="BB40" s="9">
        <v>4.1054402222535379E-5</v>
      </c>
      <c r="BC40" s="9">
        <v>1.7063217226832333E-5</v>
      </c>
      <c r="BD40" s="9">
        <v>4.4559232566163089E-5</v>
      </c>
      <c r="BE40" s="9">
        <v>4.7962685338932312E-5</v>
      </c>
      <c r="BF40" s="9">
        <v>2.2446123648568291E-5</v>
      </c>
      <c r="BG40" s="9">
        <v>4.1864472443385612E-5</v>
      </c>
      <c r="BH40" s="9">
        <v>4.3101221562913157E-5</v>
      </c>
      <c r="BI40" s="9">
        <v>1.3892266377210059E-5</v>
      </c>
      <c r="BJ40" s="9">
        <v>3.0096723003495026E-5</v>
      </c>
      <c r="BK40" s="10">
        <v>5.0035491447506135E-5</v>
      </c>
    </row>
    <row r="41" spans="2:63">
      <c r="B41" s="15" t="s">
        <v>73</v>
      </c>
      <c r="C41" s="136">
        <v>0.10839376736531452</v>
      </c>
      <c r="D41" s="35">
        <v>9.57457843644757E-2</v>
      </c>
      <c r="E41" s="38">
        <v>595165.96666666667</v>
      </c>
      <c r="F41" s="10">
        <v>38.909999999999997</v>
      </c>
      <c r="H41" s="15" t="s">
        <v>73</v>
      </c>
      <c r="I41" s="29">
        <v>1.6112910670627176E-2</v>
      </c>
      <c r="J41" s="40">
        <v>-0.05</v>
      </c>
      <c r="K41" s="10">
        <v>0.05</v>
      </c>
      <c r="M41" s="8">
        <v>38</v>
      </c>
      <c r="N41" s="9">
        <v>2.8862673731216638E-5</v>
      </c>
      <c r="O41" s="9">
        <v>2.8198349225960677E-5</v>
      </c>
      <c r="P41" s="9">
        <v>4.6488978769851686E-5</v>
      </c>
      <c r="Q41" s="9">
        <v>2.0907207180866038E-5</v>
      </c>
      <c r="R41" s="9">
        <v>4.6333124473739582E-5</v>
      </c>
      <c r="S41" s="9">
        <v>3.5780981487594872E-5</v>
      </c>
      <c r="T41" s="9">
        <v>4.7367623570038774E-5</v>
      </c>
      <c r="U41" s="9">
        <v>1.9924472897123629E-5</v>
      </c>
      <c r="V41" s="9">
        <v>3.2314865098388429E-5</v>
      </c>
      <c r="W41" s="9">
        <v>3.4091954456166218E-5</v>
      </c>
      <c r="X41" s="9">
        <v>2.4351741788158735E-5</v>
      </c>
      <c r="Y41" s="9">
        <v>3.7286916996257128E-5</v>
      </c>
      <c r="Z41" s="9">
        <v>4.7380070110913681E-5</v>
      </c>
      <c r="AA41" s="9">
        <v>3.7914086289320514E-5</v>
      </c>
      <c r="AB41" s="9">
        <v>4.2157647129556094E-5</v>
      </c>
      <c r="AC41" s="9">
        <v>2.4464868242537353E-5</v>
      </c>
      <c r="AD41" s="9">
        <v>1.0475974505402762E-5</v>
      </c>
      <c r="AE41" s="9">
        <v>3.7207523765073797E-5</v>
      </c>
      <c r="AF41" s="9">
        <v>1.5378148086549724E-5</v>
      </c>
      <c r="AG41" s="9">
        <v>4.7849076205627009E-5</v>
      </c>
      <c r="AH41" s="9">
        <v>3.5522840095878242E-5</v>
      </c>
      <c r="AI41" s="9">
        <v>1.8644483167538015E-5</v>
      </c>
      <c r="AJ41" s="9">
        <v>2.7596168945192364E-5</v>
      </c>
      <c r="AK41" s="9">
        <v>4.2332182964474464E-5</v>
      </c>
      <c r="AL41" s="9">
        <v>3.3993052506788093E-5</v>
      </c>
      <c r="AM41" s="9">
        <v>4.2893500594092963E-5</v>
      </c>
      <c r="AN41" s="9">
        <v>4.9038486933498907E-5</v>
      </c>
      <c r="AO41" s="9">
        <v>2.2621364614146254E-5</v>
      </c>
      <c r="AP41" s="9">
        <v>4.2511844745573269E-5</v>
      </c>
      <c r="AQ41" s="9">
        <v>3.1577188881823837E-5</v>
      </c>
      <c r="AR41" s="9">
        <v>2.0354336331183883E-5</v>
      </c>
      <c r="AS41" s="9">
        <v>2.5560923450297678E-5</v>
      </c>
      <c r="AT41" s="9">
        <v>3.6202223518068552E-5</v>
      </c>
      <c r="AU41" s="9">
        <v>2.6418410140367418E-5</v>
      </c>
      <c r="AV41" s="9">
        <v>5.1932232010220731E-5</v>
      </c>
      <c r="AW41" s="9">
        <v>2.001325557716142E-5</v>
      </c>
      <c r="AX41" s="9">
        <v>3.1152691352085189E-5</v>
      </c>
      <c r="AY41" s="9">
        <v>0.90156113178851693</v>
      </c>
      <c r="AZ41" s="9">
        <v>2.9067526312561043E-5</v>
      </c>
      <c r="BA41" s="9">
        <v>2.9874624385615323E-5</v>
      </c>
      <c r="BB41" s="9">
        <v>3.6267885379268507E-5</v>
      </c>
      <c r="BC41" s="9">
        <v>1.528889342779013E-5</v>
      </c>
      <c r="BD41" s="9">
        <v>3.8485630916055614E-5</v>
      </c>
      <c r="BE41" s="9">
        <v>4.4704519376916323E-5</v>
      </c>
      <c r="BF41" s="9">
        <v>2.3571552232585298E-5</v>
      </c>
      <c r="BG41" s="9">
        <v>3.7506026269310867E-5</v>
      </c>
      <c r="BH41" s="9">
        <v>3.5037350824254836E-5</v>
      </c>
      <c r="BI41" s="9">
        <v>1.5226529414218107E-5</v>
      </c>
      <c r="BJ41" s="9">
        <v>2.913272176903376E-5</v>
      </c>
      <c r="BK41" s="10">
        <v>4.4012904676980774E-5</v>
      </c>
    </row>
    <row r="42" spans="2:63">
      <c r="B42" s="15" t="s">
        <v>74</v>
      </c>
      <c r="C42" s="136">
        <v>5.8535657293374357E-2</v>
      </c>
      <c r="D42" s="35">
        <v>8.6882821147581168E-2</v>
      </c>
      <c r="E42" s="38">
        <v>397067.83333333331</v>
      </c>
      <c r="F42" s="10">
        <v>42.1</v>
      </c>
      <c r="H42" s="15" t="s">
        <v>74</v>
      </c>
      <c r="I42" s="29">
        <v>8.1822776202893251E-3</v>
      </c>
      <c r="J42" s="40">
        <v>-0.05</v>
      </c>
      <c r="K42" s="10">
        <v>0.05</v>
      </c>
      <c r="M42" s="8">
        <v>39</v>
      </c>
      <c r="N42" s="9">
        <v>3.0224961308940698E-5</v>
      </c>
      <c r="O42" s="9">
        <v>3.258404173544376E-5</v>
      </c>
      <c r="P42" s="9">
        <v>5.106859643940895E-5</v>
      </c>
      <c r="Q42" s="9">
        <v>2.0043739841122154E-5</v>
      </c>
      <c r="R42" s="9">
        <v>4.8356482058705815E-5</v>
      </c>
      <c r="S42" s="9">
        <v>3.602585550079478E-5</v>
      </c>
      <c r="T42" s="9">
        <v>4.9036958131527232E-5</v>
      </c>
      <c r="U42" s="9">
        <v>2.3091962442802226E-5</v>
      </c>
      <c r="V42" s="9">
        <v>3.0303114001730213E-5</v>
      </c>
      <c r="W42" s="9">
        <v>3.6302841354419266E-5</v>
      </c>
      <c r="X42" s="9">
        <v>2.1325092666997079E-5</v>
      </c>
      <c r="Y42" s="9">
        <v>3.7355107649567853E-5</v>
      </c>
      <c r="Z42" s="9">
        <v>5.131392788299568E-5</v>
      </c>
      <c r="AA42" s="9">
        <v>3.8446340602434024E-5</v>
      </c>
      <c r="AB42" s="9">
        <v>4.2401740696340298E-5</v>
      </c>
      <c r="AC42" s="9">
        <v>2.231630623014791E-5</v>
      </c>
      <c r="AD42" s="9">
        <v>8.5682693876946532E-6</v>
      </c>
      <c r="AE42" s="9">
        <v>4.319686591513169E-5</v>
      </c>
      <c r="AF42" s="9">
        <v>1.9027305257248047E-5</v>
      </c>
      <c r="AG42" s="9">
        <v>4.9895811704260836E-5</v>
      </c>
      <c r="AH42" s="9">
        <v>3.6541708755965587E-5</v>
      </c>
      <c r="AI42" s="9">
        <v>1.5852420432727041E-5</v>
      </c>
      <c r="AJ42" s="9">
        <v>2.7203353839311774E-5</v>
      </c>
      <c r="AK42" s="9">
        <v>4.4633583610869461E-5</v>
      </c>
      <c r="AL42" s="9">
        <v>3.7742865007049522E-5</v>
      </c>
      <c r="AM42" s="9">
        <v>4.3105786084469437E-5</v>
      </c>
      <c r="AN42" s="9">
        <v>4.9757336041890594E-5</v>
      </c>
      <c r="AO42" s="9">
        <v>2.7567083255130924E-5</v>
      </c>
      <c r="AP42" s="9">
        <v>4.2977288492759885E-5</v>
      </c>
      <c r="AQ42" s="9">
        <v>2.9633593474409779E-5</v>
      </c>
      <c r="AR42" s="9">
        <v>2.3117362109732406E-5</v>
      </c>
      <c r="AS42" s="9">
        <v>2.806691322456714E-5</v>
      </c>
      <c r="AT42" s="9">
        <v>4.1381500329998246E-5</v>
      </c>
      <c r="AU42" s="9">
        <v>2.6381105724764196E-5</v>
      </c>
      <c r="AV42" s="9">
        <v>5.3842150205920263E-5</v>
      </c>
      <c r="AW42" s="9">
        <v>1.8970429731158105E-5</v>
      </c>
      <c r="AX42" s="9">
        <v>3.0612051175594115E-5</v>
      </c>
      <c r="AY42" s="9">
        <v>2.9067526312561043E-5</v>
      </c>
      <c r="AZ42" s="9">
        <v>0.6078163279819645</v>
      </c>
      <c r="BA42" s="9">
        <v>3.1165268536712199E-5</v>
      </c>
      <c r="BB42" s="9">
        <v>3.8690121389487496E-5</v>
      </c>
      <c r="BC42" s="9">
        <v>1.5343481855591396E-5</v>
      </c>
      <c r="BD42" s="9">
        <v>4.1117318920040387E-5</v>
      </c>
      <c r="BE42" s="9">
        <v>4.6292327743896492E-5</v>
      </c>
      <c r="BF42" s="9">
        <v>2.5711610920143126E-5</v>
      </c>
      <c r="BG42" s="9">
        <v>4.057072766073224E-5</v>
      </c>
      <c r="BH42" s="9">
        <v>3.7153950161264746E-5</v>
      </c>
      <c r="BI42" s="9">
        <v>1.5577374239060534E-5</v>
      </c>
      <c r="BJ42" s="9">
        <v>2.5123702257034245E-5</v>
      </c>
      <c r="BK42" s="10">
        <v>4.381142438821516E-5</v>
      </c>
    </row>
    <row r="43" spans="2:63">
      <c r="B43" s="15" t="s">
        <v>75</v>
      </c>
      <c r="C43" s="136">
        <v>0.11176545013585668</v>
      </c>
      <c r="D43" s="35">
        <v>9.9575728470244596E-2</v>
      </c>
      <c r="E43" s="38">
        <v>1034917.5333333333</v>
      </c>
      <c r="F43" s="10">
        <v>42.59</v>
      </c>
      <c r="H43" s="15" t="s">
        <v>75</v>
      </c>
      <c r="I43" s="29">
        <v>8.7562183309643632E-3</v>
      </c>
      <c r="J43" s="40">
        <v>-0.05</v>
      </c>
      <c r="K43" s="10">
        <v>0.05</v>
      </c>
      <c r="M43" s="8">
        <v>40</v>
      </c>
      <c r="N43" s="9">
        <v>3.1271375293040933E-5</v>
      </c>
      <c r="O43" s="9">
        <v>3.1713112565175869E-5</v>
      </c>
      <c r="P43" s="9">
        <v>4.5644721735750224E-5</v>
      </c>
      <c r="Q43" s="9">
        <v>2.3507357713063137E-5</v>
      </c>
      <c r="R43" s="9">
        <v>5.0987047147880738E-5</v>
      </c>
      <c r="S43" s="9">
        <v>4.2002268737077386E-5</v>
      </c>
      <c r="T43" s="9">
        <v>5.0045287107236131E-5</v>
      </c>
      <c r="U43" s="9">
        <v>2.31107803625691E-5</v>
      </c>
      <c r="V43" s="9">
        <v>3.6417355789125592E-5</v>
      </c>
      <c r="W43" s="9">
        <v>4.4125829211699727E-5</v>
      </c>
      <c r="X43" s="9">
        <v>2.8997862700910526E-5</v>
      </c>
      <c r="Y43" s="9">
        <v>4.1620204263544743E-5</v>
      </c>
      <c r="Z43" s="9">
        <v>4.9311240901655702E-5</v>
      </c>
      <c r="AA43" s="9">
        <v>3.9367432649529908E-5</v>
      </c>
      <c r="AB43" s="9">
        <v>4.6613994999368375E-5</v>
      </c>
      <c r="AC43" s="9">
        <v>2.6596486314593834E-5</v>
      </c>
      <c r="AD43" s="9">
        <v>1.3602302136320953E-5</v>
      </c>
      <c r="AE43" s="9">
        <v>3.5510860252776529E-5</v>
      </c>
      <c r="AF43" s="9">
        <v>1.5312246155646795E-5</v>
      </c>
      <c r="AG43" s="9">
        <v>5.1018821353549713E-5</v>
      </c>
      <c r="AH43" s="9">
        <v>4.2255377739421158E-5</v>
      </c>
      <c r="AI43" s="9">
        <v>2.4921225260587677E-5</v>
      </c>
      <c r="AJ43" s="9">
        <v>2.3848682303634882E-5</v>
      </c>
      <c r="AK43" s="9">
        <v>4.827730838048695E-5</v>
      </c>
      <c r="AL43" s="9">
        <v>4.1006729399605229E-5</v>
      </c>
      <c r="AM43" s="9">
        <v>4.917219896626776E-5</v>
      </c>
      <c r="AN43" s="9">
        <v>5.4854979469722743E-5</v>
      </c>
      <c r="AO43" s="9">
        <v>2.4683701063306793E-5</v>
      </c>
      <c r="AP43" s="9">
        <v>4.4619024676868616E-5</v>
      </c>
      <c r="AQ43" s="9">
        <v>3.5894179598012662E-5</v>
      </c>
      <c r="AR43" s="9">
        <v>1.9418665091019516E-5</v>
      </c>
      <c r="AS43" s="9">
        <v>2.3774690283694787E-5</v>
      </c>
      <c r="AT43" s="9">
        <v>3.4009760776162708E-5</v>
      </c>
      <c r="AU43" s="9">
        <v>2.5036975968636161E-5</v>
      </c>
      <c r="AV43" s="9">
        <v>5.6079075239661198E-5</v>
      </c>
      <c r="AW43" s="9">
        <v>2.6416420784443529E-5</v>
      </c>
      <c r="AX43" s="9">
        <v>2.9755109314174231E-5</v>
      </c>
      <c r="AY43" s="9">
        <v>2.9874624385615326E-5</v>
      </c>
      <c r="AZ43" s="9">
        <v>3.1165268536712199E-5</v>
      </c>
      <c r="BA43" s="9">
        <v>0.69669066972553162</v>
      </c>
      <c r="BB43" s="9">
        <v>3.7644557649015121E-5</v>
      </c>
      <c r="BC43" s="9">
        <v>1.6609360785399907E-5</v>
      </c>
      <c r="BD43" s="9">
        <v>3.8730276174810577E-5</v>
      </c>
      <c r="BE43" s="9">
        <v>5.0206655705629333E-5</v>
      </c>
      <c r="BF43" s="9">
        <v>2.9263077351709843E-5</v>
      </c>
      <c r="BG43" s="9">
        <v>3.9375904212642066E-5</v>
      </c>
      <c r="BH43" s="9">
        <v>3.2362791007315901E-5</v>
      </c>
      <c r="BI43" s="9">
        <v>2.0107993246954569E-5</v>
      </c>
      <c r="BJ43" s="9">
        <v>3.6447822361242659E-5</v>
      </c>
      <c r="BK43" s="10">
        <v>4.6888360259704436E-5</v>
      </c>
    </row>
    <row r="44" spans="2:63">
      <c r="B44" s="15" t="s">
        <v>76</v>
      </c>
      <c r="C44" s="136">
        <v>0.23569649565857562</v>
      </c>
      <c r="D44" s="35">
        <v>0.14392338318273928</v>
      </c>
      <c r="E44" s="38">
        <v>1177754.5</v>
      </c>
      <c r="F44" s="10">
        <v>89.31</v>
      </c>
      <c r="H44" s="15" t="s">
        <v>76</v>
      </c>
      <c r="I44" s="29">
        <v>1.0705889831363705E-2</v>
      </c>
      <c r="J44" s="40">
        <v>-0.05</v>
      </c>
      <c r="K44" s="10">
        <v>0.05</v>
      </c>
      <c r="M44" s="8">
        <v>41</v>
      </c>
      <c r="N44" s="9">
        <v>3.7412385721350083E-5</v>
      </c>
      <c r="O44" s="9">
        <v>3.6882847285723811E-5</v>
      </c>
      <c r="P44" s="9">
        <v>6.2072476042827199E-5</v>
      </c>
      <c r="Q44" s="9">
        <v>2.6469411939589407E-5</v>
      </c>
      <c r="R44" s="9">
        <v>5.980583325844901E-5</v>
      </c>
      <c r="S44" s="9">
        <v>4.5179214460324346E-5</v>
      </c>
      <c r="T44" s="9">
        <v>6.1629862009102081E-5</v>
      </c>
      <c r="U44" s="9">
        <v>2.5881525700606519E-5</v>
      </c>
      <c r="V44" s="9">
        <v>4.0744385492898631E-5</v>
      </c>
      <c r="W44" s="9">
        <v>4.2335723649217101E-5</v>
      </c>
      <c r="X44" s="9">
        <v>2.9952675746341628E-5</v>
      </c>
      <c r="Y44" s="9">
        <v>4.7633936046716411E-5</v>
      </c>
      <c r="Z44" s="9">
        <v>6.2335477734239313E-5</v>
      </c>
      <c r="AA44" s="9">
        <v>4.9348649968722875E-5</v>
      </c>
      <c r="AB44" s="9">
        <v>5.4014148445402145E-5</v>
      </c>
      <c r="AC44" s="9">
        <v>3.0981966671073815E-5</v>
      </c>
      <c r="AD44" s="9">
        <v>1.2445077640304257E-5</v>
      </c>
      <c r="AE44" s="9">
        <v>5.0457550659828108E-5</v>
      </c>
      <c r="AF44" s="9">
        <v>2.0929718790411329E-5</v>
      </c>
      <c r="AG44" s="9">
        <v>6.2204954355347586E-5</v>
      </c>
      <c r="AH44" s="9">
        <v>4.4865415532301552E-5</v>
      </c>
      <c r="AI44" s="9">
        <v>2.2081074716186411E-5</v>
      </c>
      <c r="AJ44" s="9">
        <v>3.707820782921571E-5</v>
      </c>
      <c r="AK44" s="9">
        <v>5.427101603204329E-5</v>
      </c>
      <c r="AL44" s="9">
        <v>4.3368011949643974E-5</v>
      </c>
      <c r="AM44" s="9">
        <v>5.4467922801856629E-5</v>
      </c>
      <c r="AN44" s="9">
        <v>6.2748411331994483E-5</v>
      </c>
      <c r="AO44" s="9">
        <v>3.0101888223870121E-5</v>
      </c>
      <c r="AP44" s="9">
        <v>5.5173246223777819E-5</v>
      </c>
      <c r="AQ44" s="9">
        <v>3.9734007422146125E-5</v>
      </c>
      <c r="AR44" s="9">
        <v>2.7495229617539894E-5</v>
      </c>
      <c r="AS44" s="9">
        <v>3.4491352456595301E-5</v>
      </c>
      <c r="AT44" s="9">
        <v>4.9105326034856331E-5</v>
      </c>
      <c r="AU44" s="9">
        <v>3.495939950221192E-5</v>
      </c>
      <c r="AV44" s="9">
        <v>6.7251714761031785E-5</v>
      </c>
      <c r="AW44" s="9">
        <v>2.4211524394724671E-5</v>
      </c>
      <c r="AX44" s="9">
        <v>4.1054402222535386E-5</v>
      </c>
      <c r="AY44" s="9">
        <v>3.62678853792685E-5</v>
      </c>
      <c r="AZ44" s="9">
        <v>3.8690121389487496E-5</v>
      </c>
      <c r="BA44" s="9">
        <v>3.7644557649015121E-5</v>
      </c>
      <c r="BB44" s="9">
        <v>0.92811480737660301</v>
      </c>
      <c r="BC44" s="9">
        <v>1.9663106347304143E-5</v>
      </c>
      <c r="BD44" s="9">
        <v>5.0878507787452389E-5</v>
      </c>
      <c r="BE44" s="9">
        <v>5.7346717181451016E-5</v>
      </c>
      <c r="BF44" s="9">
        <v>2.974567197285511E-5</v>
      </c>
      <c r="BG44" s="9">
        <v>4.9240055389643545E-5</v>
      </c>
      <c r="BH44" s="9">
        <v>4.7059595175903202E-5</v>
      </c>
      <c r="BI44" s="9">
        <v>1.8662202673812884E-5</v>
      </c>
      <c r="BJ44" s="9">
        <v>3.5265727422681601E-5</v>
      </c>
      <c r="BK44" s="10">
        <v>5.6784065568726728E-5</v>
      </c>
    </row>
    <row r="45" spans="2:63">
      <c r="B45" s="15" t="s">
        <v>77</v>
      </c>
      <c r="C45" s="136">
        <v>6.0449309903087389E-2</v>
      </c>
      <c r="D45" s="35">
        <v>0.17183933733870607</v>
      </c>
      <c r="E45" s="38">
        <v>1921675.1333333333</v>
      </c>
      <c r="F45" s="10">
        <v>25.79</v>
      </c>
      <c r="H45" s="15" t="s">
        <v>77</v>
      </c>
      <c r="I45" s="29">
        <v>1.499347668648545E-2</v>
      </c>
      <c r="J45" s="40">
        <v>-0.05</v>
      </c>
      <c r="K45" s="10">
        <v>0.05</v>
      </c>
      <c r="M45" s="8">
        <v>42</v>
      </c>
      <c r="N45" s="9">
        <v>1.5802131019456357E-5</v>
      </c>
      <c r="O45" s="9">
        <v>1.5121417768455497E-5</v>
      </c>
      <c r="P45" s="9">
        <v>2.4854127236286898E-5</v>
      </c>
      <c r="Q45" s="9">
        <v>1.1735674536435444E-5</v>
      </c>
      <c r="R45" s="9">
        <v>2.5436971820441494E-5</v>
      </c>
      <c r="S45" s="9">
        <v>1.997542824385948E-5</v>
      </c>
      <c r="T45" s="9">
        <v>2.5926218559722501E-5</v>
      </c>
      <c r="U45" s="9">
        <v>1.0719568542350438E-5</v>
      </c>
      <c r="V45" s="9">
        <v>1.8230559087412251E-5</v>
      </c>
      <c r="W45" s="9">
        <v>1.9036223859116633E-5</v>
      </c>
      <c r="X45" s="9">
        <v>1.402750970945074E-5</v>
      </c>
      <c r="Y45" s="9">
        <v>2.0706063340881393E-5</v>
      </c>
      <c r="Z45" s="9">
        <v>2.5597913625305465E-5</v>
      </c>
      <c r="AA45" s="9">
        <v>2.0811404322093392E-5</v>
      </c>
      <c r="AB45" s="9">
        <v>2.3361984111857362E-5</v>
      </c>
      <c r="AC45" s="9">
        <v>1.3820988597928224E-5</v>
      </c>
      <c r="AD45" s="9">
        <v>6.1819858465253273E-6</v>
      </c>
      <c r="AE45" s="9">
        <v>1.9532225879140938E-5</v>
      </c>
      <c r="AF45" s="9">
        <v>7.9627926492815327E-6</v>
      </c>
      <c r="AG45" s="9">
        <v>2.6172754225819833E-5</v>
      </c>
      <c r="AH45" s="9">
        <v>1.9767081656204265E-5</v>
      </c>
      <c r="AI45" s="9">
        <v>1.096983006018532E-5</v>
      </c>
      <c r="AJ45" s="9">
        <v>1.4947917121832899E-5</v>
      </c>
      <c r="AK45" s="9">
        <v>2.3288203132366828E-5</v>
      </c>
      <c r="AL45" s="9">
        <v>1.8597716343615551E-5</v>
      </c>
      <c r="AM45" s="9">
        <v>2.3883031082087033E-5</v>
      </c>
      <c r="AN45" s="9">
        <v>2.7159038689238898E-5</v>
      </c>
      <c r="AO45" s="9">
        <v>1.1901642754756864E-5</v>
      </c>
      <c r="AP45" s="9">
        <v>2.3381649693437878E-5</v>
      </c>
      <c r="AQ45" s="9">
        <v>1.7830757559010142E-5</v>
      </c>
      <c r="AR45" s="9">
        <v>1.0750056673757608E-5</v>
      </c>
      <c r="AS45" s="9">
        <v>1.3584664699388612E-5</v>
      </c>
      <c r="AT45" s="9">
        <v>1.9053373360970052E-5</v>
      </c>
      <c r="AU45" s="9">
        <v>1.440421053566454E-5</v>
      </c>
      <c r="AV45" s="9">
        <v>2.8489896621688142E-5</v>
      </c>
      <c r="AW45" s="9">
        <v>1.150526542494216E-5</v>
      </c>
      <c r="AX45" s="9">
        <v>1.7063217226832333E-5</v>
      </c>
      <c r="AY45" s="9">
        <v>1.5288893427790127E-5</v>
      </c>
      <c r="AZ45" s="9">
        <v>1.5343481855591396E-5</v>
      </c>
      <c r="BA45" s="9">
        <v>1.6609360785399904E-5</v>
      </c>
      <c r="BB45" s="9">
        <v>1.9663106347304143E-5</v>
      </c>
      <c r="BC45" s="9">
        <v>7.406768173653927E-2</v>
      </c>
      <c r="BD45" s="9">
        <v>2.078190943668337E-5</v>
      </c>
      <c r="BE45" s="9">
        <v>2.465233962233566E-5</v>
      </c>
      <c r="BF45" s="9">
        <v>1.3006308675968057E-5</v>
      </c>
      <c r="BG45" s="9">
        <v>2.0290828225356465E-5</v>
      </c>
      <c r="BH45" s="9">
        <v>1.8774990537277107E-5</v>
      </c>
      <c r="BI45" s="9">
        <v>8.6082287345673921E-6</v>
      </c>
      <c r="BJ45" s="9">
        <v>1.6940437761410794E-5</v>
      </c>
      <c r="BK45" s="10">
        <v>2.4337558439525451E-5</v>
      </c>
    </row>
    <row r="46" spans="2:63">
      <c r="B46" s="15" t="s">
        <v>78</v>
      </c>
      <c r="C46" s="136">
        <v>6.8074008981778941E-2</v>
      </c>
      <c r="D46" s="35">
        <v>0.1726596295087377</v>
      </c>
      <c r="E46" s="38">
        <v>22523393.633333333</v>
      </c>
      <c r="F46" s="10">
        <v>26.38</v>
      </c>
      <c r="H46" s="15" t="s">
        <v>78</v>
      </c>
      <c r="I46" s="29">
        <v>1.4388879395005251E-2</v>
      </c>
      <c r="J46" s="40">
        <v>-0.05</v>
      </c>
      <c r="K46" s="10">
        <v>0.05</v>
      </c>
      <c r="M46" s="8">
        <v>43</v>
      </c>
      <c r="N46" s="9">
        <v>3.9589410292576257E-5</v>
      </c>
      <c r="O46" s="9">
        <v>3.8751246626852101E-5</v>
      </c>
      <c r="P46" s="9">
        <v>6.7092647109787414E-5</v>
      </c>
      <c r="Q46" s="9">
        <v>2.7728034202057154E-5</v>
      </c>
      <c r="R46" s="9">
        <v>6.3055655988158838E-5</v>
      </c>
      <c r="S46" s="9">
        <v>4.6847354572112442E-5</v>
      </c>
      <c r="T46" s="9">
        <v>6.557352860559524E-5</v>
      </c>
      <c r="U46" s="9">
        <v>2.698972140740977E-5</v>
      </c>
      <c r="V46" s="9">
        <v>4.2643144683963112E-5</v>
      </c>
      <c r="W46" s="9">
        <v>4.2735832207027652E-5</v>
      </c>
      <c r="X46" s="9">
        <v>3.0862769732212922E-5</v>
      </c>
      <c r="Y46" s="9">
        <v>5.0021416973821086E-5</v>
      </c>
      <c r="Z46" s="9">
        <v>6.6578488065206114E-5</v>
      </c>
      <c r="AA46" s="9">
        <v>5.269034438782489E-5</v>
      </c>
      <c r="AB46" s="9">
        <v>5.6853675549275122E-5</v>
      </c>
      <c r="AC46" s="9">
        <v>3.2696777504415342E-5</v>
      </c>
      <c r="AD46" s="9">
        <v>1.2474158379036768E-5</v>
      </c>
      <c r="AE46" s="9">
        <v>5.4859035930091392E-5</v>
      </c>
      <c r="AF46" s="9">
        <v>2.2591956828025172E-5</v>
      </c>
      <c r="AG46" s="9">
        <v>6.6058329242242895E-5</v>
      </c>
      <c r="AH46" s="9">
        <v>4.6376302527555115E-5</v>
      </c>
      <c r="AI46" s="9">
        <v>2.1934525513071851E-5</v>
      </c>
      <c r="AJ46" s="9">
        <v>4.0950130128578661E-5</v>
      </c>
      <c r="AK46" s="9">
        <v>5.6738530843544779E-5</v>
      </c>
      <c r="AL46" s="9">
        <v>4.4726457258672094E-5</v>
      </c>
      <c r="AM46" s="9">
        <v>5.682438874110829E-5</v>
      </c>
      <c r="AN46" s="9">
        <v>6.5872185222642029E-5</v>
      </c>
      <c r="AO46" s="9">
        <v>3.1876028799239392E-5</v>
      </c>
      <c r="AP46" s="9">
        <v>5.8770578512385865E-5</v>
      </c>
      <c r="AQ46" s="9">
        <v>4.1496235000025689E-5</v>
      </c>
      <c r="AR46" s="9">
        <v>2.9889320965123753E-5</v>
      </c>
      <c r="AS46" s="9">
        <v>3.7653977582813629E-5</v>
      </c>
      <c r="AT46" s="9">
        <v>5.3532671878852828E-5</v>
      </c>
      <c r="AU46" s="9">
        <v>3.8004533094348996E-5</v>
      </c>
      <c r="AV46" s="9">
        <v>7.1208916202343173E-5</v>
      </c>
      <c r="AW46" s="9">
        <v>2.4217083597801752E-5</v>
      </c>
      <c r="AX46" s="9">
        <v>4.4559232566163096E-5</v>
      </c>
      <c r="AY46" s="9">
        <v>3.8485630916055614E-5</v>
      </c>
      <c r="AZ46" s="9">
        <v>4.1117318920040387E-5</v>
      </c>
      <c r="BA46" s="9">
        <v>3.8730276174810577E-5</v>
      </c>
      <c r="BB46" s="9">
        <v>5.0878507787452396E-5</v>
      </c>
      <c r="BC46" s="9">
        <v>2.0781909436683373E-5</v>
      </c>
      <c r="BD46" s="9">
        <v>0.24335922524294973</v>
      </c>
      <c r="BE46" s="9">
        <v>6.0162680162480141E-5</v>
      </c>
      <c r="BF46" s="9">
        <v>3.0421003172829416E-5</v>
      </c>
      <c r="BG46" s="9">
        <v>5.2493340011170817E-5</v>
      </c>
      <c r="BH46" s="9">
        <v>5.142246013685849E-5</v>
      </c>
      <c r="BI46" s="9">
        <v>1.8699163038922327E-5</v>
      </c>
      <c r="BJ46" s="9">
        <v>3.5807157378494451E-5</v>
      </c>
      <c r="BK46" s="10">
        <v>6.0275692740923207E-5</v>
      </c>
    </row>
    <row r="47" spans="2:63">
      <c r="B47" s="15" t="s">
        <v>79</v>
      </c>
      <c r="C47" s="136">
        <v>-7.4638404313700848E-3</v>
      </c>
      <c r="D47" s="35">
        <v>0.17624556386643225</v>
      </c>
      <c r="E47" s="38">
        <v>1267213.8333333333</v>
      </c>
      <c r="F47" s="10">
        <v>124.21</v>
      </c>
      <c r="H47" s="15" t="s">
        <v>79</v>
      </c>
      <c r="I47" s="29">
        <v>2.0655581183040443E-2</v>
      </c>
      <c r="J47" s="40">
        <v>-0.05</v>
      </c>
      <c r="K47" s="10">
        <v>0.05</v>
      </c>
      <c r="M47" s="8">
        <v>44</v>
      </c>
      <c r="N47" s="9">
        <v>4.6414120255040626E-5</v>
      </c>
      <c r="O47" s="9">
        <v>4.5813752506764363E-5</v>
      </c>
      <c r="P47" s="9">
        <v>7.1943876708545888E-5</v>
      </c>
      <c r="Q47" s="9">
        <v>3.421800182612898E-5</v>
      </c>
      <c r="R47" s="9">
        <v>7.4963116804067036E-5</v>
      </c>
      <c r="S47" s="9">
        <v>5.9455749725427403E-5</v>
      </c>
      <c r="T47" s="9">
        <v>7.5486485133303987E-5</v>
      </c>
      <c r="U47" s="9">
        <v>3.2763974734027404E-5</v>
      </c>
      <c r="V47" s="9">
        <v>5.2977393858243028E-5</v>
      </c>
      <c r="W47" s="9">
        <v>5.8846732104225203E-5</v>
      </c>
      <c r="X47" s="9">
        <v>4.0893656729239285E-5</v>
      </c>
      <c r="Y47" s="9">
        <v>6.0755314398936407E-5</v>
      </c>
      <c r="Z47" s="9">
        <v>7.4944850038538859E-5</v>
      </c>
      <c r="AA47" s="9">
        <v>6.0080861843448706E-5</v>
      </c>
      <c r="AB47" s="9">
        <v>6.8431184269607801E-5</v>
      </c>
      <c r="AC47" s="9">
        <v>3.9596222202600841E-5</v>
      </c>
      <c r="AD47" s="9">
        <v>1.8266408669670622E-5</v>
      </c>
      <c r="AE47" s="9">
        <v>5.6860595612255494E-5</v>
      </c>
      <c r="AF47" s="9">
        <v>2.3787490906274935E-5</v>
      </c>
      <c r="AG47" s="9">
        <v>7.6494117494678378E-5</v>
      </c>
      <c r="AH47" s="9">
        <v>5.9293156156562998E-5</v>
      </c>
      <c r="AI47" s="9">
        <v>3.2874822607107557E-5</v>
      </c>
      <c r="AJ47" s="9">
        <v>4.106433547595802E-5</v>
      </c>
      <c r="AK47" s="9">
        <v>6.941835162409054E-5</v>
      </c>
      <c r="AL47" s="9">
        <v>5.6891382804634462E-5</v>
      </c>
      <c r="AM47" s="9">
        <v>7.0613246962861995E-5</v>
      </c>
      <c r="AN47" s="9">
        <v>7.9930948269613523E-5</v>
      </c>
      <c r="AO47" s="9">
        <v>3.623720090196407E-5</v>
      </c>
      <c r="AP47" s="9">
        <v>6.7644584385809117E-5</v>
      </c>
      <c r="AQ47" s="9">
        <v>5.194072287934767E-5</v>
      </c>
      <c r="AR47" s="9">
        <v>3.1132903655003026E-5</v>
      </c>
      <c r="AS47" s="9">
        <v>3.881073793972242E-5</v>
      </c>
      <c r="AT47" s="9">
        <v>5.5058278064077176E-5</v>
      </c>
      <c r="AU47" s="9">
        <v>4.0537004010672553E-5</v>
      </c>
      <c r="AV47" s="9">
        <v>8.3439969581335831E-5</v>
      </c>
      <c r="AW47" s="9">
        <v>3.4979090910884701E-5</v>
      </c>
      <c r="AX47" s="9">
        <v>4.7962685338932312E-5</v>
      </c>
      <c r="AY47" s="9">
        <v>4.4704519376916323E-5</v>
      </c>
      <c r="AZ47" s="9">
        <v>4.6292327743896492E-5</v>
      </c>
      <c r="BA47" s="9">
        <v>5.0206655705629347E-5</v>
      </c>
      <c r="BB47" s="9">
        <v>5.7346717181451023E-5</v>
      </c>
      <c r="BC47" s="9">
        <v>2.4652339622335667E-5</v>
      </c>
      <c r="BD47" s="9">
        <v>6.0162680162480141E-5</v>
      </c>
      <c r="BE47" s="9">
        <v>0.34068081659286842</v>
      </c>
      <c r="BF47" s="9">
        <v>3.9945838640254414E-5</v>
      </c>
      <c r="BG47" s="9">
        <v>5.9522023843003923E-5</v>
      </c>
      <c r="BH47" s="9">
        <v>5.3152871745305596E-5</v>
      </c>
      <c r="BI47" s="9">
        <v>2.6547934783129207E-5</v>
      </c>
      <c r="BJ47" s="9">
        <v>4.9938518274860279E-5</v>
      </c>
      <c r="BK47" s="10">
        <v>7.0467067235802037E-5</v>
      </c>
    </row>
    <row r="48" spans="2:63">
      <c r="B48" s="15" t="s">
        <v>80</v>
      </c>
      <c r="C48" s="136">
        <v>0.16355568626111255</v>
      </c>
      <c r="D48" s="35">
        <v>0.23319711002625151</v>
      </c>
      <c r="E48" s="38">
        <v>2106714.9333333331</v>
      </c>
      <c r="F48" s="10">
        <v>70.790000000000006</v>
      </c>
      <c r="H48" s="15" t="s">
        <v>80</v>
      </c>
      <c r="I48" s="29">
        <v>3.2368588053339878E-2</v>
      </c>
      <c r="J48" s="40">
        <v>-0.05</v>
      </c>
      <c r="K48" s="10">
        <v>0.05</v>
      </c>
      <c r="M48" s="8">
        <v>45</v>
      </c>
      <c r="N48" s="9">
        <v>2.4783841717607211E-5</v>
      </c>
      <c r="O48" s="9">
        <v>2.6072986424709317E-5</v>
      </c>
      <c r="P48" s="9">
        <v>3.6006630420307863E-5</v>
      </c>
      <c r="Q48" s="9">
        <v>1.831145951967634E-5</v>
      </c>
      <c r="R48" s="9">
        <v>4.049510954964225E-5</v>
      </c>
      <c r="S48" s="9">
        <v>3.345079251489064E-5</v>
      </c>
      <c r="T48" s="9">
        <v>3.9319039525079879E-5</v>
      </c>
      <c r="U48" s="9">
        <v>1.9109251457389744E-5</v>
      </c>
      <c r="V48" s="9">
        <v>2.8215534266310321E-5</v>
      </c>
      <c r="W48" s="9">
        <v>3.6271350524717595E-5</v>
      </c>
      <c r="X48" s="9">
        <v>2.2371282773084462E-5</v>
      </c>
      <c r="Y48" s="9">
        <v>3.2764368835181567E-5</v>
      </c>
      <c r="Z48" s="9">
        <v>3.9175601802301463E-5</v>
      </c>
      <c r="AA48" s="9">
        <v>3.0616361241523083E-5</v>
      </c>
      <c r="AB48" s="9">
        <v>3.6663445198071318E-5</v>
      </c>
      <c r="AC48" s="9">
        <v>2.0278944693096121E-5</v>
      </c>
      <c r="AD48" s="9">
        <v>1.0548978374063895E-5</v>
      </c>
      <c r="AE48" s="9">
        <v>2.8418148734214277E-5</v>
      </c>
      <c r="AF48" s="9">
        <v>1.2640058827137723E-5</v>
      </c>
      <c r="AG48" s="9">
        <v>4.0250418646932397E-5</v>
      </c>
      <c r="AH48" s="9">
        <v>3.3930527862349597E-5</v>
      </c>
      <c r="AI48" s="9">
        <v>1.9602091701628875E-5</v>
      </c>
      <c r="AJ48" s="9">
        <v>1.7513993676873626E-5</v>
      </c>
      <c r="AK48" s="9">
        <v>3.8722924362376491E-5</v>
      </c>
      <c r="AL48" s="9">
        <v>3.369738422925212E-5</v>
      </c>
      <c r="AM48" s="9">
        <v>3.8956589736613802E-5</v>
      </c>
      <c r="AN48" s="9">
        <v>4.335762038944679E-5</v>
      </c>
      <c r="AO48" s="9">
        <v>2.054672625736252E-5</v>
      </c>
      <c r="AP48" s="9">
        <v>3.4751770016642374E-5</v>
      </c>
      <c r="AQ48" s="9">
        <v>2.7870498082535536E-5</v>
      </c>
      <c r="AR48" s="9">
        <v>1.5412397125350922E-5</v>
      </c>
      <c r="AS48" s="9">
        <v>1.8534947424352745E-5</v>
      </c>
      <c r="AT48" s="9">
        <v>2.6974502207024935E-5</v>
      </c>
      <c r="AU48" s="9">
        <v>1.8951836837825227E-5</v>
      </c>
      <c r="AV48" s="9">
        <v>4.4281573711886746E-5</v>
      </c>
      <c r="AW48" s="9">
        <v>2.1204312077698972E-5</v>
      </c>
      <c r="AX48" s="9">
        <v>2.2446123648568294E-5</v>
      </c>
      <c r="AY48" s="9">
        <v>2.3571552232585298E-5</v>
      </c>
      <c r="AZ48" s="9">
        <v>2.5711610920143129E-5</v>
      </c>
      <c r="BA48" s="9">
        <v>2.926307735170985E-5</v>
      </c>
      <c r="BB48" s="9">
        <v>2.9745671972855114E-5</v>
      </c>
      <c r="BC48" s="9">
        <v>1.300630867596806E-5</v>
      </c>
      <c r="BD48" s="9">
        <v>3.0421003172829416E-5</v>
      </c>
      <c r="BE48" s="9">
        <v>3.9945838640254414E-5</v>
      </c>
      <c r="BF48" s="9">
        <v>0.65488787497775758</v>
      </c>
      <c r="BG48" s="9">
        <v>3.1324248199233403E-5</v>
      </c>
      <c r="BH48" s="9">
        <v>2.4866160623331539E-5</v>
      </c>
      <c r="BI48" s="9">
        <v>1.6424100965798402E-5</v>
      </c>
      <c r="BJ48" s="9">
        <v>2.8341504097972775E-5</v>
      </c>
      <c r="BK48" s="10">
        <v>3.6471445456590936E-5</v>
      </c>
    </row>
    <row r="49" spans="2:63">
      <c r="B49" s="15" t="s">
        <v>81</v>
      </c>
      <c r="C49" s="136">
        <v>0.13300377081612869</v>
      </c>
      <c r="D49" s="35">
        <v>0.24169784847204601</v>
      </c>
      <c r="E49" s="38">
        <v>6314757.0999999996</v>
      </c>
      <c r="F49" s="10">
        <v>205.58</v>
      </c>
      <c r="H49" s="15" t="s">
        <v>81</v>
      </c>
      <c r="I49" s="29">
        <v>3.2587669323791861E-2</v>
      </c>
      <c r="J49" s="40">
        <v>-0.05</v>
      </c>
      <c r="K49" s="10">
        <v>0.05</v>
      </c>
      <c r="M49" s="8">
        <v>46</v>
      </c>
      <c r="N49" s="9">
        <v>3.8753151306024594E-5</v>
      </c>
      <c r="O49" s="9">
        <v>3.8698911313760519E-5</v>
      </c>
      <c r="P49" s="9">
        <v>6.4098014452212439E-5</v>
      </c>
      <c r="Q49" s="9">
        <v>2.7280566067845762E-5</v>
      </c>
      <c r="R49" s="9">
        <v>6.2010904667074283E-5</v>
      </c>
      <c r="S49" s="9">
        <v>4.6957799814011805E-5</v>
      </c>
      <c r="T49" s="9">
        <v>6.3636765306897253E-5</v>
      </c>
      <c r="U49" s="9">
        <v>2.7239707276981734E-5</v>
      </c>
      <c r="V49" s="9">
        <v>4.1917991637623421E-5</v>
      </c>
      <c r="W49" s="9">
        <v>4.4673312551314546E-5</v>
      </c>
      <c r="X49" s="9">
        <v>3.0786882753206395E-5</v>
      </c>
      <c r="Y49" s="9">
        <v>4.9261005514581428E-5</v>
      </c>
      <c r="Z49" s="9">
        <v>6.4566907714588097E-5</v>
      </c>
      <c r="AA49" s="9">
        <v>5.0785697772635722E-5</v>
      </c>
      <c r="AB49" s="9">
        <v>5.5833823059471244E-5</v>
      </c>
      <c r="AC49" s="9">
        <v>3.1697612085765331E-5</v>
      </c>
      <c r="AD49" s="9">
        <v>1.2831226603921069E-5</v>
      </c>
      <c r="AE49" s="9">
        <v>5.2284751806473978E-5</v>
      </c>
      <c r="AF49" s="9">
        <v>2.1897164534412605E-5</v>
      </c>
      <c r="AG49" s="9">
        <v>6.4322791181470692E-5</v>
      </c>
      <c r="AH49" s="9">
        <v>4.6784257319976841E-5</v>
      </c>
      <c r="AI49" s="9">
        <v>2.2913691051928614E-5</v>
      </c>
      <c r="AJ49" s="9">
        <v>3.7571112741653879E-5</v>
      </c>
      <c r="AK49" s="9">
        <v>5.6503654151750655E-5</v>
      </c>
      <c r="AL49" s="9">
        <v>4.561850119221985E-5</v>
      </c>
      <c r="AM49" s="9">
        <v>5.6478650777352102E-5</v>
      </c>
      <c r="AN49" s="9">
        <v>6.4981086165148767E-5</v>
      </c>
      <c r="AO49" s="9">
        <v>3.1673097230493059E-5</v>
      </c>
      <c r="AP49" s="9">
        <v>5.6812381715847574E-5</v>
      </c>
      <c r="AQ49" s="9">
        <v>4.0912676232350136E-5</v>
      </c>
      <c r="AR49" s="9">
        <v>2.8427367602011443E-5</v>
      </c>
      <c r="AS49" s="9">
        <v>3.5479225031768478E-5</v>
      </c>
      <c r="AT49" s="9">
        <v>5.0748004779781249E-5</v>
      </c>
      <c r="AU49" s="9">
        <v>3.5682651666683521E-5</v>
      </c>
      <c r="AV49" s="9">
        <v>6.9576214501689454E-5</v>
      </c>
      <c r="AW49" s="9">
        <v>2.532779882666812E-5</v>
      </c>
      <c r="AX49" s="9">
        <v>4.1864472443385619E-5</v>
      </c>
      <c r="AY49" s="9">
        <v>3.7506026269310874E-5</v>
      </c>
      <c r="AZ49" s="9">
        <v>4.057072766073224E-5</v>
      </c>
      <c r="BA49" s="9">
        <v>3.9375904212642066E-5</v>
      </c>
      <c r="BB49" s="9">
        <v>4.9240055389643551E-5</v>
      </c>
      <c r="BC49" s="9">
        <v>2.0290828225356465E-5</v>
      </c>
      <c r="BD49" s="9">
        <v>5.2493340011170817E-5</v>
      </c>
      <c r="BE49" s="9">
        <v>5.9522023843003923E-5</v>
      </c>
      <c r="BF49" s="9">
        <v>3.1324248199233396E-5</v>
      </c>
      <c r="BG49" s="9">
        <v>0.36140562390790043</v>
      </c>
      <c r="BH49" s="9">
        <v>4.8221116905013716E-5</v>
      </c>
      <c r="BI49" s="9">
        <v>1.9661111678572867E-5</v>
      </c>
      <c r="BJ49" s="9">
        <v>3.6378401392049938E-5</v>
      </c>
      <c r="BK49" s="10">
        <v>5.8457490989538868E-5</v>
      </c>
    </row>
    <row r="50" spans="2:63">
      <c r="B50" s="15" t="s">
        <v>82</v>
      </c>
      <c r="C50" s="136">
        <v>1.4232427170937444E-2</v>
      </c>
      <c r="D50" s="35">
        <v>0.2744726280654376</v>
      </c>
      <c r="E50" s="38">
        <v>1651813.9333333333</v>
      </c>
      <c r="F50" s="10">
        <v>24.18</v>
      </c>
      <c r="H50" s="15" t="s">
        <v>82</v>
      </c>
      <c r="I50" s="29">
        <v>3.172739646506232E-2</v>
      </c>
      <c r="J50" s="40">
        <v>-0.05</v>
      </c>
      <c r="K50" s="10">
        <v>0.05</v>
      </c>
      <c r="M50" s="8">
        <v>47</v>
      </c>
      <c r="N50" s="9">
        <v>3.5761748480367643E-5</v>
      </c>
      <c r="O50" s="9">
        <v>3.4054196382992797E-5</v>
      </c>
      <c r="P50" s="9">
        <v>6.3738360490070322E-5</v>
      </c>
      <c r="Q50" s="9">
        <v>2.4550175968880333E-5</v>
      </c>
      <c r="R50" s="9">
        <v>5.6425571658574105E-5</v>
      </c>
      <c r="S50" s="9">
        <v>4.01632628615204E-5</v>
      </c>
      <c r="T50" s="9">
        <v>6.0139221275004512E-5</v>
      </c>
      <c r="U50" s="9">
        <v>2.322167284598749E-5</v>
      </c>
      <c r="V50" s="9">
        <v>3.7728034338461547E-5</v>
      </c>
      <c r="W50" s="9">
        <v>3.3627561525968222E-5</v>
      </c>
      <c r="X50" s="9">
        <v>2.6286906794475966E-5</v>
      </c>
      <c r="Y50" s="9">
        <v>4.4428324059405323E-5</v>
      </c>
      <c r="Z50" s="9">
        <v>6.1449345092944754E-5</v>
      </c>
      <c r="AA50" s="9">
        <v>4.8835417557467284E-5</v>
      </c>
      <c r="AB50" s="9">
        <v>5.0797707526776135E-5</v>
      </c>
      <c r="AC50" s="9">
        <v>2.9637133573018624E-5</v>
      </c>
      <c r="AD50" s="9">
        <v>9.8373446201940174E-6</v>
      </c>
      <c r="AE50" s="9">
        <v>5.264964606390061E-5</v>
      </c>
      <c r="AF50" s="9">
        <v>2.1191425307127991E-5</v>
      </c>
      <c r="AG50" s="9">
        <v>6.0248639516406116E-5</v>
      </c>
      <c r="AH50" s="9">
        <v>3.9332226168155366E-5</v>
      </c>
      <c r="AI50" s="9">
        <v>1.6747163345981642E-5</v>
      </c>
      <c r="AJ50" s="9">
        <v>4.1238180988102327E-5</v>
      </c>
      <c r="AK50" s="9">
        <v>4.9577869089557715E-5</v>
      </c>
      <c r="AL50" s="9">
        <v>3.7421855108375987E-5</v>
      </c>
      <c r="AM50" s="9">
        <v>4.9562836569335694E-5</v>
      </c>
      <c r="AN50" s="9">
        <v>5.8396059711370202E-5</v>
      </c>
      <c r="AO50" s="9">
        <v>2.8482117984324041E-5</v>
      </c>
      <c r="AP50" s="9">
        <v>5.4155958478149509E-5</v>
      </c>
      <c r="AQ50" s="9">
        <v>3.6496956775149997E-5</v>
      </c>
      <c r="AR50" s="9">
        <v>2.8722982055564186E-5</v>
      </c>
      <c r="AS50" s="9">
        <v>3.664606739768837E-5</v>
      </c>
      <c r="AT50" s="9">
        <v>5.1772696838012293E-5</v>
      </c>
      <c r="AU50" s="9">
        <v>3.6861308029889889E-5</v>
      </c>
      <c r="AV50" s="9">
        <v>6.447968767213403E-5</v>
      </c>
      <c r="AW50" s="9">
        <v>1.8717265047090982E-5</v>
      </c>
      <c r="AX50" s="9">
        <v>4.3101221562913157E-5</v>
      </c>
      <c r="AY50" s="9">
        <v>3.5037350824254843E-5</v>
      </c>
      <c r="AZ50" s="9">
        <v>3.715395016126474E-5</v>
      </c>
      <c r="BA50" s="9">
        <v>3.2362791007315901E-5</v>
      </c>
      <c r="BB50" s="9">
        <v>4.7059595175903209E-5</v>
      </c>
      <c r="BC50" s="9">
        <v>1.8774990537277107E-5</v>
      </c>
      <c r="BD50" s="9">
        <v>5.142246013685849E-5</v>
      </c>
      <c r="BE50" s="9">
        <v>5.3152871745305589E-5</v>
      </c>
      <c r="BF50" s="9">
        <v>2.4866160623331536E-5</v>
      </c>
      <c r="BG50" s="9">
        <v>4.8221116905013723E-5</v>
      </c>
      <c r="BH50" s="9">
        <v>5.7522717954736118E-2</v>
      </c>
      <c r="BI50" s="9">
        <v>1.4424889281364441E-5</v>
      </c>
      <c r="BJ50" s="9">
        <v>2.9251054910960261E-5</v>
      </c>
      <c r="BK50" s="10">
        <v>5.5109612701715742E-5</v>
      </c>
    </row>
    <row r="51" spans="2:63">
      <c r="B51" s="15" t="s">
        <v>83</v>
      </c>
      <c r="C51" s="136">
        <v>-1.3283910910403388E-2</v>
      </c>
      <c r="D51" s="35">
        <v>0.30265563934757067</v>
      </c>
      <c r="E51" s="38">
        <v>1197870.8999999999</v>
      </c>
      <c r="F51" s="10">
        <v>20.77</v>
      </c>
      <c r="H51" s="15" t="s">
        <v>83</v>
      </c>
      <c r="I51" s="29">
        <v>1.1175387244771613E-2</v>
      </c>
      <c r="J51" s="40">
        <v>-0.05</v>
      </c>
      <c r="K51" s="10">
        <v>0.05</v>
      </c>
      <c r="M51" s="8">
        <v>48</v>
      </c>
      <c r="N51" s="9">
        <v>1.6081068673362167E-5</v>
      </c>
      <c r="O51" s="9">
        <v>1.6533885102406324E-5</v>
      </c>
      <c r="P51" s="9">
        <v>2.1453042657462929E-5</v>
      </c>
      <c r="Q51" s="9">
        <v>1.2559643735998077E-5</v>
      </c>
      <c r="R51" s="9">
        <v>2.6538831332727737E-5</v>
      </c>
      <c r="S51" s="9">
        <v>2.2968246580208964E-5</v>
      </c>
      <c r="T51" s="9">
        <v>2.5280256801115293E-5</v>
      </c>
      <c r="U51" s="9">
        <v>1.2312934386941732E-5</v>
      </c>
      <c r="V51" s="9">
        <v>1.9538568721523097E-5</v>
      </c>
      <c r="W51" s="9">
        <v>2.5449664324517841E-5</v>
      </c>
      <c r="X51" s="9">
        <v>1.6241784681801939E-5</v>
      </c>
      <c r="Y51" s="9">
        <v>2.200502790208105E-5</v>
      </c>
      <c r="Z51" s="9">
        <v>2.4442890350136345E-5</v>
      </c>
      <c r="AA51" s="9">
        <v>1.9670879187330428E-5</v>
      </c>
      <c r="AB51" s="9">
        <v>2.4466551558824667E-5</v>
      </c>
      <c r="AC51" s="9">
        <v>1.395783310159608E-5</v>
      </c>
      <c r="AD51" s="9">
        <v>8.0517028781240725E-6</v>
      </c>
      <c r="AE51" s="9">
        <v>1.6073977513905022E-5</v>
      </c>
      <c r="AF51" s="9">
        <v>7.130637579652179E-6</v>
      </c>
      <c r="AG51" s="9">
        <v>2.5930712131896913E-5</v>
      </c>
      <c r="AH51" s="9">
        <v>2.3247671053119718E-5</v>
      </c>
      <c r="AI51" s="9">
        <v>1.4929446647027259E-5</v>
      </c>
      <c r="AJ51" s="9">
        <v>1.0030899977617275E-5</v>
      </c>
      <c r="AK51" s="9">
        <v>2.5744298064145037E-5</v>
      </c>
      <c r="AL51" s="9">
        <v>2.2556444008850918E-5</v>
      </c>
      <c r="AM51" s="9">
        <v>2.6473666918697116E-5</v>
      </c>
      <c r="AN51" s="9">
        <v>2.8999702268205524E-5</v>
      </c>
      <c r="AO51" s="9">
        <v>1.2472968104576121E-5</v>
      </c>
      <c r="AP51" s="9">
        <v>2.2497914202529456E-5</v>
      </c>
      <c r="AQ51" s="9">
        <v>1.9369511791108347E-5</v>
      </c>
      <c r="AR51" s="9">
        <v>8.8246527986208646E-6</v>
      </c>
      <c r="AS51" s="9">
        <v>1.0601029881721E-5</v>
      </c>
      <c r="AT51" s="9">
        <v>1.5198168293053544E-5</v>
      </c>
      <c r="AU51" s="9">
        <v>1.1572289418944729E-5</v>
      </c>
      <c r="AV51" s="9">
        <v>2.8805546999824413E-5</v>
      </c>
      <c r="AW51" s="9">
        <v>1.5577777442551214E-5</v>
      </c>
      <c r="AX51" s="9">
        <v>1.3892266377210063E-5</v>
      </c>
      <c r="AY51" s="9">
        <v>1.5226529414218108E-5</v>
      </c>
      <c r="AZ51" s="9">
        <v>1.5577374239060534E-5</v>
      </c>
      <c r="BA51" s="9">
        <v>2.0107993246954569E-5</v>
      </c>
      <c r="BB51" s="9">
        <v>1.8662202673812884E-5</v>
      </c>
      <c r="BC51" s="9">
        <v>8.6082287345673921E-6</v>
      </c>
      <c r="BD51" s="9">
        <v>1.8699163038922324E-5</v>
      </c>
      <c r="BE51" s="9">
        <v>2.6547934783129207E-5</v>
      </c>
      <c r="BF51" s="9">
        <v>1.6424100965798399E-5</v>
      </c>
      <c r="BG51" s="9">
        <v>1.9661111678572867E-5</v>
      </c>
      <c r="BH51" s="9">
        <v>1.4424889281364441E-5</v>
      </c>
      <c r="BI51" s="9">
        <v>0.44668333931949034</v>
      </c>
      <c r="BJ51" s="9">
        <v>2.1047850389251289E-5</v>
      </c>
      <c r="BK51" s="10">
        <v>2.3970506468945459E-5</v>
      </c>
    </row>
    <row r="52" spans="2:63">
      <c r="B52" s="15" t="s">
        <v>84</v>
      </c>
      <c r="C52" s="136">
        <v>6.9704455770531429E-2</v>
      </c>
      <c r="D52" s="35">
        <v>0.4263889863208471</v>
      </c>
      <c r="E52" s="38">
        <v>1037717.2793666667</v>
      </c>
      <c r="F52" s="10">
        <v>81.02</v>
      </c>
      <c r="H52" s="15" t="s">
        <v>84</v>
      </c>
      <c r="I52" s="29">
        <v>1.6432429212717314E-2</v>
      </c>
      <c r="J52" s="40">
        <v>-0.05</v>
      </c>
      <c r="K52" s="10">
        <v>0.05</v>
      </c>
      <c r="M52" s="8">
        <v>49</v>
      </c>
      <c r="N52" s="9">
        <v>3.0395031636291148E-5</v>
      </c>
      <c r="O52" s="9">
        <v>2.7581736555468702E-5</v>
      </c>
      <c r="P52" s="9">
        <v>4.0162629470332642E-5</v>
      </c>
      <c r="Q52" s="9">
        <v>2.5275225096420789E-5</v>
      </c>
      <c r="R52" s="9">
        <v>4.9983813783201008E-5</v>
      </c>
      <c r="S52" s="9">
        <v>4.3480856976097233E-5</v>
      </c>
      <c r="T52" s="9">
        <v>4.8929500213869192E-5</v>
      </c>
      <c r="U52" s="9">
        <v>2.0299875021116406E-5</v>
      </c>
      <c r="V52" s="9">
        <v>3.9967492358151047E-5</v>
      </c>
      <c r="W52" s="9">
        <v>4.4315657995734049E-5</v>
      </c>
      <c r="X52" s="9">
        <v>3.3864874632516897E-5</v>
      </c>
      <c r="Y52" s="9">
        <v>4.2802943656585518E-5</v>
      </c>
      <c r="Z52" s="9">
        <v>4.5335601608193667E-5</v>
      </c>
      <c r="AA52" s="9">
        <v>3.9233016634638893E-5</v>
      </c>
      <c r="AB52" s="9">
        <v>4.7636093546632438E-5</v>
      </c>
      <c r="AC52" s="9">
        <v>2.9756978829806628E-5</v>
      </c>
      <c r="AD52" s="9">
        <v>1.6710292917564506E-5</v>
      </c>
      <c r="AE52" s="9">
        <v>2.8119733507548235E-5</v>
      </c>
      <c r="AF52" s="9">
        <v>1.1049822863682526E-5</v>
      </c>
      <c r="AG52" s="9">
        <v>4.9593335370825096E-5</v>
      </c>
      <c r="AH52" s="9">
        <v>4.2961732257255439E-5</v>
      </c>
      <c r="AI52" s="9">
        <v>2.9935837113534182E-5</v>
      </c>
      <c r="AJ52" s="9">
        <v>2.3375884770864249E-5</v>
      </c>
      <c r="AK52" s="9">
        <v>4.7283945277960631E-5</v>
      </c>
      <c r="AL52" s="9">
        <v>3.857755403589093E-5</v>
      </c>
      <c r="AM52" s="9">
        <v>5.0723263534524087E-5</v>
      </c>
      <c r="AN52" s="9">
        <v>5.5703200039737784E-5</v>
      </c>
      <c r="AO52" s="9">
        <v>1.9489672611177095E-5</v>
      </c>
      <c r="AP52" s="9">
        <v>4.4750893070270754E-5</v>
      </c>
      <c r="AQ52" s="9">
        <v>3.941996767009827E-5</v>
      </c>
      <c r="AR52" s="9">
        <v>1.5976284029130081E-5</v>
      </c>
      <c r="AS52" s="9">
        <v>2.0419354345824596E-5</v>
      </c>
      <c r="AT52" s="9">
        <v>2.7434042437425131E-5</v>
      </c>
      <c r="AU52" s="9">
        <v>2.4779345060455538E-5</v>
      </c>
      <c r="AV52" s="9">
        <v>5.5087587937010813E-5</v>
      </c>
      <c r="AW52" s="9">
        <v>2.9414433000509983E-5</v>
      </c>
      <c r="AX52" s="9">
        <v>3.009672300349503E-5</v>
      </c>
      <c r="AY52" s="9">
        <v>2.9132721769033763E-5</v>
      </c>
      <c r="AZ52" s="9">
        <v>2.5123702257034245E-5</v>
      </c>
      <c r="BA52" s="9">
        <v>3.6447822361242666E-5</v>
      </c>
      <c r="BB52" s="9">
        <v>3.5265727422681608E-5</v>
      </c>
      <c r="BC52" s="9">
        <v>1.6940437761410797E-5</v>
      </c>
      <c r="BD52" s="9">
        <v>3.5807157378494451E-5</v>
      </c>
      <c r="BE52" s="9">
        <v>4.9938518274860279E-5</v>
      </c>
      <c r="BF52" s="9">
        <v>2.8341504097972775E-5</v>
      </c>
      <c r="BG52" s="9">
        <v>3.6378401392049938E-5</v>
      </c>
      <c r="BH52" s="9">
        <v>2.9251054910960254E-5</v>
      </c>
      <c r="BI52" s="9">
        <v>2.1047850389251293E-5</v>
      </c>
      <c r="BJ52" s="9">
        <v>0.3608095345141365</v>
      </c>
      <c r="BK52" s="10">
        <v>4.8013819451523648E-5</v>
      </c>
    </row>
    <row r="53" spans="2:63">
      <c r="B53" s="16" t="s">
        <v>85</v>
      </c>
      <c r="C53" s="137">
        <v>-8.0745612909544212E-3</v>
      </c>
      <c r="D53" s="36">
        <v>0.45728264086762666</v>
      </c>
      <c r="E53" s="39">
        <v>594910.1</v>
      </c>
      <c r="F53" s="13">
        <v>51.76</v>
      </c>
      <c r="H53" s="16" t="s">
        <v>85</v>
      </c>
      <c r="I53" s="41">
        <v>2.568165881861835E-2</v>
      </c>
      <c r="J53" s="41">
        <v>-0.05</v>
      </c>
      <c r="K53" s="13">
        <v>0.05</v>
      </c>
      <c r="M53" s="11">
        <v>50</v>
      </c>
      <c r="N53" s="12">
        <v>4.5390146462399708E-5</v>
      </c>
      <c r="O53" s="12">
        <v>4.2947365137494771E-5</v>
      </c>
      <c r="P53" s="12">
        <v>7.2233367663013178E-5</v>
      </c>
      <c r="Q53" s="12">
        <v>3.3666359593250033E-5</v>
      </c>
      <c r="R53" s="12">
        <v>7.2906952487174198E-5</v>
      </c>
      <c r="S53" s="12">
        <v>5.6786152669204964E-5</v>
      </c>
      <c r="T53" s="12">
        <v>7.4791229319943673E-5</v>
      </c>
      <c r="U53" s="12">
        <v>3.0288581919207569E-5</v>
      </c>
      <c r="V53" s="12">
        <v>5.2332689132913711E-5</v>
      </c>
      <c r="W53" s="12">
        <v>5.307223265792092E-5</v>
      </c>
      <c r="X53" s="12">
        <v>4.0046652063868757E-5</v>
      </c>
      <c r="Y53" s="12">
        <v>5.9341228334827682E-5</v>
      </c>
      <c r="Z53" s="12">
        <v>7.3836198941744686E-5</v>
      </c>
      <c r="AA53" s="12">
        <v>6.0247161460475375E-5</v>
      </c>
      <c r="AB53" s="12">
        <v>6.7035821750177031E-5</v>
      </c>
      <c r="AC53" s="12">
        <v>3.9934358238510431E-5</v>
      </c>
      <c r="AD53" s="12">
        <v>1.7453084165983465E-5</v>
      </c>
      <c r="AE53" s="12">
        <v>5.6821305003870376E-5</v>
      </c>
      <c r="AF53" s="12">
        <v>2.2940273642602803E-5</v>
      </c>
      <c r="AG53" s="12">
        <v>7.5373925385457903E-5</v>
      </c>
      <c r="AH53" s="12">
        <v>5.6011444310480825E-5</v>
      </c>
      <c r="AI53" s="12">
        <v>3.0767379161779175E-5</v>
      </c>
      <c r="AJ53" s="12">
        <v>4.4381053487582907E-5</v>
      </c>
      <c r="AK53" s="12">
        <v>6.6345934252712548E-5</v>
      </c>
      <c r="AL53" s="12">
        <v>5.2347897044749583E-5</v>
      </c>
      <c r="AM53" s="12">
        <v>6.8155177746310089E-5</v>
      </c>
      <c r="AN53" s="12">
        <v>7.7760277843372212E-5</v>
      </c>
      <c r="AO53" s="12">
        <v>3.3849812398741582E-5</v>
      </c>
      <c r="AP53" s="12">
        <v>6.7593143351243353E-5</v>
      </c>
      <c r="AQ53" s="12">
        <v>5.1116413547206967E-5</v>
      </c>
      <c r="AR53" s="12">
        <v>3.1311836174762242E-5</v>
      </c>
      <c r="AS53" s="12">
        <v>3.9771784516949453E-5</v>
      </c>
      <c r="AT53" s="12">
        <v>5.5594029523836402E-5</v>
      </c>
      <c r="AU53" s="12">
        <v>4.225246190629315E-5</v>
      </c>
      <c r="AV53" s="12">
        <v>8.1916882805048891E-5</v>
      </c>
      <c r="AW53" s="12">
        <v>3.2172983857343851E-5</v>
      </c>
      <c r="AX53" s="12">
        <v>5.0035491447506135E-5</v>
      </c>
      <c r="AY53" s="12">
        <v>4.4012904676980767E-5</v>
      </c>
      <c r="AZ53" s="12">
        <v>4.381142438821516E-5</v>
      </c>
      <c r="BA53" s="12">
        <v>4.6888360259704436E-5</v>
      </c>
      <c r="BB53" s="12">
        <v>5.6784065568726735E-5</v>
      </c>
      <c r="BC53" s="12">
        <v>2.4337558439525451E-5</v>
      </c>
      <c r="BD53" s="12">
        <v>6.0275692740923207E-5</v>
      </c>
      <c r="BE53" s="12">
        <v>7.0467067235802024E-5</v>
      </c>
      <c r="BF53" s="12">
        <v>3.6471445456590936E-5</v>
      </c>
      <c r="BG53" s="12">
        <v>5.8457490989538868E-5</v>
      </c>
      <c r="BH53" s="12">
        <v>5.5109612701715735E-5</v>
      </c>
      <c r="BI53" s="12">
        <v>2.3970506468945459E-5</v>
      </c>
      <c r="BJ53" s="12">
        <v>4.8013819451523635E-5</v>
      </c>
      <c r="BK53" s="13">
        <v>5.0690485098161431E-2</v>
      </c>
    </row>
    <row r="55" spans="2:63">
      <c r="H55" s="98" t="s">
        <v>18</v>
      </c>
      <c r="I55" s="47">
        <f>SUM(I4:I53)</f>
        <v>0.99999995245672224</v>
      </c>
    </row>
    <row r="56" spans="2:63">
      <c r="M56" s="65" t="s">
        <v>86</v>
      </c>
      <c r="N56" s="66" t="s">
        <v>36</v>
      </c>
      <c r="O56" s="131" t="s">
        <v>37</v>
      </c>
      <c r="P56" s="66" t="s">
        <v>38</v>
      </c>
      <c r="Q56" s="66" t="s">
        <v>39</v>
      </c>
      <c r="R56" s="66" t="s">
        <v>40</v>
      </c>
      <c r="S56" s="66" t="s">
        <v>41</v>
      </c>
      <c r="T56" s="66" t="s">
        <v>42</v>
      </c>
      <c r="U56" s="66" t="s">
        <v>43</v>
      </c>
      <c r="V56" s="66" t="s">
        <v>44</v>
      </c>
      <c r="W56" s="66" t="s">
        <v>45</v>
      </c>
      <c r="X56" s="66" t="s">
        <v>46</v>
      </c>
      <c r="Y56" s="66" t="s">
        <v>47</v>
      </c>
      <c r="Z56" s="66" t="s">
        <v>48</v>
      </c>
      <c r="AA56" s="66" t="s">
        <v>49</v>
      </c>
      <c r="AB56" s="66" t="s">
        <v>50</v>
      </c>
      <c r="AC56" s="66" t="s">
        <v>51</v>
      </c>
      <c r="AD56" s="66" t="s">
        <v>52</v>
      </c>
      <c r="AE56" s="66" t="s">
        <v>53</v>
      </c>
      <c r="AF56" s="66" t="s">
        <v>54</v>
      </c>
      <c r="AG56" s="66" t="s">
        <v>55</v>
      </c>
      <c r="AH56" s="66" t="s">
        <v>56</v>
      </c>
      <c r="AI56" s="66" t="s">
        <v>57</v>
      </c>
      <c r="AJ56" s="66" t="s">
        <v>58</v>
      </c>
      <c r="AK56" s="66" t="s">
        <v>59</v>
      </c>
      <c r="AL56" s="66" t="s">
        <v>60</v>
      </c>
      <c r="AM56" s="66" t="s">
        <v>61</v>
      </c>
      <c r="AN56" s="66" t="s">
        <v>62</v>
      </c>
      <c r="AO56" s="66" t="s">
        <v>63</v>
      </c>
      <c r="AP56" s="66" t="s">
        <v>64</v>
      </c>
      <c r="AQ56" s="66" t="s">
        <v>65</v>
      </c>
      <c r="AR56" s="66" t="s">
        <v>66</v>
      </c>
      <c r="AS56" s="66" t="s">
        <v>67</v>
      </c>
      <c r="AT56" s="66" t="s">
        <v>68</v>
      </c>
      <c r="AU56" s="66" t="s">
        <v>69</v>
      </c>
      <c r="AV56" s="66" t="s">
        <v>70</v>
      </c>
      <c r="AW56" s="66" t="s">
        <v>71</v>
      </c>
      <c r="AX56" s="66" t="s">
        <v>72</v>
      </c>
      <c r="AY56" s="66" t="s">
        <v>73</v>
      </c>
      <c r="AZ56" s="66" t="s">
        <v>74</v>
      </c>
      <c r="BA56" s="66" t="s">
        <v>75</v>
      </c>
      <c r="BB56" s="66" t="s">
        <v>76</v>
      </c>
      <c r="BC56" s="66" t="s">
        <v>77</v>
      </c>
      <c r="BD56" s="66" t="s">
        <v>78</v>
      </c>
      <c r="BE56" s="66" t="s">
        <v>79</v>
      </c>
      <c r="BF56" s="66" t="s">
        <v>80</v>
      </c>
      <c r="BG56" s="66" t="s">
        <v>81</v>
      </c>
      <c r="BH56" s="66" t="s">
        <v>82</v>
      </c>
      <c r="BI56" s="66" t="s">
        <v>83</v>
      </c>
      <c r="BJ56" s="66" t="s">
        <v>84</v>
      </c>
      <c r="BK56" s="68" t="s">
        <v>85</v>
      </c>
    </row>
    <row r="57" spans="2:63">
      <c r="M57" s="46"/>
      <c r="N57" s="12">
        <f>I4</f>
        <v>1.4329736994151455E-2</v>
      </c>
      <c r="O57" s="12">
        <f>I5</f>
        <v>1.4032923976645434E-2</v>
      </c>
      <c r="P57" s="12">
        <f>I6</f>
        <v>4.9403246535298671E-2</v>
      </c>
      <c r="Q57" s="12">
        <f>I7</f>
        <v>3.2166928188706929E-2</v>
      </c>
      <c r="R57" s="12">
        <f>I8</f>
        <v>2.3524539054388303E-2</v>
      </c>
      <c r="S57" s="12">
        <f>I9</f>
        <v>3.4904886490825716E-2</v>
      </c>
      <c r="T57" s="12">
        <f>I10</f>
        <v>2.1119636247934118E-2</v>
      </c>
      <c r="U57" s="12">
        <f>I11</f>
        <v>2.1026492017981822E-2</v>
      </c>
      <c r="V57" s="12">
        <f>I12</f>
        <v>2.0294129386393158E-2</v>
      </c>
      <c r="W57" s="12">
        <f>I13</f>
        <v>1.1573889371113699E-2</v>
      </c>
      <c r="X57" s="12">
        <f>I14</f>
        <v>1.9269034640827184E-2</v>
      </c>
      <c r="Y57" s="12">
        <f>I15</f>
        <v>3.300205724350589E-2</v>
      </c>
      <c r="Z57" s="12">
        <f>I16</f>
        <v>8.0855881628640915E-3</v>
      </c>
      <c r="AA57" s="12">
        <f>I17</f>
        <v>3.5286296930605615E-2</v>
      </c>
      <c r="AB57" s="12">
        <f>I18</f>
        <v>1.1809816772412499E-2</v>
      </c>
      <c r="AC57" s="12">
        <f>I19</f>
        <v>2.7540257413403515E-2</v>
      </c>
      <c r="AD57" s="12">
        <f>I20</f>
        <v>1.0739092043880532E-2</v>
      </c>
      <c r="AE57" s="12">
        <f>I21</f>
        <v>1.8650923828722705E-2</v>
      </c>
      <c r="AF57" s="12">
        <f>I22</f>
        <v>2.8613575560221278E-2</v>
      </c>
      <c r="AG57" s="12">
        <f>I23</f>
        <v>6.6289549247292318E-3</v>
      </c>
      <c r="AH57" s="12">
        <f>I24</f>
        <v>8.0561876834071931E-3</v>
      </c>
      <c r="AI57" s="12">
        <f>I25</f>
        <v>1.9049010303652976E-2</v>
      </c>
      <c r="AJ57" s="12">
        <f>I26</f>
        <v>2.9230131839252823E-2</v>
      </c>
      <c r="AK57" s="12">
        <f>I27</f>
        <v>1.4896569511028314E-2</v>
      </c>
      <c r="AL57" s="12">
        <f>I28</f>
        <v>1.290021445998389E-2</v>
      </c>
      <c r="AM57" s="12">
        <f>I29</f>
        <v>1.706720017655005E-2</v>
      </c>
      <c r="AN57" s="12">
        <f>I30</f>
        <v>1.2066106014706314E-2</v>
      </c>
      <c r="AO57" s="12">
        <f>I31</f>
        <v>2.2074351517628453E-2</v>
      </c>
      <c r="AP57" s="12">
        <f>I32</f>
        <v>2.1161810678661824E-2</v>
      </c>
      <c r="AQ57" s="12">
        <f>I33</f>
        <v>3.6542537045999531E-3</v>
      </c>
      <c r="AR57" s="12">
        <f>I34</f>
        <v>2.2539169934104618E-2</v>
      </c>
      <c r="AS57" s="12">
        <f>I35</f>
        <v>2.167280118688648E-2</v>
      </c>
      <c r="AT57" s="12">
        <f>I36</f>
        <v>1.4173489244095488E-2</v>
      </c>
      <c r="AU57" s="12">
        <f>I37</f>
        <v>4.0857594094982401E-2</v>
      </c>
      <c r="AV57" s="12">
        <f>I38</f>
        <v>3.8653633903062624E-2</v>
      </c>
      <c r="AW57" s="12">
        <f>I39</f>
        <v>1.2961510188523042E-2</v>
      </c>
      <c r="AX57" s="12">
        <f>I40</f>
        <v>3.2155493949067543E-3</v>
      </c>
      <c r="AY57" s="12">
        <f>I41</f>
        <v>1.6112910670627176E-2</v>
      </c>
      <c r="AZ57" s="12">
        <f>I42</f>
        <v>8.1822776202893251E-3</v>
      </c>
      <c r="BA57" s="12">
        <f>I43</f>
        <v>8.7562183309643632E-3</v>
      </c>
      <c r="BB57" s="12">
        <f>I44</f>
        <v>1.0705889831363705E-2</v>
      </c>
      <c r="BC57" s="12">
        <f>I45</f>
        <v>1.499347668648545E-2</v>
      </c>
      <c r="BD57" s="12">
        <f>I46</f>
        <v>1.4388879395005251E-2</v>
      </c>
      <c r="BE57" s="12">
        <f>I47</f>
        <v>2.0655581183040443E-2</v>
      </c>
      <c r="BF57" s="12">
        <f>I48</f>
        <v>3.2368588053339878E-2</v>
      </c>
      <c r="BG57" s="12">
        <f>I49</f>
        <v>3.2587669323791861E-2</v>
      </c>
      <c r="BH57" s="12">
        <f>I50</f>
        <v>3.172739646506232E-2</v>
      </c>
      <c r="BI57" s="12">
        <f>I51</f>
        <v>1.1175387244771613E-2</v>
      </c>
      <c r="BJ57" s="12">
        <f>I52</f>
        <v>1.6432429212717314E-2</v>
      </c>
      <c r="BK57" s="13">
        <f>I53</f>
        <v>2.568165881861835E-2</v>
      </c>
    </row>
    <row r="58" spans="2:63" ht="7.5" customHeight="1"/>
    <row r="59" spans="2:63">
      <c r="B59" s="48" t="s">
        <v>13</v>
      </c>
      <c r="C59" s="126"/>
      <c r="D59" s="127"/>
      <c r="H59" s="152" t="s">
        <v>35</v>
      </c>
      <c r="I59" s="153"/>
      <c r="M59" s="154" t="s">
        <v>10</v>
      </c>
      <c r="N59" s="155"/>
    </row>
    <row r="60" spans="2:63">
      <c r="B60" s="44" t="s">
        <v>14</v>
      </c>
      <c r="C60" s="9"/>
      <c r="D60" s="122">
        <v>100000000</v>
      </c>
      <c r="H60" s="69" t="s">
        <v>30</v>
      </c>
      <c r="I60" s="128">
        <v>540.74</v>
      </c>
      <c r="M60" s="44" t="s">
        <v>11</v>
      </c>
      <c r="N60" s="54">
        <v>0.1</v>
      </c>
    </row>
    <row r="61" spans="2:63">
      <c r="B61" s="44" t="s">
        <v>15</v>
      </c>
      <c r="C61" s="9"/>
      <c r="D61" s="123">
        <f>N60</f>
        <v>0.1</v>
      </c>
      <c r="H61" s="70" t="s">
        <v>31</v>
      </c>
      <c r="I61" s="129">
        <v>0.39</v>
      </c>
      <c r="M61" s="46" t="s">
        <v>12</v>
      </c>
      <c r="N61" s="55">
        <f>SQRT(MMULT(N57:BK57,MMULT(N4:BK53,I4:I53)))</f>
        <v>0.10543608329265781</v>
      </c>
    </row>
    <row r="62" spans="2:63">
      <c r="B62" s="44" t="s">
        <v>16</v>
      </c>
      <c r="C62" s="9"/>
      <c r="D62" s="123"/>
      <c r="H62" s="70" t="s">
        <v>32</v>
      </c>
      <c r="I62" s="129">
        <v>0.46</v>
      </c>
    </row>
    <row r="63" spans="2:63" ht="15.6">
      <c r="B63" s="46" t="s">
        <v>17</v>
      </c>
      <c r="C63" s="12"/>
      <c r="D63" s="124">
        <f>N61</f>
        <v>0.10543608329265781</v>
      </c>
      <c r="H63" s="70" t="s">
        <v>33</v>
      </c>
      <c r="I63" s="129">
        <v>0.87</v>
      </c>
    </row>
    <row r="64" spans="2:63">
      <c r="H64" s="71" t="s">
        <v>34</v>
      </c>
      <c r="I64" s="130">
        <v>0.95</v>
      </c>
    </row>
    <row r="67" spans="2:15" ht="17.25" customHeight="1">
      <c r="B67" s="65" t="s">
        <v>19</v>
      </c>
      <c r="C67" s="66" t="s">
        <v>20</v>
      </c>
      <c r="D67" s="67" t="s">
        <v>21</v>
      </c>
      <c r="E67" s="67" t="s">
        <v>87</v>
      </c>
      <c r="F67" s="66" t="s">
        <v>3</v>
      </c>
      <c r="G67" s="66" t="s">
        <v>2</v>
      </c>
      <c r="H67" s="66" t="s">
        <v>23</v>
      </c>
      <c r="I67" s="66" t="s">
        <v>0</v>
      </c>
      <c r="J67" s="66" t="s">
        <v>24</v>
      </c>
      <c r="K67" s="66" t="s">
        <v>25</v>
      </c>
      <c r="L67" s="67" t="s">
        <v>26</v>
      </c>
      <c r="M67" s="67" t="s">
        <v>27</v>
      </c>
      <c r="N67" s="66" t="s">
        <v>28</v>
      </c>
      <c r="O67" s="68" t="s">
        <v>29</v>
      </c>
    </row>
    <row r="68" spans="2:15">
      <c r="B68" s="17" t="s">
        <v>36</v>
      </c>
      <c r="C68" s="57">
        <f t="shared" ref="C68:C99" si="0">I4</f>
        <v>1.4329736994151455E-2</v>
      </c>
      <c r="D68" s="23">
        <v>0.18539505618420674</v>
      </c>
      <c r="E68" s="24">
        <v>0.22655835439043892</v>
      </c>
      <c r="F68" s="25">
        <v>7233823.7666666666</v>
      </c>
      <c r="G68" s="9">
        <v>118.06</v>
      </c>
      <c r="H68" s="59">
        <f t="shared" ref="H68:H99" si="1">C68*$D$60</f>
        <v>1432973.6994151454</v>
      </c>
      <c r="I68" s="60">
        <f>ABS(H68/G68)</f>
        <v>12137.673212054426</v>
      </c>
      <c r="J68" s="61">
        <f t="shared" ref="J68:J99" si="2">ABS(I68/F68)</f>
        <v>1.6779055729812789E-3</v>
      </c>
      <c r="K68" s="62">
        <f>J68/(1+J68)</f>
        <v>1.6750949218765896E-3</v>
      </c>
      <c r="L68" s="9">
        <f t="shared" ref="L68:L99" si="3">($I$60*J68^$I$61)*E68^$I$62*($I$64*K68^$I$63+(1-$I$64))</f>
        <v>1.2123384374900248</v>
      </c>
      <c r="M68" s="59">
        <f>H68*(L68/10000)</f>
        <v>173.72490957132578</v>
      </c>
      <c r="N68" s="59">
        <f t="shared" ref="N68:N99" si="4">(D68*H68)</f>
        <v>265666.23951356148</v>
      </c>
      <c r="O68" s="63">
        <f>N68-M68</f>
        <v>265492.51460399013</v>
      </c>
    </row>
    <row r="69" spans="2:15">
      <c r="B69" s="18" t="s">
        <v>37</v>
      </c>
      <c r="C69" s="57">
        <f t="shared" si="0"/>
        <v>1.4032923976645434E-2</v>
      </c>
      <c r="D69" s="23">
        <v>0.12611587482635531</v>
      </c>
      <c r="E69" s="24">
        <v>0.20403365651273217</v>
      </c>
      <c r="F69" s="25">
        <v>9025754.7666666675</v>
      </c>
      <c r="G69" s="9">
        <v>38.46</v>
      </c>
      <c r="H69" s="59">
        <f t="shared" si="1"/>
        <v>1403292.3976645435</v>
      </c>
      <c r="I69" s="60">
        <f t="shared" ref="I69:I117" si="5">ABS(H69/G69)</f>
        <v>36487.061821750998</v>
      </c>
      <c r="J69" s="61">
        <f t="shared" si="2"/>
        <v>4.0425496554041826E-3</v>
      </c>
      <c r="K69" s="62">
        <f t="shared" ref="K69:K117" si="6">J69/(1+J69)</f>
        <v>4.0262732458814813E-3</v>
      </c>
      <c r="L69" s="9">
        <f t="shared" si="3"/>
        <v>1.7548134190278526</v>
      </c>
      <c r="M69" s="59">
        <f t="shared" ref="M69:M117" si="7">ABS(H69)*(L69/10000)</f>
        <v>246.25163302415103</v>
      </c>
      <c r="N69" s="59">
        <f t="shared" si="4"/>
        <v>176977.44836863759</v>
      </c>
      <c r="O69" s="63">
        <f t="shared" ref="O69:O117" si="8">N69-M69</f>
        <v>176731.19673561343</v>
      </c>
    </row>
    <row r="70" spans="2:15">
      <c r="B70" s="18" t="s">
        <v>38</v>
      </c>
      <c r="C70" s="57">
        <f t="shared" si="0"/>
        <v>4.9403246535298671E-2</v>
      </c>
      <c r="D70" s="23">
        <v>8.249436239818364E-2</v>
      </c>
      <c r="E70" s="24">
        <v>0.20957513236015671</v>
      </c>
      <c r="F70" s="25">
        <v>1556537.6666666667</v>
      </c>
      <c r="G70" s="9">
        <v>128.61000000000001</v>
      </c>
      <c r="H70" s="59">
        <f t="shared" si="1"/>
        <v>4940324.6535298675</v>
      </c>
      <c r="I70" s="60">
        <f t="shared" si="5"/>
        <v>38413.223338230833</v>
      </c>
      <c r="J70" s="61">
        <f t="shared" si="2"/>
        <v>2.4678633971314645E-2</v>
      </c>
      <c r="K70" s="62">
        <f t="shared" si="6"/>
        <v>2.4084267157663316E-2</v>
      </c>
      <c r="L70" s="9">
        <f t="shared" si="3"/>
        <v>5.4202987360140185</v>
      </c>
      <c r="M70" s="59">
        <f t="shared" si="7"/>
        <v>2677.8035475026832</v>
      </c>
      <c r="N70" s="59">
        <f t="shared" si="4"/>
        <v>407548.93233297393</v>
      </c>
      <c r="O70" s="63">
        <f t="shared" si="8"/>
        <v>404871.12878547126</v>
      </c>
    </row>
    <row r="71" spans="2:15">
      <c r="B71" s="18" t="s">
        <v>39</v>
      </c>
      <c r="C71" s="57">
        <f t="shared" si="0"/>
        <v>3.2166928188706929E-2</v>
      </c>
      <c r="D71" s="23">
        <v>2.5410638658743444E-2</v>
      </c>
      <c r="E71" s="24">
        <v>0.17389486300560345</v>
      </c>
      <c r="F71" s="25">
        <v>1806802.1666666667</v>
      </c>
      <c r="G71" s="9">
        <v>80.680000000000007</v>
      </c>
      <c r="H71" s="59">
        <f t="shared" si="1"/>
        <v>3216692.818870693</v>
      </c>
      <c r="I71" s="60">
        <f t="shared" si="5"/>
        <v>39869.767214559899</v>
      </c>
      <c r="J71" s="61">
        <f t="shared" si="2"/>
        <v>2.2066481848488612E-2</v>
      </c>
      <c r="K71" s="62">
        <f t="shared" si="6"/>
        <v>2.1590065069524267E-2</v>
      </c>
      <c r="L71" s="9">
        <f t="shared" si="3"/>
        <v>4.5778567526623108</v>
      </c>
      <c r="M71" s="59">
        <f t="shared" si="7"/>
        <v>1472.5558942107566</v>
      </c>
      <c r="N71" s="59">
        <f t="shared" si="4"/>
        <v>81738.21889649806</v>
      </c>
      <c r="O71" s="63">
        <f t="shared" si="8"/>
        <v>80265.6630022873</v>
      </c>
    </row>
    <row r="72" spans="2:15">
      <c r="B72" s="18" t="s">
        <v>40</v>
      </c>
      <c r="C72" s="57">
        <f t="shared" si="0"/>
        <v>2.3524539054388303E-2</v>
      </c>
      <c r="D72" s="23">
        <v>2.8056819177380926E-2</v>
      </c>
      <c r="E72" s="24">
        <v>0.12695171918391146</v>
      </c>
      <c r="F72" s="25">
        <v>845537.56666666665</v>
      </c>
      <c r="G72" s="9">
        <v>105.99</v>
      </c>
      <c r="H72" s="59">
        <f t="shared" si="1"/>
        <v>2352453.9054388301</v>
      </c>
      <c r="I72" s="60">
        <f t="shared" si="5"/>
        <v>22195.055245200776</v>
      </c>
      <c r="J72" s="61">
        <f t="shared" si="2"/>
        <v>2.6249638242212669E-2</v>
      </c>
      <c r="K72" s="62">
        <f t="shared" si="6"/>
        <v>2.5578219240275438E-2</v>
      </c>
      <c r="L72" s="9">
        <f t="shared" si="3"/>
        <v>4.5099424132193375</v>
      </c>
      <c r="M72" s="59">
        <f t="shared" si="7"/>
        <v>1060.9431643282053</v>
      </c>
      <c r="N72" s="59">
        <f t="shared" si="4"/>
        <v>66002.373848020827</v>
      </c>
      <c r="O72" s="63">
        <f t="shared" si="8"/>
        <v>64941.430683692619</v>
      </c>
    </row>
    <row r="73" spans="2:15">
      <c r="B73" s="18" t="s">
        <v>41</v>
      </c>
      <c r="C73" s="57">
        <f t="shared" si="0"/>
        <v>3.4904886490825716E-2</v>
      </c>
      <c r="D73" s="23">
        <v>3.6172502319460433E-2</v>
      </c>
      <c r="E73" s="24">
        <v>0.13015724784568017</v>
      </c>
      <c r="F73" s="25">
        <v>944330.76666666672</v>
      </c>
      <c r="G73" s="9">
        <v>77.17</v>
      </c>
      <c r="H73" s="59">
        <f t="shared" si="1"/>
        <v>3490488.6490825717</v>
      </c>
      <c r="I73" s="60">
        <f t="shared" si="5"/>
        <v>45231.160413147227</v>
      </c>
      <c r="J73" s="61">
        <f t="shared" si="2"/>
        <v>4.7897582086418547E-2</v>
      </c>
      <c r="K73" s="62">
        <f t="shared" si="6"/>
        <v>4.5708266633321143E-2</v>
      </c>
      <c r="L73" s="9">
        <f t="shared" si="3"/>
        <v>7.4319427577148334</v>
      </c>
      <c r="M73" s="59">
        <f t="shared" si="7"/>
        <v>2594.1111836435052</v>
      </c>
      <c r="N73" s="59">
        <f t="shared" si="4"/>
        <v>126259.70875498964</v>
      </c>
      <c r="O73" s="63">
        <f t="shared" si="8"/>
        <v>123665.59757134614</v>
      </c>
    </row>
    <row r="74" spans="2:15">
      <c r="B74" s="18" t="s">
        <v>42</v>
      </c>
      <c r="C74" s="57">
        <f t="shared" si="0"/>
        <v>2.1119636247934118E-2</v>
      </c>
      <c r="D74" s="23">
        <v>9.4287298692943666E-2</v>
      </c>
      <c r="E74" s="24">
        <v>0.14504345127407386</v>
      </c>
      <c r="F74" s="25">
        <v>5544893.5</v>
      </c>
      <c r="G74" s="9">
        <v>107.84</v>
      </c>
      <c r="H74" s="59">
        <f t="shared" si="1"/>
        <v>2111963.6247934117</v>
      </c>
      <c r="I74" s="60">
        <f t="shared" si="5"/>
        <v>19584.23242575493</v>
      </c>
      <c r="J74" s="61">
        <f t="shared" si="2"/>
        <v>3.5319402303678024E-3</v>
      </c>
      <c r="K74" s="62">
        <f t="shared" si="6"/>
        <v>3.5195095330568362E-3</v>
      </c>
      <c r="L74" s="9">
        <f t="shared" si="3"/>
        <v>1.4016530646486893</v>
      </c>
      <c r="M74" s="59">
        <f t="shared" si="7"/>
        <v>296.02402871182403</v>
      </c>
      <c r="N74" s="59">
        <f t="shared" si="4"/>
        <v>199131.34511952841</v>
      </c>
      <c r="O74" s="63">
        <f t="shared" si="8"/>
        <v>198835.32109081658</v>
      </c>
    </row>
    <row r="75" spans="2:15">
      <c r="B75" s="18" t="s">
        <v>43</v>
      </c>
      <c r="C75" s="57">
        <f t="shared" si="0"/>
        <v>2.1026492017981822E-2</v>
      </c>
      <c r="D75" s="23">
        <v>0.16773411004496994</v>
      </c>
      <c r="E75" s="24">
        <v>0.18072067145449117</v>
      </c>
      <c r="F75" s="25">
        <v>1074619.3999999999</v>
      </c>
      <c r="G75" s="9">
        <v>90.49</v>
      </c>
      <c r="H75" s="59">
        <f t="shared" si="1"/>
        <v>2102649.201798182</v>
      </c>
      <c r="I75" s="60">
        <f t="shared" si="5"/>
        <v>23236.260380132415</v>
      </c>
      <c r="J75" s="61">
        <f t="shared" si="2"/>
        <v>2.1622781405335152E-2</v>
      </c>
      <c r="K75" s="62">
        <f t="shared" si="6"/>
        <v>2.116513237458453E-2</v>
      </c>
      <c r="L75" s="9">
        <f t="shared" si="3"/>
        <v>4.5909373853632029</v>
      </c>
      <c r="M75" s="59">
        <f t="shared" si="7"/>
        <v>965.31308288393711</v>
      </c>
      <c r="N75" s="59">
        <f t="shared" si="4"/>
        <v>352685.99260038446</v>
      </c>
      <c r="O75" s="63">
        <f t="shared" si="8"/>
        <v>351720.67951750051</v>
      </c>
    </row>
    <row r="76" spans="2:15">
      <c r="B76" s="18" t="s">
        <v>44</v>
      </c>
      <c r="C76" s="57">
        <f t="shared" si="0"/>
        <v>2.0294129386393158E-2</v>
      </c>
      <c r="D76" s="23">
        <v>0.12781104204962071</v>
      </c>
      <c r="E76" s="24">
        <v>0.17316456355424611</v>
      </c>
      <c r="F76" s="25">
        <v>2688066.6</v>
      </c>
      <c r="G76" s="9">
        <v>62.84</v>
      </c>
      <c r="H76" s="59">
        <f t="shared" si="1"/>
        <v>2029412.9386393158</v>
      </c>
      <c r="I76" s="60">
        <f t="shared" si="5"/>
        <v>32294.922639072498</v>
      </c>
      <c r="J76" s="61">
        <f t="shared" si="2"/>
        <v>1.2014182475639739E-2</v>
      </c>
      <c r="K76" s="62">
        <f t="shared" si="6"/>
        <v>1.1871555442286437E-2</v>
      </c>
      <c r="L76" s="9">
        <f t="shared" si="3"/>
        <v>3.0150318262985984</v>
      </c>
      <c r="M76" s="59">
        <f t="shared" si="7"/>
        <v>611.87445986997022</v>
      </c>
      <c r="N76" s="59">
        <f t="shared" si="4"/>
        <v>259381.38243647391</v>
      </c>
      <c r="O76" s="63">
        <f t="shared" si="8"/>
        <v>258769.50797660396</v>
      </c>
    </row>
    <row r="77" spans="2:15">
      <c r="B77" s="18" t="s">
        <v>45</v>
      </c>
      <c r="C77" s="57">
        <f t="shared" si="0"/>
        <v>1.1573889371113699E-2</v>
      </c>
      <c r="D77" s="23">
        <v>0.12518564230258197</v>
      </c>
      <c r="E77" s="24">
        <v>0.1966309121858453</v>
      </c>
      <c r="F77" s="25">
        <v>3672795.6333333333</v>
      </c>
      <c r="G77" s="9">
        <v>96.74</v>
      </c>
      <c r="H77" s="59">
        <f t="shared" si="1"/>
        <v>1157388.93711137</v>
      </c>
      <c r="I77" s="60">
        <f t="shared" si="5"/>
        <v>11963.912932720386</v>
      </c>
      <c r="J77" s="61">
        <f t="shared" si="2"/>
        <v>3.2574404151810244E-3</v>
      </c>
      <c r="K77" s="62">
        <f t="shared" si="6"/>
        <v>3.2468639493298829E-3</v>
      </c>
      <c r="L77" s="9">
        <f t="shared" si="3"/>
        <v>1.5492223505581202</v>
      </c>
      <c r="M77" s="59">
        <f t="shared" si="7"/>
        <v>179.3052809661641</v>
      </c>
      <c r="N77" s="59">
        <f t="shared" si="4"/>
        <v>144888.47748618951</v>
      </c>
      <c r="O77" s="63">
        <f t="shared" si="8"/>
        <v>144709.17220522335</v>
      </c>
    </row>
    <row r="78" spans="2:15">
      <c r="B78" s="18" t="s">
        <v>46</v>
      </c>
      <c r="C78" s="57">
        <f t="shared" si="0"/>
        <v>1.9269034640827184E-2</v>
      </c>
      <c r="D78" s="23">
        <v>0.10291656298644071</v>
      </c>
      <c r="E78" s="24">
        <v>0.3537774379458456</v>
      </c>
      <c r="F78" s="25">
        <v>837479.7</v>
      </c>
      <c r="G78" s="9">
        <v>446.3</v>
      </c>
      <c r="H78" s="59">
        <f t="shared" si="1"/>
        <v>1926903.4640827184</v>
      </c>
      <c r="I78" s="60">
        <f t="shared" si="5"/>
        <v>4317.5072016193553</v>
      </c>
      <c r="J78" s="61">
        <f t="shared" si="2"/>
        <v>5.1553574392541757E-3</v>
      </c>
      <c r="K78" s="62">
        <f t="shared" si="6"/>
        <v>5.1289160437726026E-3</v>
      </c>
      <c r="L78" s="9">
        <f t="shared" si="3"/>
        <v>2.5641561176067422</v>
      </c>
      <c r="M78" s="59">
        <f t="shared" si="7"/>
        <v>494.08813054653251</v>
      </c>
      <c r="N78" s="59">
        <f t="shared" si="4"/>
        <v>198310.28173005988</v>
      </c>
      <c r="O78" s="63">
        <f t="shared" si="8"/>
        <v>197816.19359951335</v>
      </c>
    </row>
    <row r="79" spans="2:15">
      <c r="B79" s="18" t="s">
        <v>47</v>
      </c>
      <c r="C79" s="57">
        <f t="shared" si="0"/>
        <v>3.300205724350589E-2</v>
      </c>
      <c r="D79" s="23">
        <v>2.451727642500174E-2</v>
      </c>
      <c r="E79" s="24">
        <v>0.35217081211054491</v>
      </c>
      <c r="F79" s="25">
        <v>8448529.6333333328</v>
      </c>
      <c r="G79" s="9">
        <v>65.930000000000007</v>
      </c>
      <c r="H79" s="59">
        <f t="shared" si="1"/>
        <v>3300205.7243505889</v>
      </c>
      <c r="I79" s="60">
        <f t="shared" si="5"/>
        <v>50056.206952079301</v>
      </c>
      <c r="J79" s="61">
        <f t="shared" si="2"/>
        <v>5.9248424429482445E-3</v>
      </c>
      <c r="K79" s="62">
        <f t="shared" si="6"/>
        <v>5.8899454441938351E-3</v>
      </c>
      <c r="L79" s="9">
        <f t="shared" si="3"/>
        <v>2.757458014946816</v>
      </c>
      <c r="M79" s="59">
        <f t="shared" si="7"/>
        <v>910.01787255838929</v>
      </c>
      <c r="N79" s="59">
        <f t="shared" si="4"/>
        <v>80912.056003276477</v>
      </c>
      <c r="O79" s="63">
        <f t="shared" si="8"/>
        <v>80002.038130718094</v>
      </c>
    </row>
    <row r="80" spans="2:15">
      <c r="B80" s="18" t="s">
        <v>48</v>
      </c>
      <c r="C80" s="57">
        <f t="shared" si="0"/>
        <v>8.0855881628640915E-3</v>
      </c>
      <c r="D80" s="23">
        <v>6.2935999685084745E-2</v>
      </c>
      <c r="E80" s="24">
        <v>0.29410993351437398</v>
      </c>
      <c r="F80" s="25">
        <v>1481574.3333333333</v>
      </c>
      <c r="G80" s="9">
        <v>65.239999999999995</v>
      </c>
      <c r="H80" s="59">
        <f t="shared" si="1"/>
        <v>808558.81628640916</v>
      </c>
      <c r="I80" s="60">
        <f t="shared" si="5"/>
        <v>12393.605399852991</v>
      </c>
      <c r="J80" s="61">
        <f t="shared" si="2"/>
        <v>8.3651593585379741E-3</v>
      </c>
      <c r="K80" s="62">
        <f t="shared" si="6"/>
        <v>8.2957639709204077E-3</v>
      </c>
      <c r="L80" s="9">
        <f t="shared" si="3"/>
        <v>3.0841061813489041</v>
      </c>
      <c r="M80" s="59">
        <f t="shared" si="7"/>
        <v>249.36812432930674</v>
      </c>
      <c r="N80" s="59">
        <f t="shared" si="4"/>
        <v>50887.457407173941</v>
      </c>
      <c r="O80" s="63">
        <f t="shared" si="8"/>
        <v>50638.089282844638</v>
      </c>
    </row>
    <row r="81" spans="2:15">
      <c r="B81" s="18" t="s">
        <v>49</v>
      </c>
      <c r="C81" s="57">
        <f t="shared" si="0"/>
        <v>3.5286296930605615E-2</v>
      </c>
      <c r="D81" s="23">
        <v>3.2594333838350455E-2</v>
      </c>
      <c r="E81" s="24">
        <v>0.29612696173953418</v>
      </c>
      <c r="F81" s="25">
        <v>8488941.333333334</v>
      </c>
      <c r="G81" s="9">
        <v>60.44</v>
      </c>
      <c r="H81" s="59">
        <f t="shared" si="1"/>
        <v>3528629.6930605615</v>
      </c>
      <c r="I81" s="60">
        <f t="shared" si="5"/>
        <v>58382.357595310415</v>
      </c>
      <c r="J81" s="61">
        <f t="shared" si="2"/>
        <v>6.8774603690641293E-3</v>
      </c>
      <c r="K81" s="62">
        <f t="shared" si="6"/>
        <v>6.8304839861478691E-3</v>
      </c>
      <c r="L81" s="9">
        <f t="shared" si="3"/>
        <v>2.7650596465105557</v>
      </c>
      <c r="M81" s="59">
        <f t="shared" si="7"/>
        <v>975.68715717606869</v>
      </c>
      <c r="N81" s="59">
        <f t="shared" si="4"/>
        <v>115013.33420753204</v>
      </c>
      <c r="O81" s="63">
        <f t="shared" si="8"/>
        <v>114037.64705035597</v>
      </c>
    </row>
    <row r="82" spans="2:15">
      <c r="B82" s="18" t="s">
        <v>50</v>
      </c>
      <c r="C82" s="57">
        <f t="shared" si="0"/>
        <v>1.1809816772412499E-2</v>
      </c>
      <c r="D82" s="23">
        <v>3.7745314033900738E-2</v>
      </c>
      <c r="E82" s="24">
        <v>0.24859251373330088</v>
      </c>
      <c r="F82" s="25">
        <v>4044847.0333333332</v>
      </c>
      <c r="G82" s="9">
        <v>63.32</v>
      </c>
      <c r="H82" s="59">
        <f t="shared" si="1"/>
        <v>1180981.6772412499</v>
      </c>
      <c r="I82" s="60">
        <f t="shared" si="5"/>
        <v>18651.00564183907</v>
      </c>
      <c r="J82" s="61">
        <f t="shared" si="2"/>
        <v>4.6110533941425454E-3</v>
      </c>
      <c r="K82" s="62">
        <f t="shared" si="6"/>
        <v>4.5898891701059898E-3</v>
      </c>
      <c r="L82" s="9">
        <f t="shared" si="3"/>
        <v>2.0560051150030527</v>
      </c>
      <c r="M82" s="59">
        <f t="shared" si="7"/>
        <v>242.81043691328944</v>
      </c>
      <c r="N82" s="59">
        <f t="shared" si="4"/>
        <v>44576.524275753785</v>
      </c>
      <c r="O82" s="63">
        <f t="shared" si="8"/>
        <v>44333.713838840493</v>
      </c>
    </row>
    <row r="83" spans="2:15">
      <c r="B83" s="18" t="s">
        <v>51</v>
      </c>
      <c r="C83" s="57">
        <f t="shared" si="0"/>
        <v>2.7540257413403515E-2</v>
      </c>
      <c r="D83" s="23">
        <v>4.153513047507524E-2</v>
      </c>
      <c r="E83" s="24">
        <v>0.17311007008601315</v>
      </c>
      <c r="F83" s="25">
        <v>2143735.8333333335</v>
      </c>
      <c r="G83" s="9">
        <v>254.03</v>
      </c>
      <c r="H83" s="59">
        <f t="shared" si="1"/>
        <v>2754025.7413403513</v>
      </c>
      <c r="I83" s="60">
        <f t="shared" si="5"/>
        <v>10841.340555605051</v>
      </c>
      <c r="J83" s="61">
        <f t="shared" si="2"/>
        <v>5.0572185187330917E-3</v>
      </c>
      <c r="K83" s="62">
        <f t="shared" si="6"/>
        <v>5.0317717494596853E-3</v>
      </c>
      <c r="L83" s="9">
        <f t="shared" si="3"/>
        <v>1.8270007715292693</v>
      </c>
      <c r="M83" s="59">
        <f t="shared" si="7"/>
        <v>503.16071542402892</v>
      </c>
      <c r="N83" s="59">
        <f t="shared" si="4"/>
        <v>114388.81849828731</v>
      </c>
      <c r="O83" s="63">
        <f t="shared" si="8"/>
        <v>113885.65778286327</v>
      </c>
    </row>
    <row r="84" spans="2:15">
      <c r="B84" s="18" t="s">
        <v>52</v>
      </c>
      <c r="C84" s="57">
        <f t="shared" si="0"/>
        <v>1.0739092043880532E-2</v>
      </c>
      <c r="D84" s="23">
        <v>0.23339716548749667</v>
      </c>
      <c r="E84" s="24">
        <v>0.19762062873432765</v>
      </c>
      <c r="F84" s="25">
        <v>1507693.4</v>
      </c>
      <c r="G84" s="9">
        <v>43.61</v>
      </c>
      <c r="H84" s="59">
        <f t="shared" si="1"/>
        <v>1073909.2043880532</v>
      </c>
      <c r="I84" s="60">
        <f t="shared" si="5"/>
        <v>24625.297050861114</v>
      </c>
      <c r="J84" s="61">
        <f t="shared" si="2"/>
        <v>1.6333093353636169E-2</v>
      </c>
      <c r="K84" s="62">
        <f t="shared" si="6"/>
        <v>1.6070610570931218E-2</v>
      </c>
      <c r="L84" s="9">
        <f t="shared" si="3"/>
        <v>3.9234338687751622</v>
      </c>
      <c r="M84" s="59">
        <f t="shared" si="7"/>
        <v>421.34117444854758</v>
      </c>
      <c r="N84" s="59">
        <f t="shared" si="4"/>
        <v>250647.36429510434</v>
      </c>
      <c r="O84" s="63">
        <f t="shared" si="8"/>
        <v>250226.02312065579</v>
      </c>
    </row>
    <row r="85" spans="2:15">
      <c r="B85" s="18" t="s">
        <v>53</v>
      </c>
      <c r="C85" s="57">
        <f t="shared" si="0"/>
        <v>1.8650923828722705E-2</v>
      </c>
      <c r="D85" s="23">
        <v>0.14545420280145357</v>
      </c>
      <c r="E85" s="24">
        <v>0.19793928045451778</v>
      </c>
      <c r="F85" s="25">
        <v>3450691.1666666665</v>
      </c>
      <c r="G85" s="9">
        <v>76.790000000000006</v>
      </c>
      <c r="H85" s="59">
        <f t="shared" si="1"/>
        <v>1865092.3828722704</v>
      </c>
      <c r="I85" s="60">
        <f t="shared" si="5"/>
        <v>24288.219597242743</v>
      </c>
      <c r="J85" s="61">
        <f t="shared" si="2"/>
        <v>7.0386535404456151E-3</v>
      </c>
      <c r="K85" s="62">
        <f t="shared" si="6"/>
        <v>6.9894571729693013E-3</v>
      </c>
      <c r="L85" s="9">
        <f t="shared" si="3"/>
        <v>2.3275316255880685</v>
      </c>
      <c r="M85" s="59">
        <f t="shared" si="7"/>
        <v>434.10615057786197</v>
      </c>
      <c r="N85" s="59">
        <f t="shared" si="4"/>
        <v>271285.52570174955</v>
      </c>
      <c r="O85" s="63">
        <f t="shared" si="8"/>
        <v>270851.41955117171</v>
      </c>
    </row>
    <row r="86" spans="2:15">
      <c r="B86" s="18" t="s">
        <v>54</v>
      </c>
      <c r="C86" s="57">
        <f t="shared" si="0"/>
        <v>2.8613575560221278E-2</v>
      </c>
      <c r="D86" s="23">
        <v>2.8016444928545655E-2</v>
      </c>
      <c r="E86" s="24">
        <v>0.19483069348737456</v>
      </c>
      <c r="F86" s="25">
        <v>5090430.8666666662</v>
      </c>
      <c r="G86" s="9">
        <v>76.36</v>
      </c>
      <c r="H86" s="59">
        <f t="shared" si="1"/>
        <v>2861357.5560221276</v>
      </c>
      <c r="I86" s="60">
        <f t="shared" si="5"/>
        <v>37471.942849949286</v>
      </c>
      <c r="J86" s="61">
        <f t="shared" si="2"/>
        <v>7.3612516958680933E-3</v>
      </c>
      <c r="K86" s="62">
        <f t="shared" si="6"/>
        <v>7.3074596461553442E-3</v>
      </c>
      <c r="L86" s="9">
        <f t="shared" si="3"/>
        <v>2.370132357525462</v>
      </c>
      <c r="M86" s="59">
        <f t="shared" si="7"/>
        <v>678.179612997802</v>
      </c>
      <c r="N86" s="59">
        <f t="shared" si="4"/>
        <v>80165.06638917193</v>
      </c>
      <c r="O86" s="63">
        <f t="shared" si="8"/>
        <v>79486.886776174128</v>
      </c>
    </row>
    <row r="87" spans="2:15">
      <c r="B87" s="18" t="s">
        <v>55</v>
      </c>
      <c r="C87" s="57">
        <f t="shared" si="0"/>
        <v>6.6289549247292318E-3</v>
      </c>
      <c r="D87" s="23">
        <v>-3.3129747491181138E-2</v>
      </c>
      <c r="E87" s="24">
        <v>0.18005058534598106</v>
      </c>
      <c r="F87" s="25">
        <v>3880893.6666666665</v>
      </c>
      <c r="G87" s="9">
        <v>44.95</v>
      </c>
      <c r="H87" s="59">
        <f t="shared" si="1"/>
        <v>662895.49247292313</v>
      </c>
      <c r="I87" s="60">
        <f t="shared" si="5"/>
        <v>14747.396940443228</v>
      </c>
      <c r="J87" s="61">
        <f t="shared" si="2"/>
        <v>3.8000002595046352E-3</v>
      </c>
      <c r="K87" s="62">
        <f t="shared" si="6"/>
        <v>3.7856149218193371E-3</v>
      </c>
      <c r="L87" s="9">
        <f t="shared" si="3"/>
        <v>1.6057848565082418</v>
      </c>
      <c r="M87" s="59">
        <f t="shared" si="7"/>
        <v>106.44675432605931</v>
      </c>
      <c r="N87" s="59">
        <f t="shared" si="4"/>
        <v>-21961.560278670109</v>
      </c>
      <c r="O87" s="63">
        <f t="shared" si="8"/>
        <v>-22068.007032996167</v>
      </c>
    </row>
    <row r="88" spans="2:15">
      <c r="B88" s="18" t="s">
        <v>56</v>
      </c>
      <c r="C88" s="57">
        <f t="shared" si="0"/>
        <v>8.0561876834071931E-3</v>
      </c>
      <c r="D88" s="23">
        <v>7.8827560421147358E-2</v>
      </c>
      <c r="E88" s="24">
        <v>0.20545195892320467</v>
      </c>
      <c r="F88" s="25">
        <v>2156011.4</v>
      </c>
      <c r="G88" s="9">
        <v>109.31</v>
      </c>
      <c r="H88" s="59">
        <f t="shared" si="1"/>
        <v>805618.76834071928</v>
      </c>
      <c r="I88" s="60">
        <f t="shared" si="5"/>
        <v>7370.0372183763538</v>
      </c>
      <c r="J88" s="61">
        <f t="shared" si="2"/>
        <v>3.4183665347856484E-3</v>
      </c>
      <c r="K88" s="62">
        <f t="shared" si="6"/>
        <v>3.4067211133384646E-3</v>
      </c>
      <c r="L88" s="9">
        <f t="shared" si="3"/>
        <v>1.6187334005733114</v>
      </c>
      <c r="M88" s="59">
        <f t="shared" si="7"/>
        <v>130.40820084418553</v>
      </c>
      <c r="N88" s="59">
        <f t="shared" si="4"/>
        <v>63504.962137788367</v>
      </c>
      <c r="O88" s="63">
        <f t="shared" si="8"/>
        <v>63374.553936944183</v>
      </c>
    </row>
    <row r="89" spans="2:15">
      <c r="B89" s="18" t="s">
        <v>57</v>
      </c>
      <c r="C89" s="57">
        <f t="shared" si="0"/>
        <v>1.9049010303652976E-2</v>
      </c>
      <c r="D89" s="23">
        <v>4.7473962101945454E-2</v>
      </c>
      <c r="E89" s="24">
        <v>0.1943880220755814</v>
      </c>
      <c r="F89" s="25">
        <v>2354258.9</v>
      </c>
      <c r="G89" s="9">
        <v>37.67</v>
      </c>
      <c r="H89" s="59">
        <f t="shared" si="1"/>
        <v>1904901.0303652976</v>
      </c>
      <c r="I89" s="60">
        <f t="shared" si="5"/>
        <v>50568.118671762611</v>
      </c>
      <c r="J89" s="61">
        <f t="shared" si="2"/>
        <v>2.1479421261511474E-2</v>
      </c>
      <c r="K89" s="62">
        <f t="shared" si="6"/>
        <v>2.1027757206292731E-2</v>
      </c>
      <c r="L89" s="9">
        <f t="shared" si="3"/>
        <v>4.7245351365334898</v>
      </c>
      <c r="M89" s="59">
        <f t="shared" si="7"/>
        <v>899.9771849579696</v>
      </c>
      <c r="N89" s="59">
        <f t="shared" si="4"/>
        <v>90433.199323518988</v>
      </c>
      <c r="O89" s="63">
        <f t="shared" si="8"/>
        <v>89533.222138561017</v>
      </c>
    </row>
    <row r="90" spans="2:15">
      <c r="B90" s="18" t="s">
        <v>58</v>
      </c>
      <c r="C90" s="57">
        <f t="shared" si="0"/>
        <v>2.9230131839252823E-2</v>
      </c>
      <c r="D90" s="23">
        <v>9.971812121376912E-2</v>
      </c>
      <c r="E90" s="24">
        <v>0.11996164216784665</v>
      </c>
      <c r="F90" s="25">
        <v>2058401.3666666667</v>
      </c>
      <c r="G90" s="9">
        <v>59.86</v>
      </c>
      <c r="H90" s="59">
        <f t="shared" si="1"/>
        <v>2923013.1839252822</v>
      </c>
      <c r="I90" s="60">
        <f t="shared" si="5"/>
        <v>48830.824990398971</v>
      </c>
      <c r="J90" s="61">
        <f t="shared" si="2"/>
        <v>2.372269363067642E-2</v>
      </c>
      <c r="K90" s="62">
        <f t="shared" si="6"/>
        <v>2.3172968400791107E-2</v>
      </c>
      <c r="L90" s="9">
        <f t="shared" si="3"/>
        <v>4.0712084822015857</v>
      </c>
      <c r="M90" s="59">
        <f t="shared" si="7"/>
        <v>1190.0196067983672</v>
      </c>
      <c r="N90" s="59">
        <f t="shared" si="4"/>
        <v>291477.38298410649</v>
      </c>
      <c r="O90" s="63">
        <f t="shared" si="8"/>
        <v>290287.36337730812</v>
      </c>
    </row>
    <row r="91" spans="2:15">
      <c r="B91" s="18" t="s">
        <v>59</v>
      </c>
      <c r="C91" s="57">
        <f t="shared" si="0"/>
        <v>1.4896569511028314E-2</v>
      </c>
      <c r="D91" s="23">
        <v>0.13099113780256469</v>
      </c>
      <c r="E91" s="24">
        <v>0.13868772330375123</v>
      </c>
      <c r="F91" s="25">
        <v>3570327.0666666669</v>
      </c>
      <c r="G91" s="9">
        <v>143.94</v>
      </c>
      <c r="H91" s="59">
        <f t="shared" si="1"/>
        <v>1489656.9511028314</v>
      </c>
      <c r="I91" s="60">
        <f t="shared" si="5"/>
        <v>10349.152084916155</v>
      </c>
      <c r="J91" s="61">
        <f t="shared" si="2"/>
        <v>2.8986565913072899E-3</v>
      </c>
      <c r="K91" s="62">
        <f t="shared" si="6"/>
        <v>2.89027866600137E-3</v>
      </c>
      <c r="L91" s="9">
        <f t="shared" si="3"/>
        <v>1.2467294682100742</v>
      </c>
      <c r="M91" s="59">
        <f t="shared" si="7"/>
        <v>185.71992184638736</v>
      </c>
      <c r="N91" s="59">
        <f t="shared" si="4"/>
        <v>195131.85896045936</v>
      </c>
      <c r="O91" s="63">
        <f t="shared" si="8"/>
        <v>194946.13903861298</v>
      </c>
    </row>
    <row r="92" spans="2:15">
      <c r="B92" s="18" t="s">
        <v>60</v>
      </c>
      <c r="C92" s="57">
        <f t="shared" si="0"/>
        <v>1.290021445998389E-2</v>
      </c>
      <c r="D92" s="23">
        <v>3.7005950890860312E-3</v>
      </c>
      <c r="E92" s="24">
        <v>0.20854062950970134</v>
      </c>
      <c r="F92" s="25">
        <v>2590933.0666666669</v>
      </c>
      <c r="G92" s="9">
        <v>79.92</v>
      </c>
      <c r="H92" s="59">
        <f t="shared" si="1"/>
        <v>1290021.445998389</v>
      </c>
      <c r="I92" s="60">
        <f t="shared" si="5"/>
        <v>16141.409484464328</v>
      </c>
      <c r="J92" s="61">
        <f t="shared" si="2"/>
        <v>6.2299600449466103E-3</v>
      </c>
      <c r="K92" s="62">
        <f t="shared" si="6"/>
        <v>6.1913879454238551E-3</v>
      </c>
      <c r="L92" s="9">
        <f t="shared" si="3"/>
        <v>2.2272726519404547</v>
      </c>
      <c r="M92" s="59">
        <f t="shared" si="7"/>
        <v>287.32294870888921</v>
      </c>
      <c r="N92" s="59">
        <f t="shared" si="4"/>
        <v>4773.8470278772993</v>
      </c>
      <c r="O92" s="63">
        <f t="shared" si="8"/>
        <v>4486.52407916841</v>
      </c>
    </row>
    <row r="93" spans="2:15">
      <c r="B93" s="18" t="s">
        <v>61</v>
      </c>
      <c r="C93" s="57">
        <f t="shared" si="0"/>
        <v>1.706720017655005E-2</v>
      </c>
      <c r="D93" s="23">
        <v>9.0784281921143239E-2</v>
      </c>
      <c r="E93" s="24">
        <v>0.26276797601684909</v>
      </c>
      <c r="F93" s="25">
        <v>2235364.9333333331</v>
      </c>
      <c r="G93" s="9">
        <v>11.97</v>
      </c>
      <c r="H93" s="59">
        <f t="shared" si="1"/>
        <v>1706720.017655005</v>
      </c>
      <c r="I93" s="60">
        <f t="shared" si="5"/>
        <v>142583.12595279908</v>
      </c>
      <c r="J93" s="61">
        <f t="shared" si="2"/>
        <v>6.3785167167394838E-2</v>
      </c>
      <c r="K93" s="62">
        <f t="shared" si="6"/>
        <v>5.9960572055389218E-2</v>
      </c>
      <c r="L93" s="9">
        <f t="shared" si="3"/>
        <v>13.207243333959783</v>
      </c>
      <c r="M93" s="59">
        <f t="shared" si="7"/>
        <v>2254.1066576109788</v>
      </c>
      <c r="N93" s="59">
        <f t="shared" si="4"/>
        <v>154943.35124325054</v>
      </c>
      <c r="O93" s="63">
        <f t="shared" si="8"/>
        <v>152689.24458563956</v>
      </c>
    </row>
    <row r="94" spans="2:15">
      <c r="B94" s="18" t="s">
        <v>62</v>
      </c>
      <c r="C94" s="57">
        <f t="shared" si="0"/>
        <v>1.2066106014706314E-2</v>
      </c>
      <c r="D94" s="23">
        <v>0.12284459660589514</v>
      </c>
      <c r="E94" s="24">
        <v>0.26057734261399046</v>
      </c>
      <c r="F94" s="25">
        <v>7816055.9000000004</v>
      </c>
      <c r="G94" s="9">
        <v>45.58</v>
      </c>
      <c r="H94" s="59">
        <f t="shared" si="1"/>
        <v>1206610.6014706315</v>
      </c>
      <c r="I94" s="60">
        <f t="shared" si="5"/>
        <v>26472.369492554444</v>
      </c>
      <c r="J94" s="61">
        <f t="shared" si="2"/>
        <v>3.3869217200141115E-3</v>
      </c>
      <c r="K94" s="62">
        <f t="shared" si="6"/>
        <v>3.3754892023191035E-3</v>
      </c>
      <c r="L94" s="9">
        <f t="shared" si="3"/>
        <v>1.7975478211848706</v>
      </c>
      <c r="M94" s="59">
        <f t="shared" si="7"/>
        <v>216.89402576921</v>
      </c>
      <c r="N94" s="59">
        <f t="shared" si="4"/>
        <v>148225.59259805625</v>
      </c>
      <c r="O94" s="63">
        <f t="shared" si="8"/>
        <v>148008.69857228704</v>
      </c>
    </row>
    <row r="95" spans="2:15">
      <c r="B95" s="18" t="s">
        <v>63</v>
      </c>
      <c r="C95" s="57">
        <f t="shared" si="0"/>
        <v>2.2074351517628453E-2</v>
      </c>
      <c r="D95" s="23">
        <v>0.15499886522079154</v>
      </c>
      <c r="E95" s="24">
        <v>0.23774795997281387</v>
      </c>
      <c r="F95" s="25">
        <v>10592967.566666666</v>
      </c>
      <c r="G95" s="9">
        <v>170.87</v>
      </c>
      <c r="H95" s="59">
        <f t="shared" si="1"/>
        <v>2207435.1517628455</v>
      </c>
      <c r="I95" s="60">
        <f t="shared" si="5"/>
        <v>12918.798804721984</v>
      </c>
      <c r="J95" s="61">
        <f t="shared" si="2"/>
        <v>1.2195637080372177E-3</v>
      </c>
      <c r="K95" s="62">
        <f t="shared" si="6"/>
        <v>1.2180781840903493E-3</v>
      </c>
      <c r="L95" s="9">
        <f t="shared" si="3"/>
        <v>1.0764592387174654</v>
      </c>
      <c r="M95" s="59">
        <f t="shared" si="7"/>
        <v>237.62139629848053</v>
      </c>
      <c r="N95" s="59">
        <f t="shared" si="4"/>
        <v>342149.94357172679</v>
      </c>
      <c r="O95" s="63">
        <f t="shared" si="8"/>
        <v>341912.32217542833</v>
      </c>
    </row>
    <row r="96" spans="2:15">
      <c r="B96" s="18" t="s">
        <v>64</v>
      </c>
      <c r="C96" s="57">
        <f t="shared" si="0"/>
        <v>2.1161810678661824E-2</v>
      </c>
      <c r="D96" s="23">
        <v>0.10539304434549332</v>
      </c>
      <c r="E96" s="24">
        <v>0.16986191191196862</v>
      </c>
      <c r="F96" s="25">
        <v>2649314.2999999998</v>
      </c>
      <c r="G96" s="9">
        <v>67.23</v>
      </c>
      <c r="H96" s="59">
        <f t="shared" si="1"/>
        <v>2116181.0678661824</v>
      </c>
      <c r="I96" s="60">
        <f t="shared" si="5"/>
        <v>31476.737585396138</v>
      </c>
      <c r="J96" s="61">
        <f t="shared" si="2"/>
        <v>1.1881088470853058E-2</v>
      </c>
      <c r="K96" s="62">
        <f t="shared" si="6"/>
        <v>1.1741585652922585E-2</v>
      </c>
      <c r="L96" s="9">
        <f t="shared" si="3"/>
        <v>2.9673639019294891</v>
      </c>
      <c r="M96" s="59">
        <f t="shared" si="7"/>
        <v>627.94793107327075</v>
      </c>
      <c r="N96" s="59">
        <f t="shared" si="4"/>
        <v>223030.76512871397</v>
      </c>
      <c r="O96" s="63">
        <f t="shared" si="8"/>
        <v>222402.81719764072</v>
      </c>
    </row>
    <row r="97" spans="2:15">
      <c r="B97" s="18" t="s">
        <v>65</v>
      </c>
      <c r="C97" s="57">
        <f t="shared" si="0"/>
        <v>3.6542537045999531E-3</v>
      </c>
      <c r="D97" s="23">
        <v>0.2050716383592936</v>
      </c>
      <c r="E97" s="24">
        <v>0.19996894139951682</v>
      </c>
      <c r="F97" s="25">
        <v>2234590.5333333332</v>
      </c>
      <c r="G97" s="9">
        <v>14.04</v>
      </c>
      <c r="H97" s="59">
        <f t="shared" si="1"/>
        <v>365425.37045999529</v>
      </c>
      <c r="I97" s="60">
        <f t="shared" si="5"/>
        <v>26027.448038461203</v>
      </c>
      <c r="J97" s="61">
        <f t="shared" si="2"/>
        <v>1.164752452416243E-2</v>
      </c>
      <c r="K97" s="62">
        <f t="shared" si="6"/>
        <v>1.1513421662985779E-2</v>
      </c>
      <c r="L97" s="9">
        <f t="shared" si="3"/>
        <v>3.158713569634509</v>
      </c>
      <c r="M97" s="59">
        <f t="shared" si="7"/>
        <v>115.42740763607046</v>
      </c>
      <c r="N97" s="59">
        <f t="shared" si="4"/>
        <v>74938.379418283046</v>
      </c>
      <c r="O97" s="63">
        <f t="shared" si="8"/>
        <v>74822.952010646972</v>
      </c>
    </row>
    <row r="98" spans="2:15">
      <c r="B98" s="18" t="s">
        <v>66</v>
      </c>
      <c r="C98" s="57">
        <f t="shared" si="0"/>
        <v>2.2539169934104618E-2</v>
      </c>
      <c r="D98" s="23">
        <v>0.16553683323669985</v>
      </c>
      <c r="E98" s="24">
        <v>0.25193557770281999</v>
      </c>
      <c r="F98" s="25">
        <v>664065.96666666667</v>
      </c>
      <c r="G98" s="9">
        <v>225.58</v>
      </c>
      <c r="H98" s="59">
        <f t="shared" si="1"/>
        <v>2253916.9934104616</v>
      </c>
      <c r="I98" s="60">
        <f t="shared" si="5"/>
        <v>9991.6525995676093</v>
      </c>
      <c r="J98" s="61">
        <f t="shared" si="2"/>
        <v>1.5046174779474885E-2</v>
      </c>
      <c r="K98" s="62">
        <f t="shared" si="6"/>
        <v>1.4823143176460678E-2</v>
      </c>
      <c r="L98" s="9">
        <f t="shared" si="3"/>
        <v>4.14992316901942</v>
      </c>
      <c r="M98" s="59">
        <f t="shared" si="7"/>
        <v>935.35823520006659</v>
      </c>
      <c r="N98" s="59">
        <f t="shared" si="4"/>
        <v>373106.28146755148</v>
      </c>
      <c r="O98" s="63">
        <f t="shared" si="8"/>
        <v>372170.92323235143</v>
      </c>
    </row>
    <row r="99" spans="2:15">
      <c r="B99" s="18" t="s">
        <v>67</v>
      </c>
      <c r="C99" s="57">
        <f t="shared" si="0"/>
        <v>2.167280118688648E-2</v>
      </c>
      <c r="D99" s="23">
        <v>1.3360663237727791E-2</v>
      </c>
      <c r="E99" s="24">
        <v>0.25768640839333962</v>
      </c>
      <c r="F99" s="25">
        <v>1076618.7333333334</v>
      </c>
      <c r="G99" s="9">
        <v>30.83</v>
      </c>
      <c r="H99" s="59">
        <f t="shared" si="1"/>
        <v>2167280.1186886481</v>
      </c>
      <c r="I99" s="60">
        <f t="shared" si="5"/>
        <v>70297.765769985344</v>
      </c>
      <c r="J99" s="61">
        <f t="shared" si="2"/>
        <v>6.5294949450057871E-2</v>
      </c>
      <c r="K99" s="62">
        <f t="shared" si="6"/>
        <v>6.1292836771417517E-2</v>
      </c>
      <c r="L99" s="9">
        <f t="shared" si="3"/>
        <v>13.367585314831835</v>
      </c>
      <c r="M99" s="59">
        <f t="shared" si="7"/>
        <v>2897.1301887709369</v>
      </c>
      <c r="N99" s="59">
        <f t="shared" si="4"/>
        <v>28956.299807621745</v>
      </c>
      <c r="O99" s="63">
        <f t="shared" si="8"/>
        <v>26059.169618850807</v>
      </c>
    </row>
    <row r="100" spans="2:15">
      <c r="B100" s="18" t="s">
        <v>68</v>
      </c>
      <c r="C100" s="57">
        <f t="shared" ref="C100:C117" si="9">I36</f>
        <v>1.4173489244095488E-2</v>
      </c>
      <c r="D100" s="23">
        <v>7.0351934414383574E-2</v>
      </c>
      <c r="E100" s="24">
        <v>0.23231305016033763</v>
      </c>
      <c r="F100" s="25">
        <v>6502831.666666667</v>
      </c>
      <c r="G100" s="9">
        <v>120.56</v>
      </c>
      <c r="H100" s="59">
        <f t="shared" ref="H100:H117" si="10">C100*$D$60</f>
        <v>1417348.9244095488</v>
      </c>
      <c r="I100" s="60">
        <f t="shared" si="5"/>
        <v>11756.377939694332</v>
      </c>
      <c r="J100" s="61">
        <f t="shared" ref="J100:J117" si="11">ABS(I100/F100)</f>
        <v>1.8078859398986439E-3</v>
      </c>
      <c r="K100" s="62">
        <f t="shared" si="6"/>
        <v>1.804623386651105E-3</v>
      </c>
      <c r="L100" s="9">
        <f t="shared" ref="L100:L117" si="12">($I$60*J100^$I$61)*E100^$I$62*($I$64*K100^$I$63+(1-$I$64))</f>
        <v>1.2683737047095325</v>
      </c>
      <c r="M100" s="59">
        <f t="shared" si="7"/>
        <v>179.77281061194103</v>
      </c>
      <c r="N100" s="59">
        <f t="shared" ref="N100:N117" si="13">(D100*H100)</f>
        <v>99713.238572357674</v>
      </c>
      <c r="O100" s="63">
        <f t="shared" si="8"/>
        <v>99533.465761745727</v>
      </c>
    </row>
    <row r="101" spans="2:15">
      <c r="B101" s="18" t="s">
        <v>69</v>
      </c>
      <c r="C101" s="57">
        <f t="shared" si="9"/>
        <v>4.0857594094982401E-2</v>
      </c>
      <c r="D101" s="23">
        <v>9.4551560350250904E-2</v>
      </c>
      <c r="E101" s="24">
        <v>0.18867135310269686</v>
      </c>
      <c r="F101" s="25">
        <v>1072292.7333333334</v>
      </c>
      <c r="G101" s="9">
        <v>93.39</v>
      </c>
      <c r="H101" s="59">
        <f t="shared" si="10"/>
        <v>4085759.4094982399</v>
      </c>
      <c r="I101" s="60">
        <f t="shared" si="5"/>
        <v>43749.431518345002</v>
      </c>
      <c r="J101" s="61">
        <f t="shared" si="11"/>
        <v>4.079989554936677E-2</v>
      </c>
      <c r="K101" s="62">
        <f t="shared" si="6"/>
        <v>3.92005184895136E-2</v>
      </c>
      <c r="L101" s="9">
        <f t="shared" si="12"/>
        <v>7.6965569112971925</v>
      </c>
      <c r="M101" s="59">
        <f t="shared" si="7"/>
        <v>3144.6279821071216</v>
      </c>
      <c r="N101" s="59">
        <f t="shared" si="13"/>
        <v>386314.92738377833</v>
      </c>
      <c r="O101" s="63">
        <f t="shared" si="8"/>
        <v>383170.29940167122</v>
      </c>
    </row>
    <row r="102" spans="2:15">
      <c r="B102" s="18" t="s">
        <v>70</v>
      </c>
      <c r="C102" s="57">
        <f t="shared" si="9"/>
        <v>3.8653633903062624E-2</v>
      </c>
      <c r="D102" s="23">
        <v>0.10357979233326825</v>
      </c>
      <c r="E102" s="24">
        <v>0.1815408095863639</v>
      </c>
      <c r="F102" s="25">
        <v>1103600.8999999999</v>
      </c>
      <c r="G102" s="9">
        <v>128.96</v>
      </c>
      <c r="H102" s="59">
        <f t="shared" si="10"/>
        <v>3865363.3903062623</v>
      </c>
      <c r="I102" s="60">
        <f t="shared" si="5"/>
        <v>29973.351351630445</v>
      </c>
      <c r="J102" s="61">
        <f t="shared" si="11"/>
        <v>2.7159593066325378E-2</v>
      </c>
      <c r="K102" s="62">
        <f t="shared" si="6"/>
        <v>2.6441453937306156E-2</v>
      </c>
      <c r="L102" s="9">
        <f t="shared" si="12"/>
        <v>5.4569285519658699</v>
      </c>
      <c r="M102" s="59">
        <f t="shared" si="7"/>
        <v>2109.3011848285837</v>
      </c>
      <c r="N102" s="59">
        <f t="shared" si="13"/>
        <v>400373.53726054035</v>
      </c>
      <c r="O102" s="63">
        <f t="shared" si="8"/>
        <v>398264.23607571179</v>
      </c>
    </row>
    <row r="103" spans="2:15">
      <c r="B103" s="18" t="s">
        <v>71</v>
      </c>
      <c r="C103" s="57">
        <f t="shared" si="9"/>
        <v>1.2961510188523042E-2</v>
      </c>
      <c r="D103" s="23">
        <v>0.19247711789357175</v>
      </c>
      <c r="E103" s="24">
        <v>0.23592953703168179</v>
      </c>
      <c r="F103" s="25">
        <v>3755503.7</v>
      </c>
      <c r="G103" s="9">
        <v>27.98</v>
      </c>
      <c r="H103" s="59">
        <f t="shared" si="10"/>
        <v>1296151.0188523042</v>
      </c>
      <c r="I103" s="60">
        <f t="shared" si="5"/>
        <v>46324.196527959408</v>
      </c>
      <c r="J103" s="61">
        <f t="shared" si="11"/>
        <v>1.2335015547437593E-2</v>
      </c>
      <c r="K103" s="62">
        <f t="shared" si="6"/>
        <v>1.218471687533916E-2</v>
      </c>
      <c r="L103" s="9">
        <f t="shared" si="12"/>
        <v>3.5349641120950537</v>
      </c>
      <c r="M103" s="59">
        <f t="shared" si="7"/>
        <v>458.18473354983348</v>
      </c>
      <c r="N103" s="59">
        <f t="shared" si="13"/>
        <v>249479.41246350808</v>
      </c>
      <c r="O103" s="63">
        <f t="shared" si="8"/>
        <v>249021.22772995825</v>
      </c>
    </row>
    <row r="104" spans="2:15">
      <c r="B104" s="18" t="s">
        <v>72</v>
      </c>
      <c r="C104" s="57">
        <f t="shared" si="9"/>
        <v>3.2155493949067543E-3</v>
      </c>
      <c r="D104" s="23">
        <v>-4.3020495844296444E-2</v>
      </c>
      <c r="E104" s="24">
        <v>0.16740399412775206</v>
      </c>
      <c r="F104" s="25">
        <v>1925572.3333333333</v>
      </c>
      <c r="G104" s="9">
        <v>35.22</v>
      </c>
      <c r="H104" s="59">
        <f t="shared" si="10"/>
        <v>321554.9394906754</v>
      </c>
      <c r="I104" s="60">
        <f t="shared" si="5"/>
        <v>9129.8960673104884</v>
      </c>
      <c r="J104" s="61">
        <f t="shared" si="11"/>
        <v>4.741393459629659E-3</v>
      </c>
      <c r="K104" s="62">
        <f t="shared" si="6"/>
        <v>4.7190187350633602E-3</v>
      </c>
      <c r="L104" s="9">
        <f t="shared" si="12"/>
        <v>1.7391428798423434</v>
      </c>
      <c r="M104" s="59">
        <f t="shared" si="7"/>
        <v>55.922998349334371</v>
      </c>
      <c r="N104" s="59">
        <f t="shared" si="13"/>
        <v>-13833.452938071596</v>
      </c>
      <c r="O104" s="63">
        <f t="shared" si="8"/>
        <v>-13889.375936420931</v>
      </c>
    </row>
    <row r="105" spans="2:15">
      <c r="B105" s="18" t="s">
        <v>73</v>
      </c>
      <c r="C105" s="57">
        <f t="shared" si="9"/>
        <v>1.6112910670627176E-2</v>
      </c>
      <c r="D105" s="23">
        <v>0.10839376736531452</v>
      </c>
      <c r="E105" s="24">
        <v>9.57457843644757E-2</v>
      </c>
      <c r="F105" s="25">
        <v>595165.96666666667</v>
      </c>
      <c r="G105" s="9">
        <v>38.909999999999997</v>
      </c>
      <c r="H105" s="59">
        <f t="shared" si="10"/>
        <v>1611291.0670627176</v>
      </c>
      <c r="I105" s="60">
        <f t="shared" si="5"/>
        <v>41410.718762855766</v>
      </c>
      <c r="J105" s="61">
        <f t="shared" si="11"/>
        <v>6.9578438758492692E-2</v>
      </c>
      <c r="K105" s="62">
        <f t="shared" si="6"/>
        <v>6.505220770835235E-2</v>
      </c>
      <c r="L105" s="9">
        <f t="shared" si="12"/>
        <v>8.9793439762031628</v>
      </c>
      <c r="M105" s="59">
        <f t="shared" si="7"/>
        <v>1446.833673693958</v>
      </c>
      <c r="N105" s="59">
        <f t="shared" si="13"/>
        <v>174653.90908100561</v>
      </c>
      <c r="O105" s="63">
        <f t="shared" si="8"/>
        <v>173207.07540731164</v>
      </c>
    </row>
    <row r="106" spans="2:15">
      <c r="B106" s="18" t="s">
        <v>74</v>
      </c>
      <c r="C106" s="57">
        <f t="shared" si="9"/>
        <v>8.1822776202893251E-3</v>
      </c>
      <c r="D106" s="23">
        <v>5.8535657293374357E-2</v>
      </c>
      <c r="E106" s="24">
        <v>8.6882821147581168E-2</v>
      </c>
      <c r="F106" s="25">
        <v>397067.83333333331</v>
      </c>
      <c r="G106" s="9">
        <v>42.1</v>
      </c>
      <c r="H106" s="59">
        <f t="shared" si="10"/>
        <v>818227.76202893245</v>
      </c>
      <c r="I106" s="60">
        <f t="shared" si="5"/>
        <v>19435.338765532837</v>
      </c>
      <c r="J106" s="61">
        <f t="shared" si="11"/>
        <v>4.8947149917372229E-2</v>
      </c>
      <c r="K106" s="62">
        <f t="shared" si="6"/>
        <v>4.6663123038398938E-2</v>
      </c>
      <c r="L106" s="9">
        <f t="shared" si="12"/>
        <v>6.2871831595358376</v>
      </c>
      <c r="M106" s="59">
        <f t="shared" si="7"/>
        <v>514.43478060930011</v>
      </c>
      <c r="N106" s="59">
        <f t="shared" si="13"/>
        <v>47895.499866050261</v>
      </c>
      <c r="O106" s="63">
        <f t="shared" si="8"/>
        <v>47381.065085440961</v>
      </c>
    </row>
    <row r="107" spans="2:15">
      <c r="B107" s="18" t="s">
        <v>75</v>
      </c>
      <c r="C107" s="57">
        <f t="shared" si="9"/>
        <v>8.7562183309643632E-3</v>
      </c>
      <c r="D107" s="23">
        <v>0.11176545013585668</v>
      </c>
      <c r="E107" s="24">
        <v>9.9575728470244596E-2</v>
      </c>
      <c r="F107" s="25">
        <v>1034917.5333333333</v>
      </c>
      <c r="G107" s="9">
        <v>42.59</v>
      </c>
      <c r="H107" s="59">
        <f t="shared" si="10"/>
        <v>875621.83309643634</v>
      </c>
      <c r="I107" s="60">
        <f t="shared" si="5"/>
        <v>20559.329257958118</v>
      </c>
      <c r="J107" s="61">
        <f t="shared" si="11"/>
        <v>1.986566909513961E-2</v>
      </c>
      <c r="K107" s="62">
        <f t="shared" si="6"/>
        <v>1.9478711458897451E-2</v>
      </c>
      <c r="L107" s="9">
        <f t="shared" si="12"/>
        <v>3.2826655463186238</v>
      </c>
      <c r="M107" s="59">
        <f t="shared" si="7"/>
        <v>287.4373623110028</v>
      </c>
      <c r="N107" s="59">
        <f t="shared" si="13"/>
        <v>97864.26832480717</v>
      </c>
      <c r="O107" s="63">
        <f t="shared" si="8"/>
        <v>97576.830962496169</v>
      </c>
    </row>
    <row r="108" spans="2:15">
      <c r="B108" s="18" t="s">
        <v>76</v>
      </c>
      <c r="C108" s="57">
        <f t="shared" si="9"/>
        <v>1.0705889831363705E-2</v>
      </c>
      <c r="D108" s="23">
        <v>0.23569649565857562</v>
      </c>
      <c r="E108" s="24">
        <v>0.14392338318273928</v>
      </c>
      <c r="F108" s="25">
        <v>1177754.5</v>
      </c>
      <c r="G108" s="9">
        <v>89.31</v>
      </c>
      <c r="H108" s="59">
        <f t="shared" si="10"/>
        <v>1070588.9831363705</v>
      </c>
      <c r="I108" s="60">
        <f t="shared" si="5"/>
        <v>11987.336055720194</v>
      </c>
      <c r="J108" s="61">
        <f t="shared" si="11"/>
        <v>1.0178128001820578E-2</v>
      </c>
      <c r="K108" s="62">
        <f t="shared" si="6"/>
        <v>1.0075577484491166E-2</v>
      </c>
      <c r="L108" s="9">
        <f t="shared" si="12"/>
        <v>2.4968029133566234</v>
      </c>
      <c r="M108" s="59">
        <f t="shared" si="7"/>
        <v>267.30496921023951</v>
      </c>
      <c r="N108" s="59">
        <f t="shared" si="13"/>
        <v>252334.07161592043</v>
      </c>
      <c r="O108" s="63">
        <f t="shared" si="8"/>
        <v>252066.7666467102</v>
      </c>
    </row>
    <row r="109" spans="2:15">
      <c r="B109" s="18" t="s">
        <v>77</v>
      </c>
      <c r="C109" s="57">
        <f t="shared" si="9"/>
        <v>1.499347668648545E-2</v>
      </c>
      <c r="D109" s="23">
        <v>6.0449309903087389E-2</v>
      </c>
      <c r="E109" s="24">
        <v>0.17183933733870607</v>
      </c>
      <c r="F109" s="25">
        <v>1921675.1333333333</v>
      </c>
      <c r="G109" s="9">
        <v>25.79</v>
      </c>
      <c r="H109" s="59">
        <f t="shared" si="10"/>
        <v>1499347.6686485449</v>
      </c>
      <c r="I109" s="60">
        <f t="shared" si="5"/>
        <v>58136.784360160724</v>
      </c>
      <c r="J109" s="61">
        <f t="shared" si="11"/>
        <v>3.0253180338196285E-2</v>
      </c>
      <c r="K109" s="62">
        <f t="shared" si="6"/>
        <v>2.9364801696865638E-2</v>
      </c>
      <c r="L109" s="9">
        <f t="shared" si="12"/>
        <v>5.7859315299198988</v>
      </c>
      <c r="M109" s="59">
        <f t="shared" si="7"/>
        <v>867.51229503455102</v>
      </c>
      <c r="N109" s="59">
        <f t="shared" si="13"/>
        <v>90634.531874607477</v>
      </c>
      <c r="O109" s="63">
        <f t="shared" si="8"/>
        <v>89767.019579572923</v>
      </c>
    </row>
    <row r="110" spans="2:15">
      <c r="B110" s="18" t="s">
        <v>78</v>
      </c>
      <c r="C110" s="57">
        <f t="shared" si="9"/>
        <v>1.4388879395005251E-2</v>
      </c>
      <c r="D110" s="23">
        <v>6.8074008981778941E-2</v>
      </c>
      <c r="E110" s="24">
        <v>0.1726596295087377</v>
      </c>
      <c r="F110" s="25">
        <v>22523393.633333333</v>
      </c>
      <c r="G110" s="9">
        <v>26.38</v>
      </c>
      <c r="H110" s="59">
        <f t="shared" si="10"/>
        <v>1438887.9395005251</v>
      </c>
      <c r="I110" s="60">
        <f t="shared" si="5"/>
        <v>54544.652748314067</v>
      </c>
      <c r="J110" s="61">
        <f t="shared" si="11"/>
        <v>2.4216889175879388E-3</v>
      </c>
      <c r="K110" s="62">
        <f t="shared" si="6"/>
        <v>2.4158385082458378E-3</v>
      </c>
      <c r="L110" s="9">
        <f t="shared" si="12"/>
        <v>1.2660457034172068</v>
      </c>
      <c r="M110" s="59">
        <f t="shared" si="7"/>
        <v>182.16978935034777</v>
      </c>
      <c r="N110" s="59">
        <f t="shared" si="13"/>
        <v>97950.870517332136</v>
      </c>
      <c r="O110" s="63">
        <f t="shared" si="8"/>
        <v>97768.700727981792</v>
      </c>
    </row>
    <row r="111" spans="2:15">
      <c r="B111" s="18" t="s">
        <v>79</v>
      </c>
      <c r="C111" s="57">
        <f t="shared" si="9"/>
        <v>2.0655581183040443E-2</v>
      </c>
      <c r="D111" s="23">
        <v>-7.4638404313700848E-3</v>
      </c>
      <c r="E111" s="24">
        <v>0.17624556386643225</v>
      </c>
      <c r="F111" s="25">
        <v>1267213.8333333333</v>
      </c>
      <c r="G111" s="9">
        <v>124.21</v>
      </c>
      <c r="H111" s="59">
        <f t="shared" si="10"/>
        <v>2065558.1183040442</v>
      </c>
      <c r="I111" s="60">
        <f t="shared" si="5"/>
        <v>16629.563789582517</v>
      </c>
      <c r="J111" s="61">
        <f t="shared" si="11"/>
        <v>1.312293422952889E-2</v>
      </c>
      <c r="K111" s="62">
        <f t="shared" si="6"/>
        <v>1.2952953473024244E-2</v>
      </c>
      <c r="L111" s="9">
        <f t="shared" si="12"/>
        <v>3.2170599905760238</v>
      </c>
      <c r="M111" s="59">
        <f t="shared" si="7"/>
        <v>664.5024380605438</v>
      </c>
      <c r="N111" s="59">
        <f t="shared" si="13"/>
        <v>-15416.996196742439</v>
      </c>
      <c r="O111" s="63">
        <f t="shared" si="8"/>
        <v>-16081.498634802983</v>
      </c>
    </row>
    <row r="112" spans="2:15">
      <c r="B112" s="18" t="s">
        <v>80</v>
      </c>
      <c r="C112" s="57">
        <f t="shared" si="9"/>
        <v>3.2368588053339878E-2</v>
      </c>
      <c r="D112" s="23">
        <v>0.16355568626111255</v>
      </c>
      <c r="E112" s="24">
        <v>0.23319711002625151</v>
      </c>
      <c r="F112" s="25">
        <v>2106714.9333333331</v>
      </c>
      <c r="G112" s="9">
        <v>70.790000000000006</v>
      </c>
      <c r="H112" s="59">
        <f t="shared" si="10"/>
        <v>3236858.8053339878</v>
      </c>
      <c r="I112" s="60">
        <f t="shared" si="5"/>
        <v>45724.803013617566</v>
      </c>
      <c r="J112" s="61">
        <f t="shared" si="11"/>
        <v>2.1704314281035572E-2</v>
      </c>
      <c r="K112" s="62">
        <f t="shared" si="6"/>
        <v>2.1243244231878095E-2</v>
      </c>
      <c r="L112" s="9">
        <f t="shared" si="12"/>
        <v>5.1763511739763155</v>
      </c>
      <c r="M112" s="59">
        <f t="shared" si="7"/>
        <v>1675.5117876986162</v>
      </c>
      <c r="N112" s="59">
        <f t="shared" si="13"/>
        <v>529406.66323672526</v>
      </c>
      <c r="O112" s="63">
        <f t="shared" si="8"/>
        <v>527731.15144902666</v>
      </c>
    </row>
    <row r="113" spans="2:15">
      <c r="B113" s="18" t="s">
        <v>81</v>
      </c>
      <c r="C113" s="57">
        <f t="shared" si="9"/>
        <v>3.2587669323791861E-2</v>
      </c>
      <c r="D113" s="23">
        <v>0.13300377081612869</v>
      </c>
      <c r="E113" s="24">
        <v>0.24169784847204601</v>
      </c>
      <c r="F113" s="25">
        <v>6314757.0999999996</v>
      </c>
      <c r="G113" s="9">
        <v>205.58</v>
      </c>
      <c r="H113" s="59">
        <f t="shared" si="10"/>
        <v>3258766.9323791862</v>
      </c>
      <c r="I113" s="60">
        <f t="shared" si="5"/>
        <v>15851.575699869569</v>
      </c>
      <c r="J113" s="61">
        <f t="shared" si="11"/>
        <v>2.5102431413980388E-3</v>
      </c>
      <c r="K113" s="62">
        <f t="shared" si="6"/>
        <v>2.5039575990087751E-3</v>
      </c>
      <c r="L113" s="9">
        <f t="shared" si="12"/>
        <v>1.5030850162331404</v>
      </c>
      <c r="M113" s="59">
        <f t="shared" si="7"/>
        <v>489.82037474551908</v>
      </c>
      <c r="N113" s="59">
        <f t="shared" si="13"/>
        <v>433428.29021733999</v>
      </c>
      <c r="O113" s="63">
        <f t="shared" si="8"/>
        <v>432938.46984259447</v>
      </c>
    </row>
    <row r="114" spans="2:15">
      <c r="B114" s="18" t="s">
        <v>82</v>
      </c>
      <c r="C114" s="57">
        <f t="shared" si="9"/>
        <v>3.172739646506232E-2</v>
      </c>
      <c r="D114" s="23">
        <v>1.4232427170937444E-2</v>
      </c>
      <c r="E114" s="24">
        <v>0.2744726280654376</v>
      </c>
      <c r="F114" s="25">
        <v>1651813.9333333333</v>
      </c>
      <c r="G114" s="9">
        <v>24.18</v>
      </c>
      <c r="H114" s="59">
        <f t="shared" si="10"/>
        <v>3172739.6465062322</v>
      </c>
      <c r="I114" s="60">
        <f t="shared" si="5"/>
        <v>131213.38488445958</v>
      </c>
      <c r="J114" s="61">
        <f t="shared" si="11"/>
        <v>7.9435935389934098E-2</v>
      </c>
      <c r="K114" s="62">
        <f t="shared" si="6"/>
        <v>7.3590226882004589E-2</v>
      </c>
      <c r="L114" s="9">
        <f t="shared" si="12"/>
        <v>16.458277030447046</v>
      </c>
      <c r="M114" s="59">
        <f t="shared" si="7"/>
        <v>5221.7828047682206</v>
      </c>
      <c r="N114" s="59">
        <f t="shared" si="13"/>
        <v>45155.785951245758</v>
      </c>
      <c r="O114" s="63">
        <f t="shared" si="8"/>
        <v>39934.003146477538</v>
      </c>
    </row>
    <row r="115" spans="2:15">
      <c r="B115" s="18" t="s">
        <v>83</v>
      </c>
      <c r="C115" s="57">
        <f t="shared" si="9"/>
        <v>1.1175387244771613E-2</v>
      </c>
      <c r="D115" s="23">
        <v>-1.3283910910403388E-2</v>
      </c>
      <c r="E115" s="24">
        <v>0.30265563934757067</v>
      </c>
      <c r="F115" s="25">
        <v>1197870.8999999999</v>
      </c>
      <c r="G115" s="9">
        <v>20.77</v>
      </c>
      <c r="H115" s="59">
        <f t="shared" si="10"/>
        <v>1117538.7244771612</v>
      </c>
      <c r="I115" s="60">
        <f t="shared" si="5"/>
        <v>53805.427273816138</v>
      </c>
      <c r="J115" s="61">
        <f t="shared" si="11"/>
        <v>4.491755102642208E-2</v>
      </c>
      <c r="K115" s="62">
        <f t="shared" si="6"/>
        <v>4.2986694004995503E-2</v>
      </c>
      <c r="L115" s="9">
        <f t="shared" si="12"/>
        <v>10.371912531527014</v>
      </c>
      <c r="M115" s="59">
        <f t="shared" si="7"/>
        <v>1159.1013900871385</v>
      </c>
      <c r="N115" s="59">
        <f t="shared" si="13"/>
        <v>-14845.284854880447</v>
      </c>
      <c r="O115" s="63">
        <f t="shared" si="8"/>
        <v>-16004.386244967585</v>
      </c>
    </row>
    <row r="116" spans="2:15">
      <c r="B116" s="18" t="s">
        <v>84</v>
      </c>
      <c r="C116" s="57">
        <f t="shared" si="9"/>
        <v>1.6432429212717314E-2</v>
      </c>
      <c r="D116" s="23">
        <v>6.9704455770531429E-2</v>
      </c>
      <c r="E116" s="24">
        <v>0.4263889863208471</v>
      </c>
      <c r="F116" s="25">
        <v>1037717.2793666667</v>
      </c>
      <c r="G116" s="9">
        <v>81.02</v>
      </c>
      <c r="H116" s="59">
        <f t="shared" si="10"/>
        <v>1643242.9212717314</v>
      </c>
      <c r="I116" s="60">
        <f t="shared" si="5"/>
        <v>20281.941758476074</v>
      </c>
      <c r="J116" s="61">
        <f t="shared" si="11"/>
        <v>1.954476634604603E-2</v>
      </c>
      <c r="K116" s="62">
        <f t="shared" si="6"/>
        <v>1.9170091389015376E-2</v>
      </c>
      <c r="L116" s="9">
        <f t="shared" si="12"/>
        <v>6.3348233176303772</v>
      </c>
      <c r="M116" s="59">
        <f t="shared" si="7"/>
        <v>1040.9653574203221</v>
      </c>
      <c r="N116" s="59">
        <f t="shared" si="13"/>
        <v>114541.35352602426</v>
      </c>
      <c r="O116" s="63">
        <f t="shared" si="8"/>
        <v>113500.38816860394</v>
      </c>
    </row>
    <row r="117" spans="2:15">
      <c r="B117" s="19" t="s">
        <v>85</v>
      </c>
      <c r="C117" s="57">
        <f t="shared" si="9"/>
        <v>2.568165881861835E-2</v>
      </c>
      <c r="D117" s="23">
        <v>-8.0745612909544212E-3</v>
      </c>
      <c r="E117" s="24">
        <v>0.45728264086762666</v>
      </c>
      <c r="F117" s="25">
        <v>594910.1</v>
      </c>
      <c r="G117" s="9">
        <v>51.76</v>
      </c>
      <c r="H117" s="59">
        <f t="shared" si="10"/>
        <v>2568165.8818618348</v>
      </c>
      <c r="I117" s="60">
        <f t="shared" si="5"/>
        <v>49616.806063791249</v>
      </c>
      <c r="J117" s="61">
        <f t="shared" si="11"/>
        <v>8.3402191463535835E-2</v>
      </c>
      <c r="K117" s="62">
        <f t="shared" si="6"/>
        <v>7.6981745210308539E-2</v>
      </c>
      <c r="L117" s="9">
        <f t="shared" si="12"/>
        <v>21.775327771853767</v>
      </c>
      <c r="M117" s="59">
        <f t="shared" si="7"/>
        <v>5592.265385003333</v>
      </c>
      <c r="N117" s="59">
        <f t="shared" si="13"/>
        <v>-20736.812818431397</v>
      </c>
      <c r="O117" s="63">
        <f t="shared" si="8"/>
        <v>-26329.078203434728</v>
      </c>
    </row>
    <row r="118" spans="2:15" hidden="1">
      <c r="B118" s="44"/>
      <c r="C118" s="9"/>
      <c r="D118" s="64"/>
      <c r="E118" s="9"/>
      <c r="F118" s="9"/>
      <c r="G118" s="9"/>
      <c r="H118" s="9"/>
      <c r="I118" s="9"/>
      <c r="J118" s="9"/>
      <c r="K118" s="9"/>
      <c r="L118" s="9"/>
      <c r="M118" s="9"/>
      <c r="N118" s="9"/>
      <c r="O118" s="10"/>
    </row>
    <row r="119" spans="2:15" s="32" customFormat="1">
      <c r="B119" s="105" t="s">
        <v>18</v>
      </c>
      <c r="C119" s="106">
        <f>SUM(C68:C117)</f>
        <v>0.99999995245672224</v>
      </c>
      <c r="D119" s="107">
        <f>SUMPRODUCT(C68:C117,D68:D117)</f>
        <v>8.2100906643387705E-2</v>
      </c>
      <c r="E119" s="108">
        <f>D63</f>
        <v>0.10543608329265781</v>
      </c>
      <c r="F119" s="109"/>
      <c r="G119" s="109"/>
      <c r="H119" s="110">
        <f>SUM(H68:H117)</f>
        <v>99999995.245672196</v>
      </c>
      <c r="I119" s="111">
        <f>SUM(I68:I117)</f>
        <v>1670346.5059399258</v>
      </c>
      <c r="J119" s="112">
        <f>SUMPRODUCT(ABS(C68:C117),J68:J117)</f>
        <v>2.2660941022735893E-2</v>
      </c>
      <c r="K119" s="112">
        <f>SUMPRODUCT(ABS($C$68:$C$117),K68:K117)</f>
        <v>2.1713213937570575E-2</v>
      </c>
      <c r="L119" s="113">
        <f>SUMPRODUCT(ABS($C$68:$C$117),L68:L117)</f>
        <v>5.062849913696513</v>
      </c>
      <c r="M119" s="114">
        <f>SUM(M68:M117)</f>
        <v>50628.499136965132</v>
      </c>
      <c r="N119" s="114">
        <f>SUM(N68:N117)</f>
        <v>8210090.6643387685</v>
      </c>
      <c r="O119" s="115">
        <f>SUM(O68:O117)</f>
        <v>8159462.1652018018</v>
      </c>
    </row>
    <row r="120" spans="2:15">
      <c r="B120" s="116"/>
      <c r="C120" s="117"/>
      <c r="D120" s="118"/>
      <c r="E120" s="117"/>
      <c r="F120" s="117"/>
      <c r="G120" s="117"/>
      <c r="H120" s="117"/>
      <c r="I120" s="117"/>
      <c r="J120" s="117"/>
      <c r="K120" s="117"/>
      <c r="L120" s="117"/>
      <c r="M120" s="117"/>
      <c r="N120" s="119">
        <f>N119/D60</f>
        <v>8.2100906643387678E-2</v>
      </c>
      <c r="O120" s="120">
        <f>O119/D60</f>
        <v>8.1594621652018015E-2</v>
      </c>
    </row>
    <row r="121" spans="2:15">
      <c r="O121" s="121"/>
    </row>
  </sheetData>
  <mergeCells count="3">
    <mergeCell ref="M2:N2"/>
    <mergeCell ref="H59:I59"/>
    <mergeCell ref="M59:N59"/>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L184"/>
  <sheetViews>
    <sheetView tabSelected="1" zoomScale="90" zoomScaleNormal="90" workbookViewId="0">
      <selection activeCell="N61" sqref="M60:N61"/>
    </sheetView>
  </sheetViews>
  <sheetFormatPr defaultColWidth="9.109375" defaultRowHeight="13.8"/>
  <cols>
    <col min="1" max="1" width="9.109375" style="29"/>
    <col min="2" max="2" width="9.109375" style="1"/>
    <col min="3" max="3" width="9.88671875" style="1" customWidth="1"/>
    <col min="4" max="4" width="11.6640625" style="2" customWidth="1"/>
    <col min="5" max="5" width="10.33203125" style="1" customWidth="1"/>
    <col min="6" max="6" width="9.33203125" style="1" customWidth="1"/>
    <col min="7" max="7" width="9.109375" style="29"/>
    <col min="8" max="8" width="15.33203125" style="1" bestFit="1" customWidth="1"/>
    <col min="9" max="9" width="12.88671875" style="1" customWidth="1"/>
    <col min="10" max="10" width="11.5546875" style="1" customWidth="1"/>
    <col min="11" max="11" width="12.33203125" style="1" customWidth="1"/>
    <col min="12" max="12" width="9.109375" style="29"/>
    <col min="13" max="13" width="11.44140625" style="1" customWidth="1"/>
    <col min="14" max="14" width="12.6640625" style="1" bestFit="1" customWidth="1"/>
    <col min="15" max="15" width="13.5546875" style="1" bestFit="1" customWidth="1"/>
    <col min="16" max="63" width="9.109375" style="1"/>
    <col min="64" max="64" width="9.109375" style="29"/>
    <col min="65" max="16384" width="9.109375" style="1"/>
  </cols>
  <sheetData>
    <row r="1" spans="2:63" s="29" customFormat="1">
      <c r="D1" s="30"/>
    </row>
    <row r="2" spans="2:63" ht="15.75" customHeight="1">
      <c r="B2" s="31"/>
      <c r="C2" s="31"/>
      <c r="D2" s="31"/>
      <c r="E2" s="29"/>
      <c r="F2" s="29"/>
      <c r="H2" s="29"/>
      <c r="I2" s="29"/>
      <c r="J2" s="29"/>
      <c r="K2" s="29"/>
      <c r="M2" s="156" t="s">
        <v>7</v>
      </c>
      <c r="N2" s="157"/>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4"/>
    </row>
    <row r="3" spans="2:63" ht="28.5" customHeight="1">
      <c r="B3" s="99" t="s">
        <v>1</v>
      </c>
      <c r="C3" s="100" t="s">
        <v>9</v>
      </c>
      <c r="D3" s="101" t="s">
        <v>87</v>
      </c>
      <c r="E3" s="102" t="s">
        <v>4</v>
      </c>
      <c r="F3" s="104" t="s">
        <v>8</v>
      </c>
      <c r="G3" s="32"/>
      <c r="H3" s="103" t="s">
        <v>1</v>
      </c>
      <c r="I3" s="103" t="s">
        <v>20</v>
      </c>
      <c r="J3" s="103" t="s">
        <v>5</v>
      </c>
      <c r="K3" s="103" t="s">
        <v>6</v>
      </c>
      <c r="M3" s="5"/>
      <c r="N3" s="6">
        <v>1</v>
      </c>
      <c r="O3" s="6">
        <v>2</v>
      </c>
      <c r="P3" s="6">
        <v>3</v>
      </c>
      <c r="Q3" s="6">
        <v>4</v>
      </c>
      <c r="R3" s="6">
        <v>5</v>
      </c>
      <c r="S3" s="6">
        <v>6</v>
      </c>
      <c r="T3" s="6">
        <v>7</v>
      </c>
      <c r="U3" s="6">
        <v>8</v>
      </c>
      <c r="V3" s="6">
        <v>9</v>
      </c>
      <c r="W3" s="6">
        <v>10</v>
      </c>
      <c r="X3" s="6">
        <v>11</v>
      </c>
      <c r="Y3" s="6">
        <v>12</v>
      </c>
      <c r="Z3" s="6">
        <v>13</v>
      </c>
      <c r="AA3" s="6">
        <v>14</v>
      </c>
      <c r="AB3" s="6">
        <v>15</v>
      </c>
      <c r="AC3" s="6">
        <v>16</v>
      </c>
      <c r="AD3" s="6">
        <v>17</v>
      </c>
      <c r="AE3" s="6">
        <v>18</v>
      </c>
      <c r="AF3" s="6">
        <v>19</v>
      </c>
      <c r="AG3" s="6">
        <v>20</v>
      </c>
      <c r="AH3" s="6">
        <v>21</v>
      </c>
      <c r="AI3" s="6">
        <v>22</v>
      </c>
      <c r="AJ3" s="6">
        <v>23</v>
      </c>
      <c r="AK3" s="6">
        <v>24</v>
      </c>
      <c r="AL3" s="6">
        <v>25</v>
      </c>
      <c r="AM3" s="6">
        <v>26</v>
      </c>
      <c r="AN3" s="6">
        <v>27</v>
      </c>
      <c r="AO3" s="6">
        <v>28</v>
      </c>
      <c r="AP3" s="6">
        <v>29</v>
      </c>
      <c r="AQ3" s="6">
        <v>30</v>
      </c>
      <c r="AR3" s="6">
        <v>31</v>
      </c>
      <c r="AS3" s="6">
        <v>32</v>
      </c>
      <c r="AT3" s="6">
        <v>33</v>
      </c>
      <c r="AU3" s="6">
        <v>34</v>
      </c>
      <c r="AV3" s="6">
        <v>35</v>
      </c>
      <c r="AW3" s="6">
        <v>36</v>
      </c>
      <c r="AX3" s="6">
        <v>37</v>
      </c>
      <c r="AY3" s="6">
        <v>38</v>
      </c>
      <c r="AZ3" s="6">
        <v>39</v>
      </c>
      <c r="BA3" s="6">
        <v>40</v>
      </c>
      <c r="BB3" s="6">
        <v>41</v>
      </c>
      <c r="BC3" s="6">
        <v>42</v>
      </c>
      <c r="BD3" s="6">
        <v>43</v>
      </c>
      <c r="BE3" s="6">
        <v>44</v>
      </c>
      <c r="BF3" s="6">
        <v>45</v>
      </c>
      <c r="BG3" s="6">
        <v>46</v>
      </c>
      <c r="BH3" s="6">
        <v>47</v>
      </c>
      <c r="BI3" s="6">
        <v>48</v>
      </c>
      <c r="BJ3" s="6">
        <v>49</v>
      </c>
      <c r="BK3" s="7">
        <v>50</v>
      </c>
    </row>
    <row r="4" spans="2:63">
      <c r="B4" s="18" t="s">
        <v>36</v>
      </c>
      <c r="C4" s="23">
        <v>0.18539505618420674</v>
      </c>
      <c r="D4" s="35">
        <v>0.22655835439043892</v>
      </c>
      <c r="E4" s="38">
        <v>7233823.7666666666</v>
      </c>
      <c r="F4" s="10">
        <v>118.06</v>
      </c>
      <c r="H4" s="18" t="s">
        <v>36</v>
      </c>
      <c r="I4" s="9">
        <v>5.0000049999999997E-2</v>
      </c>
      <c r="J4" s="40">
        <v>-0.05</v>
      </c>
      <c r="K4" s="10">
        <v>0.05</v>
      </c>
      <c r="M4" s="8">
        <v>1</v>
      </c>
      <c r="N4" s="9">
        <v>0.29284438852217864</v>
      </c>
      <c r="O4" s="9">
        <v>4.8955237939027484E-5</v>
      </c>
      <c r="P4" s="9">
        <v>3.8263285749498231E-5</v>
      </c>
      <c r="Q4" s="9">
        <v>4.2150606621727847E-5</v>
      </c>
      <c r="R4" s="9">
        <v>3.622090321973585E-5</v>
      </c>
      <c r="S4" s="9">
        <v>3.3512377196230508E-5</v>
      </c>
      <c r="T4" s="9">
        <v>4.3338280457954309E-5</v>
      </c>
      <c r="U4" s="9">
        <v>2.8175321000075378E-5</v>
      </c>
      <c r="V4" s="9">
        <v>3.1148166203519406E-5</v>
      </c>
      <c r="W4" s="9">
        <v>3.7634680514668297E-5</v>
      </c>
      <c r="X4" s="9">
        <v>2.5571432749270141E-5</v>
      </c>
      <c r="Y4" s="9">
        <v>4.1634449159425631E-5</v>
      </c>
      <c r="Z4" s="9">
        <v>2.1828172563858011E-5</v>
      </c>
      <c r="AA4" s="9">
        <v>3.4660297270538091E-5</v>
      </c>
      <c r="AB4" s="9">
        <v>3.0775305203709279E-5</v>
      </c>
      <c r="AC4" s="9">
        <v>3.9728528263419333E-5</v>
      </c>
      <c r="AD4" s="9">
        <v>2.8701135160787566E-5</v>
      </c>
      <c r="AE4" s="9">
        <v>4.8895042494107922E-5</v>
      </c>
      <c r="AF4" s="9">
        <v>3.2992616977623741E-5</v>
      </c>
      <c r="AG4" s="9">
        <v>3.3926331451513873E-5</v>
      </c>
      <c r="AH4" s="9">
        <v>5.4451277206149424E-5</v>
      </c>
      <c r="AI4" s="9">
        <v>5.1739489292228628E-5</v>
      </c>
      <c r="AJ4" s="9">
        <v>2.4225735231489839E-5</v>
      </c>
      <c r="AK4" s="9">
        <v>3.0290195114696304E-5</v>
      </c>
      <c r="AL4" s="9">
        <v>8.5102275556431449E-6</v>
      </c>
      <c r="AM4" s="9">
        <v>2.8436356441112483E-5</v>
      </c>
      <c r="AN4" s="9">
        <v>2.3788846686939103E-5</v>
      </c>
      <c r="AO4" s="9">
        <v>5.6728853343030552E-5</v>
      </c>
      <c r="AP4" s="9">
        <v>4.7552568660583284E-5</v>
      </c>
      <c r="AQ4" s="9">
        <v>3.0193482435005783E-5</v>
      </c>
      <c r="AR4" s="9">
        <v>2.346018583258152E-5</v>
      </c>
      <c r="AS4" s="9">
        <v>3.6722163753392517E-5</v>
      </c>
      <c r="AT4" s="9">
        <v>2.564909693749526E-5</v>
      </c>
      <c r="AU4" s="9">
        <v>1.5732023316232471E-5</v>
      </c>
      <c r="AV4" s="9">
        <v>3.9023736620108147E-5</v>
      </c>
      <c r="AW4" s="9">
        <v>4.0950292665519538E-5</v>
      </c>
      <c r="AX4" s="9">
        <v>4.9851957520746449E-5</v>
      </c>
      <c r="AY4" s="9">
        <v>3.6455216888471547E-5</v>
      </c>
      <c r="AZ4" s="9">
        <v>5.7211894925980711E-5</v>
      </c>
      <c r="BA4" s="9">
        <v>4.1312697579465261E-5</v>
      </c>
      <c r="BB4" s="9">
        <v>2.7152199646228735E-5</v>
      </c>
      <c r="BC4" s="9">
        <v>3.9311569757929506E-5</v>
      </c>
      <c r="BD4" s="9">
        <v>2.3467232589786777E-5</v>
      </c>
      <c r="BE4" s="9">
        <v>4.8016800265503776E-5</v>
      </c>
      <c r="BF4" s="9">
        <v>4.1186445137234902E-5</v>
      </c>
      <c r="BG4" s="9">
        <v>5.0614901651722469E-5</v>
      </c>
      <c r="BH4" s="9">
        <v>3.2638424399774589E-5</v>
      </c>
      <c r="BI4" s="9">
        <v>1.3861033309189657E-5</v>
      </c>
      <c r="BJ4" s="9">
        <v>3.1525929789640362E-5</v>
      </c>
      <c r="BK4" s="10">
        <v>4.0454692299086469E-5</v>
      </c>
    </row>
    <row r="5" spans="2:63">
      <c r="B5" s="18" t="s">
        <v>37</v>
      </c>
      <c r="C5" s="23">
        <v>0.12611587482635531</v>
      </c>
      <c r="D5" s="35">
        <v>0.20403365651273217</v>
      </c>
      <c r="E5" s="38">
        <v>9025754.7666666675</v>
      </c>
      <c r="F5" s="10">
        <v>38.46</v>
      </c>
      <c r="H5" s="18" t="s">
        <v>37</v>
      </c>
      <c r="I5" s="9">
        <v>0.05</v>
      </c>
      <c r="J5" s="40">
        <v>-0.05</v>
      </c>
      <c r="K5" s="10">
        <v>0.05</v>
      </c>
      <c r="M5" s="8">
        <v>2</v>
      </c>
      <c r="N5" s="9">
        <v>4.8955237939027484E-5</v>
      </c>
      <c r="O5" s="9">
        <v>0.24094062020443954</v>
      </c>
      <c r="P5" s="9">
        <v>4.7439608205715647E-5</v>
      </c>
      <c r="Q5" s="9">
        <v>5.7566881644987137E-5</v>
      </c>
      <c r="R5" s="9">
        <v>5.398301295490359E-5</v>
      </c>
      <c r="S5" s="9">
        <v>3.7131287043750227E-5</v>
      </c>
      <c r="T5" s="9">
        <v>5.0943241804281564E-5</v>
      </c>
      <c r="U5" s="9">
        <v>2.9309532064822692E-5</v>
      </c>
      <c r="V5" s="9">
        <v>4.8736365170026232E-5</v>
      </c>
      <c r="W5" s="9">
        <v>4.7585061777093809E-5</v>
      </c>
      <c r="X5" s="9">
        <v>3.4711416699808651E-5</v>
      </c>
      <c r="Y5" s="9">
        <v>6.6074080004262226E-5</v>
      </c>
      <c r="Z5" s="9">
        <v>3.6792152409563251E-5</v>
      </c>
      <c r="AA5" s="9">
        <v>5.3445475822011323E-5</v>
      </c>
      <c r="AB5" s="9">
        <v>4.6112519500273686E-5</v>
      </c>
      <c r="AC5" s="9">
        <v>5.5519310490447204E-5</v>
      </c>
      <c r="AD5" s="9">
        <v>4.5610871126219694E-5</v>
      </c>
      <c r="AE5" s="9">
        <v>6.0206580234754659E-5</v>
      </c>
      <c r="AF5" s="9">
        <v>5.3972248587570753E-5</v>
      </c>
      <c r="AG5" s="9">
        <v>3.8090840229234879E-5</v>
      </c>
      <c r="AH5" s="9">
        <v>7.7792794450001664E-5</v>
      </c>
      <c r="AI5" s="9">
        <v>7.3397885070039206E-5</v>
      </c>
      <c r="AJ5" s="9">
        <v>4.4036345851933521E-5</v>
      </c>
      <c r="AK5" s="9">
        <v>3.5824447751566138E-5</v>
      </c>
      <c r="AL5" s="9">
        <v>1.3631733049570515E-5</v>
      </c>
      <c r="AM5" s="9">
        <v>4.7617917705241309E-5</v>
      </c>
      <c r="AN5" s="9">
        <v>3.444602798546204E-5</v>
      </c>
      <c r="AO5" s="9">
        <v>7.1823536243940698E-5</v>
      </c>
      <c r="AP5" s="9">
        <v>5.3714635698197242E-5</v>
      </c>
      <c r="AQ5" s="9">
        <v>5.0787163535854143E-5</v>
      </c>
      <c r="AR5" s="9">
        <v>3.1539142540235878E-5</v>
      </c>
      <c r="AS5" s="9">
        <v>4.3403402397604317E-5</v>
      </c>
      <c r="AT5" s="9">
        <v>4.331745253616683E-5</v>
      </c>
      <c r="AU5" s="9">
        <v>1.9864259002262706E-5</v>
      </c>
      <c r="AV5" s="9">
        <v>4.6037328378289451E-5</v>
      </c>
      <c r="AW5" s="9">
        <v>4.7935106973145349E-5</v>
      </c>
      <c r="AX5" s="9">
        <v>7.0953594544464953E-5</v>
      </c>
      <c r="AY5" s="9">
        <v>5.1690835677048545E-5</v>
      </c>
      <c r="AZ5" s="9">
        <v>7.1930956536178536E-5</v>
      </c>
      <c r="BA5" s="9">
        <v>5.9093140800421423E-5</v>
      </c>
      <c r="BB5" s="9">
        <v>3.2033953472063533E-5</v>
      </c>
      <c r="BC5" s="9">
        <v>4.7939773013427428E-5</v>
      </c>
      <c r="BD5" s="9">
        <v>2.6863643815638775E-5</v>
      </c>
      <c r="BE5" s="9">
        <v>7.3688461544322485E-5</v>
      </c>
      <c r="BF5" s="9">
        <v>6.1295224896595652E-5</v>
      </c>
      <c r="BG5" s="9">
        <v>6.8965086360335374E-5</v>
      </c>
      <c r="BH5" s="9">
        <v>4.2412261758833291E-5</v>
      </c>
      <c r="BI5" s="9">
        <v>1.8711776712882986E-5</v>
      </c>
      <c r="BJ5" s="9">
        <v>4.8292131192820656E-5</v>
      </c>
      <c r="BK5" s="10">
        <v>4.7089127695630792E-5</v>
      </c>
    </row>
    <row r="6" spans="2:63">
      <c r="B6" s="18" t="s">
        <v>38</v>
      </c>
      <c r="C6" s="23">
        <v>8.249436239818364E-2</v>
      </c>
      <c r="D6" s="35">
        <v>0.20957513236015671</v>
      </c>
      <c r="E6" s="38">
        <v>1556537.6666666667</v>
      </c>
      <c r="F6" s="10">
        <v>128.61000000000001</v>
      </c>
      <c r="H6" s="18" t="s">
        <v>38</v>
      </c>
      <c r="I6" s="9">
        <v>1.8403364675439304E-2</v>
      </c>
      <c r="J6" s="40">
        <v>-0.05</v>
      </c>
      <c r="K6" s="10">
        <v>0.05</v>
      </c>
      <c r="M6" s="8">
        <v>3</v>
      </c>
      <c r="N6" s="9">
        <v>3.8263285749498237E-5</v>
      </c>
      <c r="O6" s="9">
        <v>4.743960820571564E-5</v>
      </c>
      <c r="P6" s="9">
        <v>0.44760691742716302</v>
      </c>
      <c r="Q6" s="9">
        <v>3.7476895839571624E-5</v>
      </c>
      <c r="R6" s="9">
        <v>3.7289516202653784E-5</v>
      </c>
      <c r="S6" s="9">
        <v>3.0176735285304882E-5</v>
      </c>
      <c r="T6" s="9">
        <v>3.8842147641190118E-5</v>
      </c>
      <c r="U6" s="9">
        <v>2.5624662963853497E-5</v>
      </c>
      <c r="V6" s="9">
        <v>3.0577810124039049E-5</v>
      </c>
      <c r="W6" s="9">
        <v>3.1915942383195251E-5</v>
      </c>
      <c r="X6" s="9">
        <v>2.2169657404749887E-5</v>
      </c>
      <c r="Y6" s="9">
        <v>4.2142863702707381E-5</v>
      </c>
      <c r="Z6" s="9">
        <v>2.5039440526200996E-5</v>
      </c>
      <c r="AA6" s="9">
        <v>3.5418439815347104E-5</v>
      </c>
      <c r="AB6" s="9">
        <v>2.8048127596893121E-5</v>
      </c>
      <c r="AC6" s="9">
        <v>3.8046984468310117E-5</v>
      </c>
      <c r="AD6" s="9">
        <v>2.8528130207928175E-5</v>
      </c>
      <c r="AE6" s="9">
        <v>4.4537839151350177E-5</v>
      </c>
      <c r="AF6" s="9">
        <v>3.5890655351015802E-5</v>
      </c>
      <c r="AG6" s="9">
        <v>3.1012957177005524E-5</v>
      </c>
      <c r="AH6" s="9">
        <v>5.3816747628512431E-5</v>
      </c>
      <c r="AI6" s="9">
        <v>5.0341738280053545E-5</v>
      </c>
      <c r="AJ6" s="9">
        <v>2.7793665144722344E-5</v>
      </c>
      <c r="AK6" s="9">
        <v>2.5819978851617218E-5</v>
      </c>
      <c r="AL6" s="9">
        <v>8.2489908021355503E-6</v>
      </c>
      <c r="AM6" s="9">
        <v>3.0489850420058059E-5</v>
      </c>
      <c r="AN6" s="9">
        <v>2.4668487196228173E-5</v>
      </c>
      <c r="AO6" s="9">
        <v>5.1056516734750943E-5</v>
      </c>
      <c r="AP6" s="9">
        <v>4.1204135683557848E-5</v>
      </c>
      <c r="AQ6" s="9">
        <v>3.1865140477639226E-5</v>
      </c>
      <c r="AR6" s="9">
        <v>2.2215600068231094E-5</v>
      </c>
      <c r="AS6" s="9">
        <v>3.2519247456555245E-5</v>
      </c>
      <c r="AT6" s="9">
        <v>2.9309451115214886E-5</v>
      </c>
      <c r="AU6" s="9">
        <v>1.264763145731494E-5</v>
      </c>
      <c r="AV6" s="9">
        <v>3.5781810169271163E-5</v>
      </c>
      <c r="AW6" s="9">
        <v>3.8671736323758147E-5</v>
      </c>
      <c r="AX6" s="9">
        <v>5.0725734800377255E-5</v>
      </c>
      <c r="AY6" s="9">
        <v>3.2278250516396661E-5</v>
      </c>
      <c r="AZ6" s="9">
        <v>5.1154954443865933E-5</v>
      </c>
      <c r="BA6" s="9">
        <v>4.2128494112372099E-5</v>
      </c>
      <c r="BB6" s="9">
        <v>2.2174658573158855E-5</v>
      </c>
      <c r="BC6" s="9">
        <v>3.7875687226639283E-5</v>
      </c>
      <c r="BD6" s="9">
        <v>2.1261780485371863E-5</v>
      </c>
      <c r="BE6" s="9">
        <v>4.7199778898733922E-5</v>
      </c>
      <c r="BF6" s="9">
        <v>4.2010217483786628E-5</v>
      </c>
      <c r="BG6" s="9">
        <v>4.8427552549618191E-5</v>
      </c>
      <c r="BH6" s="9">
        <v>3.0801737180495784E-5</v>
      </c>
      <c r="BI6" s="9">
        <v>1.3049713878100917E-5</v>
      </c>
      <c r="BJ6" s="9">
        <v>2.8470766253754576E-5</v>
      </c>
      <c r="BK6" s="10">
        <v>3.6600825820457409E-5</v>
      </c>
    </row>
    <row r="7" spans="2:63">
      <c r="B7" s="18" t="s">
        <v>39</v>
      </c>
      <c r="C7" s="23">
        <v>2.5410638658743444E-2</v>
      </c>
      <c r="D7" s="35">
        <v>0.17389486300560345</v>
      </c>
      <c r="E7" s="38">
        <v>1806802.1666666667</v>
      </c>
      <c r="F7" s="10">
        <v>80.680000000000007</v>
      </c>
      <c r="H7" s="18" t="s">
        <v>39</v>
      </c>
      <c r="I7" s="9">
        <v>1.7721740613000337E-3</v>
      </c>
      <c r="J7" s="40">
        <v>-0.05</v>
      </c>
      <c r="K7" s="10">
        <v>0.05</v>
      </c>
      <c r="M7" s="8">
        <v>4</v>
      </c>
      <c r="N7" s="9">
        <v>4.2150606621727861E-5</v>
      </c>
      <c r="O7" s="9">
        <v>5.7566881644987123E-5</v>
      </c>
      <c r="P7" s="9">
        <v>3.7476895839571624E-5</v>
      </c>
      <c r="Q7" s="9">
        <v>0.94658599324180637</v>
      </c>
      <c r="R7" s="9">
        <v>4.0462541874212561E-5</v>
      </c>
      <c r="S7" s="9">
        <v>3.1533368545114509E-5</v>
      </c>
      <c r="T7" s="9">
        <v>4.365003852611351E-5</v>
      </c>
      <c r="U7" s="9">
        <v>2.4462829786847575E-5</v>
      </c>
      <c r="V7" s="9">
        <v>3.8818930714598469E-5</v>
      </c>
      <c r="W7" s="9">
        <v>4.3281631814944175E-5</v>
      </c>
      <c r="X7" s="9">
        <v>3.091973400407509E-5</v>
      </c>
      <c r="Y7" s="9">
        <v>5.1069566426504491E-5</v>
      </c>
      <c r="Z7" s="9">
        <v>2.4874825287889927E-5</v>
      </c>
      <c r="AA7" s="9">
        <v>4.0673694708075336E-5</v>
      </c>
      <c r="AB7" s="9">
        <v>3.9335997892497409E-5</v>
      </c>
      <c r="AC7" s="9">
        <v>4.4775246638397935E-5</v>
      </c>
      <c r="AD7" s="9">
        <v>3.5943147824294978E-5</v>
      </c>
      <c r="AE7" s="9">
        <v>5.0773851271154604E-5</v>
      </c>
      <c r="AF7" s="9">
        <v>3.8670717989831083E-5</v>
      </c>
      <c r="AG7" s="9">
        <v>3.1770032894770562E-5</v>
      </c>
      <c r="AH7" s="9">
        <v>6.0721905063940314E-5</v>
      </c>
      <c r="AI7" s="9">
        <v>5.8264547646474085E-5</v>
      </c>
      <c r="AJ7" s="9">
        <v>3.0485498734408031E-5</v>
      </c>
      <c r="AK7" s="9">
        <v>3.2434966098825073E-5</v>
      </c>
      <c r="AL7" s="9">
        <v>1.102791171298885E-5</v>
      </c>
      <c r="AM7" s="9">
        <v>3.4898757984360645E-5</v>
      </c>
      <c r="AN7" s="9">
        <v>2.5435097258827626E-5</v>
      </c>
      <c r="AO7" s="9">
        <v>6.1486841027013088E-5</v>
      </c>
      <c r="AP7" s="9">
        <v>4.7773385526497748E-5</v>
      </c>
      <c r="AQ7" s="9">
        <v>3.792219163040361E-5</v>
      </c>
      <c r="AR7" s="9">
        <v>2.5646654840932942E-5</v>
      </c>
      <c r="AS7" s="9">
        <v>3.7712145836249368E-5</v>
      </c>
      <c r="AT7" s="9">
        <v>2.9452828069144675E-5</v>
      </c>
      <c r="AU7" s="9">
        <v>1.897197630772452E-5</v>
      </c>
      <c r="AV7" s="9">
        <v>3.8402872254309047E-5</v>
      </c>
      <c r="AW7" s="9">
        <v>3.849759563233813E-5</v>
      </c>
      <c r="AX7" s="9">
        <v>5.3456240282098042E-5</v>
      </c>
      <c r="AY7" s="9">
        <v>4.5189051925467409E-5</v>
      </c>
      <c r="AZ7" s="9">
        <v>6.1994644376257298E-5</v>
      </c>
      <c r="BA7" s="9">
        <v>4.4444244981108116E-5</v>
      </c>
      <c r="BB7" s="9">
        <v>3.0267747029855215E-5</v>
      </c>
      <c r="BC7" s="9">
        <v>3.7709156700911356E-5</v>
      </c>
      <c r="BD7" s="9">
        <v>2.2687869988915061E-5</v>
      </c>
      <c r="BE7" s="9">
        <v>5.846283631104209E-5</v>
      </c>
      <c r="BF7" s="9">
        <v>4.6439855139677697E-5</v>
      </c>
      <c r="BG7" s="9">
        <v>5.5511872350855585E-5</v>
      </c>
      <c r="BH7" s="9">
        <v>3.4497685246028864E-5</v>
      </c>
      <c r="BI7" s="9">
        <v>1.5321564635066111E-5</v>
      </c>
      <c r="BJ7" s="9">
        <v>4.1585762324765111E-5</v>
      </c>
      <c r="BK7" s="10">
        <v>3.9880523969307481E-5</v>
      </c>
    </row>
    <row r="8" spans="2:63">
      <c r="B8" s="18" t="s">
        <v>40</v>
      </c>
      <c r="C8" s="23">
        <v>2.8056819177380926E-2</v>
      </c>
      <c r="D8" s="35">
        <v>0.12695171918391146</v>
      </c>
      <c r="E8" s="38">
        <v>845537.56666666665</v>
      </c>
      <c r="F8" s="10">
        <v>105.99</v>
      </c>
      <c r="H8" s="18" t="s">
        <v>40</v>
      </c>
      <c r="I8" s="9">
        <v>1.5357961815831517E-2</v>
      </c>
      <c r="J8" s="40">
        <v>-0.05</v>
      </c>
      <c r="K8" s="10">
        <v>0.05</v>
      </c>
      <c r="M8" s="8">
        <v>5</v>
      </c>
      <c r="N8" s="9">
        <v>3.622090321973585E-5</v>
      </c>
      <c r="O8" s="9">
        <v>5.3983012954903597E-5</v>
      </c>
      <c r="P8" s="9">
        <v>3.7289516202653791E-5</v>
      </c>
      <c r="Q8" s="9">
        <v>4.0462541874212567E-5</v>
      </c>
      <c r="R8" s="9">
        <v>0.12202722205959998</v>
      </c>
      <c r="S8" s="9">
        <v>2.8040704206251372E-5</v>
      </c>
      <c r="T8" s="9">
        <v>3.7600991398046847E-5</v>
      </c>
      <c r="U8" s="9">
        <v>2.2851234113270513E-5</v>
      </c>
      <c r="V8" s="9">
        <v>3.63678318045173E-5</v>
      </c>
      <c r="W8" s="9">
        <v>3.240093254312123E-5</v>
      </c>
      <c r="X8" s="9">
        <v>2.3806331118809873E-5</v>
      </c>
      <c r="Y8" s="9">
        <v>5.0512789113987716E-5</v>
      </c>
      <c r="Z8" s="9">
        <v>3.0886458737314481E-5</v>
      </c>
      <c r="AA8" s="9">
        <v>4.160098085561256E-5</v>
      </c>
      <c r="AB8" s="9">
        <v>3.2454467550940473E-5</v>
      </c>
      <c r="AC8" s="9">
        <v>4.1826265072301378E-5</v>
      </c>
      <c r="AD8" s="9">
        <v>3.4272847676084741E-5</v>
      </c>
      <c r="AE8" s="9">
        <v>4.4655987211950993E-5</v>
      </c>
      <c r="AF8" s="9">
        <v>4.3648945474909911E-5</v>
      </c>
      <c r="AG8" s="9">
        <v>2.9165719233830878E-5</v>
      </c>
      <c r="AH8" s="9">
        <v>6.0076431260993034E-5</v>
      </c>
      <c r="AI8" s="9">
        <v>5.5927457284547422E-5</v>
      </c>
      <c r="AJ8" s="9">
        <v>3.5971190290701326E-5</v>
      </c>
      <c r="AK8" s="9">
        <v>2.4921126831498484E-5</v>
      </c>
      <c r="AL8" s="9">
        <v>9.9858465758625026E-6</v>
      </c>
      <c r="AM8" s="9">
        <v>3.7706844883294682E-5</v>
      </c>
      <c r="AN8" s="9">
        <v>2.7773328554137022E-5</v>
      </c>
      <c r="AO8" s="9">
        <v>5.2163940165476411E-5</v>
      </c>
      <c r="AP8" s="9">
        <v>3.853584258764518E-5</v>
      </c>
      <c r="AQ8" s="9">
        <v>3.9591400444571458E-5</v>
      </c>
      <c r="AR8" s="9">
        <v>2.3763075550174152E-5</v>
      </c>
      <c r="AS8" s="9">
        <v>3.1549140436385901E-5</v>
      </c>
      <c r="AT8" s="9">
        <v>3.6212260324769206E-5</v>
      </c>
      <c r="AU8" s="9">
        <v>1.2759333637758394E-5</v>
      </c>
      <c r="AV8" s="9">
        <v>3.4840709466975645E-5</v>
      </c>
      <c r="AW8" s="9">
        <v>3.7610722791669392E-5</v>
      </c>
      <c r="AX8" s="9">
        <v>5.6476091930301675E-5</v>
      </c>
      <c r="AY8" s="9">
        <v>3.5848054740061577E-5</v>
      </c>
      <c r="AZ8" s="9">
        <v>5.1968970455039992E-5</v>
      </c>
      <c r="BA8" s="9">
        <v>4.7058578808899446E-5</v>
      </c>
      <c r="BB8" s="9">
        <v>2.1219948225652628E-5</v>
      </c>
      <c r="BC8" s="9">
        <v>3.7953479050141631E-5</v>
      </c>
      <c r="BD8" s="9">
        <v>2.023478681803041E-5</v>
      </c>
      <c r="BE8" s="9">
        <v>5.5372657980456244E-5</v>
      </c>
      <c r="BF8" s="9">
        <v>4.818195514387181E-5</v>
      </c>
      <c r="BG8" s="9">
        <v>5.2306019337151872E-5</v>
      </c>
      <c r="BH8" s="9">
        <v>3.2170578541041028E-5</v>
      </c>
      <c r="BI8" s="9">
        <v>1.3996419413938858E-5</v>
      </c>
      <c r="BJ8" s="9">
        <v>3.3511566295492831E-5</v>
      </c>
      <c r="BK8" s="10">
        <v>3.523539665077931E-5</v>
      </c>
    </row>
    <row r="9" spans="2:63">
      <c r="B9" s="18" t="s">
        <v>41</v>
      </c>
      <c r="C9" s="23">
        <v>3.6172502319460433E-2</v>
      </c>
      <c r="D9" s="35">
        <v>0.13015724784568017</v>
      </c>
      <c r="E9" s="38">
        <v>944330.76666666672</v>
      </c>
      <c r="F9" s="10">
        <v>77.17</v>
      </c>
      <c r="H9" s="18" t="s">
        <v>41</v>
      </c>
      <c r="I9" s="9">
        <v>3.9451419825813541E-3</v>
      </c>
      <c r="J9" s="40">
        <v>-0.05</v>
      </c>
      <c r="K9" s="10">
        <v>0.05</v>
      </c>
      <c r="M9" s="8">
        <v>6</v>
      </c>
      <c r="N9" s="9">
        <v>3.3512377196230508E-5</v>
      </c>
      <c r="O9" s="9">
        <v>3.713128704375022E-5</v>
      </c>
      <c r="P9" s="9">
        <v>3.0176735285304886E-5</v>
      </c>
      <c r="Q9" s="9">
        <v>3.1533368545114509E-5</v>
      </c>
      <c r="R9" s="9">
        <v>2.8040704206251369E-5</v>
      </c>
      <c r="S9" s="9">
        <v>0.72092857380267661</v>
      </c>
      <c r="T9" s="9">
        <v>3.3686996477212779E-5</v>
      </c>
      <c r="U9" s="9">
        <v>2.2556789647614378E-5</v>
      </c>
      <c r="V9" s="9">
        <v>2.3321893151954304E-5</v>
      </c>
      <c r="W9" s="9">
        <v>2.8214281209015202E-5</v>
      </c>
      <c r="X9" s="9">
        <v>1.8984060280418281E-5</v>
      </c>
      <c r="Y9" s="9">
        <v>3.1437246711744198E-5</v>
      </c>
      <c r="Z9" s="9">
        <v>1.7094051595607679E-5</v>
      </c>
      <c r="AA9" s="9">
        <v>2.6496711644752182E-5</v>
      </c>
      <c r="AB9" s="9">
        <v>2.2658213946806644E-5</v>
      </c>
      <c r="AC9" s="9">
        <v>3.0390823713430928E-5</v>
      </c>
      <c r="AD9" s="9">
        <v>2.1499790219830728E-5</v>
      </c>
      <c r="AE9" s="9">
        <v>3.7841875784452831E-5</v>
      </c>
      <c r="AF9" s="9">
        <v>2.5460338260147055E-5</v>
      </c>
      <c r="AG9" s="9">
        <v>2.6813421094715194E-5</v>
      </c>
      <c r="AH9" s="9">
        <v>4.1932419252263607E-5</v>
      </c>
      <c r="AI9" s="9">
        <v>3.9670402645666616E-5</v>
      </c>
      <c r="AJ9" s="9">
        <v>1.8518833654365657E-5</v>
      </c>
      <c r="AK9" s="9">
        <v>2.3100190770000524E-5</v>
      </c>
      <c r="AL9" s="9">
        <v>6.2943234588749132E-6</v>
      </c>
      <c r="AM9" s="9">
        <v>2.1650112947596433E-5</v>
      </c>
      <c r="AN9" s="9">
        <v>1.8614641564478726E-5</v>
      </c>
      <c r="AO9" s="9">
        <v>4.3433281949940848E-5</v>
      </c>
      <c r="AP9" s="9">
        <v>3.6831490319102581E-5</v>
      </c>
      <c r="AQ9" s="9">
        <v>2.2797339076259609E-5</v>
      </c>
      <c r="AR9" s="9">
        <v>1.804438200992228E-5</v>
      </c>
      <c r="AS9" s="9">
        <v>2.8388204694474661E-5</v>
      </c>
      <c r="AT9" s="9">
        <v>2.0039044217807342E-5</v>
      </c>
      <c r="AU9" s="9">
        <v>1.1581916679343211E-5</v>
      </c>
      <c r="AV9" s="9">
        <v>3.0560955675865794E-5</v>
      </c>
      <c r="AW9" s="9">
        <v>3.2472692588418328E-5</v>
      </c>
      <c r="AX9" s="9">
        <v>3.8881535124949326E-5</v>
      </c>
      <c r="AY9" s="9">
        <v>2.6960954651129438E-5</v>
      </c>
      <c r="AZ9" s="9">
        <v>4.3769854519657895E-5</v>
      </c>
      <c r="BA9" s="9">
        <v>3.2208393479878401E-5</v>
      </c>
      <c r="BB9" s="9">
        <v>2.0416105529076589E-5</v>
      </c>
      <c r="BC9" s="9">
        <v>3.1134657783110685E-5</v>
      </c>
      <c r="BD9" s="9">
        <v>1.8414803482665625E-5</v>
      </c>
      <c r="BE9" s="9">
        <v>3.6175843393547355E-5</v>
      </c>
      <c r="BF9" s="9">
        <v>3.1775484083156352E-5</v>
      </c>
      <c r="BG9" s="9">
        <v>3.895501662397445E-5</v>
      </c>
      <c r="BH9" s="9">
        <v>2.5278839724233471E-5</v>
      </c>
      <c r="BI9" s="9">
        <v>1.0626567046174828E-5</v>
      </c>
      <c r="BJ9" s="9">
        <v>2.297990985163659E-5</v>
      </c>
      <c r="BK9" s="10">
        <v>3.1618257237288417E-5</v>
      </c>
    </row>
    <row r="10" spans="2:63">
      <c r="B10" s="18" t="s">
        <v>42</v>
      </c>
      <c r="C10" s="23">
        <v>9.4287298692943666E-2</v>
      </c>
      <c r="D10" s="35">
        <v>0.14504345127407386</v>
      </c>
      <c r="E10" s="38">
        <v>5544893.5</v>
      </c>
      <c r="F10" s="10">
        <v>107.84</v>
      </c>
      <c r="H10" s="18" t="s">
        <v>42</v>
      </c>
      <c r="I10" s="9">
        <v>1.5104220752776497E-2</v>
      </c>
      <c r="J10" s="40">
        <v>-0.05</v>
      </c>
      <c r="K10" s="10">
        <v>0.05</v>
      </c>
      <c r="M10" s="8">
        <v>7</v>
      </c>
      <c r="N10" s="9">
        <v>4.3338280457954316E-5</v>
      </c>
      <c r="O10" s="9">
        <v>5.0943241804281571E-5</v>
      </c>
      <c r="P10" s="9">
        <v>3.8842147641190118E-5</v>
      </c>
      <c r="Q10" s="9">
        <v>4.365003852611351E-5</v>
      </c>
      <c r="R10" s="9">
        <v>3.7600991398046847E-5</v>
      </c>
      <c r="S10" s="9">
        <v>3.3686996477212772E-5</v>
      </c>
      <c r="T10" s="9">
        <v>0.63388917233359821</v>
      </c>
      <c r="U10" s="9">
        <v>2.8083189699104012E-5</v>
      </c>
      <c r="V10" s="9">
        <v>3.2723112518992982E-5</v>
      </c>
      <c r="W10" s="9">
        <v>3.8666940659463197E-5</v>
      </c>
      <c r="X10" s="9">
        <v>2.6504017786033729E-5</v>
      </c>
      <c r="Y10" s="9">
        <v>4.3739902056973045E-5</v>
      </c>
      <c r="Z10" s="9">
        <v>2.2932140758213319E-5</v>
      </c>
      <c r="AA10" s="9">
        <v>3.6207057722353231E-5</v>
      </c>
      <c r="AB10" s="9">
        <v>3.2278792151335262E-5</v>
      </c>
      <c r="AC10" s="9">
        <v>4.10587229062741E-5</v>
      </c>
      <c r="AD10" s="9">
        <v>3.0203244352384872E-5</v>
      </c>
      <c r="AE10" s="9">
        <v>4.9795727186784719E-5</v>
      </c>
      <c r="AF10" s="9">
        <v>3.463723304913789E-5</v>
      </c>
      <c r="AG10" s="9">
        <v>3.4121659850835553E-5</v>
      </c>
      <c r="AH10" s="9">
        <v>5.6329164889481039E-5</v>
      </c>
      <c r="AI10" s="9">
        <v>5.3530652905317577E-5</v>
      </c>
      <c r="AJ10" s="9">
        <v>2.5816188361841141E-5</v>
      </c>
      <c r="AK10" s="9">
        <v>3.0827581016046047E-5</v>
      </c>
      <c r="AL10" s="9">
        <v>8.9853886010778822E-6</v>
      </c>
      <c r="AM10" s="9">
        <v>3.0016322172405479E-5</v>
      </c>
      <c r="AN10" s="9">
        <v>2.4565340547012461E-5</v>
      </c>
      <c r="AO10" s="9">
        <v>5.8050181702477766E-5</v>
      </c>
      <c r="AP10" s="9">
        <v>4.8052135970174837E-5</v>
      </c>
      <c r="AQ10" s="9">
        <v>3.1939352969525123E-5</v>
      </c>
      <c r="AR10" s="9">
        <v>2.4124476217666217E-5</v>
      </c>
      <c r="AS10" s="9">
        <v>3.7269087956793269E-5</v>
      </c>
      <c r="AT10" s="9">
        <v>2.69654278859226E-5</v>
      </c>
      <c r="AU10" s="9">
        <v>1.6218230600055882E-5</v>
      </c>
      <c r="AV10" s="9">
        <v>3.9493066408132177E-5</v>
      </c>
      <c r="AW10" s="9">
        <v>4.1306392169201106E-5</v>
      </c>
      <c r="AX10" s="9">
        <v>5.1419404974004753E-5</v>
      </c>
      <c r="AY10" s="9">
        <v>3.7980390975873183E-5</v>
      </c>
      <c r="AZ10" s="9">
        <v>5.8514955760692929E-5</v>
      </c>
      <c r="BA10" s="9">
        <v>4.2637494202853688E-5</v>
      </c>
      <c r="BB10" s="9">
        <v>2.7705731121003515E-5</v>
      </c>
      <c r="BC10" s="9">
        <v>3.9810265937964406E-5</v>
      </c>
      <c r="BD10" s="9">
        <v>2.3677057733466008E-5</v>
      </c>
      <c r="BE10" s="9">
        <v>5.0274962289771765E-5</v>
      </c>
      <c r="BF10" s="9">
        <v>4.2778252094921967E-5</v>
      </c>
      <c r="BG10" s="9">
        <v>5.2111616173147624E-5</v>
      </c>
      <c r="BH10" s="9">
        <v>3.3404074540010727E-5</v>
      </c>
      <c r="BI10" s="9">
        <v>1.4268685266238292E-5</v>
      </c>
      <c r="BJ10" s="9">
        <v>3.3208266843606738E-5</v>
      </c>
      <c r="BK10" s="10">
        <v>4.0909687651424847E-5</v>
      </c>
    </row>
    <row r="11" spans="2:63">
      <c r="B11" s="18" t="s">
        <v>43</v>
      </c>
      <c r="C11" s="23">
        <v>0.16773411004496994</v>
      </c>
      <c r="D11" s="35">
        <v>0.18072067145449117</v>
      </c>
      <c r="E11" s="38">
        <v>1074619.3999999999</v>
      </c>
      <c r="F11" s="10">
        <v>90.49</v>
      </c>
      <c r="H11" s="18" t="s">
        <v>43</v>
      </c>
      <c r="I11" s="9">
        <v>0.05</v>
      </c>
      <c r="J11" s="40">
        <v>-0.05</v>
      </c>
      <c r="K11" s="10">
        <v>0.05</v>
      </c>
      <c r="M11" s="8">
        <v>8</v>
      </c>
      <c r="N11" s="9">
        <v>2.8175321000075378E-5</v>
      </c>
      <c r="O11" s="9">
        <v>2.9309532064822692E-5</v>
      </c>
      <c r="P11" s="9">
        <v>2.5624662963853497E-5</v>
      </c>
      <c r="Q11" s="9">
        <v>2.4462829786847572E-5</v>
      </c>
      <c r="R11" s="9">
        <v>2.2851234113270513E-5</v>
      </c>
      <c r="S11" s="9">
        <v>2.2556789647614378E-5</v>
      </c>
      <c r="T11" s="9">
        <v>2.8083189699104012E-5</v>
      </c>
      <c r="U11" s="9">
        <v>0.31868034936387918</v>
      </c>
      <c r="V11" s="9">
        <v>1.7911663046781601E-5</v>
      </c>
      <c r="W11" s="9">
        <v>2.2093801750249727E-5</v>
      </c>
      <c r="X11" s="9">
        <v>1.4540934440672766E-5</v>
      </c>
      <c r="Y11" s="9">
        <v>2.4464614249185954E-5</v>
      </c>
      <c r="Z11" s="9">
        <v>1.4039495021520152E-5</v>
      </c>
      <c r="AA11" s="9">
        <v>2.1101959017098258E-5</v>
      </c>
      <c r="AB11" s="9">
        <v>1.6958176638038227E-5</v>
      </c>
      <c r="AC11" s="9">
        <v>2.4420412739583213E-5</v>
      </c>
      <c r="AD11" s="9">
        <v>1.6502208107920147E-5</v>
      </c>
      <c r="AE11" s="9">
        <v>3.124764878619013E-5</v>
      </c>
      <c r="AF11" s="9">
        <v>2.0483932836908654E-5</v>
      </c>
      <c r="AG11" s="9">
        <v>2.2972612184526623E-5</v>
      </c>
      <c r="AH11" s="9">
        <v>3.3999736156586215E-5</v>
      </c>
      <c r="AI11" s="9">
        <v>3.195922362720004E-5</v>
      </c>
      <c r="AJ11" s="9">
        <v>1.4524106224116067E-5</v>
      </c>
      <c r="AK11" s="9">
        <v>1.8687628537006844E-5</v>
      </c>
      <c r="AL11" s="9">
        <v>4.7202662613211465E-6</v>
      </c>
      <c r="AM11" s="9">
        <v>1.700088085232463E-5</v>
      </c>
      <c r="AN11" s="9">
        <v>1.5458012556632756E-5</v>
      </c>
      <c r="AO11" s="9">
        <v>3.5198448931141614E-5</v>
      </c>
      <c r="AP11" s="9">
        <v>3.0611284848145317E-5</v>
      </c>
      <c r="AQ11" s="9">
        <v>1.7643763130122747E-5</v>
      </c>
      <c r="AR11" s="9">
        <v>1.4668339274378051E-5</v>
      </c>
      <c r="AS11" s="9">
        <v>2.3460411596171024E-5</v>
      </c>
      <c r="AT11" s="9">
        <v>1.6395028229177281E-5</v>
      </c>
      <c r="AU11" s="9">
        <v>8.7910803834305393E-6</v>
      </c>
      <c r="AV11" s="9">
        <v>2.5759777298758543E-5</v>
      </c>
      <c r="AW11" s="9">
        <v>2.788999251613292E-5</v>
      </c>
      <c r="AX11" s="9">
        <v>3.2167614587594662E-5</v>
      </c>
      <c r="AY11" s="9">
        <v>2.0439721448094938E-5</v>
      </c>
      <c r="AZ11" s="9">
        <v>3.5445170308475497E-5</v>
      </c>
      <c r="BA11" s="9">
        <v>2.6620399155234607E-5</v>
      </c>
      <c r="BB11" s="9">
        <v>1.6143471080476397E-5</v>
      </c>
      <c r="BC11" s="9">
        <v>2.6628768531341295E-5</v>
      </c>
      <c r="BD11" s="9">
        <v>1.5595368139596063E-5</v>
      </c>
      <c r="BE11" s="9">
        <v>2.8129696768830033E-5</v>
      </c>
      <c r="BF11" s="9">
        <v>2.5757346011359953E-5</v>
      </c>
      <c r="BG11" s="9">
        <v>3.1667611827822997E-5</v>
      </c>
      <c r="BH11" s="9">
        <v>2.0823329229217284E-5</v>
      </c>
      <c r="BI11" s="9">
        <v>8.5912338126887922E-6</v>
      </c>
      <c r="BJ11" s="9">
        <v>1.6851755093641275E-5</v>
      </c>
      <c r="BK11" s="10">
        <v>2.6592643722302244E-5</v>
      </c>
    </row>
    <row r="12" spans="2:63">
      <c r="B12" s="18" t="s">
        <v>44</v>
      </c>
      <c r="C12" s="23">
        <v>0.12781104204962071</v>
      </c>
      <c r="D12" s="35">
        <v>0.17316456355424611</v>
      </c>
      <c r="E12" s="38">
        <v>2688066.6</v>
      </c>
      <c r="F12" s="10">
        <v>62.84</v>
      </c>
      <c r="H12" s="18" t="s">
        <v>44</v>
      </c>
      <c r="I12" s="9">
        <v>3.458653513731938E-2</v>
      </c>
      <c r="J12" s="40">
        <v>-0.05</v>
      </c>
      <c r="K12" s="10">
        <v>0.05</v>
      </c>
      <c r="M12" s="8">
        <v>9</v>
      </c>
      <c r="N12" s="9">
        <v>3.1148166203519413E-5</v>
      </c>
      <c r="O12" s="9">
        <v>4.8736365170026232E-5</v>
      </c>
      <c r="P12" s="9">
        <v>3.0577810124039049E-5</v>
      </c>
      <c r="Q12" s="9">
        <v>3.8818930714598476E-5</v>
      </c>
      <c r="R12" s="9">
        <v>3.63678318045173E-5</v>
      </c>
      <c r="S12" s="9">
        <v>2.3321893151954304E-5</v>
      </c>
      <c r="T12" s="9">
        <v>3.2723112518992982E-5</v>
      </c>
      <c r="U12" s="9">
        <v>1.7911663046781605E-5</v>
      </c>
      <c r="V12" s="9">
        <v>0.38974307533965863</v>
      </c>
      <c r="W12" s="9">
        <v>3.1632027112481664E-5</v>
      </c>
      <c r="X12" s="9">
        <v>2.346613326584419E-5</v>
      </c>
      <c r="Y12" s="9">
        <v>4.541125705183273E-5</v>
      </c>
      <c r="Z12" s="9">
        <v>2.5150094886660871E-5</v>
      </c>
      <c r="AA12" s="9">
        <v>3.6395010038298297E-5</v>
      </c>
      <c r="AB12" s="9">
        <v>3.1753584471766984E-5</v>
      </c>
      <c r="AC12" s="9">
        <v>3.7198654349850446E-5</v>
      </c>
      <c r="AD12" s="9">
        <v>3.1450693381028055E-5</v>
      </c>
      <c r="AE12" s="9">
        <v>3.9156244240927168E-5</v>
      </c>
      <c r="AF12" s="9">
        <v>3.694109754523135E-5</v>
      </c>
      <c r="AG12" s="9">
        <v>2.3961679678399469E-5</v>
      </c>
      <c r="AH12" s="9">
        <v>5.2159472412671597E-5</v>
      </c>
      <c r="AI12" s="9">
        <v>4.925143491029195E-5</v>
      </c>
      <c r="AJ12" s="9">
        <v>3.0683438052862719E-5</v>
      </c>
      <c r="AK12" s="9">
        <v>2.329457997513978E-5</v>
      </c>
      <c r="AL12" s="9">
        <v>9.455602066023674E-6</v>
      </c>
      <c r="AM12" s="9">
        <v>3.2869054139269524E-5</v>
      </c>
      <c r="AN12" s="9">
        <v>2.2981361395388342E-5</v>
      </c>
      <c r="AO12" s="9">
        <v>4.7243928999880334E-5</v>
      </c>
      <c r="AP12" s="9">
        <v>3.4266220706892365E-5</v>
      </c>
      <c r="AQ12" s="9">
        <v>3.5186091926858552E-5</v>
      </c>
      <c r="AR12" s="9">
        <v>2.0932718726695294E-5</v>
      </c>
      <c r="AS12" s="9">
        <v>2.8002168119843561E-5</v>
      </c>
      <c r="AT12" s="9">
        <v>2.9645987151315417E-5</v>
      </c>
      <c r="AU12" s="9">
        <v>1.3321593764182607E-5</v>
      </c>
      <c r="AV12" s="9">
        <v>2.9466554894257007E-5</v>
      </c>
      <c r="AW12" s="9">
        <v>3.0398675212105218E-5</v>
      </c>
      <c r="AX12" s="9">
        <v>4.7265064338754487E-5</v>
      </c>
      <c r="AY12" s="9">
        <v>3.5243637894964357E-5</v>
      </c>
      <c r="AZ12" s="9">
        <v>4.7269260341443198E-5</v>
      </c>
      <c r="BA12" s="9">
        <v>3.9406595248690936E-5</v>
      </c>
      <c r="BB12" s="9">
        <v>2.0983928763116537E-5</v>
      </c>
      <c r="BC12" s="9">
        <v>3.0713597239391401E-5</v>
      </c>
      <c r="BD12" s="9">
        <v>1.7054416323458597E-5</v>
      </c>
      <c r="BE12" s="9">
        <v>5.0444257888597406E-5</v>
      </c>
      <c r="BF12" s="9">
        <v>4.1346073183523403E-5</v>
      </c>
      <c r="BG12" s="9">
        <v>4.5870236246872047E-5</v>
      </c>
      <c r="BH12" s="9">
        <v>2.7872306227113996E-5</v>
      </c>
      <c r="BI12" s="9">
        <v>1.2448127275756903E-5</v>
      </c>
      <c r="BJ12" s="9">
        <v>3.3486994004551606E-5</v>
      </c>
      <c r="BK12" s="10">
        <v>3.0083372393363619E-5</v>
      </c>
    </row>
    <row r="13" spans="2:63">
      <c r="B13" s="18" t="s">
        <v>45</v>
      </c>
      <c r="C13" s="23">
        <v>0.12518564230258197</v>
      </c>
      <c r="D13" s="35">
        <v>0.1966309121858453</v>
      </c>
      <c r="E13" s="38">
        <v>3672795.6333333333</v>
      </c>
      <c r="F13" s="10">
        <v>96.74</v>
      </c>
      <c r="H13" s="18" t="s">
        <v>45</v>
      </c>
      <c r="I13" s="9">
        <v>4.4773140362497209E-2</v>
      </c>
      <c r="J13" s="40">
        <v>-0.05</v>
      </c>
      <c r="K13" s="10">
        <v>0.05</v>
      </c>
      <c r="M13" s="8">
        <v>10</v>
      </c>
      <c r="N13" s="9">
        <v>3.7634680514668304E-5</v>
      </c>
      <c r="O13" s="9">
        <v>4.7585061777093816E-5</v>
      </c>
      <c r="P13" s="9">
        <v>3.1915942383195251E-5</v>
      </c>
      <c r="Q13" s="9">
        <v>4.3281631814944182E-5</v>
      </c>
      <c r="R13" s="9">
        <v>3.240093254312123E-5</v>
      </c>
      <c r="S13" s="9">
        <v>2.8214281209015198E-5</v>
      </c>
      <c r="T13" s="9">
        <v>3.8666940659463197E-5</v>
      </c>
      <c r="U13" s="9">
        <v>2.2093801750249734E-5</v>
      </c>
      <c r="V13" s="9">
        <v>3.1632027112481664E-5</v>
      </c>
      <c r="W13" s="9">
        <v>0.29244918413362597</v>
      </c>
      <c r="X13" s="9">
        <v>2.6980185096797677E-5</v>
      </c>
      <c r="Y13" s="9">
        <v>4.0954794147801381E-5</v>
      </c>
      <c r="Z13" s="9">
        <v>1.8395095325866744E-5</v>
      </c>
      <c r="AA13" s="9">
        <v>3.2570238202847294E-5</v>
      </c>
      <c r="AB13" s="9">
        <v>3.3214668909863064E-5</v>
      </c>
      <c r="AC13" s="9">
        <v>3.747467863156317E-5</v>
      </c>
      <c r="AD13" s="9">
        <v>2.9068641460375611E-5</v>
      </c>
      <c r="AE13" s="9">
        <v>4.4314276269332785E-5</v>
      </c>
      <c r="AF13" s="9">
        <v>2.9710663517546006E-5</v>
      </c>
      <c r="AG13" s="9">
        <v>2.8184183575638198E-5</v>
      </c>
      <c r="AH13" s="9">
        <v>4.9928800510741767E-5</v>
      </c>
      <c r="AI13" s="9">
        <v>4.8311635547132241E-5</v>
      </c>
      <c r="AJ13" s="9">
        <v>2.2493273176768664E-5</v>
      </c>
      <c r="AK13" s="9">
        <v>2.9185875050380696E-5</v>
      </c>
      <c r="AL13" s="9">
        <v>9.0082756404857399E-6</v>
      </c>
      <c r="AM13" s="9">
        <v>2.6998079342956333E-5</v>
      </c>
      <c r="AN13" s="9">
        <v>2.035369529498162E-5</v>
      </c>
      <c r="AO13" s="9">
        <v>5.3634161714528997E-5</v>
      </c>
      <c r="AP13" s="9">
        <v>4.3158127169880328E-5</v>
      </c>
      <c r="AQ13" s="9">
        <v>2.9587161382632203E-5</v>
      </c>
      <c r="AR13" s="9">
        <v>2.1701330916324536E-5</v>
      </c>
      <c r="AS13" s="9">
        <v>3.3515924479866737E-5</v>
      </c>
      <c r="AT13" s="9">
        <v>2.1842174569677404E-5</v>
      </c>
      <c r="AU13" s="9">
        <v>1.7135991754971818E-5</v>
      </c>
      <c r="AV13" s="9">
        <v>3.3699274791025712E-5</v>
      </c>
      <c r="AW13" s="9">
        <v>3.3411429488998005E-5</v>
      </c>
      <c r="AX13" s="9">
        <v>4.3325821888282342E-5</v>
      </c>
      <c r="AY13" s="9">
        <v>3.8875841504806371E-5</v>
      </c>
      <c r="AZ13" s="9">
        <v>5.4274054868461604E-5</v>
      </c>
      <c r="BA13" s="9">
        <v>3.5955911535227023E-5</v>
      </c>
      <c r="BB13" s="9">
        <v>2.7585810701964396E-5</v>
      </c>
      <c r="BC13" s="9">
        <v>3.2183070459663006E-5</v>
      </c>
      <c r="BD13" s="9">
        <v>2.012000966166731E-5</v>
      </c>
      <c r="BE13" s="9">
        <v>4.7730300602903218E-5</v>
      </c>
      <c r="BF13" s="9">
        <v>3.7380141413249571E-5</v>
      </c>
      <c r="BG13" s="9">
        <v>4.6662022661117999E-5</v>
      </c>
      <c r="BH13" s="9">
        <v>2.9397767176002918E-5</v>
      </c>
      <c r="BI13" s="9">
        <v>1.2987704651012798E-5</v>
      </c>
      <c r="BJ13" s="9">
        <v>3.5108473570939343E-5</v>
      </c>
      <c r="BK13" s="10">
        <v>3.5270466861357766E-5</v>
      </c>
    </row>
    <row r="14" spans="2:63">
      <c r="B14" s="18" t="s">
        <v>46</v>
      </c>
      <c r="C14" s="23">
        <v>0.10291656298644071</v>
      </c>
      <c r="D14" s="35">
        <v>0.3537774379458456</v>
      </c>
      <c r="E14" s="38">
        <v>837479.7</v>
      </c>
      <c r="F14" s="10">
        <v>446.3</v>
      </c>
      <c r="H14" s="18" t="s">
        <v>46</v>
      </c>
      <c r="I14" s="9">
        <v>1.32299399123018E-2</v>
      </c>
      <c r="J14" s="40">
        <v>-0.05</v>
      </c>
      <c r="K14" s="10">
        <v>0.05</v>
      </c>
      <c r="M14" s="8">
        <v>11</v>
      </c>
      <c r="N14" s="9">
        <v>2.5571432749270144E-5</v>
      </c>
      <c r="O14" s="9">
        <v>3.4711416699808651E-5</v>
      </c>
      <c r="P14" s="9">
        <v>2.2169657404749887E-5</v>
      </c>
      <c r="Q14" s="9">
        <v>3.0919734004075097E-5</v>
      </c>
      <c r="R14" s="9">
        <v>2.3806331118809873E-5</v>
      </c>
      <c r="S14" s="9">
        <v>1.8984060280418284E-5</v>
      </c>
      <c r="T14" s="9">
        <v>2.6504017786033729E-5</v>
      </c>
      <c r="U14" s="9">
        <v>1.4540934440672766E-5</v>
      </c>
      <c r="V14" s="9">
        <v>2.3466133265844197E-5</v>
      </c>
      <c r="W14" s="9">
        <v>2.698018509679768E-5</v>
      </c>
      <c r="X14" s="9">
        <v>0.79918821733689827</v>
      </c>
      <c r="Y14" s="9">
        <v>3.0556530920760911E-5</v>
      </c>
      <c r="Z14" s="9">
        <v>1.4141140027482948E-5</v>
      </c>
      <c r="AA14" s="9">
        <v>2.4139803796758835E-5</v>
      </c>
      <c r="AB14" s="9">
        <v>2.4289432006371283E-5</v>
      </c>
      <c r="AC14" s="9">
        <v>2.6967124365109781E-5</v>
      </c>
      <c r="AD14" s="9">
        <v>2.16654723376821E-5</v>
      </c>
      <c r="AE14" s="9">
        <v>3.0772905861043704E-5</v>
      </c>
      <c r="AF14" s="9">
        <v>2.2495956059374288E-5</v>
      </c>
      <c r="AG14" s="9">
        <v>1.9020369106019621E-5</v>
      </c>
      <c r="AH14" s="9">
        <v>3.6182762660797932E-5</v>
      </c>
      <c r="AI14" s="9">
        <v>3.4923934653384498E-5</v>
      </c>
      <c r="AJ14" s="9">
        <v>1.7614449944192159E-5</v>
      </c>
      <c r="AK14" s="9">
        <v>2.0085742333722397E-5</v>
      </c>
      <c r="AL14" s="9">
        <v>6.7147813213914359E-6</v>
      </c>
      <c r="AM14" s="9">
        <v>2.0528165086535605E-5</v>
      </c>
      <c r="AN14" s="9">
        <v>1.4837963415370425E-5</v>
      </c>
      <c r="AO14" s="9">
        <v>3.7551792817494821E-5</v>
      </c>
      <c r="AP14" s="9">
        <v>2.9294085517451632E-5</v>
      </c>
      <c r="AQ14" s="9">
        <v>2.2480780146095926E-5</v>
      </c>
      <c r="AR14" s="9">
        <v>1.5446992365459929E-5</v>
      </c>
      <c r="AS14" s="9">
        <v>2.3023816991543187E-5</v>
      </c>
      <c r="AT14" s="9">
        <v>1.6789274745616426E-5</v>
      </c>
      <c r="AU14" s="9">
        <v>1.2009104353208354E-5</v>
      </c>
      <c r="AV14" s="9">
        <v>2.3096351509048875E-5</v>
      </c>
      <c r="AW14" s="9">
        <v>2.2801450222322061E-5</v>
      </c>
      <c r="AX14" s="9">
        <v>3.1398733882082437E-5</v>
      </c>
      <c r="AY14" s="9">
        <v>2.8029918701534185E-5</v>
      </c>
      <c r="AZ14" s="9">
        <v>3.7930828746845317E-5</v>
      </c>
      <c r="BA14" s="9">
        <v>2.6097870613337568E-5</v>
      </c>
      <c r="BB14" s="9">
        <v>1.900241558523152E-5</v>
      </c>
      <c r="BC14" s="9">
        <v>2.2234951899235428E-5</v>
      </c>
      <c r="BD14" s="9">
        <v>1.3671345438617606E-5</v>
      </c>
      <c r="BE14" s="9">
        <v>3.5241371465182206E-5</v>
      </c>
      <c r="BF14" s="9">
        <v>2.7438313191288873E-5</v>
      </c>
      <c r="BG14" s="9">
        <v>3.3343194562860488E-5</v>
      </c>
      <c r="BH14" s="9">
        <v>2.0722897099463314E-5</v>
      </c>
      <c r="BI14" s="9">
        <v>9.2549246080580112E-6</v>
      </c>
      <c r="BJ14" s="9">
        <v>2.5797212849983607E-5</v>
      </c>
      <c r="BK14" s="10">
        <v>2.4091953864682868E-5</v>
      </c>
    </row>
    <row r="15" spans="2:63">
      <c r="B15" s="18" t="s">
        <v>47</v>
      </c>
      <c r="C15" s="23">
        <v>2.451727642500174E-2</v>
      </c>
      <c r="D15" s="35">
        <v>0.35217081211054491</v>
      </c>
      <c r="E15" s="38">
        <v>8448529.6333333328</v>
      </c>
      <c r="F15" s="10">
        <v>65.930000000000007</v>
      </c>
      <c r="H15" s="18" t="s">
        <v>47</v>
      </c>
      <c r="I15" s="9">
        <v>5.9927439738864507E-3</v>
      </c>
      <c r="J15" s="40">
        <v>-0.05</v>
      </c>
      <c r="K15" s="10">
        <v>0.05</v>
      </c>
      <c r="M15" s="8">
        <v>12</v>
      </c>
      <c r="N15" s="9">
        <v>4.1634449159425631E-5</v>
      </c>
      <c r="O15" s="9">
        <v>6.6074080004262226E-5</v>
      </c>
      <c r="P15" s="9">
        <v>4.2142863702707381E-5</v>
      </c>
      <c r="Q15" s="9">
        <v>5.1069566426504491E-5</v>
      </c>
      <c r="R15" s="9">
        <v>5.0512789113987716E-5</v>
      </c>
      <c r="S15" s="9">
        <v>3.1437246711744205E-5</v>
      </c>
      <c r="T15" s="9">
        <v>4.3739902056973045E-5</v>
      </c>
      <c r="U15" s="9">
        <v>2.4464614249185954E-5</v>
      </c>
      <c r="V15" s="9">
        <v>4.541125705183273E-5</v>
      </c>
      <c r="W15" s="9">
        <v>4.0954794147801381E-5</v>
      </c>
      <c r="X15" s="9">
        <v>3.0556530920760911E-5</v>
      </c>
      <c r="Y15" s="9">
        <v>0.24821754126903539</v>
      </c>
      <c r="Z15" s="9">
        <v>3.5919143792955908E-5</v>
      </c>
      <c r="AA15" s="9">
        <v>5.0169574507660168E-5</v>
      </c>
      <c r="AB15" s="9">
        <v>4.1918954602576769E-5</v>
      </c>
      <c r="AC15" s="9">
        <v>5.0438643617772326E-5</v>
      </c>
      <c r="AD15" s="9">
        <v>4.2723330997915943E-5</v>
      </c>
      <c r="AE15" s="9">
        <v>5.2537224275818073E-5</v>
      </c>
      <c r="AF15" s="9">
        <v>5.1847536552365235E-5</v>
      </c>
      <c r="AG15" s="9">
        <v>3.2525901511756648E-5</v>
      </c>
      <c r="AH15" s="9">
        <v>7.1539891082832515E-5</v>
      </c>
      <c r="AI15" s="9">
        <v>6.714023934773362E-5</v>
      </c>
      <c r="AJ15" s="9">
        <v>4.3313724752463186E-5</v>
      </c>
      <c r="AK15" s="9">
        <v>3.0344969750223092E-5</v>
      </c>
      <c r="AL15" s="9">
        <v>1.2710777514760036E-5</v>
      </c>
      <c r="AM15" s="9">
        <v>4.5716192310609448E-5</v>
      </c>
      <c r="AN15" s="9">
        <v>3.2151595496811311E-5</v>
      </c>
      <c r="AO15" s="9">
        <v>6.2861585516088922E-5</v>
      </c>
      <c r="AP15" s="9">
        <v>4.5151970963106394E-5</v>
      </c>
      <c r="AQ15" s="9">
        <v>4.860840319962338E-5</v>
      </c>
      <c r="AR15" s="9">
        <v>2.8356219321624617E-5</v>
      </c>
      <c r="AS15" s="9">
        <v>3.7181185771066697E-5</v>
      </c>
      <c r="AT15" s="9">
        <v>4.2258828349902954E-5</v>
      </c>
      <c r="AU15" s="9">
        <v>1.6849364569792704E-5</v>
      </c>
      <c r="AV15" s="9">
        <v>3.984422226537892E-5</v>
      </c>
      <c r="AW15" s="9">
        <v>4.1798163809711504E-5</v>
      </c>
      <c r="AX15" s="9">
        <v>6.5714104472526456E-5</v>
      </c>
      <c r="AY15" s="9">
        <v>4.6170041384384973E-5</v>
      </c>
      <c r="AZ15" s="9">
        <v>6.2737223101397863E-5</v>
      </c>
      <c r="BA15" s="9">
        <v>5.4805444188828271E-5</v>
      </c>
      <c r="BB15" s="9">
        <v>2.6778690645631116E-5</v>
      </c>
      <c r="BC15" s="9">
        <v>4.2456716034214066E-5</v>
      </c>
      <c r="BD15" s="9">
        <v>2.298760763445181E-5</v>
      </c>
      <c r="BE15" s="9">
        <v>6.847400774800838E-5</v>
      </c>
      <c r="BF15" s="9">
        <v>5.7206453232032153E-5</v>
      </c>
      <c r="BG15" s="9">
        <v>6.2341413563054724E-5</v>
      </c>
      <c r="BH15" s="9">
        <v>3.7835446761610006E-5</v>
      </c>
      <c r="BI15" s="9">
        <v>1.6810708342855095E-5</v>
      </c>
      <c r="BJ15" s="9">
        <v>4.3986036410680971E-5</v>
      </c>
      <c r="BK15" s="10">
        <v>4.0448847285221289E-5</v>
      </c>
    </row>
    <row r="16" spans="2:63">
      <c r="B16" s="18" t="s">
        <v>48</v>
      </c>
      <c r="C16" s="23">
        <v>6.2935999685084745E-2</v>
      </c>
      <c r="D16" s="35">
        <v>0.29410993351437398</v>
      </c>
      <c r="E16" s="38">
        <v>1481574.3333333333</v>
      </c>
      <c r="F16" s="10">
        <v>65.239999999999995</v>
      </c>
      <c r="H16" s="18" t="s">
        <v>48</v>
      </c>
      <c r="I16" s="9">
        <v>1.5648689349181413E-2</v>
      </c>
      <c r="J16" s="40">
        <v>-0.05</v>
      </c>
      <c r="K16" s="10">
        <v>0.05</v>
      </c>
      <c r="M16" s="8">
        <v>13</v>
      </c>
      <c r="N16" s="9">
        <v>2.1828172563858014E-5</v>
      </c>
      <c r="O16" s="9">
        <v>3.6792152409563251E-5</v>
      </c>
      <c r="P16" s="9">
        <v>2.5039440526200996E-5</v>
      </c>
      <c r="Q16" s="9">
        <v>2.4874825287889927E-5</v>
      </c>
      <c r="R16" s="9">
        <v>3.0886458737314481E-5</v>
      </c>
      <c r="S16" s="9">
        <v>1.7094051595607675E-5</v>
      </c>
      <c r="T16" s="9">
        <v>2.2932140758213319E-5</v>
      </c>
      <c r="U16" s="9">
        <v>1.4039495021520152E-5</v>
      </c>
      <c r="V16" s="9">
        <v>2.5150094886660871E-5</v>
      </c>
      <c r="W16" s="9">
        <v>1.839509532586674E-5</v>
      </c>
      <c r="X16" s="9">
        <v>1.4141140027482948E-5</v>
      </c>
      <c r="Y16" s="9">
        <v>3.5919143792955908E-5</v>
      </c>
      <c r="Z16" s="9">
        <v>0.37921856414249505</v>
      </c>
      <c r="AA16" s="9">
        <v>2.9826163146170963E-5</v>
      </c>
      <c r="AB16" s="9">
        <v>2.0756835770036751E-5</v>
      </c>
      <c r="AC16" s="9">
        <v>2.8102026733286049E-5</v>
      </c>
      <c r="AD16" s="9">
        <v>2.3981286691885963E-5</v>
      </c>
      <c r="AE16" s="9">
        <v>2.8003364569355908E-5</v>
      </c>
      <c r="AF16" s="9">
        <v>3.2902847462025215E-5</v>
      </c>
      <c r="AG16" s="9">
        <v>1.8205916455107152E-5</v>
      </c>
      <c r="AH16" s="9">
        <v>4.1721879270557753E-5</v>
      </c>
      <c r="AI16" s="9">
        <v>3.8227322601883905E-5</v>
      </c>
      <c r="AJ16" s="9">
        <v>2.8035840163899055E-5</v>
      </c>
      <c r="AK16" s="9">
        <v>1.4072915625758241E-5</v>
      </c>
      <c r="AL16" s="9">
        <v>6.8292191762482432E-6</v>
      </c>
      <c r="AM16" s="9">
        <v>2.8092748583973975E-5</v>
      </c>
      <c r="AN16" s="9">
        <v>2.0176855629782444E-5</v>
      </c>
      <c r="AO16" s="9">
        <v>3.2288305316341789E-5</v>
      </c>
      <c r="AP16" s="9">
        <v>2.2165039679731609E-5</v>
      </c>
      <c r="AQ16" s="9">
        <v>2.9133687846434749E-5</v>
      </c>
      <c r="AR16" s="9">
        <v>1.5737363331745185E-5</v>
      </c>
      <c r="AS16" s="9">
        <v>1.8917588575914012E-5</v>
      </c>
      <c r="AT16" s="9">
        <v>2.8252896570907556E-5</v>
      </c>
      <c r="AU16" s="9">
        <v>6.6143550420865794E-6</v>
      </c>
      <c r="AV16" s="9">
        <v>2.1949697417920228E-5</v>
      </c>
      <c r="AW16" s="9">
        <v>2.4615631834330956E-5</v>
      </c>
      <c r="AX16" s="9">
        <v>4.032886987583009E-5</v>
      </c>
      <c r="AY16" s="9">
        <v>2.2026324032539945E-5</v>
      </c>
      <c r="AZ16" s="9">
        <v>3.1856455870388945E-5</v>
      </c>
      <c r="BA16" s="9">
        <v>3.3672497160673089E-5</v>
      </c>
      <c r="BB16" s="9">
        <v>1.1095728115979964E-5</v>
      </c>
      <c r="BC16" s="9">
        <v>2.5511073633897252E-5</v>
      </c>
      <c r="BD16" s="9">
        <v>1.2496327420088724E-5</v>
      </c>
      <c r="BE16" s="9">
        <v>3.8320724677198836E-5</v>
      </c>
      <c r="BF16" s="9">
        <v>3.4486699533938094E-5</v>
      </c>
      <c r="BG16" s="9">
        <v>3.5064977966176575E-5</v>
      </c>
      <c r="BH16" s="9">
        <v>2.117848145565483E-5</v>
      </c>
      <c r="BI16" s="9">
        <v>9.2108199022717285E-6</v>
      </c>
      <c r="BJ16" s="9">
        <v>2.1260752066117861E-5</v>
      </c>
      <c r="BK16" s="10">
        <v>2.1757220029850597E-5</v>
      </c>
    </row>
    <row r="17" spans="2:63">
      <c r="B17" s="18" t="s">
        <v>49</v>
      </c>
      <c r="C17" s="23">
        <v>3.2594333838350455E-2</v>
      </c>
      <c r="D17" s="35">
        <v>0.29612696173953418</v>
      </c>
      <c r="E17" s="38">
        <v>8488941.333333334</v>
      </c>
      <c r="F17" s="10">
        <v>60.44</v>
      </c>
      <c r="H17" s="18" t="s">
        <v>49</v>
      </c>
      <c r="I17" s="9">
        <v>4.3243610995043636E-3</v>
      </c>
      <c r="J17" s="40">
        <v>-0.05</v>
      </c>
      <c r="K17" s="10">
        <v>0.05</v>
      </c>
      <c r="M17" s="8">
        <v>14</v>
      </c>
      <c r="N17" s="9">
        <v>3.4660297270538091E-5</v>
      </c>
      <c r="O17" s="9">
        <v>5.3445475822011323E-5</v>
      </c>
      <c r="P17" s="9">
        <v>3.5418439815347098E-5</v>
      </c>
      <c r="Q17" s="9">
        <v>4.0673694708075342E-5</v>
      </c>
      <c r="R17" s="9">
        <v>4.1600980855612553E-5</v>
      </c>
      <c r="S17" s="9">
        <v>2.6496711644752182E-5</v>
      </c>
      <c r="T17" s="9">
        <v>3.6207057722353231E-5</v>
      </c>
      <c r="U17" s="9">
        <v>2.1101959017098255E-5</v>
      </c>
      <c r="V17" s="9">
        <v>3.6395010038298297E-5</v>
      </c>
      <c r="W17" s="9">
        <v>3.2570238202847294E-5</v>
      </c>
      <c r="X17" s="9">
        <v>2.4139803796758835E-5</v>
      </c>
      <c r="Y17" s="9">
        <v>5.0169574507660168E-5</v>
      </c>
      <c r="Z17" s="9">
        <v>2.9826163146170959E-5</v>
      </c>
      <c r="AA17" s="9">
        <v>0.56004727607507621</v>
      </c>
      <c r="AB17" s="9">
        <v>3.3045677036615084E-5</v>
      </c>
      <c r="AC17" s="9">
        <v>4.1080378889788691E-5</v>
      </c>
      <c r="AD17" s="9">
        <v>3.4272405546278254E-5</v>
      </c>
      <c r="AE17" s="9">
        <v>4.3265412968613428E-5</v>
      </c>
      <c r="AF17" s="9">
        <v>4.2593447819333357E-5</v>
      </c>
      <c r="AG17" s="9">
        <v>2.7493205040929272E-5</v>
      </c>
      <c r="AH17" s="9">
        <v>5.8640696150453765E-5</v>
      </c>
      <c r="AI17" s="9">
        <v>5.481157390887166E-5</v>
      </c>
      <c r="AJ17" s="9">
        <v>3.5366897545294048E-5</v>
      </c>
      <c r="AK17" s="9">
        <v>2.4556902923294601E-5</v>
      </c>
      <c r="AL17" s="9">
        <v>1.0095246853014806E-5</v>
      </c>
      <c r="AM17" s="9">
        <v>3.7185158171071608E-5</v>
      </c>
      <c r="AN17" s="9">
        <v>2.6731164117497284E-5</v>
      </c>
      <c r="AO17" s="9">
        <v>5.116911108038069E-5</v>
      </c>
      <c r="AP17" s="9">
        <v>3.7223474240260227E-5</v>
      </c>
      <c r="AQ17" s="9">
        <v>3.9296836498106159E-5</v>
      </c>
      <c r="AR17" s="9">
        <v>2.3207487389407048E-5</v>
      </c>
      <c r="AS17" s="9">
        <v>3.0579557845005906E-5</v>
      </c>
      <c r="AT17" s="9">
        <v>3.5030191613509885E-5</v>
      </c>
      <c r="AU17" s="9">
        <v>1.3123502398959082E-5</v>
      </c>
      <c r="AV17" s="9">
        <v>3.3268517676920537E-5</v>
      </c>
      <c r="AW17" s="9">
        <v>3.5410747467628823E-5</v>
      </c>
      <c r="AX17" s="9">
        <v>5.4488178283188652E-5</v>
      </c>
      <c r="AY17" s="9">
        <v>3.6429624926639218E-5</v>
      </c>
      <c r="AZ17" s="9">
        <v>5.1019870357352623E-5</v>
      </c>
      <c r="BA17" s="9">
        <v>4.5424348902203682E-5</v>
      </c>
      <c r="BB17" s="9">
        <v>2.1296438356825991E-5</v>
      </c>
      <c r="BC17" s="9">
        <v>3.586317772417692E-5</v>
      </c>
      <c r="BD17" s="9">
        <v>1.9252124761091267E-5</v>
      </c>
      <c r="BE17" s="9">
        <v>5.5129390068399307E-5</v>
      </c>
      <c r="BF17" s="9">
        <v>4.6975326500713703E-5</v>
      </c>
      <c r="BG17" s="9">
        <v>5.1058256789928065E-5</v>
      </c>
      <c r="BH17" s="9">
        <v>3.1180091838743028E-5</v>
      </c>
      <c r="BI17" s="9">
        <v>1.3714702533149252E-5</v>
      </c>
      <c r="BJ17" s="9">
        <v>3.4418694359330506E-5</v>
      </c>
      <c r="BK17" s="10">
        <v>3.3703446969952267E-5</v>
      </c>
    </row>
    <row r="18" spans="2:63">
      <c r="B18" s="18" t="s">
        <v>50</v>
      </c>
      <c r="C18" s="23">
        <v>3.7745314033900738E-2</v>
      </c>
      <c r="D18" s="35">
        <v>0.24859251373330088</v>
      </c>
      <c r="E18" s="38">
        <v>4044847.0333333332</v>
      </c>
      <c r="F18" s="10">
        <v>63.32</v>
      </c>
      <c r="H18" s="18" t="s">
        <v>50</v>
      </c>
      <c r="I18" s="9">
        <v>3.3568263863233035E-3</v>
      </c>
      <c r="J18" s="40">
        <v>-0.05</v>
      </c>
      <c r="K18" s="10">
        <v>0.05</v>
      </c>
      <c r="M18" s="8">
        <v>15</v>
      </c>
      <c r="N18" s="9">
        <v>3.0775305203709286E-5</v>
      </c>
      <c r="O18" s="9">
        <v>4.6112519500273679E-5</v>
      </c>
      <c r="P18" s="9">
        <v>2.8048127596893124E-5</v>
      </c>
      <c r="Q18" s="9">
        <v>3.9335997892497416E-5</v>
      </c>
      <c r="R18" s="9">
        <v>3.2454467550940473E-5</v>
      </c>
      <c r="S18" s="9">
        <v>2.2658213946806647E-5</v>
      </c>
      <c r="T18" s="9">
        <v>3.2278792151335262E-5</v>
      </c>
      <c r="U18" s="9">
        <v>1.6958176638038227E-5</v>
      </c>
      <c r="V18" s="9">
        <v>3.1753584471766984E-5</v>
      </c>
      <c r="W18" s="9">
        <v>3.3214668909863064E-5</v>
      </c>
      <c r="X18" s="9">
        <v>2.4289432006371279E-5</v>
      </c>
      <c r="Y18" s="9">
        <v>4.1918954602576762E-5</v>
      </c>
      <c r="Z18" s="9">
        <v>2.0756835770036751E-5</v>
      </c>
      <c r="AA18" s="9">
        <v>3.3045677036615084E-5</v>
      </c>
      <c r="AB18" s="9">
        <v>0.91877759124555181</v>
      </c>
      <c r="AC18" s="9">
        <v>3.5255282005295662E-5</v>
      </c>
      <c r="AD18" s="9">
        <v>2.9535820519330832E-5</v>
      </c>
      <c r="AE18" s="9">
        <v>3.8216754091343373E-5</v>
      </c>
      <c r="AF18" s="9">
        <v>3.1985058056190836E-5</v>
      </c>
      <c r="AG18" s="9">
        <v>2.2900068871933324E-5</v>
      </c>
      <c r="AH18" s="9">
        <v>4.8082615565500609E-5</v>
      </c>
      <c r="AI18" s="9">
        <v>4.6074213085136734E-5</v>
      </c>
      <c r="AJ18" s="9">
        <v>2.60712141385513E-5</v>
      </c>
      <c r="AK18" s="9">
        <v>2.4238549975355429E-5</v>
      </c>
      <c r="AL18" s="9">
        <v>9.0922642322889509E-6</v>
      </c>
      <c r="AM18" s="9">
        <v>2.9102859428052379E-5</v>
      </c>
      <c r="AN18" s="9">
        <v>2.0161480914380183E-5</v>
      </c>
      <c r="AO18" s="9">
        <v>4.6892868744420861E-5</v>
      </c>
      <c r="AP18" s="9">
        <v>3.4914156741445776E-5</v>
      </c>
      <c r="AQ18" s="9">
        <v>3.1679769676248353E-5</v>
      </c>
      <c r="AR18" s="9">
        <v>1.9915467156726451E-5</v>
      </c>
      <c r="AS18" s="9">
        <v>2.8011550721949655E-5</v>
      </c>
      <c r="AT18" s="9">
        <v>2.4596041257641597E-5</v>
      </c>
      <c r="AU18" s="9">
        <v>1.462692568600686E-5</v>
      </c>
      <c r="AV18" s="9">
        <v>2.8329295809525623E-5</v>
      </c>
      <c r="AW18" s="9">
        <v>2.8127986605775112E-5</v>
      </c>
      <c r="AX18" s="9">
        <v>4.2155730067903523E-5</v>
      </c>
      <c r="AY18" s="9">
        <v>3.597504942559676E-5</v>
      </c>
      <c r="AZ18" s="9">
        <v>4.7186271382918855E-5</v>
      </c>
      <c r="BA18" s="9">
        <v>3.511155672332509E-5</v>
      </c>
      <c r="BB18" s="9">
        <v>2.2727046292778765E-5</v>
      </c>
      <c r="BC18" s="9">
        <v>2.799452034426745E-5</v>
      </c>
      <c r="BD18" s="9">
        <v>1.6540249210268017E-5</v>
      </c>
      <c r="BE18" s="9">
        <v>4.7513454421163984E-5</v>
      </c>
      <c r="BF18" s="9">
        <v>3.7253218257496458E-5</v>
      </c>
      <c r="BG18" s="9">
        <v>4.3288787104690571E-5</v>
      </c>
      <c r="BH18" s="9">
        <v>2.6432711755005222E-5</v>
      </c>
      <c r="BI18" s="9">
        <v>1.1924304924317715E-5</v>
      </c>
      <c r="BJ18" s="9">
        <v>3.3900480530562319E-5</v>
      </c>
      <c r="BK18" s="10">
        <v>2.9310396554098148E-5</v>
      </c>
    </row>
    <row r="19" spans="2:63">
      <c r="B19" s="18" t="s">
        <v>51</v>
      </c>
      <c r="C19" s="23">
        <v>4.153513047507524E-2</v>
      </c>
      <c r="D19" s="35">
        <v>0.17311007008601315</v>
      </c>
      <c r="E19" s="38">
        <v>2143735.8333333335</v>
      </c>
      <c r="F19" s="10">
        <v>254.03</v>
      </c>
      <c r="H19" s="18" t="s">
        <v>51</v>
      </c>
      <c r="I19" s="9">
        <v>3.6938507664047034E-3</v>
      </c>
      <c r="J19" s="40">
        <v>-0.05</v>
      </c>
      <c r="K19" s="10">
        <v>0.05</v>
      </c>
      <c r="M19" s="8">
        <v>16</v>
      </c>
      <c r="N19" s="9">
        <v>3.9728528263419326E-5</v>
      </c>
      <c r="O19" s="9">
        <v>5.5519310490447204E-5</v>
      </c>
      <c r="P19" s="9">
        <v>3.8046984468310123E-5</v>
      </c>
      <c r="Q19" s="9">
        <v>4.4775246638397928E-5</v>
      </c>
      <c r="R19" s="9">
        <v>4.1826265072301378E-5</v>
      </c>
      <c r="S19" s="9">
        <v>3.0390823713430925E-5</v>
      </c>
      <c r="T19" s="9">
        <v>4.1058722906274107E-5</v>
      </c>
      <c r="U19" s="9">
        <v>2.4420412739583217E-5</v>
      </c>
      <c r="V19" s="9">
        <v>3.7198654349850446E-5</v>
      </c>
      <c r="W19" s="9">
        <v>3.7474678631563163E-5</v>
      </c>
      <c r="X19" s="9">
        <v>2.6967124365109781E-5</v>
      </c>
      <c r="Y19" s="9">
        <v>5.0438643617772326E-5</v>
      </c>
      <c r="Z19" s="9">
        <v>2.8102026733286052E-5</v>
      </c>
      <c r="AA19" s="9">
        <v>4.1080378889788691E-5</v>
      </c>
      <c r="AB19" s="9">
        <v>3.5255282005295662E-5</v>
      </c>
      <c r="AC19" s="9">
        <v>0.95895611335143949</v>
      </c>
      <c r="AD19" s="9">
        <v>3.4745911454178557E-5</v>
      </c>
      <c r="AE19" s="9">
        <v>4.8069464412686269E-5</v>
      </c>
      <c r="AF19" s="9">
        <v>4.124676475740848E-5</v>
      </c>
      <c r="AG19" s="9">
        <v>3.1125934027901447E-5</v>
      </c>
      <c r="AH19" s="9">
        <v>6.0567794321242358E-5</v>
      </c>
      <c r="AI19" s="9">
        <v>5.7140277973424401E-5</v>
      </c>
      <c r="AJ19" s="9">
        <v>3.3137190502178429E-5</v>
      </c>
      <c r="AK19" s="9">
        <v>2.8672338141023309E-5</v>
      </c>
      <c r="AL19" s="9">
        <v>1.0343048559051202E-5</v>
      </c>
      <c r="AM19" s="9">
        <v>3.6166328513169764E-5</v>
      </c>
      <c r="AN19" s="9">
        <v>2.6878086345382256E-5</v>
      </c>
      <c r="AO19" s="9">
        <v>5.6896315909599755E-5</v>
      </c>
      <c r="AP19" s="9">
        <v>4.3555870981867852E-5</v>
      </c>
      <c r="AQ19" s="9">
        <v>3.8478620796584487E-5</v>
      </c>
      <c r="AR19" s="9">
        <v>2.4777268235938971E-5</v>
      </c>
      <c r="AS19" s="9">
        <v>3.4888187983393333E-5</v>
      </c>
      <c r="AT19" s="9">
        <v>3.3059423467077786E-5</v>
      </c>
      <c r="AU19" s="9">
        <v>1.5566133584404358E-5</v>
      </c>
      <c r="AV19" s="9">
        <v>3.7167774170408002E-5</v>
      </c>
      <c r="AW19" s="9">
        <v>3.8908117746205419E-5</v>
      </c>
      <c r="AX19" s="9">
        <v>5.5461527812489302E-5</v>
      </c>
      <c r="AY19" s="9">
        <v>3.9866204784434799E-5</v>
      </c>
      <c r="AZ19" s="9">
        <v>5.7034201727468791E-5</v>
      </c>
      <c r="BA19" s="9">
        <v>4.6150701642133124E-5</v>
      </c>
      <c r="BB19" s="9">
        <v>2.5538482379360585E-5</v>
      </c>
      <c r="BC19" s="9">
        <v>3.8609900356417218E-5</v>
      </c>
      <c r="BD19" s="9">
        <v>2.1821243572466975E-5</v>
      </c>
      <c r="BE19" s="9">
        <v>5.6474619195401565E-5</v>
      </c>
      <c r="BF19" s="9">
        <v>4.7460013266675244E-5</v>
      </c>
      <c r="BG19" s="9">
        <v>5.4075164034747435E-5</v>
      </c>
      <c r="BH19" s="9">
        <v>3.3566796043423463E-5</v>
      </c>
      <c r="BI19" s="9">
        <v>1.4677274269963288E-5</v>
      </c>
      <c r="BJ19" s="9">
        <v>3.6725680474820729E-5</v>
      </c>
      <c r="BK19" s="10">
        <v>3.8085070680619159E-5</v>
      </c>
    </row>
    <row r="20" spans="2:63">
      <c r="B20" s="18" t="s">
        <v>52</v>
      </c>
      <c r="C20" s="23">
        <v>0.23339716548749667</v>
      </c>
      <c r="D20" s="35">
        <v>0.19762062873432765</v>
      </c>
      <c r="E20" s="38">
        <v>1507693.4</v>
      </c>
      <c r="F20" s="10">
        <v>43.61</v>
      </c>
      <c r="H20" s="18" t="s">
        <v>52</v>
      </c>
      <c r="I20" s="9">
        <v>0.05</v>
      </c>
      <c r="J20" s="40">
        <v>-0.05</v>
      </c>
      <c r="K20" s="10">
        <v>0.05</v>
      </c>
      <c r="M20" s="8">
        <v>17</v>
      </c>
      <c r="N20" s="9">
        <v>2.870113516078757E-5</v>
      </c>
      <c r="O20" s="9">
        <v>4.5610871126219701E-5</v>
      </c>
      <c r="P20" s="9">
        <v>2.8528130207928175E-5</v>
      </c>
      <c r="Q20" s="9">
        <v>3.5943147824294985E-5</v>
      </c>
      <c r="R20" s="9">
        <v>3.4272847676084734E-5</v>
      </c>
      <c r="S20" s="9">
        <v>2.1499790219830728E-5</v>
      </c>
      <c r="T20" s="9">
        <v>3.0203244352384872E-5</v>
      </c>
      <c r="U20" s="9">
        <v>1.6502208107920154E-5</v>
      </c>
      <c r="V20" s="9">
        <v>3.1450693381028055E-5</v>
      </c>
      <c r="W20" s="9">
        <v>2.9068641460375611E-5</v>
      </c>
      <c r="X20" s="9">
        <v>2.16654723376821E-5</v>
      </c>
      <c r="Y20" s="9">
        <v>4.2723330997915943E-5</v>
      </c>
      <c r="Z20" s="9">
        <v>2.3981286691885956E-5</v>
      </c>
      <c r="AA20" s="9">
        <v>3.4272405546278254E-5</v>
      </c>
      <c r="AB20" s="9">
        <v>2.9535820519330836E-5</v>
      </c>
      <c r="AC20" s="9">
        <v>3.4745911454178564E-5</v>
      </c>
      <c r="AD20" s="9">
        <v>6.4629862203685245E-2</v>
      </c>
      <c r="AE20" s="9">
        <v>3.6264343622390081E-5</v>
      </c>
      <c r="AF20" s="9">
        <v>3.5024991847686287E-5</v>
      </c>
      <c r="AG20" s="9">
        <v>2.2147017933291875E-5</v>
      </c>
      <c r="AH20" s="9">
        <v>4.8910861528142112E-5</v>
      </c>
      <c r="AI20" s="9">
        <v>4.6096809738785586E-5</v>
      </c>
      <c r="AJ20" s="9">
        <v>2.9231054424819691E-5</v>
      </c>
      <c r="AK20" s="9">
        <v>2.1367208727244365E-5</v>
      </c>
      <c r="AL20" s="9">
        <v>8.8572849354781611E-6</v>
      </c>
      <c r="AM20" s="9">
        <v>3.1112095137143182E-5</v>
      </c>
      <c r="AN20" s="9">
        <v>2.1675272597231522E-5</v>
      </c>
      <c r="AO20" s="9">
        <v>4.3720640439643539E-5</v>
      </c>
      <c r="AP20" s="9">
        <v>3.1441613268108482E-5</v>
      </c>
      <c r="AQ20" s="9">
        <v>3.3249951344448944E-5</v>
      </c>
      <c r="AR20" s="9">
        <v>1.9515407335180291E-5</v>
      </c>
      <c r="AS20" s="9">
        <v>2.5809402070665597E-5</v>
      </c>
      <c r="AT20" s="9">
        <v>2.8255213172231064E-5</v>
      </c>
      <c r="AU20" s="9">
        <v>1.2170094816871287E-5</v>
      </c>
      <c r="AV20" s="9">
        <v>2.7283981337582352E-5</v>
      </c>
      <c r="AW20" s="9">
        <v>2.8258172452995548E-5</v>
      </c>
      <c r="AX20" s="9">
        <v>4.4474294982859084E-5</v>
      </c>
      <c r="AY20" s="9">
        <v>3.2648193339232417E-5</v>
      </c>
      <c r="AZ20" s="9">
        <v>4.3701077213396091E-5</v>
      </c>
      <c r="BA20" s="9">
        <v>3.7090347683146297E-5</v>
      </c>
      <c r="BB20" s="9">
        <v>1.9146400679189574E-5</v>
      </c>
      <c r="BC20" s="9">
        <v>2.8653333149868808E-5</v>
      </c>
      <c r="BD20" s="9">
        <v>1.5751844580920204E-5</v>
      </c>
      <c r="BE20" s="9">
        <v>4.7302091278620054E-5</v>
      </c>
      <c r="BF20" s="9">
        <v>3.8922339106918331E-5</v>
      </c>
      <c r="BG20" s="9">
        <v>4.2826019390229209E-5</v>
      </c>
      <c r="BH20" s="9">
        <v>2.5959418736353185E-5</v>
      </c>
      <c r="BI20" s="9">
        <v>1.159807090096436E-5</v>
      </c>
      <c r="BJ20" s="9">
        <v>3.1133244043502673E-5</v>
      </c>
      <c r="BK20" s="10">
        <v>2.7793933674692532E-5</v>
      </c>
    </row>
    <row r="21" spans="2:63">
      <c r="B21" s="18" t="s">
        <v>53</v>
      </c>
      <c r="C21" s="23">
        <v>0.14545420280145357</v>
      </c>
      <c r="D21" s="35">
        <v>0.19793928045451778</v>
      </c>
      <c r="E21" s="38">
        <v>3450691.1666666665</v>
      </c>
      <c r="F21" s="10">
        <v>76.790000000000006</v>
      </c>
      <c r="H21" s="18" t="s">
        <v>53</v>
      </c>
      <c r="I21" s="9">
        <v>0.05</v>
      </c>
      <c r="J21" s="40">
        <v>-0.05</v>
      </c>
      <c r="K21" s="10">
        <v>0.05</v>
      </c>
      <c r="M21" s="8">
        <v>18</v>
      </c>
      <c r="N21" s="9">
        <v>4.8895042494107929E-5</v>
      </c>
      <c r="O21" s="9">
        <v>6.0206580234754652E-5</v>
      </c>
      <c r="P21" s="9">
        <v>4.453783915135017E-5</v>
      </c>
      <c r="Q21" s="9">
        <v>5.077385127115459E-5</v>
      </c>
      <c r="R21" s="9">
        <v>4.4655987211950993E-5</v>
      </c>
      <c r="S21" s="9">
        <v>3.7841875784452831E-5</v>
      </c>
      <c r="T21" s="9">
        <v>4.9795727186784713E-5</v>
      </c>
      <c r="U21" s="9">
        <v>3.124764878619013E-5</v>
      </c>
      <c r="V21" s="9">
        <v>3.9156244240927168E-5</v>
      </c>
      <c r="W21" s="9">
        <v>4.4314276269332785E-5</v>
      </c>
      <c r="X21" s="9">
        <v>3.0772905861043697E-5</v>
      </c>
      <c r="Y21" s="9">
        <v>5.253722427581808E-5</v>
      </c>
      <c r="Z21" s="9">
        <v>2.8003364569355908E-5</v>
      </c>
      <c r="AA21" s="9">
        <v>4.3265412968613421E-5</v>
      </c>
      <c r="AB21" s="9">
        <v>3.8216754091343366E-5</v>
      </c>
      <c r="AC21" s="9">
        <v>4.8069464412686269E-5</v>
      </c>
      <c r="AD21" s="9">
        <v>3.6264343622390074E-5</v>
      </c>
      <c r="AE21" s="9">
        <v>5.6946991444643873E-2</v>
      </c>
      <c r="AF21" s="9">
        <v>4.1960561336729972E-5</v>
      </c>
      <c r="AG21" s="9">
        <v>3.8428660380125636E-5</v>
      </c>
      <c r="AH21" s="9">
        <v>6.6282549100744406E-5</v>
      </c>
      <c r="AI21" s="9">
        <v>6.2874987697994066E-5</v>
      </c>
      <c r="AJ21" s="9">
        <v>3.2007939577141154E-5</v>
      </c>
      <c r="AK21" s="9">
        <v>3.4941231371607701E-5</v>
      </c>
      <c r="AL21" s="9">
        <v>1.0795748540125358E-5</v>
      </c>
      <c r="AM21" s="9">
        <v>3.6509484117994444E-5</v>
      </c>
      <c r="AN21" s="9">
        <v>2.9026340908750498E-5</v>
      </c>
      <c r="AO21" s="9">
        <v>6.6660322324810426E-5</v>
      </c>
      <c r="AP21" s="9">
        <v>5.408413730317088E-5</v>
      </c>
      <c r="AQ21" s="9">
        <v>3.8859710896039506E-5</v>
      </c>
      <c r="AR21" s="9">
        <v>2.8038399197466185E-5</v>
      </c>
      <c r="AS21" s="9">
        <v>4.228460731104705E-5</v>
      </c>
      <c r="AT21" s="9">
        <v>3.2936202509503888E-5</v>
      </c>
      <c r="AU21" s="9">
        <v>1.8555138081967838E-5</v>
      </c>
      <c r="AV21" s="9">
        <v>4.4841267825602556E-5</v>
      </c>
      <c r="AW21" s="9">
        <v>4.6883424897021042E-5</v>
      </c>
      <c r="AX21" s="9">
        <v>6.052470256697435E-5</v>
      </c>
      <c r="AY21" s="9">
        <v>4.4472571610797924E-5</v>
      </c>
      <c r="AZ21" s="9">
        <v>6.7100522007294478E-5</v>
      </c>
      <c r="BA21" s="9">
        <v>5.0237235540932895E-5</v>
      </c>
      <c r="BB21" s="9">
        <v>3.1352717381425423E-5</v>
      </c>
      <c r="BC21" s="9">
        <v>4.5522935659075218E-5</v>
      </c>
      <c r="BD21" s="9">
        <v>2.6741773577412648E-5</v>
      </c>
      <c r="BE21" s="9">
        <v>5.9940152207040868E-5</v>
      </c>
      <c r="BF21" s="9">
        <v>5.0774164265309991E-5</v>
      </c>
      <c r="BG21" s="9">
        <v>6.0731287627111166E-5</v>
      </c>
      <c r="BH21" s="9">
        <v>3.8588510616697142E-5</v>
      </c>
      <c r="BI21" s="9">
        <v>1.6592697210728231E-5</v>
      </c>
      <c r="BJ21" s="9">
        <v>3.946945474460727E-5</v>
      </c>
      <c r="BK21" s="10">
        <v>4.6328568496348806E-5</v>
      </c>
    </row>
    <row r="22" spans="2:63">
      <c r="B22" s="18" t="s">
        <v>54</v>
      </c>
      <c r="C22" s="23">
        <v>2.8016444928545655E-2</v>
      </c>
      <c r="D22" s="35">
        <v>0.19483069348737456</v>
      </c>
      <c r="E22" s="38">
        <v>5090430.8666666662</v>
      </c>
      <c r="F22" s="10">
        <v>76.36</v>
      </c>
      <c r="H22" s="18" t="s">
        <v>54</v>
      </c>
      <c r="I22" s="9">
        <v>2.5968951096915246E-3</v>
      </c>
      <c r="J22" s="40">
        <v>-0.05</v>
      </c>
      <c r="K22" s="10">
        <v>0.05</v>
      </c>
      <c r="M22" s="8">
        <v>19</v>
      </c>
      <c r="N22" s="9">
        <v>3.2992616977623734E-5</v>
      </c>
      <c r="O22" s="9">
        <v>5.3972248587570753E-5</v>
      </c>
      <c r="P22" s="9">
        <v>3.5890655351015795E-5</v>
      </c>
      <c r="Q22" s="9">
        <v>3.8670717989831076E-5</v>
      </c>
      <c r="R22" s="9">
        <v>4.3648945474909911E-5</v>
      </c>
      <c r="S22" s="9">
        <v>2.5460338260147049E-5</v>
      </c>
      <c r="T22" s="9">
        <v>3.4637233049137884E-5</v>
      </c>
      <c r="U22" s="9">
        <v>2.048393283690865E-5</v>
      </c>
      <c r="V22" s="9">
        <v>3.6941097545231343E-5</v>
      </c>
      <c r="W22" s="9">
        <v>2.9710663517546006E-5</v>
      </c>
      <c r="X22" s="9">
        <v>2.2495956059374288E-5</v>
      </c>
      <c r="Y22" s="9">
        <v>5.1847536552365221E-5</v>
      </c>
      <c r="Z22" s="9">
        <v>3.2902847462025215E-5</v>
      </c>
      <c r="AA22" s="9">
        <v>4.259344781933335E-5</v>
      </c>
      <c r="AB22" s="9">
        <v>3.1985058056190836E-5</v>
      </c>
      <c r="AC22" s="9">
        <v>4.1246764757408474E-5</v>
      </c>
      <c r="AD22" s="9">
        <v>3.502499184768628E-5</v>
      </c>
      <c r="AE22" s="9">
        <v>4.1960561336729972E-5</v>
      </c>
      <c r="AF22" s="9">
        <v>0.73201880183417556</v>
      </c>
      <c r="AG22" s="9">
        <v>2.6784848814987122E-5</v>
      </c>
      <c r="AH22" s="9">
        <v>6.0100162365597893E-5</v>
      </c>
      <c r="AI22" s="9">
        <v>5.5603534918608651E-5</v>
      </c>
      <c r="AJ22" s="9">
        <v>3.8686678125632337E-5</v>
      </c>
      <c r="AK22" s="9">
        <v>2.2432793372194775E-5</v>
      </c>
      <c r="AL22" s="9">
        <v>1.0153796958829772E-5</v>
      </c>
      <c r="AM22" s="9">
        <v>3.956620107158555E-5</v>
      </c>
      <c r="AN22" s="9">
        <v>2.8243646211815457E-5</v>
      </c>
      <c r="AO22" s="9">
        <v>4.9120858501072719E-5</v>
      </c>
      <c r="AP22" s="9">
        <v>3.4480348588833792E-5</v>
      </c>
      <c r="AQ22" s="9">
        <v>4.1427179285627693E-5</v>
      </c>
      <c r="AR22" s="9">
        <v>2.3150467146076562E-5</v>
      </c>
      <c r="AS22" s="9">
        <v>2.894002780632153E-5</v>
      </c>
      <c r="AT22" s="9">
        <v>3.8555986557581938E-5</v>
      </c>
      <c r="AU22" s="9">
        <v>1.1395833146801725E-5</v>
      </c>
      <c r="AV22" s="9">
        <v>3.2469687496416781E-5</v>
      </c>
      <c r="AW22" s="9">
        <v>3.5447159035940532E-5</v>
      </c>
      <c r="AX22" s="9">
        <v>5.6950344481560914E-5</v>
      </c>
      <c r="AY22" s="9">
        <v>3.4535608443310431E-5</v>
      </c>
      <c r="AZ22" s="9">
        <v>4.8711170305386725E-5</v>
      </c>
      <c r="BA22" s="9">
        <v>4.7526254915131218E-5</v>
      </c>
      <c r="BB22" s="9">
        <v>1.864913698840757E-5</v>
      </c>
      <c r="BC22" s="9">
        <v>3.641681229169632E-5</v>
      </c>
      <c r="BD22" s="9">
        <v>1.8600211002158652E-5</v>
      </c>
      <c r="BE22" s="9">
        <v>5.6063073823158099E-5</v>
      </c>
      <c r="BF22" s="9">
        <v>4.9006049181539746E-5</v>
      </c>
      <c r="BG22" s="9">
        <v>5.1289644170929681E-5</v>
      </c>
      <c r="BH22" s="9">
        <v>3.1064728627318649E-5</v>
      </c>
      <c r="BI22" s="9">
        <v>1.3620266591869884E-5</v>
      </c>
      <c r="BJ22" s="9">
        <v>3.3099064327574493E-5</v>
      </c>
      <c r="BK22" s="10">
        <v>3.2515906333211291E-5</v>
      </c>
    </row>
    <row r="23" spans="2:63">
      <c r="B23" s="18" t="s">
        <v>55</v>
      </c>
      <c r="C23" s="23">
        <v>-3.3129747491181138E-2</v>
      </c>
      <c r="D23" s="35">
        <v>0.18005058534598106</v>
      </c>
      <c r="E23" s="38">
        <v>3880893.6666666665</v>
      </c>
      <c r="F23" s="10">
        <v>44.95</v>
      </c>
      <c r="H23" s="18" t="s">
        <v>55</v>
      </c>
      <c r="I23" s="9">
        <v>-0.05</v>
      </c>
      <c r="J23" s="40">
        <v>-0.05</v>
      </c>
      <c r="K23" s="10">
        <v>0.05</v>
      </c>
      <c r="M23" s="8">
        <v>20</v>
      </c>
      <c r="N23" s="9">
        <v>3.3926331451513879E-5</v>
      </c>
      <c r="O23" s="9">
        <v>3.8090840229234885E-5</v>
      </c>
      <c r="P23" s="9">
        <v>3.101295717700553E-5</v>
      </c>
      <c r="Q23" s="9">
        <v>3.1770032894770569E-5</v>
      </c>
      <c r="R23" s="9">
        <v>2.9165719233830882E-5</v>
      </c>
      <c r="S23" s="9">
        <v>2.6813421094715191E-5</v>
      </c>
      <c r="T23" s="9">
        <v>3.4121659850835559E-5</v>
      </c>
      <c r="U23" s="9">
        <v>2.2972612184526626E-5</v>
      </c>
      <c r="V23" s="9">
        <v>2.3961679678399472E-5</v>
      </c>
      <c r="W23" s="9">
        <v>2.8184183575638204E-5</v>
      </c>
      <c r="X23" s="9">
        <v>1.9020369106019621E-5</v>
      </c>
      <c r="Y23" s="9">
        <v>3.2525901511756655E-5</v>
      </c>
      <c r="Z23" s="9">
        <v>1.8205916455107152E-5</v>
      </c>
      <c r="AA23" s="9">
        <v>2.7493205040929276E-5</v>
      </c>
      <c r="AB23" s="9">
        <v>2.2900068871933324E-5</v>
      </c>
      <c r="AC23" s="9">
        <v>3.1125934027901447E-5</v>
      </c>
      <c r="AD23" s="9">
        <v>2.2147017933291875E-5</v>
      </c>
      <c r="AE23" s="9">
        <v>3.8428660380125636E-5</v>
      </c>
      <c r="AF23" s="9">
        <v>2.6784848814987125E-5</v>
      </c>
      <c r="AG23" s="9">
        <v>4.0936058968978624E-2</v>
      </c>
      <c r="AH23" s="9">
        <v>4.3239243078271274E-5</v>
      </c>
      <c r="AI23" s="9">
        <v>4.0765141901175238E-5</v>
      </c>
      <c r="AJ23" s="9">
        <v>1.9702740194395471E-5</v>
      </c>
      <c r="AK23" s="9">
        <v>2.3141134018502599E-5</v>
      </c>
      <c r="AL23" s="9">
        <v>6.4435148239480411E-6</v>
      </c>
      <c r="AM23" s="9">
        <v>2.2687458345468968E-5</v>
      </c>
      <c r="AN23" s="9">
        <v>1.94042645848442E-5</v>
      </c>
      <c r="AO23" s="9">
        <v>4.396225081058655E-5</v>
      </c>
      <c r="AP23" s="9">
        <v>3.7066633337314465E-5</v>
      </c>
      <c r="AQ23" s="9">
        <v>2.3795802524219664E-5</v>
      </c>
      <c r="AR23" s="9">
        <v>1.84490986553796E-5</v>
      </c>
      <c r="AS23" s="9">
        <v>2.8675938069613618E-5</v>
      </c>
      <c r="AT23" s="9">
        <v>2.1322105800884824E-5</v>
      </c>
      <c r="AU23" s="9">
        <v>1.1434224072911177E-5</v>
      </c>
      <c r="AV23" s="9">
        <v>3.1107282680356511E-5</v>
      </c>
      <c r="AW23" s="9">
        <v>3.3271405416791129E-5</v>
      </c>
      <c r="AX23" s="9">
        <v>4.0366413091731916E-5</v>
      </c>
      <c r="AY23" s="9">
        <v>2.7109110322025601E-5</v>
      </c>
      <c r="AZ23" s="9">
        <v>4.4245634764303139E-5</v>
      </c>
      <c r="BA23" s="9">
        <v>3.3452177401539575E-5</v>
      </c>
      <c r="BB23" s="9">
        <v>2.026449076781795E-5</v>
      </c>
      <c r="BC23" s="9">
        <v>3.201768265205953E-5</v>
      </c>
      <c r="BD23" s="9">
        <v>1.8706391746173979E-5</v>
      </c>
      <c r="BE23" s="9">
        <v>3.7197155825076498E-5</v>
      </c>
      <c r="BF23" s="9">
        <v>3.2979682934397724E-5</v>
      </c>
      <c r="BG23" s="9">
        <v>3.9910827828558188E-5</v>
      </c>
      <c r="BH23" s="9">
        <v>2.5844616302223158E-5</v>
      </c>
      <c r="BI23" s="9">
        <v>1.0849614936338724E-5</v>
      </c>
      <c r="BJ23" s="9">
        <v>2.3159837365812482E-5</v>
      </c>
      <c r="BK23" s="10">
        <v>3.2098400715837678E-5</v>
      </c>
    </row>
    <row r="24" spans="2:63">
      <c r="B24" s="18" t="s">
        <v>56</v>
      </c>
      <c r="C24" s="23">
        <v>7.8827560421147358E-2</v>
      </c>
      <c r="D24" s="35">
        <v>0.20545195892320467</v>
      </c>
      <c r="E24" s="38">
        <v>2156011.4</v>
      </c>
      <c r="F24" s="10">
        <v>109.31</v>
      </c>
      <c r="H24" s="18" t="s">
        <v>56</v>
      </c>
      <c r="I24" s="9">
        <v>0.05</v>
      </c>
      <c r="J24" s="40">
        <v>-0.05</v>
      </c>
      <c r="K24" s="10">
        <v>0.05</v>
      </c>
      <c r="M24" s="8">
        <v>21</v>
      </c>
      <c r="N24" s="9">
        <v>5.4451277206149424E-5</v>
      </c>
      <c r="O24" s="9">
        <v>7.7792794450001664E-5</v>
      </c>
      <c r="P24" s="9">
        <v>5.3816747628512424E-5</v>
      </c>
      <c r="Q24" s="9">
        <v>6.0721905063940321E-5</v>
      </c>
      <c r="R24" s="9">
        <v>6.0076431260993034E-5</v>
      </c>
      <c r="S24" s="9">
        <v>4.19324192522636E-5</v>
      </c>
      <c r="T24" s="9">
        <v>5.6329164889481039E-5</v>
      </c>
      <c r="U24" s="9">
        <v>3.3999736156586215E-5</v>
      </c>
      <c r="V24" s="9">
        <v>5.2159472412671604E-5</v>
      </c>
      <c r="W24" s="9">
        <v>4.9928800510741767E-5</v>
      </c>
      <c r="X24" s="9">
        <v>3.6182762660797932E-5</v>
      </c>
      <c r="Y24" s="9">
        <v>7.1539891082832515E-5</v>
      </c>
      <c r="Z24" s="9">
        <v>4.1721879270557746E-5</v>
      </c>
      <c r="AA24" s="9">
        <v>5.8640696150453765E-5</v>
      </c>
      <c r="AB24" s="9">
        <v>4.8082615565500609E-5</v>
      </c>
      <c r="AC24" s="9">
        <v>6.0567794321242358E-5</v>
      </c>
      <c r="AD24" s="9">
        <v>4.8910861528142112E-5</v>
      </c>
      <c r="AE24" s="9">
        <v>6.6282549100744406E-5</v>
      </c>
      <c r="AF24" s="9">
        <v>6.0100162365597906E-5</v>
      </c>
      <c r="AG24" s="9">
        <v>4.3239243078271267E-5</v>
      </c>
      <c r="AH24" s="9">
        <v>0.14606580993806051</v>
      </c>
      <c r="AI24" s="9">
        <v>8.0410872362084152E-5</v>
      </c>
      <c r="AJ24" s="9">
        <v>4.8783056561921918E-5</v>
      </c>
      <c r="AK24" s="9">
        <v>3.838796622696138E-5</v>
      </c>
      <c r="AL24" s="9">
        <v>1.4403771175043233E-5</v>
      </c>
      <c r="AM24" s="9">
        <v>5.2264567650756044E-5</v>
      </c>
      <c r="AN24" s="9">
        <v>3.8831334859607173E-5</v>
      </c>
      <c r="AO24" s="9">
        <v>7.7890162357073045E-5</v>
      </c>
      <c r="AP24" s="9">
        <v>5.8893475525121219E-5</v>
      </c>
      <c r="AQ24" s="9">
        <v>5.5228351425697767E-5</v>
      </c>
      <c r="AR24" s="9">
        <v>3.458529446978457E-5</v>
      </c>
      <c r="AS24" s="9">
        <v>4.7572323692143914E-5</v>
      </c>
      <c r="AT24" s="9">
        <v>4.8992798771406923E-5</v>
      </c>
      <c r="AU24" s="9">
        <v>2.0248651707076227E-5</v>
      </c>
      <c r="AV24" s="9">
        <v>5.1548652233290233E-5</v>
      </c>
      <c r="AW24" s="9">
        <v>5.4777676158138161E-5</v>
      </c>
      <c r="AX24" s="9">
        <v>7.958275855193391E-5</v>
      </c>
      <c r="AY24" s="9">
        <v>5.3870388008329789E-5</v>
      </c>
      <c r="AZ24" s="9">
        <v>7.7872257689804759E-5</v>
      </c>
      <c r="BA24" s="9">
        <v>6.6257017590572512E-5</v>
      </c>
      <c r="BB24" s="9">
        <v>3.3508590725046466E-5</v>
      </c>
      <c r="BC24" s="9">
        <v>5.4723022032134659E-5</v>
      </c>
      <c r="BD24" s="9">
        <v>3.0142717264846605E-5</v>
      </c>
      <c r="BE24" s="9">
        <v>7.9346946071103425E-5</v>
      </c>
      <c r="BF24" s="9">
        <v>6.7904807145846463E-5</v>
      </c>
      <c r="BG24" s="9">
        <v>7.575960451439597E-5</v>
      </c>
      <c r="BH24" s="9">
        <v>4.6892074394271421E-5</v>
      </c>
      <c r="BI24" s="9">
        <v>2.0428075763185332E-5</v>
      </c>
      <c r="BJ24" s="9">
        <v>4.9843869320042516E-5</v>
      </c>
      <c r="BK24" s="10">
        <v>5.2519705076495659E-5</v>
      </c>
    </row>
    <row r="25" spans="2:63">
      <c r="B25" s="18" t="s">
        <v>57</v>
      </c>
      <c r="C25" s="23">
        <v>4.7473962101945454E-2</v>
      </c>
      <c r="D25" s="35">
        <v>0.1943880220755814</v>
      </c>
      <c r="E25" s="38">
        <v>2354258.9</v>
      </c>
      <c r="F25" s="10">
        <v>37.67</v>
      </c>
      <c r="H25" s="18" t="s">
        <v>57</v>
      </c>
      <c r="I25" s="9">
        <v>9.2962197351845709E-3</v>
      </c>
      <c r="J25" s="40">
        <v>-0.05</v>
      </c>
      <c r="K25" s="10">
        <v>0.05</v>
      </c>
      <c r="M25" s="8">
        <v>22</v>
      </c>
      <c r="N25" s="9">
        <v>5.1739489292228621E-5</v>
      </c>
      <c r="O25" s="9">
        <v>7.3397885070039206E-5</v>
      </c>
      <c r="P25" s="9">
        <v>5.0341738280053545E-5</v>
      </c>
      <c r="Q25" s="9">
        <v>5.8264547646474078E-5</v>
      </c>
      <c r="R25" s="9">
        <v>5.5927457284547422E-5</v>
      </c>
      <c r="S25" s="9">
        <v>3.967040264566663E-5</v>
      </c>
      <c r="T25" s="9">
        <v>5.3530652905317577E-5</v>
      </c>
      <c r="U25" s="9">
        <v>3.195922362720004E-5</v>
      </c>
      <c r="V25" s="9">
        <v>4.9251434910291957E-5</v>
      </c>
      <c r="W25" s="9">
        <v>4.8311635547132248E-5</v>
      </c>
      <c r="X25" s="9">
        <v>3.4923934653384498E-5</v>
      </c>
      <c r="Y25" s="9">
        <v>6.7140239347733633E-5</v>
      </c>
      <c r="Z25" s="9">
        <v>3.8227322601883905E-5</v>
      </c>
      <c r="AA25" s="9">
        <v>5.481157390887166E-5</v>
      </c>
      <c r="AB25" s="9">
        <v>4.6074213085136727E-5</v>
      </c>
      <c r="AC25" s="9">
        <v>5.7140277973424394E-5</v>
      </c>
      <c r="AD25" s="9">
        <v>4.6096809738785586E-5</v>
      </c>
      <c r="AE25" s="9">
        <v>6.2874987697994066E-5</v>
      </c>
      <c r="AF25" s="9">
        <v>5.5603534918608658E-5</v>
      </c>
      <c r="AG25" s="9">
        <v>4.0765141901175245E-5</v>
      </c>
      <c r="AH25" s="9">
        <v>8.0410872362084152E-5</v>
      </c>
      <c r="AI25" s="9">
        <v>0.44413458310156467</v>
      </c>
      <c r="AJ25" s="9">
        <v>4.495866194235958E-5</v>
      </c>
      <c r="AK25" s="9">
        <v>3.6988284015994397E-5</v>
      </c>
      <c r="AL25" s="9">
        <v>1.3658592782782113E-5</v>
      </c>
      <c r="AM25" s="9">
        <v>4.859289431632687E-5</v>
      </c>
      <c r="AN25" s="9">
        <v>3.6014907831593724E-5</v>
      </c>
      <c r="AO25" s="9">
        <v>7.422762740467317E-5</v>
      </c>
      <c r="AP25" s="9">
        <v>5.6373722870236553E-5</v>
      </c>
      <c r="AQ25" s="9">
        <v>5.1545414391130834E-5</v>
      </c>
      <c r="AR25" s="9">
        <v>3.2644358815176452E-5</v>
      </c>
      <c r="AS25" s="9">
        <v>4.5368754480177813E-5</v>
      </c>
      <c r="AT25" s="9">
        <v>4.4935043153957271E-5</v>
      </c>
      <c r="AU25" s="9">
        <v>1.9860874670424772E-5</v>
      </c>
      <c r="AV25" s="9">
        <v>4.8696011572369361E-5</v>
      </c>
      <c r="AW25" s="9">
        <v>5.1310248353375288E-5</v>
      </c>
      <c r="AX25" s="9">
        <v>7.4062693377364744E-5</v>
      </c>
      <c r="AY25" s="9">
        <v>5.1834189008082432E-5</v>
      </c>
      <c r="AZ25" s="9">
        <v>7.4309711325919197E-5</v>
      </c>
      <c r="BA25" s="9">
        <v>6.1649441827693266E-5</v>
      </c>
      <c r="BB25" s="9">
        <v>3.2656320814552367E-5</v>
      </c>
      <c r="BC25" s="9">
        <v>5.111506664602995E-5</v>
      </c>
      <c r="BD25" s="9">
        <v>2.8519467823641353E-5</v>
      </c>
      <c r="BE25" s="9">
        <v>7.4813099284811672E-5</v>
      </c>
      <c r="BF25" s="9">
        <v>6.334834422183008E-5</v>
      </c>
      <c r="BG25" s="9">
        <v>7.1380916525249586E-5</v>
      </c>
      <c r="BH25" s="9">
        <v>4.4210099062486443E-5</v>
      </c>
      <c r="BI25" s="9">
        <v>1.9314267094632017E-5</v>
      </c>
      <c r="BJ25" s="9">
        <v>4.7913598942819691E-5</v>
      </c>
      <c r="BK25" s="10">
        <v>4.9756565039079784E-5</v>
      </c>
    </row>
    <row r="26" spans="2:63">
      <c r="B26" s="18" t="s">
        <v>58</v>
      </c>
      <c r="C26" s="23">
        <v>9.971812121376912E-2</v>
      </c>
      <c r="D26" s="35">
        <v>0.11996164216784665</v>
      </c>
      <c r="E26" s="38">
        <v>2058401.3666666667</v>
      </c>
      <c r="F26" s="10">
        <v>59.86</v>
      </c>
      <c r="H26" s="18" t="s">
        <v>58</v>
      </c>
      <c r="I26" s="9">
        <v>0.05</v>
      </c>
      <c r="J26" s="40">
        <v>-0.05</v>
      </c>
      <c r="K26" s="10">
        <v>0.05</v>
      </c>
      <c r="M26" s="8">
        <v>23</v>
      </c>
      <c r="N26" s="9">
        <v>2.4225735231489842E-5</v>
      </c>
      <c r="O26" s="9">
        <v>4.4036345851933521E-5</v>
      </c>
      <c r="P26" s="9">
        <v>2.7793665144722344E-5</v>
      </c>
      <c r="Q26" s="9">
        <v>3.0485498734408031E-5</v>
      </c>
      <c r="R26" s="9">
        <v>3.5971190290701326E-5</v>
      </c>
      <c r="S26" s="9">
        <v>1.8518833654365657E-5</v>
      </c>
      <c r="T26" s="9">
        <v>2.5816188361841144E-5</v>
      </c>
      <c r="U26" s="9">
        <v>1.4524106224116067E-5</v>
      </c>
      <c r="V26" s="9">
        <v>3.0683438052862725E-5</v>
      </c>
      <c r="W26" s="9">
        <v>2.2493273176768664E-5</v>
      </c>
      <c r="X26" s="9">
        <v>1.7614449944192159E-5</v>
      </c>
      <c r="Y26" s="9">
        <v>4.3313724752463193E-5</v>
      </c>
      <c r="Z26" s="9">
        <v>2.8035840163899052E-5</v>
      </c>
      <c r="AA26" s="9">
        <v>3.5366897545294055E-5</v>
      </c>
      <c r="AB26" s="9">
        <v>2.6071214138551304E-5</v>
      </c>
      <c r="AC26" s="9">
        <v>3.3137190502178429E-5</v>
      </c>
      <c r="AD26" s="9">
        <v>2.9231054424819691E-5</v>
      </c>
      <c r="AE26" s="9">
        <v>3.2007939577141161E-5</v>
      </c>
      <c r="AF26" s="9">
        <v>3.8686678125632343E-5</v>
      </c>
      <c r="AG26" s="9">
        <v>1.9702740194395474E-5</v>
      </c>
      <c r="AH26" s="9">
        <v>4.8783056561921918E-5</v>
      </c>
      <c r="AI26" s="9">
        <v>4.495866194235958E-5</v>
      </c>
      <c r="AJ26" s="9">
        <v>2.7635640375903766E-2</v>
      </c>
      <c r="AK26" s="9">
        <v>1.6495763869484834E-5</v>
      </c>
      <c r="AL26" s="9">
        <v>8.4750439240233076E-6</v>
      </c>
      <c r="AM26" s="9">
        <v>3.3563353901407959E-5</v>
      </c>
      <c r="AN26" s="9">
        <v>2.3128493449020373E-5</v>
      </c>
      <c r="AO26" s="9">
        <v>3.7760009468717515E-5</v>
      </c>
      <c r="AP26" s="9">
        <v>2.4940979051903885E-5</v>
      </c>
      <c r="AQ26" s="9">
        <v>3.5146988943781181E-5</v>
      </c>
      <c r="AR26" s="9">
        <v>1.8349615196902264E-5</v>
      </c>
      <c r="AS26" s="9">
        <v>2.1540609511317215E-5</v>
      </c>
      <c r="AT26" s="9">
        <v>3.2859310027211496E-5</v>
      </c>
      <c r="AU26" s="9">
        <v>8.4919996175739376E-6</v>
      </c>
      <c r="AV26" s="9">
        <v>2.4401018078908141E-5</v>
      </c>
      <c r="AW26" s="9">
        <v>2.6778901822832807E-5</v>
      </c>
      <c r="AX26" s="9">
        <v>4.633789963025995E-5</v>
      </c>
      <c r="AY26" s="9">
        <v>2.7560309523359729E-5</v>
      </c>
      <c r="AZ26" s="9">
        <v>3.7287348804545012E-5</v>
      </c>
      <c r="BA26" s="9">
        <v>3.8729132739688146E-5</v>
      </c>
      <c r="BB26" s="9">
        <v>1.3483693296397847E-5</v>
      </c>
      <c r="BC26" s="9">
        <v>2.8054197791669046E-5</v>
      </c>
      <c r="BD26" s="9">
        <v>1.3754942780164901E-5</v>
      </c>
      <c r="BE26" s="9">
        <v>4.6344326124502012E-5</v>
      </c>
      <c r="BF26" s="9">
        <v>4.0336442607148267E-5</v>
      </c>
      <c r="BG26" s="9">
        <v>4.088938028913221E-5</v>
      </c>
      <c r="BH26" s="9">
        <v>2.4340022547297777E-5</v>
      </c>
      <c r="BI26" s="9">
        <v>1.0799616144626045E-5</v>
      </c>
      <c r="BJ26" s="9">
        <v>2.7129385537095796E-5</v>
      </c>
      <c r="BK26" s="10">
        <v>2.4205287007072323E-5</v>
      </c>
    </row>
    <row r="27" spans="2:63">
      <c r="B27" s="18" t="s">
        <v>59</v>
      </c>
      <c r="C27" s="23">
        <v>0.13099113780256469</v>
      </c>
      <c r="D27" s="35">
        <v>0.13868772330375123</v>
      </c>
      <c r="E27" s="38">
        <v>3570327.0666666669</v>
      </c>
      <c r="F27" s="10">
        <v>143.94</v>
      </c>
      <c r="H27" s="18" t="s">
        <v>59</v>
      </c>
      <c r="I27" s="9">
        <v>1.9629870905718667E-2</v>
      </c>
      <c r="J27" s="40">
        <v>-0.05</v>
      </c>
      <c r="K27" s="10">
        <v>0.05</v>
      </c>
      <c r="M27" s="8">
        <v>24</v>
      </c>
      <c r="N27" s="9">
        <v>3.0290195114696308E-5</v>
      </c>
      <c r="O27" s="9">
        <v>3.5824447751566138E-5</v>
      </c>
      <c r="P27" s="9">
        <v>2.5819978851617225E-5</v>
      </c>
      <c r="Q27" s="9">
        <v>3.2434966098825073E-5</v>
      </c>
      <c r="R27" s="9">
        <v>2.4921126831498484E-5</v>
      </c>
      <c r="S27" s="9">
        <v>2.3100190770000524E-5</v>
      </c>
      <c r="T27" s="9">
        <v>3.0827581016046054E-5</v>
      </c>
      <c r="U27" s="9">
        <v>1.8687628537006844E-5</v>
      </c>
      <c r="V27" s="9">
        <v>2.329457997513978E-5</v>
      </c>
      <c r="W27" s="9">
        <v>2.9185875050380699E-5</v>
      </c>
      <c r="X27" s="9">
        <v>2.00857423337224E-5</v>
      </c>
      <c r="Y27" s="9">
        <v>3.0344969750223096E-5</v>
      </c>
      <c r="Z27" s="9">
        <v>1.4072915625758243E-5</v>
      </c>
      <c r="AA27" s="9">
        <v>2.4556902923294597E-5</v>
      </c>
      <c r="AB27" s="9">
        <v>2.4238549975355429E-5</v>
      </c>
      <c r="AC27" s="9">
        <v>2.8672338141023316E-5</v>
      </c>
      <c r="AD27" s="9">
        <v>2.1367208727244365E-5</v>
      </c>
      <c r="AE27" s="9">
        <v>3.4941231371607708E-5</v>
      </c>
      <c r="AF27" s="9">
        <v>2.2432793372194778E-5</v>
      </c>
      <c r="AG27" s="9">
        <v>2.3141134018502599E-5</v>
      </c>
      <c r="AH27" s="9">
        <v>3.8387966226961387E-5</v>
      </c>
      <c r="AI27" s="9">
        <v>3.698828401599439E-5</v>
      </c>
      <c r="AJ27" s="9">
        <v>1.6495763869484834E-5</v>
      </c>
      <c r="AK27" s="9">
        <v>0.70575334465705519</v>
      </c>
      <c r="AL27" s="9">
        <v>6.5382630879398679E-6</v>
      </c>
      <c r="AM27" s="9">
        <v>2.0003245748867116E-5</v>
      </c>
      <c r="AN27" s="9">
        <v>1.5943723023479222E-5</v>
      </c>
      <c r="AO27" s="9">
        <v>4.1589762244527342E-5</v>
      </c>
      <c r="AP27" s="9">
        <v>3.4392017498262874E-5</v>
      </c>
      <c r="AQ27" s="9">
        <v>2.1721006088691431E-5</v>
      </c>
      <c r="AR27" s="9">
        <v>1.679640848835322E-5</v>
      </c>
      <c r="AS27" s="9">
        <v>2.6510707363535559E-5</v>
      </c>
      <c r="AT27" s="9">
        <v>1.6652858453678114E-5</v>
      </c>
      <c r="AU27" s="9">
        <v>1.2764765130116313E-5</v>
      </c>
      <c r="AV27" s="9">
        <v>2.7139165875203508E-5</v>
      </c>
      <c r="AW27" s="9">
        <v>2.7449806169330535E-5</v>
      </c>
      <c r="AX27" s="9">
        <v>3.3872503712448566E-5</v>
      </c>
      <c r="AY27" s="9">
        <v>2.8686328494646899E-5</v>
      </c>
      <c r="AZ27" s="9">
        <v>4.208256658959014E-5</v>
      </c>
      <c r="BA27" s="9">
        <v>2.8075445117634738E-5</v>
      </c>
      <c r="BB27" s="9">
        <v>2.1127368646796953E-5</v>
      </c>
      <c r="BC27" s="9">
        <v>2.6260346971210792E-5</v>
      </c>
      <c r="BD27" s="9">
        <v>1.6305574971572856E-5</v>
      </c>
      <c r="BE27" s="9">
        <v>3.546249415353605E-5</v>
      </c>
      <c r="BF27" s="9">
        <v>2.8635899941668302E-5</v>
      </c>
      <c r="BG27" s="9">
        <v>3.6080404382672815E-5</v>
      </c>
      <c r="BH27" s="9">
        <v>2.3051431533431097E-5</v>
      </c>
      <c r="BI27" s="9">
        <v>1.0007776243034941E-5</v>
      </c>
      <c r="BJ27" s="9">
        <v>2.5335229522824883E-5</v>
      </c>
      <c r="BK27" s="10">
        <v>2.8365893383082854E-5</v>
      </c>
    </row>
    <row r="28" spans="2:63">
      <c r="B28" s="18" t="s">
        <v>60</v>
      </c>
      <c r="C28" s="23">
        <v>3.7005950890860312E-3</v>
      </c>
      <c r="D28" s="35">
        <v>0.20854062950970134</v>
      </c>
      <c r="E28" s="38">
        <v>2590933.0666666669</v>
      </c>
      <c r="F28" s="10">
        <v>79.92</v>
      </c>
      <c r="H28" s="18" t="s">
        <v>60</v>
      </c>
      <c r="I28" s="9">
        <v>-1.0375123330204331E-2</v>
      </c>
      <c r="J28" s="40">
        <v>-0.05</v>
      </c>
      <c r="K28" s="10">
        <v>0.05</v>
      </c>
      <c r="M28" s="8">
        <v>25</v>
      </c>
      <c r="N28" s="9">
        <v>8.5102275556431449E-6</v>
      </c>
      <c r="O28" s="9">
        <v>1.3631733049570515E-5</v>
      </c>
      <c r="P28" s="9">
        <v>8.2489908021355503E-6</v>
      </c>
      <c r="Q28" s="9">
        <v>1.1027911712988853E-5</v>
      </c>
      <c r="R28" s="9">
        <v>9.9858465758625026E-6</v>
      </c>
      <c r="S28" s="9">
        <v>6.2943234588749149E-6</v>
      </c>
      <c r="T28" s="9">
        <v>8.9853886010778822E-6</v>
      </c>
      <c r="U28" s="9">
        <v>4.7202662613211473E-6</v>
      </c>
      <c r="V28" s="9">
        <v>9.455602066023674E-6</v>
      </c>
      <c r="W28" s="9">
        <v>9.0082756404857399E-6</v>
      </c>
      <c r="X28" s="9">
        <v>6.7147813213914359E-6</v>
      </c>
      <c r="Y28" s="9">
        <v>1.2710777514760036E-5</v>
      </c>
      <c r="Z28" s="9">
        <v>6.8292191762482432E-6</v>
      </c>
      <c r="AA28" s="9">
        <v>1.0095246853014806E-5</v>
      </c>
      <c r="AB28" s="9">
        <v>9.0922642322889492E-6</v>
      </c>
      <c r="AC28" s="9">
        <v>1.0343048559051204E-5</v>
      </c>
      <c r="AD28" s="9">
        <v>8.8572849354781594E-6</v>
      </c>
      <c r="AE28" s="9">
        <v>1.079574854012536E-5</v>
      </c>
      <c r="AF28" s="9">
        <v>1.0153796958829773E-5</v>
      </c>
      <c r="AG28" s="9">
        <v>6.4435148239480411E-6</v>
      </c>
      <c r="AH28" s="9">
        <v>1.4403771175043234E-5</v>
      </c>
      <c r="AI28" s="9">
        <v>1.3658592782782112E-5</v>
      </c>
      <c r="AJ28" s="9">
        <v>8.475043924023306E-6</v>
      </c>
      <c r="AK28" s="9">
        <v>6.5382630879398679E-6</v>
      </c>
      <c r="AL28" s="9">
        <v>7.9514041699300153E-2</v>
      </c>
      <c r="AM28" s="9">
        <v>9.125039990722876E-6</v>
      </c>
      <c r="AN28" s="9">
        <v>6.2498531144915434E-6</v>
      </c>
      <c r="AO28" s="9">
        <v>1.3168407312012906E-5</v>
      </c>
      <c r="AP28" s="9">
        <v>9.458268950274791E-6</v>
      </c>
      <c r="AQ28" s="9">
        <v>9.8278074911871319E-6</v>
      </c>
      <c r="AR28" s="9">
        <v>5.7964240284462276E-6</v>
      </c>
      <c r="AS28" s="9">
        <v>7.7383544509637152E-6</v>
      </c>
      <c r="AT28" s="9">
        <v>8.0651890809982051E-6</v>
      </c>
      <c r="AU28" s="9">
        <v>3.8609023946482646E-6</v>
      </c>
      <c r="AV28" s="9">
        <v>8.0176247691957473E-6</v>
      </c>
      <c r="AW28" s="9">
        <v>8.1419180749901307E-6</v>
      </c>
      <c r="AX28" s="9">
        <v>1.2896347097165395E-5</v>
      </c>
      <c r="AY28" s="9">
        <v>1.0090150661811848E-5</v>
      </c>
      <c r="AZ28" s="9">
        <v>1.3189326118677285E-5</v>
      </c>
      <c r="BA28" s="9">
        <v>1.0755795029807766E-5</v>
      </c>
      <c r="BB28" s="9">
        <v>5.9826584863348845E-6</v>
      </c>
      <c r="BC28" s="9">
        <v>8.2427542132479061E-6</v>
      </c>
      <c r="BD28" s="9">
        <v>4.629590759715308E-6</v>
      </c>
      <c r="BE28" s="9">
        <v>1.416375277126029E-5</v>
      </c>
      <c r="BF28" s="9">
        <v>1.1388117394071047E-5</v>
      </c>
      <c r="BG28" s="9">
        <v>1.2689297440378884E-5</v>
      </c>
      <c r="BH28" s="9">
        <v>7.6695534359852865E-6</v>
      </c>
      <c r="BI28" s="9">
        <v>3.4576489742933577E-6</v>
      </c>
      <c r="BJ28" s="9">
        <v>9.6479944734815344E-6</v>
      </c>
      <c r="BK28" s="10">
        <v>8.2066675714823471E-6</v>
      </c>
    </row>
    <row r="29" spans="2:63">
      <c r="B29" s="18" t="s">
        <v>61</v>
      </c>
      <c r="C29" s="23">
        <v>9.0784281921143239E-2</v>
      </c>
      <c r="D29" s="35">
        <v>0.26276797601684909</v>
      </c>
      <c r="E29" s="38">
        <v>2235364.9333333331</v>
      </c>
      <c r="F29" s="10">
        <v>11.97</v>
      </c>
      <c r="H29" s="18" t="s">
        <v>61</v>
      </c>
      <c r="I29" s="9">
        <v>1.9805418370421175E-2</v>
      </c>
      <c r="J29" s="40">
        <v>-0.05</v>
      </c>
      <c r="K29" s="10">
        <v>0.05</v>
      </c>
      <c r="M29" s="8">
        <v>26</v>
      </c>
      <c r="N29" s="9">
        <v>2.8436356441112489E-5</v>
      </c>
      <c r="O29" s="9">
        <v>4.7617917705241302E-5</v>
      </c>
      <c r="P29" s="9">
        <v>3.0489850420058063E-5</v>
      </c>
      <c r="Q29" s="9">
        <v>3.4898757984360652E-5</v>
      </c>
      <c r="R29" s="9">
        <v>3.7706844883294682E-5</v>
      </c>
      <c r="S29" s="9">
        <v>2.1650112947596433E-5</v>
      </c>
      <c r="T29" s="9">
        <v>3.0016322172405479E-5</v>
      </c>
      <c r="U29" s="9">
        <v>1.7000880852324634E-5</v>
      </c>
      <c r="V29" s="9">
        <v>3.2869054139269524E-5</v>
      </c>
      <c r="W29" s="9">
        <v>2.6998079342956333E-5</v>
      </c>
      <c r="X29" s="9">
        <v>2.0528165086535602E-5</v>
      </c>
      <c r="Y29" s="9">
        <v>4.5716192310609448E-5</v>
      </c>
      <c r="Z29" s="9">
        <v>2.8092748583973971E-5</v>
      </c>
      <c r="AA29" s="9">
        <v>3.7185158171071608E-5</v>
      </c>
      <c r="AB29" s="9">
        <v>2.9102859428052379E-5</v>
      </c>
      <c r="AC29" s="9">
        <v>3.6166328513169764E-5</v>
      </c>
      <c r="AD29" s="9">
        <v>3.1112095137143182E-5</v>
      </c>
      <c r="AE29" s="9">
        <v>3.650948411799445E-5</v>
      </c>
      <c r="AF29" s="9">
        <v>3.9566201071585557E-5</v>
      </c>
      <c r="AG29" s="9">
        <v>2.2687458345468965E-5</v>
      </c>
      <c r="AH29" s="9">
        <v>5.2264567650756044E-5</v>
      </c>
      <c r="AI29" s="9">
        <v>4.859289431632687E-5</v>
      </c>
      <c r="AJ29" s="9">
        <v>3.3563353901407959E-5</v>
      </c>
      <c r="AK29" s="9">
        <v>2.0003245748867116E-5</v>
      </c>
      <c r="AL29" s="9">
        <v>9.125039990722876E-6</v>
      </c>
      <c r="AM29" s="9">
        <v>0.46116818167786694</v>
      </c>
      <c r="AN29" s="9">
        <v>2.4167428353804258E-5</v>
      </c>
      <c r="AO29" s="9">
        <v>4.3295143136105756E-5</v>
      </c>
      <c r="AP29" s="9">
        <v>3.0098844371358449E-5</v>
      </c>
      <c r="AQ29" s="9">
        <v>3.6404942444050317E-5</v>
      </c>
      <c r="AR29" s="9">
        <v>2.0214650602283222E-5</v>
      </c>
      <c r="AS29" s="9">
        <v>2.5273191018492663E-5</v>
      </c>
      <c r="AT29" s="9">
        <v>3.2976520287990348E-5</v>
      </c>
      <c r="AU29" s="9">
        <v>1.0670426278945888E-5</v>
      </c>
      <c r="AV29" s="9">
        <v>2.7843030673508005E-5</v>
      </c>
      <c r="AW29" s="9">
        <v>2.9902221934768055E-5</v>
      </c>
      <c r="AX29" s="9">
        <v>4.889804420441364E-5</v>
      </c>
      <c r="AY29" s="9">
        <v>3.1482163741036525E-5</v>
      </c>
      <c r="AZ29" s="9">
        <v>4.3000520711759316E-5</v>
      </c>
      <c r="BA29" s="9">
        <v>4.0818939491648948E-5</v>
      </c>
      <c r="BB29" s="9">
        <v>1.7039838185831669E-5</v>
      </c>
      <c r="BC29" s="9">
        <v>3.077986164805925E-5</v>
      </c>
      <c r="BD29" s="9">
        <v>1.5913522053589934E-5</v>
      </c>
      <c r="BE29" s="9">
        <v>4.9651108894504026E-5</v>
      </c>
      <c r="BF29" s="9">
        <v>4.2474788703523688E-5</v>
      </c>
      <c r="BG29" s="9">
        <v>4.4723710921846564E-5</v>
      </c>
      <c r="BH29" s="9">
        <v>2.6943045404580597E-5</v>
      </c>
      <c r="BI29" s="9">
        <v>1.193588302346748E-5</v>
      </c>
      <c r="BJ29" s="9">
        <v>3.0372816890063521E-5</v>
      </c>
      <c r="BK29" s="10">
        <v>2.7968002240656547E-5</v>
      </c>
    </row>
    <row r="30" spans="2:63">
      <c r="B30" s="18" t="s">
        <v>62</v>
      </c>
      <c r="C30" s="23">
        <v>0.12284459660589514</v>
      </c>
      <c r="D30" s="35">
        <v>0.26057734261399046</v>
      </c>
      <c r="E30" s="38">
        <v>7816055.9000000004</v>
      </c>
      <c r="F30" s="10">
        <v>45.58</v>
      </c>
      <c r="H30" s="18" t="s">
        <v>62</v>
      </c>
      <c r="I30" s="9">
        <v>4.3958675705944895E-2</v>
      </c>
      <c r="J30" s="40">
        <v>-0.05</v>
      </c>
      <c r="K30" s="10">
        <v>0.05</v>
      </c>
      <c r="M30" s="8">
        <v>27</v>
      </c>
      <c r="N30" s="9">
        <v>2.3788846686939106E-5</v>
      </c>
      <c r="O30" s="9">
        <v>3.444602798546204E-5</v>
      </c>
      <c r="P30" s="9">
        <v>2.4668487196228173E-5</v>
      </c>
      <c r="Q30" s="9">
        <v>2.5435097258827622E-5</v>
      </c>
      <c r="R30" s="9">
        <v>2.7773328554137022E-5</v>
      </c>
      <c r="S30" s="9">
        <v>1.8614641564478726E-5</v>
      </c>
      <c r="T30" s="9">
        <v>2.4565340547012461E-5</v>
      </c>
      <c r="U30" s="9">
        <v>1.5458012556632759E-5</v>
      </c>
      <c r="V30" s="9">
        <v>2.2981361395388339E-5</v>
      </c>
      <c r="W30" s="9">
        <v>2.035369529498162E-5</v>
      </c>
      <c r="X30" s="9">
        <v>1.4837963415370424E-5</v>
      </c>
      <c r="Y30" s="9">
        <v>3.2151595496811311E-5</v>
      </c>
      <c r="Z30" s="9">
        <v>2.0176855629782444E-5</v>
      </c>
      <c r="AA30" s="9">
        <v>2.6731164117497287E-5</v>
      </c>
      <c r="AB30" s="9">
        <v>2.0161480914380176E-5</v>
      </c>
      <c r="AC30" s="9">
        <v>2.6878086345382256E-5</v>
      </c>
      <c r="AD30" s="9">
        <v>2.1675272597231526E-5</v>
      </c>
      <c r="AE30" s="9">
        <v>2.9026340908750498E-5</v>
      </c>
      <c r="AF30" s="9">
        <v>2.824364621181546E-5</v>
      </c>
      <c r="AG30" s="9">
        <v>1.94042645848442E-5</v>
      </c>
      <c r="AH30" s="9">
        <v>3.8831334859607173E-5</v>
      </c>
      <c r="AI30" s="9">
        <v>3.6014907831593724E-5</v>
      </c>
      <c r="AJ30" s="9">
        <v>2.3128493449020369E-5</v>
      </c>
      <c r="AK30" s="9">
        <v>1.5943723023479219E-5</v>
      </c>
      <c r="AL30" s="9">
        <v>6.2498531144915434E-6</v>
      </c>
      <c r="AM30" s="9">
        <v>2.4167428353804258E-5</v>
      </c>
      <c r="AN30" s="9">
        <v>0.29043609505204332</v>
      </c>
      <c r="AO30" s="9">
        <v>3.353424569141055E-5</v>
      </c>
      <c r="AP30" s="9">
        <v>2.5096069774888095E-5</v>
      </c>
      <c r="AQ30" s="9">
        <v>2.522384588963037E-5</v>
      </c>
      <c r="AR30" s="9">
        <v>1.5345555023883491E-5</v>
      </c>
      <c r="AS30" s="9">
        <v>2.0491607805179641E-5</v>
      </c>
      <c r="AT30" s="9">
        <v>2.3619547175690756E-5</v>
      </c>
      <c r="AU30" s="9">
        <v>7.8354194098521126E-6</v>
      </c>
      <c r="AV30" s="9">
        <v>2.2932516635417535E-5</v>
      </c>
      <c r="AW30" s="9">
        <v>2.5058303444519291E-5</v>
      </c>
      <c r="AX30" s="9">
        <v>3.6887676342823992E-5</v>
      </c>
      <c r="AY30" s="9">
        <v>2.2303394754517716E-5</v>
      </c>
      <c r="AZ30" s="9">
        <v>3.3381526184233139E-5</v>
      </c>
      <c r="BA30" s="9">
        <v>3.072419995180724E-5</v>
      </c>
      <c r="BB30" s="9">
        <v>1.3341586058399392E-5</v>
      </c>
      <c r="BC30" s="9">
        <v>2.5216765301358002E-5</v>
      </c>
      <c r="BD30" s="9">
        <v>1.335720317360432E-5</v>
      </c>
      <c r="BE30" s="9">
        <v>3.5157636727156042E-5</v>
      </c>
      <c r="BF30" s="9">
        <v>3.1184637698055682E-5</v>
      </c>
      <c r="BG30" s="9">
        <v>3.379616570888383E-5</v>
      </c>
      <c r="BH30" s="9">
        <v>2.0913244788458727E-5</v>
      </c>
      <c r="BI30" s="9">
        <v>9.0113422809030079E-6</v>
      </c>
      <c r="BJ30" s="9">
        <v>2.0643000071228971E-5</v>
      </c>
      <c r="BK30" s="10">
        <v>2.3154367717307212E-5</v>
      </c>
    </row>
    <row r="31" spans="2:63">
      <c r="B31" s="18" t="s">
        <v>63</v>
      </c>
      <c r="C31" s="23">
        <v>0.15499886522079154</v>
      </c>
      <c r="D31" s="35">
        <v>0.23774795997281387</v>
      </c>
      <c r="E31" s="38">
        <v>10592967.566666666</v>
      </c>
      <c r="F31" s="10">
        <v>170.87</v>
      </c>
      <c r="H31" s="18" t="s">
        <v>63</v>
      </c>
      <c r="I31" s="9">
        <v>3.1195867814850734E-2</v>
      </c>
      <c r="J31" s="40">
        <v>-0.05</v>
      </c>
      <c r="K31" s="10">
        <v>0.05</v>
      </c>
      <c r="M31" s="8">
        <v>28</v>
      </c>
      <c r="N31" s="9">
        <v>5.6728853343030552E-5</v>
      </c>
      <c r="O31" s="9">
        <v>7.1823536243940698E-5</v>
      </c>
      <c r="P31" s="9">
        <v>5.1056516734750943E-5</v>
      </c>
      <c r="Q31" s="9">
        <v>6.1486841027013101E-5</v>
      </c>
      <c r="R31" s="9">
        <v>5.2163940165476411E-5</v>
      </c>
      <c r="S31" s="9">
        <v>4.3433281949940848E-5</v>
      </c>
      <c r="T31" s="9">
        <v>5.8050181702477766E-5</v>
      </c>
      <c r="U31" s="9">
        <v>3.5198448931141608E-5</v>
      </c>
      <c r="V31" s="9">
        <v>4.7243928999880334E-5</v>
      </c>
      <c r="W31" s="9">
        <v>5.3634161714528997E-5</v>
      </c>
      <c r="X31" s="9">
        <v>3.7551792817494828E-5</v>
      </c>
      <c r="Y31" s="9">
        <v>6.2861585516088935E-5</v>
      </c>
      <c r="Z31" s="9">
        <v>3.2288305316341782E-5</v>
      </c>
      <c r="AA31" s="9">
        <v>5.116911108038069E-5</v>
      </c>
      <c r="AB31" s="9">
        <v>4.6892868744420854E-5</v>
      </c>
      <c r="AC31" s="9">
        <v>5.6896315909599755E-5</v>
      </c>
      <c r="AD31" s="9">
        <v>4.3720640439643533E-5</v>
      </c>
      <c r="AE31" s="9">
        <v>6.666032232481044E-5</v>
      </c>
      <c r="AF31" s="9">
        <v>4.9120858501072712E-5</v>
      </c>
      <c r="AG31" s="9">
        <v>4.3962250810586543E-5</v>
      </c>
      <c r="AH31" s="9">
        <v>7.7890162357073059E-5</v>
      </c>
      <c r="AI31" s="9">
        <v>7.422762740467317E-5</v>
      </c>
      <c r="AJ31" s="9">
        <v>3.7760009468717515E-5</v>
      </c>
      <c r="AK31" s="9">
        <v>4.1589762244527335E-5</v>
      </c>
      <c r="AL31" s="9">
        <v>1.3168407312012907E-5</v>
      </c>
      <c r="AM31" s="9">
        <v>4.3295143136105749E-5</v>
      </c>
      <c r="AN31" s="9">
        <v>3.353424569141055E-5</v>
      </c>
      <c r="AO31" s="9">
        <v>0.53144742984533366</v>
      </c>
      <c r="AP31" s="9">
        <v>6.3325012006668847E-5</v>
      </c>
      <c r="AQ31" s="9">
        <v>4.6446147851754517E-5</v>
      </c>
      <c r="AR31" s="9">
        <v>3.3015970777723888E-5</v>
      </c>
      <c r="AS31" s="9">
        <v>4.9593065698790434E-5</v>
      </c>
      <c r="AT31" s="9">
        <v>3.8066751106934425E-5</v>
      </c>
      <c r="AU31" s="9">
        <v>2.2866351039730021E-5</v>
      </c>
      <c r="AV31" s="9">
        <v>5.1832964315495885E-5</v>
      </c>
      <c r="AW31" s="9">
        <v>5.3417142985771925E-5</v>
      </c>
      <c r="AX31" s="9">
        <v>7.0179639195203596E-5</v>
      </c>
      <c r="AY31" s="9">
        <v>5.4413615908416169E-5</v>
      </c>
      <c r="AZ31" s="9">
        <v>7.9530993933513204E-5</v>
      </c>
      <c r="BA31" s="9">
        <v>5.8273835269646501E-5</v>
      </c>
      <c r="BB31" s="9">
        <v>3.7880533649806687E-5</v>
      </c>
      <c r="BC31" s="9">
        <v>5.1935847902193359E-5</v>
      </c>
      <c r="BD31" s="9">
        <v>3.0846468332485446E-5</v>
      </c>
      <c r="BE31" s="9">
        <v>7.1920227409857603E-5</v>
      </c>
      <c r="BF31" s="9">
        <v>5.9522866567636276E-5</v>
      </c>
      <c r="BG31" s="9">
        <v>7.1453136890756863E-5</v>
      </c>
      <c r="BH31" s="9">
        <v>4.51205594860929E-5</v>
      </c>
      <c r="BI31" s="9">
        <v>1.9604163757434666E-5</v>
      </c>
      <c r="BJ31" s="9">
        <v>4.8845872276355669E-5</v>
      </c>
      <c r="BK31" s="10">
        <v>5.3679361799086464E-5</v>
      </c>
    </row>
    <row r="32" spans="2:63">
      <c r="B32" s="18" t="s">
        <v>64</v>
      </c>
      <c r="C32" s="23">
        <v>0.10539304434549332</v>
      </c>
      <c r="D32" s="35">
        <v>0.16986191191196862</v>
      </c>
      <c r="E32" s="38">
        <v>2649314.2999999998</v>
      </c>
      <c r="F32" s="10">
        <v>67.23</v>
      </c>
      <c r="H32" s="18" t="s">
        <v>64</v>
      </c>
      <c r="I32" s="9">
        <v>0.05</v>
      </c>
      <c r="J32" s="40">
        <v>-0.05</v>
      </c>
      <c r="K32" s="10">
        <v>0.05</v>
      </c>
      <c r="M32" s="8">
        <v>29</v>
      </c>
      <c r="N32" s="9">
        <v>4.7552568660583291E-5</v>
      </c>
      <c r="O32" s="9">
        <v>5.3714635698197235E-5</v>
      </c>
      <c r="P32" s="9">
        <v>4.1204135683557841E-5</v>
      </c>
      <c r="Q32" s="9">
        <v>4.7773385526497748E-5</v>
      </c>
      <c r="R32" s="9">
        <v>3.8535842587645173E-5</v>
      </c>
      <c r="S32" s="9">
        <v>3.6831490319102581E-5</v>
      </c>
      <c r="T32" s="9">
        <v>4.8052135970174837E-5</v>
      </c>
      <c r="U32" s="9">
        <v>3.0611284848145324E-5</v>
      </c>
      <c r="V32" s="9">
        <v>3.4266220706892365E-5</v>
      </c>
      <c r="W32" s="9">
        <v>4.3158127169880328E-5</v>
      </c>
      <c r="X32" s="9">
        <v>2.9294085517451625E-5</v>
      </c>
      <c r="Y32" s="9">
        <v>4.5151970963106401E-5</v>
      </c>
      <c r="Z32" s="9">
        <v>2.2165039679731613E-5</v>
      </c>
      <c r="AA32" s="9">
        <v>3.7223474240260227E-5</v>
      </c>
      <c r="AB32" s="9">
        <v>3.4914156741445769E-5</v>
      </c>
      <c r="AC32" s="9">
        <v>4.3555870981867852E-5</v>
      </c>
      <c r="AD32" s="9">
        <v>3.1441613268108482E-5</v>
      </c>
      <c r="AE32" s="9">
        <v>5.4084137303170887E-5</v>
      </c>
      <c r="AF32" s="9">
        <v>3.4480348588833792E-5</v>
      </c>
      <c r="AG32" s="9">
        <v>3.7066633337314465E-5</v>
      </c>
      <c r="AH32" s="9">
        <v>5.8893475525121226E-5</v>
      </c>
      <c r="AI32" s="9">
        <v>5.6373722870236553E-5</v>
      </c>
      <c r="AJ32" s="9">
        <v>2.4940979051903885E-5</v>
      </c>
      <c r="AK32" s="9">
        <v>3.4392017498262874E-5</v>
      </c>
      <c r="AL32" s="9">
        <v>9.458268950274791E-6</v>
      </c>
      <c r="AM32" s="9">
        <v>3.0098844371358452E-5</v>
      </c>
      <c r="AN32" s="9">
        <v>2.5096069774888095E-5</v>
      </c>
      <c r="AO32" s="9">
        <v>6.3325012006668847E-5</v>
      </c>
      <c r="AP32" s="9">
        <v>5.5381806678959583E-3</v>
      </c>
      <c r="AQ32" s="9">
        <v>3.2283311597794309E-5</v>
      </c>
      <c r="AR32" s="9">
        <v>2.5735120827942558E-5</v>
      </c>
      <c r="AS32" s="9">
        <v>4.0973918687774585E-5</v>
      </c>
      <c r="AT32" s="9">
        <v>2.612076796730391E-5</v>
      </c>
      <c r="AU32" s="9">
        <v>1.8447548155451885E-5</v>
      </c>
      <c r="AV32" s="9">
        <v>4.2810004784599785E-5</v>
      </c>
      <c r="AW32" s="9">
        <v>4.4220153038104026E-5</v>
      </c>
      <c r="AX32" s="9">
        <v>5.3031518599404984E-5</v>
      </c>
      <c r="AY32" s="9">
        <v>4.1601929122579191E-5</v>
      </c>
      <c r="AZ32" s="9">
        <v>6.400862143192358E-5</v>
      </c>
      <c r="BA32" s="9">
        <v>4.392498338095541E-5</v>
      </c>
      <c r="BB32" s="9">
        <v>3.1393374687423438E-5</v>
      </c>
      <c r="BC32" s="9">
        <v>4.2213356786110886E-5</v>
      </c>
      <c r="BD32" s="9">
        <v>2.5807046991949657E-5</v>
      </c>
      <c r="BE32" s="9">
        <v>5.263205379697424E-5</v>
      </c>
      <c r="BF32" s="9">
        <v>4.4040243836406482E-5</v>
      </c>
      <c r="BG32" s="9">
        <v>5.5327916686160181E-5</v>
      </c>
      <c r="BH32" s="9">
        <v>3.5708167940976458E-5</v>
      </c>
      <c r="BI32" s="9">
        <v>1.5258292834078521E-5</v>
      </c>
      <c r="BJ32" s="9">
        <v>3.6033257097720235E-5</v>
      </c>
      <c r="BK32" s="10">
        <v>4.4602541278862441E-5</v>
      </c>
    </row>
    <row r="33" spans="2:63">
      <c r="B33" s="18" t="s">
        <v>65</v>
      </c>
      <c r="C33" s="23">
        <v>0.2050716383592936</v>
      </c>
      <c r="D33" s="35">
        <v>0.19996894139951682</v>
      </c>
      <c r="E33" s="38">
        <v>2234590.5333333332</v>
      </c>
      <c r="F33" s="10">
        <v>14.04</v>
      </c>
      <c r="H33" s="18" t="s">
        <v>65</v>
      </c>
      <c r="I33" s="9">
        <v>2.2493852189701964E-2</v>
      </c>
      <c r="J33" s="40">
        <v>-0.05</v>
      </c>
      <c r="K33" s="10">
        <v>0.05</v>
      </c>
      <c r="M33" s="8">
        <v>30</v>
      </c>
      <c r="N33" s="9">
        <v>3.0193482435005783E-5</v>
      </c>
      <c r="O33" s="9">
        <v>5.0787163535854143E-5</v>
      </c>
      <c r="P33" s="9">
        <v>3.1865140477639226E-5</v>
      </c>
      <c r="Q33" s="9">
        <v>3.792219163040361E-5</v>
      </c>
      <c r="R33" s="9">
        <v>3.9591400444571458E-5</v>
      </c>
      <c r="S33" s="9">
        <v>2.2797339076259609E-5</v>
      </c>
      <c r="T33" s="9">
        <v>3.1939352969525123E-5</v>
      </c>
      <c r="U33" s="9">
        <v>1.7643763130122747E-5</v>
      </c>
      <c r="V33" s="9">
        <v>3.5186091926858552E-5</v>
      </c>
      <c r="W33" s="9">
        <v>2.9587161382632199E-5</v>
      </c>
      <c r="X33" s="9">
        <v>2.2480780146095923E-5</v>
      </c>
      <c r="Y33" s="9">
        <v>4.860840319962338E-5</v>
      </c>
      <c r="Z33" s="9">
        <v>2.9133687846434745E-5</v>
      </c>
      <c r="AA33" s="9">
        <v>3.9296836498106159E-5</v>
      </c>
      <c r="AB33" s="9">
        <v>3.1679769676248353E-5</v>
      </c>
      <c r="AC33" s="9">
        <v>3.8478620796584487E-5</v>
      </c>
      <c r="AD33" s="9">
        <v>3.3249951344448944E-5</v>
      </c>
      <c r="AE33" s="9">
        <v>3.8859710896039506E-5</v>
      </c>
      <c r="AF33" s="9">
        <v>4.14271792856277E-5</v>
      </c>
      <c r="AG33" s="9">
        <v>2.3795802524219661E-5</v>
      </c>
      <c r="AH33" s="9">
        <v>5.5228351425697767E-5</v>
      </c>
      <c r="AI33" s="9">
        <v>5.1545414391130834E-5</v>
      </c>
      <c r="AJ33" s="9">
        <v>3.5146988943781174E-5</v>
      </c>
      <c r="AK33" s="9">
        <v>2.1721006088691425E-5</v>
      </c>
      <c r="AL33" s="9">
        <v>9.8278074911871319E-6</v>
      </c>
      <c r="AM33" s="9">
        <v>3.6404942444050317E-5</v>
      </c>
      <c r="AN33" s="9">
        <v>2.5223845889630367E-5</v>
      </c>
      <c r="AO33" s="9">
        <v>4.6446147851754517E-5</v>
      </c>
      <c r="AP33" s="9">
        <v>3.2283311597794309E-5</v>
      </c>
      <c r="AQ33" s="9">
        <v>0.9995185097094732</v>
      </c>
      <c r="AR33" s="9">
        <v>2.1478350794363294E-5</v>
      </c>
      <c r="AS33" s="9">
        <v>2.7036424253563121E-5</v>
      </c>
      <c r="AT33" s="9">
        <v>3.4240380624203858E-5</v>
      </c>
      <c r="AU33" s="9">
        <v>1.1929013856796326E-5</v>
      </c>
      <c r="AV33" s="9">
        <v>2.9387642753069866E-5</v>
      </c>
      <c r="AW33" s="9">
        <v>3.1181455576927391E-5</v>
      </c>
      <c r="AX33" s="9">
        <v>5.1198240665450988E-5</v>
      </c>
      <c r="AY33" s="9">
        <v>3.4387049844951159E-5</v>
      </c>
      <c r="AZ33" s="9">
        <v>4.6197992032308363E-5</v>
      </c>
      <c r="BA33" s="9">
        <v>4.2740675956867514E-5</v>
      </c>
      <c r="BB33" s="9">
        <v>1.8820711020132412E-5</v>
      </c>
      <c r="BC33" s="9">
        <v>3.2070780894106922E-5</v>
      </c>
      <c r="BD33" s="9">
        <v>1.6798657014057004E-5</v>
      </c>
      <c r="BE33" s="9">
        <v>5.3013570070763688E-5</v>
      </c>
      <c r="BF33" s="9">
        <v>4.4707348902350239E-5</v>
      </c>
      <c r="BG33" s="9">
        <v>4.7444340243348038E-5</v>
      </c>
      <c r="BH33" s="9">
        <v>2.8531916651328059E-5</v>
      </c>
      <c r="BI33" s="9">
        <v>1.2712603417866011E-5</v>
      </c>
      <c r="BJ33" s="9">
        <v>3.3221807491896427E-5</v>
      </c>
      <c r="BK33" s="10">
        <v>2.9611824450554388E-5</v>
      </c>
    </row>
    <row r="34" spans="2:63">
      <c r="B34" s="18" t="s">
        <v>66</v>
      </c>
      <c r="C34" s="23">
        <v>0.16553683323669985</v>
      </c>
      <c r="D34" s="35">
        <v>0.25193557770281999</v>
      </c>
      <c r="E34" s="38">
        <v>664065.96666666667</v>
      </c>
      <c r="F34" s="10">
        <v>225.58</v>
      </c>
      <c r="H34" s="18" t="s">
        <v>66</v>
      </c>
      <c r="I34" s="9">
        <v>0.05</v>
      </c>
      <c r="J34" s="40">
        <v>-0.05</v>
      </c>
      <c r="K34" s="10">
        <v>0.05</v>
      </c>
      <c r="M34" s="8">
        <v>31</v>
      </c>
      <c r="N34" s="9">
        <v>2.3460185832581523E-5</v>
      </c>
      <c r="O34" s="9">
        <v>3.1539142540235885E-5</v>
      </c>
      <c r="P34" s="9">
        <v>2.2215600068231094E-5</v>
      </c>
      <c r="Q34" s="9">
        <v>2.5646654840932945E-5</v>
      </c>
      <c r="R34" s="9">
        <v>2.3763075550174152E-5</v>
      </c>
      <c r="S34" s="9">
        <v>1.8044382009922283E-5</v>
      </c>
      <c r="T34" s="9">
        <v>2.4124476217666214E-5</v>
      </c>
      <c r="U34" s="9">
        <v>1.4668339274378049E-5</v>
      </c>
      <c r="V34" s="9">
        <v>2.0932718726695294E-5</v>
      </c>
      <c r="W34" s="9">
        <v>2.1701330916324536E-5</v>
      </c>
      <c r="X34" s="9">
        <v>1.5446992365459932E-5</v>
      </c>
      <c r="Y34" s="9">
        <v>2.835621932162462E-5</v>
      </c>
      <c r="Z34" s="9">
        <v>1.5737363331745185E-5</v>
      </c>
      <c r="AA34" s="9">
        <v>2.3207487389407048E-5</v>
      </c>
      <c r="AB34" s="9">
        <v>1.9915467156726451E-5</v>
      </c>
      <c r="AC34" s="9">
        <v>2.4777268235938974E-5</v>
      </c>
      <c r="AD34" s="9">
        <v>1.9515407335180291E-5</v>
      </c>
      <c r="AE34" s="9">
        <v>2.8038399197466185E-5</v>
      </c>
      <c r="AF34" s="9">
        <v>2.3150467146076566E-5</v>
      </c>
      <c r="AG34" s="9">
        <v>1.8449098655379597E-5</v>
      </c>
      <c r="AH34" s="9">
        <v>3.4585294469784577E-5</v>
      </c>
      <c r="AI34" s="9">
        <v>3.2644358815176452E-5</v>
      </c>
      <c r="AJ34" s="9">
        <v>1.834961519690226E-5</v>
      </c>
      <c r="AK34" s="9">
        <v>1.6796408488353216E-5</v>
      </c>
      <c r="AL34" s="9">
        <v>5.7964240284462276E-6</v>
      </c>
      <c r="AM34" s="9">
        <v>2.0214650602283222E-5</v>
      </c>
      <c r="AN34" s="9">
        <v>1.5345555023883491E-5</v>
      </c>
      <c r="AO34" s="9">
        <v>3.3015970777723895E-5</v>
      </c>
      <c r="AP34" s="9">
        <v>2.5735120827942561E-5</v>
      </c>
      <c r="AQ34" s="9">
        <v>2.1478350794363298E-5</v>
      </c>
      <c r="AR34" s="9">
        <v>0.29664726925422757</v>
      </c>
      <c r="AS34" s="9">
        <v>2.0469949522172132E-5</v>
      </c>
      <c r="AT34" s="9">
        <v>1.8504903634358476E-5</v>
      </c>
      <c r="AU34" s="9">
        <v>8.9986609170947012E-6</v>
      </c>
      <c r="AV34" s="9">
        <v>2.1844508761564378E-5</v>
      </c>
      <c r="AW34" s="9">
        <v>2.2925426275274754E-5</v>
      </c>
      <c r="AX34" s="9">
        <v>3.1727133195379046E-5</v>
      </c>
      <c r="AY34" s="9">
        <v>2.2693210866519281E-5</v>
      </c>
      <c r="AZ34" s="9">
        <v>3.3126362197595031E-5</v>
      </c>
      <c r="BA34" s="9">
        <v>2.638206187313176E-5</v>
      </c>
      <c r="BB34" s="9">
        <v>1.4943025191449881E-5</v>
      </c>
      <c r="BC34" s="9">
        <v>2.2609147240575746E-5</v>
      </c>
      <c r="BD34" s="9">
        <v>1.288575793501899E-5</v>
      </c>
      <c r="BE34" s="9">
        <v>3.1877362774385327E-5</v>
      </c>
      <c r="BF34" s="9">
        <v>2.6959512287090953E-5</v>
      </c>
      <c r="BG34" s="9">
        <v>3.1075010049796203E-5</v>
      </c>
      <c r="BH34" s="9">
        <v>1.9430333888287534E-5</v>
      </c>
      <c r="BI34" s="9">
        <v>8.4418398665996788E-6</v>
      </c>
      <c r="BJ34" s="9">
        <v>2.0667485390941833E-5</v>
      </c>
      <c r="BK34" s="10">
        <v>2.2423553660115159E-5</v>
      </c>
    </row>
    <row r="35" spans="2:63">
      <c r="B35" s="18" t="s">
        <v>67</v>
      </c>
      <c r="C35" s="23">
        <v>1.3360663237727791E-2</v>
      </c>
      <c r="D35" s="35">
        <v>0.25768640839333962</v>
      </c>
      <c r="E35" s="38">
        <v>1076618.7333333334</v>
      </c>
      <c r="F35" s="10">
        <v>30.83</v>
      </c>
      <c r="H35" s="18" t="s">
        <v>67</v>
      </c>
      <c r="I35" s="9">
        <v>3.1542913677753493E-4</v>
      </c>
      <c r="J35" s="40">
        <v>-0.05</v>
      </c>
      <c r="K35" s="10">
        <v>0.05</v>
      </c>
      <c r="M35" s="8">
        <v>32</v>
      </c>
      <c r="N35" s="9">
        <v>3.6722163753392524E-5</v>
      </c>
      <c r="O35" s="9">
        <v>4.340340239760431E-5</v>
      </c>
      <c r="P35" s="9">
        <v>3.2519247456555245E-5</v>
      </c>
      <c r="Q35" s="9">
        <v>3.7712145836249361E-5</v>
      </c>
      <c r="R35" s="9">
        <v>3.1549140436385894E-5</v>
      </c>
      <c r="S35" s="9">
        <v>2.8388204694474664E-5</v>
      </c>
      <c r="T35" s="9">
        <v>3.7269087956793269E-5</v>
      </c>
      <c r="U35" s="9">
        <v>2.3460411596171028E-5</v>
      </c>
      <c r="V35" s="9">
        <v>2.8002168119843558E-5</v>
      </c>
      <c r="W35" s="9">
        <v>3.3515924479866737E-5</v>
      </c>
      <c r="X35" s="9">
        <v>2.3023816991543187E-5</v>
      </c>
      <c r="Y35" s="9">
        <v>3.7181185771066697E-5</v>
      </c>
      <c r="Z35" s="9">
        <v>1.8917588575914008E-5</v>
      </c>
      <c r="AA35" s="9">
        <v>3.0579557845005906E-5</v>
      </c>
      <c r="AB35" s="9">
        <v>2.8011550721949648E-5</v>
      </c>
      <c r="AC35" s="9">
        <v>3.4888187983393333E-5</v>
      </c>
      <c r="AD35" s="9">
        <v>2.5809402070665597E-5</v>
      </c>
      <c r="AE35" s="9">
        <v>4.228460731104705E-5</v>
      </c>
      <c r="AF35" s="9">
        <v>2.8940027806321533E-5</v>
      </c>
      <c r="AG35" s="9">
        <v>2.8675938069613618E-5</v>
      </c>
      <c r="AH35" s="9">
        <v>4.7572323692143914E-5</v>
      </c>
      <c r="AI35" s="9">
        <v>4.5368754480177807E-5</v>
      </c>
      <c r="AJ35" s="9">
        <v>2.1540609511317218E-5</v>
      </c>
      <c r="AK35" s="9">
        <v>2.6510707363535556E-5</v>
      </c>
      <c r="AL35" s="9">
        <v>7.7383544509637135E-6</v>
      </c>
      <c r="AM35" s="9">
        <v>2.5273191018492656E-5</v>
      </c>
      <c r="AN35" s="9">
        <v>2.0491607805179638E-5</v>
      </c>
      <c r="AO35" s="9">
        <v>4.9593065698790434E-5</v>
      </c>
      <c r="AP35" s="9">
        <v>4.0973918687774578E-5</v>
      </c>
      <c r="AQ35" s="9">
        <v>2.7036424253563117E-5</v>
      </c>
      <c r="AR35" s="9">
        <v>2.0469949522172132E-5</v>
      </c>
      <c r="AS35" s="9">
        <v>0.95599933872505527</v>
      </c>
      <c r="AT35" s="9">
        <v>2.227971425742545E-5</v>
      </c>
      <c r="AU35" s="9">
        <v>1.4227789577830294E-5</v>
      </c>
      <c r="AV35" s="9">
        <v>3.3328814535929899E-5</v>
      </c>
      <c r="AW35" s="9">
        <v>3.4550589751230205E-5</v>
      </c>
      <c r="AX35" s="9">
        <v>4.3042565734271596E-5</v>
      </c>
      <c r="AY35" s="9">
        <v>3.2984160368427781E-5</v>
      </c>
      <c r="AZ35" s="9">
        <v>5.0037006247663501E-5</v>
      </c>
      <c r="BA35" s="9">
        <v>3.5690393315919241E-5</v>
      </c>
      <c r="BB35" s="9">
        <v>2.4061426626089598E-5</v>
      </c>
      <c r="BC35" s="9">
        <v>3.3255417859182442E-5</v>
      </c>
      <c r="BD35" s="9">
        <v>1.9984365296291002E-5</v>
      </c>
      <c r="BE35" s="9">
        <v>4.2901202932894082E-5</v>
      </c>
      <c r="BF35" s="9">
        <v>3.5984439378444293E-5</v>
      </c>
      <c r="BG35" s="9">
        <v>4.4161095945121151E-5</v>
      </c>
      <c r="BH35" s="9">
        <v>2.826194513872394E-5</v>
      </c>
      <c r="BI35" s="9">
        <v>1.2131839002873298E-5</v>
      </c>
      <c r="BJ35" s="9">
        <v>2.8958432265190147E-5</v>
      </c>
      <c r="BK35" s="10">
        <v>3.4600238079096287E-5</v>
      </c>
    </row>
    <row r="36" spans="2:63">
      <c r="B36" s="18" t="s">
        <v>68</v>
      </c>
      <c r="C36" s="23">
        <v>7.0351934414383574E-2</v>
      </c>
      <c r="D36" s="35">
        <v>0.23231305016033763</v>
      </c>
      <c r="E36" s="38">
        <v>6502831.666666667</v>
      </c>
      <c r="F36" s="10">
        <v>120.56</v>
      </c>
      <c r="H36" s="18" t="s">
        <v>68</v>
      </c>
      <c r="I36" s="9">
        <v>8.1031597017064763E-3</v>
      </c>
      <c r="J36" s="40">
        <v>-0.05</v>
      </c>
      <c r="K36" s="10">
        <v>0.05</v>
      </c>
      <c r="M36" s="8">
        <v>33</v>
      </c>
      <c r="N36" s="9">
        <v>2.5649096937495267E-5</v>
      </c>
      <c r="O36" s="9">
        <v>4.3317452536166836E-5</v>
      </c>
      <c r="P36" s="9">
        <v>2.9309451115214882E-5</v>
      </c>
      <c r="Q36" s="9">
        <v>2.9452828069144675E-5</v>
      </c>
      <c r="R36" s="9">
        <v>3.6212260324769206E-5</v>
      </c>
      <c r="S36" s="9">
        <v>2.0039044217807342E-5</v>
      </c>
      <c r="T36" s="9">
        <v>2.6965427885922607E-5</v>
      </c>
      <c r="U36" s="9">
        <v>1.6395028229177284E-5</v>
      </c>
      <c r="V36" s="9">
        <v>2.9645987151315421E-5</v>
      </c>
      <c r="W36" s="9">
        <v>2.1842174569677404E-5</v>
      </c>
      <c r="X36" s="9">
        <v>1.6789274745616426E-5</v>
      </c>
      <c r="Y36" s="9">
        <v>4.2258828349902954E-5</v>
      </c>
      <c r="Z36" s="9">
        <v>2.8252896570907553E-5</v>
      </c>
      <c r="AA36" s="9">
        <v>3.5030191613509885E-5</v>
      </c>
      <c r="AB36" s="9">
        <v>2.4596041257641597E-5</v>
      </c>
      <c r="AC36" s="9">
        <v>3.3059423467077786E-5</v>
      </c>
      <c r="AD36" s="9">
        <v>2.825521317223106E-5</v>
      </c>
      <c r="AE36" s="9">
        <v>3.2936202509503888E-5</v>
      </c>
      <c r="AF36" s="9">
        <v>3.8555986557581938E-5</v>
      </c>
      <c r="AG36" s="9">
        <v>2.1322105800884824E-5</v>
      </c>
      <c r="AH36" s="9">
        <v>4.8992798771406936E-5</v>
      </c>
      <c r="AI36" s="9">
        <v>4.4935043153957271E-5</v>
      </c>
      <c r="AJ36" s="9">
        <v>3.2859310027211496E-5</v>
      </c>
      <c r="AK36" s="9">
        <v>1.6652858453678114E-5</v>
      </c>
      <c r="AL36" s="9">
        <v>8.0651890809982051E-6</v>
      </c>
      <c r="AM36" s="9">
        <v>3.2976520287990355E-5</v>
      </c>
      <c r="AN36" s="9">
        <v>2.3619547175690756E-5</v>
      </c>
      <c r="AO36" s="9">
        <v>3.8066751106934432E-5</v>
      </c>
      <c r="AP36" s="9">
        <v>2.6120767967303913E-5</v>
      </c>
      <c r="AQ36" s="9">
        <v>3.4240380624203865E-5</v>
      </c>
      <c r="AR36" s="9">
        <v>1.8504903634358479E-5</v>
      </c>
      <c r="AS36" s="9">
        <v>2.2279714257425453E-5</v>
      </c>
      <c r="AT36" s="9">
        <v>0.83997071474941798</v>
      </c>
      <c r="AU36" s="9">
        <v>7.9177883606761745E-6</v>
      </c>
      <c r="AV36" s="9">
        <v>2.5753243758759212E-5</v>
      </c>
      <c r="AW36" s="9">
        <v>2.8792300588438802E-5</v>
      </c>
      <c r="AX36" s="9">
        <v>4.7244985407550124E-5</v>
      </c>
      <c r="AY36" s="9">
        <v>2.6128834098668672E-5</v>
      </c>
      <c r="AZ36" s="9">
        <v>3.7573754453486841E-5</v>
      </c>
      <c r="BA36" s="9">
        <v>3.9447897371405262E-5</v>
      </c>
      <c r="BB36" s="9">
        <v>1.321240949844675E-5</v>
      </c>
      <c r="BC36" s="9">
        <v>2.9838067449949774E-5</v>
      </c>
      <c r="BD36" s="9">
        <v>1.4660699994282138E-5</v>
      </c>
      <c r="BE36" s="9">
        <v>4.513521652060967E-5</v>
      </c>
      <c r="BF36" s="9">
        <v>4.0458562474918589E-5</v>
      </c>
      <c r="BG36" s="9">
        <v>4.1214702578599379E-5</v>
      </c>
      <c r="BH36" s="9">
        <v>2.4877808565609062E-5</v>
      </c>
      <c r="BI36" s="9">
        <v>1.0838071465577749E-5</v>
      </c>
      <c r="BJ36" s="9">
        <v>2.5236584302799857E-5</v>
      </c>
      <c r="BK36" s="10">
        <v>2.5547602219352021E-5</v>
      </c>
    </row>
    <row r="37" spans="2:63">
      <c r="B37" s="18" t="s">
        <v>69</v>
      </c>
      <c r="C37" s="23">
        <v>9.4551560350250904E-2</v>
      </c>
      <c r="D37" s="35">
        <v>0.18867135310269686</v>
      </c>
      <c r="E37" s="38">
        <v>1072292.7333333334</v>
      </c>
      <c r="F37" s="10">
        <v>93.39</v>
      </c>
      <c r="H37" s="18" t="s">
        <v>69</v>
      </c>
      <c r="I37" s="9">
        <v>3.7464050362922607E-2</v>
      </c>
      <c r="J37" s="40">
        <v>-0.05</v>
      </c>
      <c r="K37" s="10">
        <v>0.05</v>
      </c>
      <c r="M37" s="8">
        <v>34</v>
      </c>
      <c r="N37" s="9">
        <v>1.5732023316232474E-5</v>
      </c>
      <c r="O37" s="9">
        <v>1.9864259002262703E-5</v>
      </c>
      <c r="P37" s="9">
        <v>1.264763145731494E-5</v>
      </c>
      <c r="Q37" s="9">
        <v>1.897197630772452E-5</v>
      </c>
      <c r="R37" s="9">
        <v>1.2759333637758391E-5</v>
      </c>
      <c r="S37" s="9">
        <v>1.1581916679343211E-5</v>
      </c>
      <c r="T37" s="9">
        <v>1.6218230600055882E-5</v>
      </c>
      <c r="U37" s="9">
        <v>8.7910803834305393E-6</v>
      </c>
      <c r="V37" s="9">
        <v>1.3321593764182605E-5</v>
      </c>
      <c r="W37" s="9">
        <v>1.7135991754971815E-5</v>
      </c>
      <c r="X37" s="9">
        <v>1.2009104353208351E-5</v>
      </c>
      <c r="Y37" s="9">
        <v>1.6849364569792704E-5</v>
      </c>
      <c r="Z37" s="9">
        <v>6.6143550420865785E-6</v>
      </c>
      <c r="AA37" s="9">
        <v>1.3123502398959079E-5</v>
      </c>
      <c r="AB37" s="9">
        <v>1.4626925686006855E-5</v>
      </c>
      <c r="AC37" s="9">
        <v>1.5566133584404358E-5</v>
      </c>
      <c r="AD37" s="9">
        <v>1.2170094816871284E-5</v>
      </c>
      <c r="AE37" s="9">
        <v>1.8555138081967838E-5</v>
      </c>
      <c r="AF37" s="9">
        <v>1.1395833146801723E-5</v>
      </c>
      <c r="AG37" s="9">
        <v>1.1434224072911173E-5</v>
      </c>
      <c r="AH37" s="9">
        <v>2.024865170707622E-5</v>
      </c>
      <c r="AI37" s="9">
        <v>1.9860874670424766E-5</v>
      </c>
      <c r="AJ37" s="9">
        <v>8.4919996175739376E-6</v>
      </c>
      <c r="AK37" s="9">
        <v>1.276476513011631E-5</v>
      </c>
      <c r="AL37" s="9">
        <v>3.8609023946482637E-6</v>
      </c>
      <c r="AM37" s="9">
        <v>1.0670426278945886E-5</v>
      </c>
      <c r="AN37" s="9">
        <v>7.8354194098521109E-6</v>
      </c>
      <c r="AO37" s="9">
        <v>2.2866351039730017E-5</v>
      </c>
      <c r="AP37" s="9">
        <v>1.8447548155451881E-5</v>
      </c>
      <c r="AQ37" s="9">
        <v>1.1929013856796326E-5</v>
      </c>
      <c r="AR37" s="9">
        <v>8.9986609170946995E-6</v>
      </c>
      <c r="AS37" s="9">
        <v>1.4227789577830294E-5</v>
      </c>
      <c r="AT37" s="9">
        <v>7.9177883606761728E-6</v>
      </c>
      <c r="AU37" s="9">
        <v>0.25477617845161887</v>
      </c>
      <c r="AV37" s="9">
        <v>1.384300259613275E-5</v>
      </c>
      <c r="AW37" s="9">
        <v>1.3248519854322132E-5</v>
      </c>
      <c r="AX37" s="9">
        <v>1.6961952412595685E-5</v>
      </c>
      <c r="AY37" s="9">
        <v>1.7231641192011366E-5</v>
      </c>
      <c r="AZ37" s="9">
        <v>2.3221296259153955E-5</v>
      </c>
      <c r="BA37" s="9">
        <v>1.4069036600838016E-5</v>
      </c>
      <c r="BB37" s="9">
        <v>1.2400849191589802E-5</v>
      </c>
      <c r="BC37" s="9">
        <v>1.2647480391279081E-5</v>
      </c>
      <c r="BD37" s="9">
        <v>8.288686916288515E-6</v>
      </c>
      <c r="BE37" s="9">
        <v>1.9952856924630855E-5</v>
      </c>
      <c r="BF37" s="9">
        <v>1.4874689109734301E-5</v>
      </c>
      <c r="BG37" s="9">
        <v>1.9239887930715482E-5</v>
      </c>
      <c r="BH37" s="9">
        <v>1.2097521426981699E-5</v>
      </c>
      <c r="BI37" s="9">
        <v>5.4219034697608705E-6</v>
      </c>
      <c r="BJ37" s="9">
        <v>1.5630070897719656E-5</v>
      </c>
      <c r="BK37" s="10">
        <v>1.4622618143911466E-5</v>
      </c>
    </row>
    <row r="38" spans="2:63">
      <c r="B38" s="18" t="s">
        <v>70</v>
      </c>
      <c r="C38" s="23">
        <v>0.10357979233326825</v>
      </c>
      <c r="D38" s="35">
        <v>0.1815408095863639</v>
      </c>
      <c r="E38" s="38">
        <v>1103600.8999999999</v>
      </c>
      <c r="F38" s="10">
        <v>128.96</v>
      </c>
      <c r="H38" s="18" t="s">
        <v>70</v>
      </c>
      <c r="I38" s="9">
        <v>1.2611447030594433E-2</v>
      </c>
      <c r="J38" s="40">
        <v>-0.05</v>
      </c>
      <c r="K38" s="10">
        <v>0.05</v>
      </c>
      <c r="M38" s="8">
        <v>35</v>
      </c>
      <c r="N38" s="9">
        <v>3.9023736620108147E-5</v>
      </c>
      <c r="O38" s="9">
        <v>4.6037328378289451E-5</v>
      </c>
      <c r="P38" s="9">
        <v>3.578181016927117E-5</v>
      </c>
      <c r="Q38" s="9">
        <v>3.8402872254309053E-5</v>
      </c>
      <c r="R38" s="9">
        <v>3.4840709466975645E-5</v>
      </c>
      <c r="S38" s="9">
        <v>3.0560955675865794E-5</v>
      </c>
      <c r="T38" s="9">
        <v>3.9493066408132184E-5</v>
      </c>
      <c r="U38" s="9">
        <v>2.5759777298758543E-5</v>
      </c>
      <c r="V38" s="9">
        <v>2.9466554894257007E-5</v>
      </c>
      <c r="W38" s="9">
        <v>3.3699274791025712E-5</v>
      </c>
      <c r="X38" s="9">
        <v>2.3096351509048875E-5</v>
      </c>
      <c r="Y38" s="9">
        <v>3.984422226537892E-5</v>
      </c>
      <c r="Z38" s="9">
        <v>2.1949697417920225E-5</v>
      </c>
      <c r="AA38" s="9">
        <v>3.3268517676920544E-5</v>
      </c>
      <c r="AB38" s="9">
        <v>2.8329295809525623E-5</v>
      </c>
      <c r="AC38" s="9">
        <v>3.7167774170408002E-5</v>
      </c>
      <c r="AD38" s="9">
        <v>2.7283981337582352E-5</v>
      </c>
      <c r="AE38" s="9">
        <v>4.4841267825602556E-5</v>
      </c>
      <c r="AF38" s="9">
        <v>3.2469687496416787E-5</v>
      </c>
      <c r="AG38" s="9">
        <v>3.1107282680356511E-5</v>
      </c>
      <c r="AH38" s="9">
        <v>5.1548652233290233E-5</v>
      </c>
      <c r="AI38" s="9">
        <v>4.8696011572369368E-5</v>
      </c>
      <c r="AJ38" s="9">
        <v>2.4401018078908141E-5</v>
      </c>
      <c r="AK38" s="9">
        <v>2.7139165875203505E-5</v>
      </c>
      <c r="AL38" s="9">
        <v>8.0176247691957473E-6</v>
      </c>
      <c r="AM38" s="9">
        <v>2.7843030673508005E-5</v>
      </c>
      <c r="AN38" s="9">
        <v>2.2932516635417535E-5</v>
      </c>
      <c r="AO38" s="9">
        <v>5.1832964315495891E-5</v>
      </c>
      <c r="AP38" s="9">
        <v>4.2810004784599791E-5</v>
      </c>
      <c r="AQ38" s="9">
        <v>2.9387642753069873E-5</v>
      </c>
      <c r="AR38" s="9">
        <v>2.1844508761564381E-5</v>
      </c>
      <c r="AS38" s="9">
        <v>3.3328814535929899E-5</v>
      </c>
      <c r="AT38" s="9">
        <v>2.5753243758759212E-5</v>
      </c>
      <c r="AU38" s="9">
        <v>1.3843002596132752E-5</v>
      </c>
      <c r="AV38" s="9">
        <v>0.84581589921062195</v>
      </c>
      <c r="AW38" s="9">
        <v>3.8006121885210226E-5</v>
      </c>
      <c r="AX38" s="9">
        <v>4.7701994174381067E-5</v>
      </c>
      <c r="AY38" s="9">
        <v>3.3189737702598651E-5</v>
      </c>
      <c r="AZ38" s="9">
        <v>5.2150097195527343E-5</v>
      </c>
      <c r="BA38" s="9">
        <v>3.9566773803766167E-5</v>
      </c>
      <c r="BB38" s="9">
        <v>2.3985923264097395E-5</v>
      </c>
      <c r="BC38" s="9">
        <v>3.6772497919532434E-5</v>
      </c>
      <c r="BD38" s="9">
        <v>2.1456755078105333E-5</v>
      </c>
      <c r="BE38" s="9">
        <v>4.5428773794322813E-5</v>
      </c>
      <c r="BF38" s="9">
        <v>3.9478563176884336E-5</v>
      </c>
      <c r="BG38" s="9">
        <v>4.7315105681358389E-5</v>
      </c>
      <c r="BH38" s="9">
        <v>3.0335860996473289E-5</v>
      </c>
      <c r="BI38" s="9">
        <v>1.2880706488438002E-5</v>
      </c>
      <c r="BJ38" s="9">
        <v>2.8941311153956129E-5</v>
      </c>
      <c r="BK38" s="10">
        <v>3.6980133494027818E-5</v>
      </c>
    </row>
    <row r="39" spans="2:63">
      <c r="B39" s="18" t="s">
        <v>71</v>
      </c>
      <c r="C39" s="23">
        <v>0.19247711789357175</v>
      </c>
      <c r="D39" s="35">
        <v>0.23592953703168179</v>
      </c>
      <c r="E39" s="38">
        <v>3755503.7</v>
      </c>
      <c r="F39" s="10">
        <v>27.98</v>
      </c>
      <c r="H39" s="18" t="s">
        <v>71</v>
      </c>
      <c r="I39" s="9">
        <v>3.6569233464773629E-2</v>
      </c>
      <c r="J39" s="40">
        <v>-0.05</v>
      </c>
      <c r="K39" s="10">
        <v>0.05</v>
      </c>
      <c r="M39" s="8">
        <v>36</v>
      </c>
      <c r="N39" s="9">
        <v>4.0950292665519551E-5</v>
      </c>
      <c r="O39" s="9">
        <v>4.7935106973145356E-5</v>
      </c>
      <c r="P39" s="9">
        <v>3.8671736323758154E-5</v>
      </c>
      <c r="Q39" s="9">
        <v>3.8497595632338137E-5</v>
      </c>
      <c r="R39" s="9">
        <v>3.7610722791669392E-5</v>
      </c>
      <c r="S39" s="9">
        <v>3.2472692588418328E-5</v>
      </c>
      <c r="T39" s="9">
        <v>4.1306392169201106E-5</v>
      </c>
      <c r="U39" s="9">
        <v>2.7889992516132923E-5</v>
      </c>
      <c r="V39" s="9">
        <v>3.0398675212105214E-5</v>
      </c>
      <c r="W39" s="9">
        <v>3.3411429488998005E-5</v>
      </c>
      <c r="X39" s="9">
        <v>2.2801450222322057E-5</v>
      </c>
      <c r="Y39" s="9">
        <v>4.1798163809711498E-5</v>
      </c>
      <c r="Z39" s="9">
        <v>2.461563183433096E-5</v>
      </c>
      <c r="AA39" s="9">
        <v>3.5410747467628823E-5</v>
      </c>
      <c r="AB39" s="9">
        <v>2.8127986605775112E-5</v>
      </c>
      <c r="AC39" s="9">
        <v>3.8908117746205419E-5</v>
      </c>
      <c r="AD39" s="9">
        <v>2.8258172452995548E-5</v>
      </c>
      <c r="AE39" s="9">
        <v>4.6883424897021049E-5</v>
      </c>
      <c r="AF39" s="9">
        <v>3.5447159035940539E-5</v>
      </c>
      <c r="AG39" s="9">
        <v>3.3271405416791135E-5</v>
      </c>
      <c r="AH39" s="9">
        <v>5.4777676158138168E-5</v>
      </c>
      <c r="AI39" s="9">
        <v>5.1310248353375295E-5</v>
      </c>
      <c r="AJ39" s="9">
        <v>2.6778901822832807E-5</v>
      </c>
      <c r="AK39" s="9">
        <v>2.7449806169330532E-5</v>
      </c>
      <c r="AL39" s="9">
        <v>8.1419180749901291E-6</v>
      </c>
      <c r="AM39" s="9">
        <v>2.9902221934768058E-5</v>
      </c>
      <c r="AN39" s="9">
        <v>2.5058303444519291E-5</v>
      </c>
      <c r="AO39" s="9">
        <v>5.3417142985771932E-5</v>
      </c>
      <c r="AP39" s="9">
        <v>4.4220153038104026E-5</v>
      </c>
      <c r="AQ39" s="9">
        <v>3.1181455576927391E-5</v>
      </c>
      <c r="AR39" s="9">
        <v>2.2925426275274758E-5</v>
      </c>
      <c r="AS39" s="9">
        <v>3.4550589751230205E-5</v>
      </c>
      <c r="AT39" s="9">
        <v>2.8792300588438802E-5</v>
      </c>
      <c r="AU39" s="9">
        <v>1.3248519854322134E-5</v>
      </c>
      <c r="AV39" s="9">
        <v>3.8006121885210219E-5</v>
      </c>
      <c r="AW39" s="9">
        <v>0.57398673591703098</v>
      </c>
      <c r="AX39" s="9">
        <v>5.1711664302686515E-5</v>
      </c>
      <c r="AY39" s="9">
        <v>3.2831984303663747E-5</v>
      </c>
      <c r="AZ39" s="9">
        <v>5.3607397117563765E-5</v>
      </c>
      <c r="BA39" s="9">
        <v>4.2899482472739444E-5</v>
      </c>
      <c r="BB39" s="9">
        <v>2.3608704690185052E-5</v>
      </c>
      <c r="BC39" s="9">
        <v>3.9926859785185278E-5</v>
      </c>
      <c r="BD39" s="9">
        <v>2.2728366140716206E-5</v>
      </c>
      <c r="BE39" s="9">
        <v>4.7171321905986899E-5</v>
      </c>
      <c r="BF39" s="9">
        <v>4.2374189588236126E-5</v>
      </c>
      <c r="BG39" s="9">
        <v>4.9823296349118565E-5</v>
      </c>
      <c r="BH39" s="9">
        <v>3.2034102165817044E-5</v>
      </c>
      <c r="BI39" s="9">
        <v>1.3452774099738941E-5</v>
      </c>
      <c r="BJ39" s="9">
        <v>2.8362337361026414E-5</v>
      </c>
      <c r="BK39" s="10">
        <v>3.8994365189997552E-5</v>
      </c>
    </row>
    <row r="40" spans="2:63">
      <c r="B40" s="18" t="s">
        <v>72</v>
      </c>
      <c r="C40" s="23">
        <v>-4.3020495844296444E-2</v>
      </c>
      <c r="D40" s="35">
        <v>0.16740399412775206</v>
      </c>
      <c r="E40" s="38">
        <v>1925572.3333333333</v>
      </c>
      <c r="F40" s="10">
        <v>35.22</v>
      </c>
      <c r="H40" s="18" t="s">
        <v>72</v>
      </c>
      <c r="I40" s="9">
        <v>-1.4255084246958585E-2</v>
      </c>
      <c r="J40" s="40">
        <v>-0.05</v>
      </c>
      <c r="K40" s="10">
        <v>0.05</v>
      </c>
      <c r="M40" s="8">
        <v>37</v>
      </c>
      <c r="N40" s="9">
        <v>4.9851957520746449E-5</v>
      </c>
      <c r="O40" s="9">
        <v>7.0953594544464953E-5</v>
      </c>
      <c r="P40" s="9">
        <v>5.0725734800377255E-5</v>
      </c>
      <c r="Q40" s="9">
        <v>5.3456240282098042E-5</v>
      </c>
      <c r="R40" s="9">
        <v>5.6476091930301675E-5</v>
      </c>
      <c r="S40" s="9">
        <v>3.8881535124949326E-5</v>
      </c>
      <c r="T40" s="9">
        <v>5.1419404974004753E-5</v>
      </c>
      <c r="U40" s="9">
        <v>3.2167614587594662E-5</v>
      </c>
      <c r="V40" s="9">
        <v>4.7265064338754487E-5</v>
      </c>
      <c r="W40" s="9">
        <v>4.3325821888282342E-5</v>
      </c>
      <c r="X40" s="9">
        <v>3.1398733882082437E-5</v>
      </c>
      <c r="Y40" s="9">
        <v>6.5714104472526456E-5</v>
      </c>
      <c r="Z40" s="9">
        <v>4.032886987583009E-5</v>
      </c>
      <c r="AA40" s="9">
        <v>5.4488178283188652E-5</v>
      </c>
      <c r="AB40" s="9">
        <v>4.2155730067903523E-5</v>
      </c>
      <c r="AC40" s="9">
        <v>5.5461527812489302E-5</v>
      </c>
      <c r="AD40" s="9">
        <v>4.4474294982859084E-5</v>
      </c>
      <c r="AE40" s="9">
        <v>6.052470256697435E-5</v>
      </c>
      <c r="AF40" s="9">
        <v>5.6950344481560927E-5</v>
      </c>
      <c r="AG40" s="9">
        <v>4.0366413091731909E-5</v>
      </c>
      <c r="AH40" s="9">
        <v>7.958275855193391E-5</v>
      </c>
      <c r="AI40" s="9">
        <v>7.4062693377364744E-5</v>
      </c>
      <c r="AJ40" s="9">
        <v>4.633789963025995E-5</v>
      </c>
      <c r="AK40" s="9">
        <v>3.3872503712448566E-5</v>
      </c>
      <c r="AL40" s="9">
        <v>1.2896347097165395E-5</v>
      </c>
      <c r="AM40" s="9">
        <v>4.889804420441364E-5</v>
      </c>
      <c r="AN40" s="9">
        <v>3.6887676342823992E-5</v>
      </c>
      <c r="AO40" s="9">
        <v>7.0179639195203582E-5</v>
      </c>
      <c r="AP40" s="9">
        <v>5.3031518599404977E-5</v>
      </c>
      <c r="AQ40" s="9">
        <v>5.1198240665450988E-5</v>
      </c>
      <c r="AR40" s="9">
        <v>3.1727133195379046E-5</v>
      </c>
      <c r="AS40" s="9">
        <v>4.3042565734271589E-5</v>
      </c>
      <c r="AT40" s="9">
        <v>4.7244985407550124E-5</v>
      </c>
      <c r="AU40" s="9">
        <v>1.6961952412595688E-5</v>
      </c>
      <c r="AV40" s="9">
        <v>4.770199417438106E-5</v>
      </c>
      <c r="AW40" s="9">
        <v>5.1711664302686509E-5</v>
      </c>
      <c r="AX40" s="9">
        <v>0.4403256757486948</v>
      </c>
      <c r="AY40" s="9">
        <v>4.6946865980261825E-5</v>
      </c>
      <c r="AZ40" s="9">
        <v>6.9979161912115472E-5</v>
      </c>
      <c r="BA40" s="9">
        <v>6.2538391992014426E-5</v>
      </c>
      <c r="BB40" s="9">
        <v>2.8736086425457808E-5</v>
      </c>
      <c r="BC40" s="9">
        <v>5.1816661325839814E-5</v>
      </c>
      <c r="BD40" s="9">
        <v>2.7863809196626698E-5</v>
      </c>
      <c r="BE40" s="9">
        <v>7.2255872355429665E-5</v>
      </c>
      <c r="BF40" s="9">
        <v>6.3534490008304188E-5</v>
      </c>
      <c r="BG40" s="9">
        <v>6.9717318265957029E-5</v>
      </c>
      <c r="BH40" s="9">
        <v>4.3247612204110229E-5</v>
      </c>
      <c r="BI40" s="9">
        <v>1.8659075814049478E-5</v>
      </c>
      <c r="BJ40" s="9">
        <v>4.3273990338307987E-5</v>
      </c>
      <c r="BK40" s="10">
        <v>4.8331620830537155E-5</v>
      </c>
    </row>
    <row r="41" spans="2:63">
      <c r="B41" s="18" t="s">
        <v>73</v>
      </c>
      <c r="C41" s="23">
        <v>0.10839376736531452</v>
      </c>
      <c r="D41" s="35">
        <v>9.57457843644757E-2</v>
      </c>
      <c r="E41" s="38">
        <v>595165.96666666667</v>
      </c>
      <c r="F41" s="10">
        <v>38.909999999999997</v>
      </c>
      <c r="H41" s="18" t="s">
        <v>73</v>
      </c>
      <c r="I41" s="9">
        <v>1.2370383626536053E-2</v>
      </c>
      <c r="J41" s="40">
        <v>-0.05</v>
      </c>
      <c r="K41" s="10">
        <v>0.05</v>
      </c>
      <c r="M41" s="8">
        <v>38</v>
      </c>
      <c r="N41" s="9">
        <v>3.6455216888471554E-5</v>
      </c>
      <c r="O41" s="9">
        <v>5.1690835677048545E-5</v>
      </c>
      <c r="P41" s="9">
        <v>3.2278250516396654E-5</v>
      </c>
      <c r="Q41" s="9">
        <v>4.5189051925467409E-5</v>
      </c>
      <c r="R41" s="9">
        <v>3.584805474006157E-5</v>
      </c>
      <c r="S41" s="9">
        <v>2.6960954651129435E-5</v>
      </c>
      <c r="T41" s="9">
        <v>3.798039097587319E-5</v>
      </c>
      <c r="U41" s="9">
        <v>2.0439721448094935E-5</v>
      </c>
      <c r="V41" s="9">
        <v>3.5243637894964357E-5</v>
      </c>
      <c r="W41" s="9">
        <v>3.8875841504806365E-5</v>
      </c>
      <c r="X41" s="9">
        <v>2.8029918701534185E-5</v>
      </c>
      <c r="Y41" s="9">
        <v>4.6170041384384973E-5</v>
      </c>
      <c r="Z41" s="9">
        <v>2.2026324032539945E-5</v>
      </c>
      <c r="AA41" s="9">
        <v>3.6429624926639225E-5</v>
      </c>
      <c r="AB41" s="9">
        <v>3.597504942559676E-5</v>
      </c>
      <c r="AC41" s="9">
        <v>3.9866204784434799E-5</v>
      </c>
      <c r="AD41" s="9">
        <v>3.2648193339232417E-5</v>
      </c>
      <c r="AE41" s="9">
        <v>4.4472571610797924E-5</v>
      </c>
      <c r="AF41" s="9">
        <v>3.4535608443310438E-5</v>
      </c>
      <c r="AG41" s="9">
        <v>2.7109110322025601E-5</v>
      </c>
      <c r="AH41" s="9">
        <v>5.3870388008329789E-5</v>
      </c>
      <c r="AI41" s="9">
        <v>5.1834189008082425E-5</v>
      </c>
      <c r="AJ41" s="9">
        <v>2.7560309523359722E-5</v>
      </c>
      <c r="AK41" s="9">
        <v>2.8686328494646899E-5</v>
      </c>
      <c r="AL41" s="9">
        <v>1.0090150661811848E-5</v>
      </c>
      <c r="AM41" s="9">
        <v>3.1482163741036519E-5</v>
      </c>
      <c r="AN41" s="9">
        <v>2.2303394754517716E-5</v>
      </c>
      <c r="AO41" s="9">
        <v>5.4413615908416162E-5</v>
      </c>
      <c r="AP41" s="9">
        <v>4.1601929122579191E-5</v>
      </c>
      <c r="AQ41" s="9">
        <v>3.4387049844951159E-5</v>
      </c>
      <c r="AR41" s="9">
        <v>2.2693210866519281E-5</v>
      </c>
      <c r="AS41" s="9">
        <v>3.2984160368427781E-5</v>
      </c>
      <c r="AT41" s="9">
        <v>2.6128834098668672E-5</v>
      </c>
      <c r="AU41" s="9">
        <v>1.723164119201137E-5</v>
      </c>
      <c r="AV41" s="9">
        <v>3.3189737702598644E-5</v>
      </c>
      <c r="AW41" s="9">
        <v>3.2831984303663741E-5</v>
      </c>
      <c r="AX41" s="9">
        <v>4.6946865980261825E-5</v>
      </c>
      <c r="AY41" s="9">
        <v>0.90496572864944014</v>
      </c>
      <c r="AZ41" s="9">
        <v>5.4874032211732715E-5</v>
      </c>
      <c r="BA41" s="9">
        <v>3.9057900505323659E-5</v>
      </c>
      <c r="BB41" s="9">
        <v>2.7046200010544051E-5</v>
      </c>
      <c r="BC41" s="9">
        <v>3.2300441989117864E-5</v>
      </c>
      <c r="BD41" s="9">
        <v>1.9530328352809888E-5</v>
      </c>
      <c r="BE41" s="9">
        <v>5.2835466419384457E-5</v>
      </c>
      <c r="BF41" s="9">
        <v>4.1244543410574392E-5</v>
      </c>
      <c r="BG41" s="9">
        <v>4.913370661398822E-5</v>
      </c>
      <c r="BH41" s="9">
        <v>3.029609324711734E-5</v>
      </c>
      <c r="BI41" s="9">
        <v>1.3593619600082748E-5</v>
      </c>
      <c r="BJ41" s="9">
        <v>3.8259777646916141E-5</v>
      </c>
      <c r="BK41" s="10">
        <v>3.450265587590963E-5</v>
      </c>
    </row>
    <row r="42" spans="2:63">
      <c r="B42" s="18" t="s">
        <v>74</v>
      </c>
      <c r="C42" s="23">
        <v>5.8535657293374357E-2</v>
      </c>
      <c r="D42" s="35">
        <v>8.6882821147581168E-2</v>
      </c>
      <c r="E42" s="38">
        <v>397067.83333333331</v>
      </c>
      <c r="F42" s="10">
        <v>42.1</v>
      </c>
      <c r="H42" s="18" t="s">
        <v>74</v>
      </c>
      <c r="I42" s="9">
        <v>7.8717550308324922E-3</v>
      </c>
      <c r="J42" s="40">
        <v>-0.05</v>
      </c>
      <c r="K42" s="10">
        <v>0.05</v>
      </c>
      <c r="M42" s="8">
        <v>39</v>
      </c>
      <c r="N42" s="9">
        <v>5.7211894925980725E-5</v>
      </c>
      <c r="O42" s="9">
        <v>7.1930956536178536E-5</v>
      </c>
      <c r="P42" s="9">
        <v>5.1154954443865933E-5</v>
      </c>
      <c r="Q42" s="9">
        <v>6.1994644376257312E-5</v>
      </c>
      <c r="R42" s="9">
        <v>5.1968970455039985E-5</v>
      </c>
      <c r="S42" s="9">
        <v>4.3769854519657895E-5</v>
      </c>
      <c r="T42" s="9">
        <v>5.8514955760692922E-5</v>
      </c>
      <c r="U42" s="9">
        <v>3.5445170308475503E-5</v>
      </c>
      <c r="V42" s="9">
        <v>4.7269260341443198E-5</v>
      </c>
      <c r="W42" s="9">
        <v>5.4274054868461604E-5</v>
      </c>
      <c r="X42" s="9">
        <v>3.793082874684531E-5</v>
      </c>
      <c r="Y42" s="9">
        <v>6.2737223101397849E-5</v>
      </c>
      <c r="Z42" s="9">
        <v>3.1856455870388945E-5</v>
      </c>
      <c r="AA42" s="9">
        <v>5.1019870357352616E-5</v>
      </c>
      <c r="AB42" s="9">
        <v>4.7186271382918855E-5</v>
      </c>
      <c r="AC42" s="9">
        <v>5.7034201727468791E-5</v>
      </c>
      <c r="AD42" s="9">
        <v>4.3701077213396098E-5</v>
      </c>
      <c r="AE42" s="9">
        <v>6.7100522007294505E-5</v>
      </c>
      <c r="AF42" s="9">
        <v>4.8711170305386731E-5</v>
      </c>
      <c r="AG42" s="9">
        <v>4.4245634764303146E-5</v>
      </c>
      <c r="AH42" s="9">
        <v>7.7872257689804759E-5</v>
      </c>
      <c r="AI42" s="9">
        <v>7.4309711325919197E-5</v>
      </c>
      <c r="AJ42" s="9">
        <v>3.7287348804545012E-5</v>
      </c>
      <c r="AK42" s="9">
        <v>4.208256658959014E-5</v>
      </c>
      <c r="AL42" s="9">
        <v>1.3189326118677287E-5</v>
      </c>
      <c r="AM42" s="9">
        <v>4.3000520711759316E-5</v>
      </c>
      <c r="AN42" s="9">
        <v>3.3381526184233139E-5</v>
      </c>
      <c r="AO42" s="9">
        <v>7.9530993933513218E-5</v>
      </c>
      <c r="AP42" s="9">
        <v>6.400862143192358E-5</v>
      </c>
      <c r="AQ42" s="9">
        <v>4.6197992032308363E-5</v>
      </c>
      <c r="AR42" s="9">
        <v>3.3126362197595031E-5</v>
      </c>
      <c r="AS42" s="9">
        <v>5.0037006247663515E-5</v>
      </c>
      <c r="AT42" s="9">
        <v>3.7573754453486834E-5</v>
      </c>
      <c r="AU42" s="9">
        <v>2.3221296259153955E-5</v>
      </c>
      <c r="AV42" s="9">
        <v>5.2150097195527343E-5</v>
      </c>
      <c r="AW42" s="9">
        <v>5.3607397117563765E-5</v>
      </c>
      <c r="AX42" s="9">
        <v>6.9979161912115485E-5</v>
      </c>
      <c r="AY42" s="9">
        <v>5.4874032211732729E-5</v>
      </c>
      <c r="AZ42" s="9">
        <v>0.68467826557806077</v>
      </c>
      <c r="BA42" s="9">
        <v>5.8096784959961947E-5</v>
      </c>
      <c r="BB42" s="9">
        <v>3.8444512839649151E-5</v>
      </c>
      <c r="BC42" s="9">
        <v>5.2027973954393394E-5</v>
      </c>
      <c r="BD42" s="9">
        <v>3.1067630173052933E-5</v>
      </c>
      <c r="BE42" s="9">
        <v>7.1948225095284896E-5</v>
      </c>
      <c r="BF42" s="9">
        <v>5.9350332976948944E-5</v>
      </c>
      <c r="BG42" s="9">
        <v>7.1630556996757979E-5</v>
      </c>
      <c r="BH42" s="9">
        <v>4.5284148402454017E-5</v>
      </c>
      <c r="BI42" s="9">
        <v>1.9679142113253547E-5</v>
      </c>
      <c r="BJ42" s="9">
        <v>4.918175608874847E-5</v>
      </c>
      <c r="BK42" s="10">
        <v>5.4068901127930004E-5</v>
      </c>
    </row>
    <row r="43" spans="2:63">
      <c r="B43" s="18" t="s">
        <v>75</v>
      </c>
      <c r="C43" s="23">
        <v>0.11176545013585668</v>
      </c>
      <c r="D43" s="35">
        <v>9.9575728470244596E-2</v>
      </c>
      <c r="E43" s="38">
        <v>1034917.5333333333</v>
      </c>
      <c r="F43" s="10">
        <v>42.59</v>
      </c>
      <c r="H43" s="18" t="s">
        <v>75</v>
      </c>
      <c r="I43" s="9">
        <v>4.4994788941086786E-2</v>
      </c>
      <c r="J43" s="40">
        <v>-0.05</v>
      </c>
      <c r="K43" s="10">
        <v>0.05</v>
      </c>
      <c r="M43" s="8">
        <v>40</v>
      </c>
      <c r="N43" s="9">
        <v>4.1312697579465261E-5</v>
      </c>
      <c r="O43" s="9">
        <v>5.9093140800421423E-5</v>
      </c>
      <c r="P43" s="9">
        <v>4.2128494112372099E-5</v>
      </c>
      <c r="Q43" s="9">
        <v>4.4444244981108116E-5</v>
      </c>
      <c r="R43" s="9">
        <v>4.7058578808899446E-5</v>
      </c>
      <c r="S43" s="9">
        <v>3.2208393479878394E-5</v>
      </c>
      <c r="T43" s="9">
        <v>4.2637494202853688E-5</v>
      </c>
      <c r="U43" s="9">
        <v>2.6620399155234604E-5</v>
      </c>
      <c r="V43" s="9">
        <v>3.9406595248690936E-5</v>
      </c>
      <c r="W43" s="9">
        <v>3.5955911535227023E-5</v>
      </c>
      <c r="X43" s="9">
        <v>2.6097870613337564E-5</v>
      </c>
      <c r="Y43" s="9">
        <v>5.4805444188828271E-5</v>
      </c>
      <c r="Z43" s="9">
        <v>3.3672497160673089E-5</v>
      </c>
      <c r="AA43" s="9">
        <v>4.5424348902203682E-5</v>
      </c>
      <c r="AB43" s="9">
        <v>3.511155672332509E-5</v>
      </c>
      <c r="AC43" s="9">
        <v>4.6150701642133124E-5</v>
      </c>
      <c r="AD43" s="9">
        <v>3.7090347683146297E-5</v>
      </c>
      <c r="AE43" s="9">
        <v>5.0237235540932895E-5</v>
      </c>
      <c r="AF43" s="9">
        <v>4.7526254915131232E-5</v>
      </c>
      <c r="AG43" s="9">
        <v>3.3452177401539575E-5</v>
      </c>
      <c r="AH43" s="9">
        <v>6.6257017590572498E-5</v>
      </c>
      <c r="AI43" s="9">
        <v>6.1649441827693266E-5</v>
      </c>
      <c r="AJ43" s="9">
        <v>3.8729132739688139E-5</v>
      </c>
      <c r="AK43" s="9">
        <v>2.8075445117634738E-5</v>
      </c>
      <c r="AL43" s="9">
        <v>1.0755795029807766E-5</v>
      </c>
      <c r="AM43" s="9">
        <v>4.0818939491648948E-5</v>
      </c>
      <c r="AN43" s="9">
        <v>3.072419995180724E-5</v>
      </c>
      <c r="AO43" s="9">
        <v>5.8273835269646495E-5</v>
      </c>
      <c r="AP43" s="9">
        <v>4.3924983380955403E-5</v>
      </c>
      <c r="AQ43" s="9">
        <v>4.2740675956867514E-5</v>
      </c>
      <c r="AR43" s="9">
        <v>2.6382061873131763E-5</v>
      </c>
      <c r="AS43" s="9">
        <v>3.5690393315919248E-5</v>
      </c>
      <c r="AT43" s="9">
        <v>3.9447897371405262E-5</v>
      </c>
      <c r="AU43" s="9">
        <v>1.4069036600838016E-5</v>
      </c>
      <c r="AV43" s="9">
        <v>3.9566773803766167E-5</v>
      </c>
      <c r="AW43" s="9">
        <v>4.2899482472739438E-5</v>
      </c>
      <c r="AX43" s="9">
        <v>6.2538391992014426E-5</v>
      </c>
      <c r="AY43" s="9">
        <v>3.9057900505323659E-5</v>
      </c>
      <c r="AZ43" s="9">
        <v>5.809678495996194E-5</v>
      </c>
      <c r="BA43" s="9">
        <v>0.25731110803802693</v>
      </c>
      <c r="BB43" s="9">
        <v>2.3805144489324714E-5</v>
      </c>
      <c r="BC43" s="9">
        <v>4.3023487399852924E-5</v>
      </c>
      <c r="BD43" s="9">
        <v>2.3096683455482168E-5</v>
      </c>
      <c r="BE43" s="9">
        <v>6.0224000524620438E-5</v>
      </c>
      <c r="BF43" s="9">
        <v>5.2936892582314791E-5</v>
      </c>
      <c r="BG43" s="9">
        <v>5.7988742880379663E-5</v>
      </c>
      <c r="BH43" s="9">
        <v>3.5940381600194645E-5</v>
      </c>
      <c r="BI43" s="9">
        <v>1.551607668483762E-5</v>
      </c>
      <c r="BJ43" s="9">
        <v>3.6055562641065255E-5</v>
      </c>
      <c r="BK43" s="10">
        <v>4.0074000321738915E-5</v>
      </c>
    </row>
    <row r="44" spans="2:63">
      <c r="B44" s="18" t="s">
        <v>76</v>
      </c>
      <c r="C44" s="23">
        <v>0.23569649565857562</v>
      </c>
      <c r="D44" s="35">
        <v>0.14392338318273928</v>
      </c>
      <c r="E44" s="38">
        <v>1177754.5</v>
      </c>
      <c r="F44" s="10">
        <v>89.31</v>
      </c>
      <c r="H44" s="18" t="s">
        <v>76</v>
      </c>
      <c r="I44" s="9">
        <v>0.05</v>
      </c>
      <c r="J44" s="40">
        <v>-0.05</v>
      </c>
      <c r="K44" s="10">
        <v>0.05</v>
      </c>
      <c r="M44" s="8">
        <v>41</v>
      </c>
      <c r="N44" s="9">
        <v>2.7152199646228738E-5</v>
      </c>
      <c r="O44" s="9">
        <v>3.2033953472063533E-5</v>
      </c>
      <c r="P44" s="9">
        <v>2.2174658573158859E-5</v>
      </c>
      <c r="Q44" s="9">
        <v>3.0267747029855215E-5</v>
      </c>
      <c r="R44" s="9">
        <v>2.1219948225652628E-5</v>
      </c>
      <c r="S44" s="9">
        <v>2.0416105529076589E-5</v>
      </c>
      <c r="T44" s="9">
        <v>2.7705731121003511E-5</v>
      </c>
      <c r="U44" s="9">
        <v>1.6143471080476397E-5</v>
      </c>
      <c r="V44" s="9">
        <v>2.0983928763116533E-5</v>
      </c>
      <c r="W44" s="9">
        <v>2.75858107019644E-5</v>
      </c>
      <c r="X44" s="9">
        <v>1.9002415585231517E-5</v>
      </c>
      <c r="Y44" s="9">
        <v>2.6778690645631122E-5</v>
      </c>
      <c r="Z44" s="9">
        <v>1.1095728115979962E-5</v>
      </c>
      <c r="AA44" s="9">
        <v>2.1296438356825991E-5</v>
      </c>
      <c r="AB44" s="9">
        <v>2.2727046292778765E-5</v>
      </c>
      <c r="AC44" s="9">
        <v>2.5538482379360582E-5</v>
      </c>
      <c r="AD44" s="9">
        <v>1.9146400679189574E-5</v>
      </c>
      <c r="AE44" s="9">
        <v>3.1352717381425416E-5</v>
      </c>
      <c r="AF44" s="9">
        <v>1.864913698840757E-5</v>
      </c>
      <c r="AG44" s="9">
        <v>2.0264490767817946E-5</v>
      </c>
      <c r="AH44" s="9">
        <v>3.3508590725046466E-5</v>
      </c>
      <c r="AI44" s="9">
        <v>3.2656320814552367E-5</v>
      </c>
      <c r="AJ44" s="9">
        <v>1.3483693296397848E-5</v>
      </c>
      <c r="AK44" s="9">
        <v>2.112736864679695E-5</v>
      </c>
      <c r="AL44" s="9">
        <v>5.9826584863348854E-6</v>
      </c>
      <c r="AM44" s="9">
        <v>1.7039838185831669E-5</v>
      </c>
      <c r="AN44" s="9">
        <v>1.3341586058399394E-5</v>
      </c>
      <c r="AO44" s="9">
        <v>3.7880533649806687E-5</v>
      </c>
      <c r="AP44" s="9">
        <v>3.1393374687423438E-5</v>
      </c>
      <c r="AQ44" s="9">
        <v>1.8820711020132416E-5</v>
      </c>
      <c r="AR44" s="9">
        <v>1.4943025191449881E-5</v>
      </c>
      <c r="AS44" s="9">
        <v>2.4061426626089601E-5</v>
      </c>
      <c r="AT44" s="9">
        <v>1.3212409498446748E-5</v>
      </c>
      <c r="AU44" s="9">
        <v>1.2400849191589804E-5</v>
      </c>
      <c r="AV44" s="9">
        <v>2.3985923264097395E-5</v>
      </c>
      <c r="AW44" s="9">
        <v>2.3608704690185055E-5</v>
      </c>
      <c r="AX44" s="9">
        <v>2.8736086425457808E-5</v>
      </c>
      <c r="AY44" s="9">
        <v>2.7046200010544051E-5</v>
      </c>
      <c r="AZ44" s="9">
        <v>3.8444512839649158E-5</v>
      </c>
      <c r="BA44" s="9">
        <v>2.380514448932471E-5</v>
      </c>
      <c r="BB44" s="9">
        <v>0.38973587323491887</v>
      </c>
      <c r="BC44" s="9">
        <v>2.2416399749972494E-5</v>
      </c>
      <c r="BD44" s="9">
        <v>1.4447382050613145E-5</v>
      </c>
      <c r="BE44" s="9">
        <v>3.1740649502277852E-5</v>
      </c>
      <c r="BF44" s="9">
        <v>2.4592617657460711E-5</v>
      </c>
      <c r="BG44" s="9">
        <v>3.1945592771224352E-5</v>
      </c>
      <c r="BH44" s="9">
        <v>2.0385076934810646E-5</v>
      </c>
      <c r="BI44" s="9">
        <v>8.9535075885354365E-6</v>
      </c>
      <c r="BJ44" s="9">
        <v>2.3999500261256433E-5</v>
      </c>
      <c r="BK44" s="10">
        <v>2.5257113958491222E-5</v>
      </c>
    </row>
    <row r="45" spans="2:63">
      <c r="B45" s="18" t="s">
        <v>77</v>
      </c>
      <c r="C45" s="23">
        <v>6.0449309903087389E-2</v>
      </c>
      <c r="D45" s="35">
        <v>0.17183933733870607</v>
      </c>
      <c r="E45" s="38">
        <v>1921675.1333333333</v>
      </c>
      <c r="F45" s="10">
        <v>25.79</v>
      </c>
      <c r="H45" s="18" t="s">
        <v>77</v>
      </c>
      <c r="I45" s="9">
        <v>6.7679696318025421E-3</v>
      </c>
      <c r="J45" s="40">
        <v>-0.05</v>
      </c>
      <c r="K45" s="10">
        <v>0.05</v>
      </c>
      <c r="M45" s="8">
        <v>42</v>
      </c>
      <c r="N45" s="9">
        <v>3.9311569757929506E-5</v>
      </c>
      <c r="O45" s="9">
        <v>4.7939773013427428E-5</v>
      </c>
      <c r="P45" s="9">
        <v>3.7875687226639289E-5</v>
      </c>
      <c r="Q45" s="9">
        <v>3.7709156700911349E-5</v>
      </c>
      <c r="R45" s="9">
        <v>3.7953479050141624E-5</v>
      </c>
      <c r="S45" s="9">
        <v>3.1134657783110685E-5</v>
      </c>
      <c r="T45" s="9">
        <v>3.9810265937964406E-5</v>
      </c>
      <c r="U45" s="9">
        <v>2.6628768531341295E-5</v>
      </c>
      <c r="V45" s="9">
        <v>3.0713597239391408E-5</v>
      </c>
      <c r="W45" s="9">
        <v>3.2183070459663006E-5</v>
      </c>
      <c r="X45" s="9">
        <v>2.2234951899235428E-5</v>
      </c>
      <c r="Y45" s="9">
        <v>4.2456716034214066E-5</v>
      </c>
      <c r="Z45" s="9">
        <v>2.5511073633897252E-5</v>
      </c>
      <c r="AA45" s="9">
        <v>3.586317772417692E-5</v>
      </c>
      <c r="AB45" s="9">
        <v>2.799452034426745E-5</v>
      </c>
      <c r="AC45" s="9">
        <v>3.8609900356417225E-5</v>
      </c>
      <c r="AD45" s="9">
        <v>2.8653333149868808E-5</v>
      </c>
      <c r="AE45" s="9">
        <v>4.5522935659075218E-5</v>
      </c>
      <c r="AF45" s="9">
        <v>3.641681229169632E-5</v>
      </c>
      <c r="AG45" s="9">
        <v>3.2017682652059523E-5</v>
      </c>
      <c r="AH45" s="9">
        <v>5.4723022032134673E-5</v>
      </c>
      <c r="AI45" s="9">
        <v>5.1115066646029964E-5</v>
      </c>
      <c r="AJ45" s="9">
        <v>2.8054197791669046E-5</v>
      </c>
      <c r="AK45" s="9">
        <v>2.6260346971210792E-5</v>
      </c>
      <c r="AL45" s="9">
        <v>8.2427542132479061E-6</v>
      </c>
      <c r="AM45" s="9">
        <v>3.077986164805925E-5</v>
      </c>
      <c r="AN45" s="9">
        <v>2.5216765301357998E-5</v>
      </c>
      <c r="AO45" s="9">
        <v>5.1935847902193359E-5</v>
      </c>
      <c r="AP45" s="9">
        <v>4.2213356786110879E-5</v>
      </c>
      <c r="AQ45" s="9">
        <v>3.2070780894106922E-5</v>
      </c>
      <c r="AR45" s="9">
        <v>2.2609147240575746E-5</v>
      </c>
      <c r="AS45" s="9">
        <v>3.3255417859182442E-5</v>
      </c>
      <c r="AT45" s="9">
        <v>2.9838067449949774E-5</v>
      </c>
      <c r="AU45" s="9">
        <v>1.2647480391279083E-5</v>
      </c>
      <c r="AV45" s="9">
        <v>3.6772497919532441E-5</v>
      </c>
      <c r="AW45" s="9">
        <v>3.9926859785185285E-5</v>
      </c>
      <c r="AX45" s="9">
        <v>5.1816661325839814E-5</v>
      </c>
      <c r="AY45" s="9">
        <v>3.2300441989117864E-5</v>
      </c>
      <c r="AZ45" s="9">
        <v>5.2027973954393394E-5</v>
      </c>
      <c r="BA45" s="9">
        <v>4.3023487399852938E-5</v>
      </c>
      <c r="BB45" s="9">
        <v>2.241639974997249E-5</v>
      </c>
      <c r="BC45" s="9">
        <v>0.83536493619857244</v>
      </c>
      <c r="BD45" s="9">
        <v>2.1883050277769412E-5</v>
      </c>
      <c r="BE45" s="9">
        <v>4.7537950349456373E-5</v>
      </c>
      <c r="BF45" s="9">
        <v>4.2708144515334417E-5</v>
      </c>
      <c r="BG45" s="9">
        <v>4.9282756050994163E-5</v>
      </c>
      <c r="BH45" s="9">
        <v>3.1452570641089499E-5</v>
      </c>
      <c r="BI45" s="9">
        <v>1.3263373331368009E-5</v>
      </c>
      <c r="BJ45" s="9">
        <v>2.8286071090946044E-5</v>
      </c>
      <c r="BK45" s="10">
        <v>3.7599150466692434E-5</v>
      </c>
    </row>
    <row r="46" spans="2:63">
      <c r="B46" s="18" t="s">
        <v>78</v>
      </c>
      <c r="C46" s="23">
        <v>6.8074008981778941E-2</v>
      </c>
      <c r="D46" s="35">
        <v>0.1726596295087377</v>
      </c>
      <c r="E46" s="38">
        <v>22523393.633333333</v>
      </c>
      <c r="F46" s="10">
        <v>26.38</v>
      </c>
      <c r="H46" s="18" t="s">
        <v>78</v>
      </c>
      <c r="I46" s="9">
        <v>7.107076102683226E-3</v>
      </c>
      <c r="J46" s="40">
        <v>-0.05</v>
      </c>
      <c r="K46" s="10">
        <v>0.05</v>
      </c>
      <c r="M46" s="8">
        <v>43</v>
      </c>
      <c r="N46" s="9">
        <v>2.3467232589786777E-5</v>
      </c>
      <c r="O46" s="9">
        <v>2.6863643815638778E-5</v>
      </c>
      <c r="P46" s="9">
        <v>2.126178048537187E-5</v>
      </c>
      <c r="Q46" s="9">
        <v>2.2687869988915064E-5</v>
      </c>
      <c r="R46" s="9">
        <v>2.0234786818030414E-5</v>
      </c>
      <c r="S46" s="9">
        <v>1.8414803482665625E-5</v>
      </c>
      <c r="T46" s="9">
        <v>2.3677057733466008E-5</v>
      </c>
      <c r="U46" s="9">
        <v>1.5595368139596067E-5</v>
      </c>
      <c r="V46" s="9">
        <v>1.7054416323458597E-5</v>
      </c>
      <c r="W46" s="9">
        <v>2.0120009661667314E-5</v>
      </c>
      <c r="X46" s="9">
        <v>1.367134543861761E-5</v>
      </c>
      <c r="Y46" s="9">
        <v>2.298760763445181E-5</v>
      </c>
      <c r="Z46" s="9">
        <v>1.2496327420088724E-5</v>
      </c>
      <c r="AA46" s="9">
        <v>1.9252124761091271E-5</v>
      </c>
      <c r="AB46" s="9">
        <v>1.6540249210268017E-5</v>
      </c>
      <c r="AC46" s="9">
        <v>2.1821243572466975E-5</v>
      </c>
      <c r="AD46" s="9">
        <v>1.5751844580920207E-5</v>
      </c>
      <c r="AE46" s="9">
        <v>2.6741773577412651E-5</v>
      </c>
      <c r="AF46" s="9">
        <v>1.8600211002158655E-5</v>
      </c>
      <c r="AG46" s="9">
        <v>1.8706391746173983E-5</v>
      </c>
      <c r="AH46" s="9">
        <v>3.0142717264846611E-5</v>
      </c>
      <c r="AI46" s="9">
        <v>2.8519467823641346E-5</v>
      </c>
      <c r="AJ46" s="9">
        <v>1.3754942780164905E-5</v>
      </c>
      <c r="AK46" s="9">
        <v>1.630557497157286E-5</v>
      </c>
      <c r="AL46" s="9">
        <v>4.6295907597153089E-6</v>
      </c>
      <c r="AM46" s="9">
        <v>1.5913522053589934E-5</v>
      </c>
      <c r="AN46" s="9">
        <v>1.3357203173604322E-5</v>
      </c>
      <c r="AO46" s="9">
        <v>3.0846468332485452E-5</v>
      </c>
      <c r="AP46" s="9">
        <v>2.5807046991949661E-5</v>
      </c>
      <c r="AQ46" s="9">
        <v>1.6798657014057008E-5</v>
      </c>
      <c r="AR46" s="9">
        <v>1.2885757935018991E-5</v>
      </c>
      <c r="AS46" s="9">
        <v>1.9984365296291006E-5</v>
      </c>
      <c r="AT46" s="9">
        <v>1.4660699994282138E-5</v>
      </c>
      <c r="AU46" s="9">
        <v>8.2886869162885167E-6</v>
      </c>
      <c r="AV46" s="9">
        <v>2.1456755078105336E-5</v>
      </c>
      <c r="AW46" s="9">
        <v>2.2728366140716209E-5</v>
      </c>
      <c r="AX46" s="9">
        <v>2.7863809196626702E-5</v>
      </c>
      <c r="AY46" s="9">
        <v>1.9530328352809892E-5</v>
      </c>
      <c r="AZ46" s="9">
        <v>3.1067630173052933E-5</v>
      </c>
      <c r="BA46" s="9">
        <v>2.3096683455482174E-5</v>
      </c>
      <c r="BB46" s="9">
        <v>1.4447382050613145E-5</v>
      </c>
      <c r="BC46" s="9">
        <v>2.1883050277769412E-5</v>
      </c>
      <c r="BD46" s="9">
        <v>0.9268370750710293</v>
      </c>
      <c r="BE46" s="9">
        <v>2.6353043058226323E-5</v>
      </c>
      <c r="BF46" s="9">
        <v>2.2942663510472946E-5</v>
      </c>
      <c r="BG46" s="9">
        <v>2.7855979151854608E-5</v>
      </c>
      <c r="BH46" s="9">
        <v>1.7960851156938168E-5</v>
      </c>
      <c r="BI46" s="9">
        <v>7.5970976448411681E-6</v>
      </c>
      <c r="BJ46" s="9">
        <v>1.6859622073362408E-5</v>
      </c>
      <c r="BK46" s="10">
        <v>2.2179035390703686E-5</v>
      </c>
    </row>
    <row r="47" spans="2:63">
      <c r="B47" s="18" t="s">
        <v>79</v>
      </c>
      <c r="C47" s="23">
        <v>-7.4638404313700848E-3</v>
      </c>
      <c r="D47" s="35">
        <v>0.17624556386643225</v>
      </c>
      <c r="E47" s="38">
        <v>1267213.8333333333</v>
      </c>
      <c r="F47" s="10">
        <v>124.21</v>
      </c>
      <c r="H47" s="18" t="s">
        <v>79</v>
      </c>
      <c r="I47" s="9">
        <v>-1.3275066279318331E-2</v>
      </c>
      <c r="J47" s="40">
        <v>-0.05</v>
      </c>
      <c r="K47" s="10">
        <v>0.05</v>
      </c>
      <c r="M47" s="8">
        <v>44</v>
      </c>
      <c r="N47" s="9">
        <v>4.8016800265503776E-5</v>
      </c>
      <c r="O47" s="9">
        <v>7.3688461544322485E-5</v>
      </c>
      <c r="P47" s="9">
        <v>4.7199778898733915E-5</v>
      </c>
      <c r="Q47" s="9">
        <v>5.8462836311042096E-5</v>
      </c>
      <c r="R47" s="9">
        <v>5.5372657980456251E-5</v>
      </c>
      <c r="S47" s="9">
        <v>3.6175843393547355E-5</v>
      </c>
      <c r="T47" s="9">
        <v>5.0274962289771765E-5</v>
      </c>
      <c r="U47" s="9">
        <v>2.8129696768830033E-5</v>
      </c>
      <c r="V47" s="9">
        <v>5.0444257888597406E-5</v>
      </c>
      <c r="W47" s="9">
        <v>4.7730300602903211E-5</v>
      </c>
      <c r="X47" s="9">
        <v>3.5241371465182199E-5</v>
      </c>
      <c r="Y47" s="9">
        <v>6.847400774800838E-5</v>
      </c>
      <c r="Z47" s="9">
        <v>3.8320724677198836E-5</v>
      </c>
      <c r="AA47" s="9">
        <v>5.5129390068399307E-5</v>
      </c>
      <c r="AB47" s="9">
        <v>4.7513454421163978E-5</v>
      </c>
      <c r="AC47" s="9">
        <v>5.6474619195401565E-5</v>
      </c>
      <c r="AD47" s="9">
        <v>4.7302091278620054E-5</v>
      </c>
      <c r="AE47" s="9">
        <v>5.9940152207040874E-5</v>
      </c>
      <c r="AF47" s="9">
        <v>5.6063073823158105E-5</v>
      </c>
      <c r="AG47" s="9">
        <v>3.7197155825076492E-5</v>
      </c>
      <c r="AH47" s="9">
        <v>7.9346946071103412E-5</v>
      </c>
      <c r="AI47" s="9">
        <v>7.4813099284811672E-5</v>
      </c>
      <c r="AJ47" s="9">
        <v>4.6344326124502012E-5</v>
      </c>
      <c r="AK47" s="9">
        <v>3.546249415353605E-5</v>
      </c>
      <c r="AL47" s="9">
        <v>1.416375277126029E-5</v>
      </c>
      <c r="AM47" s="9">
        <v>4.9651108894504019E-5</v>
      </c>
      <c r="AN47" s="9">
        <v>3.5157636727156042E-5</v>
      </c>
      <c r="AO47" s="9">
        <v>7.1920227409857603E-5</v>
      </c>
      <c r="AP47" s="9">
        <v>5.263205379697424E-5</v>
      </c>
      <c r="AQ47" s="9">
        <v>5.3013570070763688E-5</v>
      </c>
      <c r="AR47" s="9">
        <v>3.1877362774385327E-5</v>
      </c>
      <c r="AS47" s="9">
        <v>4.2901202932894082E-5</v>
      </c>
      <c r="AT47" s="9">
        <v>4.513521652060967E-5</v>
      </c>
      <c r="AU47" s="9">
        <v>1.9952856924630855E-5</v>
      </c>
      <c r="AV47" s="9">
        <v>4.5428773794322806E-5</v>
      </c>
      <c r="AW47" s="9">
        <v>4.7171321905986899E-5</v>
      </c>
      <c r="AX47" s="9">
        <v>7.2255872355429665E-5</v>
      </c>
      <c r="AY47" s="9">
        <v>5.2835466419384464E-5</v>
      </c>
      <c r="AZ47" s="9">
        <v>7.1948225095284883E-5</v>
      </c>
      <c r="BA47" s="9">
        <v>6.0224000524620438E-5</v>
      </c>
      <c r="BB47" s="9">
        <v>3.1740649502277852E-5</v>
      </c>
      <c r="BC47" s="9">
        <v>4.7537950349456373E-5</v>
      </c>
      <c r="BD47" s="9">
        <v>2.6353043058226316E-5</v>
      </c>
      <c r="BE47" s="9">
        <v>0.16076670007333585</v>
      </c>
      <c r="BF47" s="9">
        <v>6.2877164005573419E-5</v>
      </c>
      <c r="BG47" s="9">
        <v>6.9846750260391921E-5</v>
      </c>
      <c r="BH47" s="9">
        <v>4.2607881184390444E-5</v>
      </c>
      <c r="BI47" s="9">
        <v>1.8930019144125152E-5</v>
      </c>
      <c r="BJ47" s="9">
        <v>4.9941164442574454E-5</v>
      </c>
      <c r="BK47" s="10">
        <v>4.6360242143741469E-5</v>
      </c>
    </row>
    <row r="48" spans="2:63">
      <c r="B48" s="18" t="s">
        <v>80</v>
      </c>
      <c r="C48" s="23">
        <v>0.16355568626111255</v>
      </c>
      <c r="D48" s="35">
        <v>0.23319711002625151</v>
      </c>
      <c r="E48" s="38">
        <v>2106714.9333333331</v>
      </c>
      <c r="F48" s="10">
        <v>70.790000000000006</v>
      </c>
      <c r="H48" s="18" t="s">
        <v>80</v>
      </c>
      <c r="I48" s="9">
        <v>0.05</v>
      </c>
      <c r="J48" s="40">
        <v>-0.05</v>
      </c>
      <c r="K48" s="10">
        <v>0.05</v>
      </c>
      <c r="M48" s="8">
        <v>45</v>
      </c>
      <c r="N48" s="9">
        <v>4.1186445137234902E-5</v>
      </c>
      <c r="O48" s="9">
        <v>6.1295224896595652E-5</v>
      </c>
      <c r="P48" s="9">
        <v>4.2010217483786628E-5</v>
      </c>
      <c r="Q48" s="9">
        <v>4.6439855139677697E-5</v>
      </c>
      <c r="R48" s="9">
        <v>4.818195514387181E-5</v>
      </c>
      <c r="S48" s="9">
        <v>3.1775484083156352E-5</v>
      </c>
      <c r="T48" s="9">
        <v>4.2778252094921967E-5</v>
      </c>
      <c r="U48" s="9">
        <v>2.5757346011359956E-5</v>
      </c>
      <c r="V48" s="9">
        <v>4.1346073183523403E-5</v>
      </c>
      <c r="W48" s="9">
        <v>3.7380141413249571E-5</v>
      </c>
      <c r="X48" s="9">
        <v>2.7438313191288873E-5</v>
      </c>
      <c r="Y48" s="9">
        <v>5.7206453232032153E-5</v>
      </c>
      <c r="Z48" s="9">
        <v>3.4486699533938094E-5</v>
      </c>
      <c r="AA48" s="9">
        <v>4.6975326500713703E-5</v>
      </c>
      <c r="AB48" s="9">
        <v>3.7253218257496451E-5</v>
      </c>
      <c r="AC48" s="9">
        <v>4.746001326667523E-5</v>
      </c>
      <c r="AD48" s="9">
        <v>3.8922339106918331E-5</v>
      </c>
      <c r="AE48" s="9">
        <v>5.0774164265309998E-5</v>
      </c>
      <c r="AF48" s="9">
        <v>4.9006049181539752E-5</v>
      </c>
      <c r="AG48" s="9">
        <v>3.2979682934397724E-5</v>
      </c>
      <c r="AH48" s="9">
        <v>6.7904807145846463E-5</v>
      </c>
      <c r="AI48" s="9">
        <v>6.334834422183008E-5</v>
      </c>
      <c r="AJ48" s="9">
        <v>4.0336442607148267E-5</v>
      </c>
      <c r="AK48" s="9">
        <v>2.8635899941668298E-5</v>
      </c>
      <c r="AL48" s="9">
        <v>1.1388117394071047E-5</v>
      </c>
      <c r="AM48" s="9">
        <v>4.2474788703523688E-5</v>
      </c>
      <c r="AN48" s="9">
        <v>3.1184637698055682E-5</v>
      </c>
      <c r="AO48" s="9">
        <v>5.9522866567636269E-5</v>
      </c>
      <c r="AP48" s="9">
        <v>4.4040243836406482E-5</v>
      </c>
      <c r="AQ48" s="9">
        <v>4.4707348902350239E-5</v>
      </c>
      <c r="AR48" s="9">
        <v>2.6959512287090949E-5</v>
      </c>
      <c r="AS48" s="9">
        <v>3.5984439378444299E-5</v>
      </c>
      <c r="AT48" s="9">
        <v>4.0458562474918589E-5</v>
      </c>
      <c r="AU48" s="9">
        <v>1.4874689109734302E-5</v>
      </c>
      <c r="AV48" s="9">
        <v>3.9478563176884336E-5</v>
      </c>
      <c r="AW48" s="9">
        <v>4.2374189588236126E-5</v>
      </c>
      <c r="AX48" s="9">
        <v>6.3534490008304188E-5</v>
      </c>
      <c r="AY48" s="9">
        <v>4.1244543410574392E-5</v>
      </c>
      <c r="AZ48" s="9">
        <v>5.9350332976948944E-5</v>
      </c>
      <c r="BA48" s="9">
        <v>5.2936892582314791E-5</v>
      </c>
      <c r="BB48" s="9">
        <v>2.4592617657460711E-5</v>
      </c>
      <c r="BC48" s="9">
        <v>4.2708144515334417E-5</v>
      </c>
      <c r="BD48" s="9">
        <v>2.2942663510472942E-5</v>
      </c>
      <c r="BE48" s="9">
        <v>6.2877164005573419E-5</v>
      </c>
      <c r="BF48" s="9">
        <v>1.7768487450919357E-2</v>
      </c>
      <c r="BG48" s="9">
        <v>5.928186793947721E-5</v>
      </c>
      <c r="BH48" s="9">
        <v>3.6453943571192918E-5</v>
      </c>
      <c r="BI48" s="9">
        <v>1.5897978553357431E-5</v>
      </c>
      <c r="BJ48" s="9">
        <v>3.8563124262695812E-5</v>
      </c>
      <c r="BK48" s="10">
        <v>3.9996210184680825E-5</v>
      </c>
    </row>
    <row r="49" spans="2:63">
      <c r="B49" s="18" t="s">
        <v>81</v>
      </c>
      <c r="C49" s="23">
        <v>0.13300377081612869</v>
      </c>
      <c r="D49" s="35">
        <v>0.24169784847204601</v>
      </c>
      <c r="E49" s="38">
        <v>6314757.0999999996</v>
      </c>
      <c r="F49" s="10">
        <v>205.58</v>
      </c>
      <c r="H49" s="18" t="s">
        <v>81</v>
      </c>
      <c r="I49" s="9">
        <v>2.0368585384944241E-2</v>
      </c>
      <c r="J49" s="40">
        <v>-0.05</v>
      </c>
      <c r="K49" s="10">
        <v>0.05</v>
      </c>
      <c r="M49" s="8">
        <v>46</v>
      </c>
      <c r="N49" s="9">
        <v>5.0614901651722469E-5</v>
      </c>
      <c r="O49" s="9">
        <v>6.8965086360335374E-5</v>
      </c>
      <c r="P49" s="9">
        <v>4.8427552549618191E-5</v>
      </c>
      <c r="Q49" s="9">
        <v>5.5511872350855578E-5</v>
      </c>
      <c r="R49" s="9">
        <v>5.2306019337151872E-5</v>
      </c>
      <c r="S49" s="9">
        <v>3.895501662397445E-5</v>
      </c>
      <c r="T49" s="9">
        <v>5.2111616173147617E-5</v>
      </c>
      <c r="U49" s="9">
        <v>3.166761182782299E-5</v>
      </c>
      <c r="V49" s="9">
        <v>4.587023624687204E-5</v>
      </c>
      <c r="W49" s="9">
        <v>4.6662022661117999E-5</v>
      </c>
      <c r="X49" s="9">
        <v>3.3343194562860481E-5</v>
      </c>
      <c r="Y49" s="9">
        <v>6.2341413563054724E-5</v>
      </c>
      <c r="Z49" s="9">
        <v>3.5064977966176575E-5</v>
      </c>
      <c r="AA49" s="9">
        <v>5.1058256789928065E-5</v>
      </c>
      <c r="AB49" s="9">
        <v>4.3288787104690571E-5</v>
      </c>
      <c r="AC49" s="9">
        <v>5.4075164034747428E-5</v>
      </c>
      <c r="AD49" s="9">
        <v>4.2826019390229215E-5</v>
      </c>
      <c r="AE49" s="9">
        <v>6.0731287627111166E-5</v>
      </c>
      <c r="AF49" s="9">
        <v>5.1289644170929681E-5</v>
      </c>
      <c r="AG49" s="9">
        <v>3.9910827828558188E-5</v>
      </c>
      <c r="AH49" s="9">
        <v>7.5759604514395956E-5</v>
      </c>
      <c r="AI49" s="9">
        <v>7.1380916525249586E-5</v>
      </c>
      <c r="AJ49" s="9">
        <v>4.088938028913221E-5</v>
      </c>
      <c r="AK49" s="9">
        <v>3.6080404382672808E-5</v>
      </c>
      <c r="AL49" s="9">
        <v>1.2689297440378884E-5</v>
      </c>
      <c r="AM49" s="9">
        <v>4.472371092184655E-5</v>
      </c>
      <c r="AN49" s="9">
        <v>3.379616570888383E-5</v>
      </c>
      <c r="AO49" s="9">
        <v>7.1453136890756863E-5</v>
      </c>
      <c r="AP49" s="9">
        <v>5.5327916686160174E-5</v>
      </c>
      <c r="AQ49" s="9">
        <v>4.7444340243348038E-5</v>
      </c>
      <c r="AR49" s="9">
        <v>3.1075010049796203E-5</v>
      </c>
      <c r="AS49" s="9">
        <v>4.4161095945121144E-5</v>
      </c>
      <c r="AT49" s="9">
        <v>4.1214702578599372E-5</v>
      </c>
      <c r="AU49" s="9">
        <v>1.9239887930715482E-5</v>
      </c>
      <c r="AV49" s="9">
        <v>4.7315105681358376E-5</v>
      </c>
      <c r="AW49" s="9">
        <v>4.9823296349118558E-5</v>
      </c>
      <c r="AX49" s="9">
        <v>6.9717318265957029E-5</v>
      </c>
      <c r="AY49" s="9">
        <v>4.9133706613988227E-5</v>
      </c>
      <c r="AZ49" s="9">
        <v>7.1630556996757965E-5</v>
      </c>
      <c r="BA49" s="9">
        <v>5.7988742880379663E-5</v>
      </c>
      <c r="BB49" s="9">
        <v>3.1945592771224352E-5</v>
      </c>
      <c r="BC49" s="9">
        <v>4.9282756050994156E-5</v>
      </c>
      <c r="BD49" s="9">
        <v>2.7855979151854601E-5</v>
      </c>
      <c r="BE49" s="9">
        <v>6.9846750260391921E-5</v>
      </c>
      <c r="BF49" s="9">
        <v>5.928186793947721E-5</v>
      </c>
      <c r="BG49" s="9">
        <v>0.68925686023193455</v>
      </c>
      <c r="BH49" s="9">
        <v>4.2292380457236463E-5</v>
      </c>
      <c r="BI49" s="9">
        <v>1.8380515192397153E-5</v>
      </c>
      <c r="BJ49" s="9">
        <v>4.4900108791604198E-5</v>
      </c>
      <c r="BK49" s="10">
        <v>4.8481483647057366E-5</v>
      </c>
    </row>
    <row r="50" spans="2:63">
      <c r="B50" s="18" t="s">
        <v>82</v>
      </c>
      <c r="C50" s="23">
        <v>1.4232427170937444E-2</v>
      </c>
      <c r="D50" s="35">
        <v>0.2744726280654376</v>
      </c>
      <c r="E50" s="38">
        <v>1651813.9333333333</v>
      </c>
      <c r="F50" s="10">
        <v>24.18</v>
      </c>
      <c r="H50" s="18" t="s">
        <v>82</v>
      </c>
      <c r="I50" s="9">
        <v>1.1342320836845058E-2</v>
      </c>
      <c r="J50" s="40">
        <v>-0.05</v>
      </c>
      <c r="K50" s="10">
        <v>0.05</v>
      </c>
      <c r="M50" s="8">
        <v>47</v>
      </c>
      <c r="N50" s="9">
        <v>3.2638424399774589E-5</v>
      </c>
      <c r="O50" s="9">
        <v>4.2412261758833284E-5</v>
      </c>
      <c r="P50" s="9">
        <v>3.0801737180495784E-5</v>
      </c>
      <c r="Q50" s="9">
        <v>3.4497685246028864E-5</v>
      </c>
      <c r="R50" s="9">
        <v>3.2170578541041021E-5</v>
      </c>
      <c r="S50" s="9">
        <v>2.5278839724233467E-5</v>
      </c>
      <c r="T50" s="9">
        <v>3.3404074540010727E-5</v>
      </c>
      <c r="U50" s="9">
        <v>2.0823329229217287E-5</v>
      </c>
      <c r="V50" s="9">
        <v>2.7872306227113996E-5</v>
      </c>
      <c r="W50" s="9">
        <v>2.9397767176002914E-5</v>
      </c>
      <c r="X50" s="9">
        <v>2.0722897099463311E-5</v>
      </c>
      <c r="Y50" s="9">
        <v>3.7835446761609999E-5</v>
      </c>
      <c r="Z50" s="9">
        <v>2.1178481455654827E-5</v>
      </c>
      <c r="AA50" s="9">
        <v>3.1180091838743028E-5</v>
      </c>
      <c r="AB50" s="9">
        <v>2.6432711755005222E-5</v>
      </c>
      <c r="AC50" s="9">
        <v>3.3566796043423463E-5</v>
      </c>
      <c r="AD50" s="9">
        <v>2.5959418736353178E-5</v>
      </c>
      <c r="AE50" s="9">
        <v>3.8588510616697142E-5</v>
      </c>
      <c r="AF50" s="9">
        <v>3.1064728627318656E-5</v>
      </c>
      <c r="AG50" s="9">
        <v>2.5844616302223162E-5</v>
      </c>
      <c r="AH50" s="9">
        <v>4.6892074394271428E-5</v>
      </c>
      <c r="AI50" s="9">
        <v>4.4210099062486443E-5</v>
      </c>
      <c r="AJ50" s="9">
        <v>2.4340022547297773E-5</v>
      </c>
      <c r="AK50" s="9">
        <v>2.3051431533431097E-5</v>
      </c>
      <c r="AL50" s="9">
        <v>7.6695534359852848E-6</v>
      </c>
      <c r="AM50" s="9">
        <v>2.694304540458059E-5</v>
      </c>
      <c r="AN50" s="9">
        <v>2.0913244788458724E-5</v>
      </c>
      <c r="AO50" s="9">
        <v>4.51205594860929E-5</v>
      </c>
      <c r="AP50" s="9">
        <v>3.5708167940976458E-5</v>
      </c>
      <c r="AQ50" s="9">
        <v>2.8531916651328059E-5</v>
      </c>
      <c r="AR50" s="9">
        <v>1.9430333888287534E-5</v>
      </c>
      <c r="AS50" s="9">
        <v>2.826194513872394E-5</v>
      </c>
      <c r="AT50" s="9">
        <v>2.4877808565609062E-5</v>
      </c>
      <c r="AU50" s="9">
        <v>1.2097521426981699E-5</v>
      </c>
      <c r="AV50" s="9">
        <v>3.0335860996473289E-5</v>
      </c>
      <c r="AW50" s="9">
        <v>3.2034102165817051E-5</v>
      </c>
      <c r="AX50" s="9">
        <v>4.3247612204110229E-5</v>
      </c>
      <c r="AY50" s="9">
        <v>3.029609324711734E-5</v>
      </c>
      <c r="AZ50" s="9">
        <v>4.528414840245401E-5</v>
      </c>
      <c r="BA50" s="9">
        <v>3.5940381600194652E-5</v>
      </c>
      <c r="BB50" s="9">
        <v>2.0385076934810646E-5</v>
      </c>
      <c r="BC50" s="9">
        <v>3.1452570641089499E-5</v>
      </c>
      <c r="BD50" s="9">
        <v>1.7960851156938168E-5</v>
      </c>
      <c r="BE50" s="9">
        <v>4.2607881184390437E-5</v>
      </c>
      <c r="BF50" s="9">
        <v>3.6453943571192912E-5</v>
      </c>
      <c r="BG50" s="9">
        <v>4.2292380457236463E-5</v>
      </c>
      <c r="BH50" s="9">
        <v>2.7060088352539272E-2</v>
      </c>
      <c r="BI50" s="9">
        <v>1.1480063741993131E-5</v>
      </c>
      <c r="BJ50" s="9">
        <v>2.7282767633002987E-5</v>
      </c>
      <c r="BK50" s="10">
        <v>3.1151581951591416E-5</v>
      </c>
    </row>
    <row r="51" spans="2:63">
      <c r="B51" s="18" t="s">
        <v>83</v>
      </c>
      <c r="C51" s="23">
        <v>-1.3283910910403388E-2</v>
      </c>
      <c r="D51" s="35">
        <v>0.30265563934757067</v>
      </c>
      <c r="E51" s="38">
        <v>1197870.8999999999</v>
      </c>
      <c r="F51" s="10">
        <v>20.77</v>
      </c>
      <c r="H51" s="18" t="s">
        <v>83</v>
      </c>
      <c r="I51" s="9">
        <v>-3.4384300851086104E-3</v>
      </c>
      <c r="J51" s="40">
        <v>-0.05</v>
      </c>
      <c r="K51" s="10">
        <v>0.05</v>
      </c>
      <c r="M51" s="8">
        <v>48</v>
      </c>
      <c r="N51" s="9">
        <v>1.3861033309189659E-5</v>
      </c>
      <c r="O51" s="9">
        <v>1.8711776712882983E-5</v>
      </c>
      <c r="P51" s="9">
        <v>1.3049713878100917E-5</v>
      </c>
      <c r="Q51" s="9">
        <v>1.5321564635066114E-5</v>
      </c>
      <c r="R51" s="9">
        <v>1.3996419413938856E-5</v>
      </c>
      <c r="S51" s="9">
        <v>1.0626567046174828E-5</v>
      </c>
      <c r="T51" s="9">
        <v>1.4268685266238292E-5</v>
      </c>
      <c r="U51" s="9">
        <v>8.5912338126887922E-6</v>
      </c>
      <c r="V51" s="9">
        <v>1.2448127275756901E-5</v>
      </c>
      <c r="W51" s="9">
        <v>1.2987704651012798E-5</v>
      </c>
      <c r="X51" s="9">
        <v>9.2549246080580095E-6</v>
      </c>
      <c r="Y51" s="9">
        <v>1.6810708342855095E-5</v>
      </c>
      <c r="Z51" s="9">
        <v>9.2108199022717285E-6</v>
      </c>
      <c r="AA51" s="9">
        <v>1.3714702533149254E-5</v>
      </c>
      <c r="AB51" s="9">
        <v>1.1924304924317712E-5</v>
      </c>
      <c r="AC51" s="9">
        <v>1.4677274269963288E-5</v>
      </c>
      <c r="AD51" s="9">
        <v>1.159807090096436E-5</v>
      </c>
      <c r="AE51" s="9">
        <v>1.6592697210728231E-5</v>
      </c>
      <c r="AF51" s="9">
        <v>1.3620266591869884E-5</v>
      </c>
      <c r="AG51" s="9">
        <v>1.0849614936338723E-5</v>
      </c>
      <c r="AH51" s="9">
        <v>2.0428075763185332E-5</v>
      </c>
      <c r="AI51" s="9">
        <v>1.9314267094632014E-5</v>
      </c>
      <c r="AJ51" s="9">
        <v>1.0799616144626045E-5</v>
      </c>
      <c r="AK51" s="9">
        <v>1.0007776243034939E-5</v>
      </c>
      <c r="AL51" s="9">
        <v>3.4576489742933577E-6</v>
      </c>
      <c r="AM51" s="9">
        <v>1.193588302346748E-5</v>
      </c>
      <c r="AN51" s="9">
        <v>9.0113422809030079E-6</v>
      </c>
      <c r="AO51" s="9">
        <v>1.9604163757434666E-5</v>
      </c>
      <c r="AP51" s="9">
        <v>1.5258292834078519E-5</v>
      </c>
      <c r="AQ51" s="9">
        <v>1.2712603417866011E-5</v>
      </c>
      <c r="AR51" s="9">
        <v>8.4418398665996788E-6</v>
      </c>
      <c r="AS51" s="9">
        <v>1.2131839002873298E-5</v>
      </c>
      <c r="AT51" s="9">
        <v>1.0838071465577749E-5</v>
      </c>
      <c r="AU51" s="9">
        <v>5.4219034697608714E-6</v>
      </c>
      <c r="AV51" s="9">
        <v>1.2880706488438002E-5</v>
      </c>
      <c r="AW51" s="9">
        <v>1.3452774099738939E-5</v>
      </c>
      <c r="AX51" s="9">
        <v>1.8659075814049478E-5</v>
      </c>
      <c r="AY51" s="9">
        <v>1.3593619600082748E-5</v>
      </c>
      <c r="AZ51" s="9">
        <v>1.9679142113253547E-5</v>
      </c>
      <c r="BA51" s="9">
        <v>1.551607668483762E-5</v>
      </c>
      <c r="BB51" s="9">
        <v>8.9535075885354365E-6</v>
      </c>
      <c r="BC51" s="9">
        <v>1.3263373331368009E-5</v>
      </c>
      <c r="BD51" s="9">
        <v>7.5970976448411672E-6</v>
      </c>
      <c r="BE51" s="9">
        <v>1.8930019144125152E-5</v>
      </c>
      <c r="BF51" s="9">
        <v>1.5897978553357431E-5</v>
      </c>
      <c r="BG51" s="9">
        <v>1.838051519239715E-5</v>
      </c>
      <c r="BH51" s="9">
        <v>1.1480063741993131E-5</v>
      </c>
      <c r="BI51" s="9">
        <v>0.81138676455200032</v>
      </c>
      <c r="BJ51" s="9">
        <v>1.2404337519302783E-5</v>
      </c>
      <c r="BK51" s="10">
        <v>1.3236741335537862E-5</v>
      </c>
    </row>
    <row r="52" spans="2:63">
      <c r="B52" s="18" t="s">
        <v>84</v>
      </c>
      <c r="C52" s="23">
        <v>6.9704455770531429E-2</v>
      </c>
      <c r="D52" s="35">
        <v>0.4263889863208471</v>
      </c>
      <c r="E52" s="38">
        <v>1037717.2793666667</v>
      </c>
      <c r="F52" s="10">
        <v>81.02</v>
      </c>
      <c r="H52" s="18" t="s">
        <v>84</v>
      </c>
      <c r="I52" s="9">
        <v>8.5757386071485271E-3</v>
      </c>
      <c r="J52" s="40">
        <v>-0.05</v>
      </c>
      <c r="K52" s="10">
        <v>0.05</v>
      </c>
      <c r="M52" s="8">
        <v>49</v>
      </c>
      <c r="N52" s="9">
        <v>3.1525929789640362E-5</v>
      </c>
      <c r="O52" s="9">
        <v>4.8292131192820656E-5</v>
      </c>
      <c r="P52" s="9">
        <v>2.8470766253754576E-5</v>
      </c>
      <c r="Q52" s="9">
        <v>4.1585762324765117E-5</v>
      </c>
      <c r="R52" s="9">
        <v>3.3511566295492837E-5</v>
      </c>
      <c r="S52" s="9">
        <v>2.2979909851636593E-5</v>
      </c>
      <c r="T52" s="9">
        <v>3.3208266843606738E-5</v>
      </c>
      <c r="U52" s="9">
        <v>1.6851755093641275E-5</v>
      </c>
      <c r="V52" s="9">
        <v>3.3486994004551599E-5</v>
      </c>
      <c r="W52" s="9">
        <v>3.510847357093935E-5</v>
      </c>
      <c r="X52" s="9">
        <v>2.5797212849983604E-5</v>
      </c>
      <c r="Y52" s="9">
        <v>4.3986036410680984E-5</v>
      </c>
      <c r="Z52" s="9">
        <v>2.1260752066117861E-5</v>
      </c>
      <c r="AA52" s="9">
        <v>3.4418694359330506E-5</v>
      </c>
      <c r="AB52" s="9">
        <v>3.3900480530562319E-5</v>
      </c>
      <c r="AC52" s="9">
        <v>3.6725680474820729E-5</v>
      </c>
      <c r="AD52" s="9">
        <v>3.1133244043502679E-5</v>
      </c>
      <c r="AE52" s="9">
        <v>3.946945474460727E-5</v>
      </c>
      <c r="AF52" s="9">
        <v>3.30990643275745E-5</v>
      </c>
      <c r="AG52" s="9">
        <v>2.3159837365812479E-5</v>
      </c>
      <c r="AH52" s="9">
        <v>4.9843869320042509E-5</v>
      </c>
      <c r="AI52" s="9">
        <v>4.7913598942819698E-5</v>
      </c>
      <c r="AJ52" s="9">
        <v>2.7129385537095796E-5</v>
      </c>
      <c r="AK52" s="9">
        <v>2.5335229522824883E-5</v>
      </c>
      <c r="AL52" s="9">
        <v>9.6479944734815344E-6</v>
      </c>
      <c r="AM52" s="9">
        <v>3.0372816890063517E-5</v>
      </c>
      <c r="AN52" s="9">
        <v>2.0643000071228971E-5</v>
      </c>
      <c r="AO52" s="9">
        <v>4.8845872276355662E-5</v>
      </c>
      <c r="AP52" s="9">
        <v>3.6033257097720228E-5</v>
      </c>
      <c r="AQ52" s="9">
        <v>3.3221807491896427E-5</v>
      </c>
      <c r="AR52" s="9">
        <v>2.0667485390941833E-5</v>
      </c>
      <c r="AS52" s="9">
        <v>2.8958432265190147E-5</v>
      </c>
      <c r="AT52" s="9">
        <v>2.5236584302799857E-5</v>
      </c>
      <c r="AU52" s="9">
        <v>1.5630070897719656E-5</v>
      </c>
      <c r="AV52" s="9">
        <v>2.8941311153956129E-5</v>
      </c>
      <c r="AW52" s="9">
        <v>2.836233736102642E-5</v>
      </c>
      <c r="AX52" s="9">
        <v>4.3273990338307987E-5</v>
      </c>
      <c r="AY52" s="9">
        <v>3.8259777646916148E-5</v>
      </c>
      <c r="AZ52" s="9">
        <v>4.9181756088748463E-5</v>
      </c>
      <c r="BA52" s="9">
        <v>3.6055562641065255E-5</v>
      </c>
      <c r="BB52" s="9">
        <v>2.3999500261256433E-5</v>
      </c>
      <c r="BC52" s="9">
        <v>2.8286071090946044E-5</v>
      </c>
      <c r="BD52" s="9">
        <v>1.6859622073362408E-5</v>
      </c>
      <c r="BE52" s="9">
        <v>4.9941164442574454E-5</v>
      </c>
      <c r="BF52" s="9">
        <v>3.8563124262695812E-5</v>
      </c>
      <c r="BG52" s="9">
        <v>4.4900108791604205E-5</v>
      </c>
      <c r="BH52" s="9">
        <v>2.7282767633002987E-5</v>
      </c>
      <c r="BI52" s="9">
        <v>1.2404337519302783E-5</v>
      </c>
      <c r="BJ52" s="9">
        <v>0.78643762602781775</v>
      </c>
      <c r="BK52" s="10">
        <v>2.9998808217580752E-5</v>
      </c>
    </row>
    <row r="53" spans="2:63">
      <c r="B53" s="19" t="s">
        <v>85</v>
      </c>
      <c r="C53" s="26">
        <v>-8.0745612909544212E-3</v>
      </c>
      <c r="D53" s="36">
        <v>0.45728264086762666</v>
      </c>
      <c r="E53" s="39">
        <v>594910.1</v>
      </c>
      <c r="F53" s="13">
        <v>51.76</v>
      </c>
      <c r="H53" s="19" t="s">
        <v>85</v>
      </c>
      <c r="I53" s="12">
        <v>-2.2840340237072613E-3</v>
      </c>
      <c r="J53" s="41">
        <v>-0.05</v>
      </c>
      <c r="K53" s="13">
        <v>0.05</v>
      </c>
      <c r="M53" s="11">
        <v>50</v>
      </c>
      <c r="N53" s="12">
        <v>4.0454692299086469E-5</v>
      </c>
      <c r="O53" s="12">
        <v>4.7089127695630785E-5</v>
      </c>
      <c r="P53" s="12">
        <v>3.6600825820457409E-5</v>
      </c>
      <c r="Q53" s="12">
        <v>3.9880523969307481E-5</v>
      </c>
      <c r="R53" s="12">
        <v>3.523539665077931E-5</v>
      </c>
      <c r="S53" s="12">
        <v>3.161825723728841E-5</v>
      </c>
      <c r="T53" s="12">
        <v>4.090968765142484E-5</v>
      </c>
      <c r="U53" s="12">
        <v>2.6592643722302241E-5</v>
      </c>
      <c r="V53" s="12">
        <v>3.0083372393363619E-5</v>
      </c>
      <c r="W53" s="12">
        <v>3.5270466861357766E-5</v>
      </c>
      <c r="X53" s="12">
        <v>2.4091953864682875E-5</v>
      </c>
      <c r="Y53" s="12">
        <v>4.0448847285221289E-5</v>
      </c>
      <c r="Z53" s="12">
        <v>2.1757220029850593E-5</v>
      </c>
      <c r="AA53" s="12">
        <v>3.3703446969952267E-5</v>
      </c>
      <c r="AB53" s="12">
        <v>2.9310396554098148E-5</v>
      </c>
      <c r="AC53" s="12">
        <v>3.8085070680619152E-5</v>
      </c>
      <c r="AD53" s="12">
        <v>2.7793933674692532E-5</v>
      </c>
      <c r="AE53" s="12">
        <v>4.63285684963488E-5</v>
      </c>
      <c r="AF53" s="12">
        <v>3.2515906333211291E-5</v>
      </c>
      <c r="AG53" s="12">
        <v>3.2098400715837672E-5</v>
      </c>
      <c r="AH53" s="12">
        <v>5.2519705076495666E-5</v>
      </c>
      <c r="AI53" s="12">
        <v>4.9756565039079784E-5</v>
      </c>
      <c r="AJ53" s="12">
        <v>2.4205287007072323E-5</v>
      </c>
      <c r="AK53" s="12">
        <v>2.8365893383082854E-5</v>
      </c>
      <c r="AL53" s="12">
        <v>8.2066675714823471E-6</v>
      </c>
      <c r="AM53" s="12">
        <v>2.7968002240656551E-5</v>
      </c>
      <c r="AN53" s="12">
        <v>2.3154367717307212E-5</v>
      </c>
      <c r="AO53" s="12">
        <v>5.3679361799086457E-5</v>
      </c>
      <c r="AP53" s="12">
        <v>4.4602541278862434E-5</v>
      </c>
      <c r="AQ53" s="12">
        <v>2.9611824450554388E-5</v>
      </c>
      <c r="AR53" s="12">
        <v>2.2423553660115159E-5</v>
      </c>
      <c r="AS53" s="12">
        <v>3.4600238079096287E-5</v>
      </c>
      <c r="AT53" s="12">
        <v>2.5547602219352021E-5</v>
      </c>
      <c r="AU53" s="12">
        <v>1.4622618143911467E-5</v>
      </c>
      <c r="AV53" s="12">
        <v>3.6980133494027811E-5</v>
      </c>
      <c r="AW53" s="12">
        <v>3.8994365189997545E-5</v>
      </c>
      <c r="AX53" s="12">
        <v>4.8331620830537161E-5</v>
      </c>
      <c r="AY53" s="12">
        <v>3.4502655875909636E-5</v>
      </c>
      <c r="AZ53" s="12">
        <v>5.4068901127930004E-5</v>
      </c>
      <c r="BA53" s="12">
        <v>4.0074000321738915E-5</v>
      </c>
      <c r="BB53" s="12">
        <v>2.5257113958491222E-5</v>
      </c>
      <c r="BC53" s="12">
        <v>3.7599150466692434E-5</v>
      </c>
      <c r="BD53" s="12">
        <v>2.2179035390703682E-5</v>
      </c>
      <c r="BE53" s="12">
        <v>4.6360242143741463E-5</v>
      </c>
      <c r="BF53" s="12">
        <v>3.9996210184680825E-5</v>
      </c>
      <c r="BG53" s="12">
        <v>4.8481483647057366E-5</v>
      </c>
      <c r="BH53" s="12">
        <v>3.1151581951591409E-5</v>
      </c>
      <c r="BI53" s="12">
        <v>1.3236741335537862E-5</v>
      </c>
      <c r="BJ53" s="12">
        <v>2.9998808217580752E-5</v>
      </c>
      <c r="BK53" s="13">
        <v>0.93650217767681554</v>
      </c>
    </row>
    <row r="54" spans="2:63" s="29" customFormat="1">
      <c r="D54" s="30"/>
      <c r="BK54" s="9"/>
    </row>
    <row r="55" spans="2:63" s="29" customFormat="1">
      <c r="D55" s="30"/>
      <c r="H55" s="98" t="s">
        <v>18</v>
      </c>
      <c r="I55" s="47">
        <f>SUM(I4:I53)</f>
        <v>1.0000000000002178</v>
      </c>
    </row>
    <row r="56" spans="2:63">
      <c r="B56" s="29"/>
      <c r="C56" s="29"/>
      <c r="D56" s="30"/>
      <c r="E56" s="29"/>
      <c r="F56" s="29"/>
      <c r="H56" s="29"/>
      <c r="I56" s="29"/>
      <c r="J56" s="29"/>
      <c r="K56" s="29"/>
      <c r="M56" s="20" t="s">
        <v>86</v>
      </c>
      <c r="N56" s="21" t="s">
        <v>36</v>
      </c>
      <c r="O56" s="56" t="s">
        <v>37</v>
      </c>
      <c r="P56" s="21" t="s">
        <v>38</v>
      </c>
      <c r="Q56" s="21" t="s">
        <v>39</v>
      </c>
      <c r="R56" s="21" t="s">
        <v>40</v>
      </c>
      <c r="S56" s="21" t="s">
        <v>41</v>
      </c>
      <c r="T56" s="21" t="s">
        <v>42</v>
      </c>
      <c r="U56" s="21" t="s">
        <v>43</v>
      </c>
      <c r="V56" s="21" t="s">
        <v>44</v>
      </c>
      <c r="W56" s="21" t="s">
        <v>45</v>
      </c>
      <c r="X56" s="21" t="s">
        <v>46</v>
      </c>
      <c r="Y56" s="21" t="s">
        <v>47</v>
      </c>
      <c r="Z56" s="21" t="s">
        <v>48</v>
      </c>
      <c r="AA56" s="21" t="s">
        <v>49</v>
      </c>
      <c r="AB56" s="21" t="s">
        <v>50</v>
      </c>
      <c r="AC56" s="21" t="s">
        <v>51</v>
      </c>
      <c r="AD56" s="21" t="s">
        <v>52</v>
      </c>
      <c r="AE56" s="21" t="s">
        <v>53</v>
      </c>
      <c r="AF56" s="21" t="s">
        <v>54</v>
      </c>
      <c r="AG56" s="21" t="s">
        <v>55</v>
      </c>
      <c r="AH56" s="21" t="s">
        <v>56</v>
      </c>
      <c r="AI56" s="21" t="s">
        <v>57</v>
      </c>
      <c r="AJ56" s="21" t="s">
        <v>58</v>
      </c>
      <c r="AK56" s="21" t="s">
        <v>59</v>
      </c>
      <c r="AL56" s="21" t="s">
        <v>60</v>
      </c>
      <c r="AM56" s="21" t="s">
        <v>61</v>
      </c>
      <c r="AN56" s="21" t="s">
        <v>62</v>
      </c>
      <c r="AO56" s="21" t="s">
        <v>63</v>
      </c>
      <c r="AP56" s="21" t="s">
        <v>64</v>
      </c>
      <c r="AQ56" s="21" t="s">
        <v>65</v>
      </c>
      <c r="AR56" s="21" t="s">
        <v>66</v>
      </c>
      <c r="AS56" s="21" t="s">
        <v>67</v>
      </c>
      <c r="AT56" s="21" t="s">
        <v>68</v>
      </c>
      <c r="AU56" s="21" t="s">
        <v>69</v>
      </c>
      <c r="AV56" s="21" t="s">
        <v>70</v>
      </c>
      <c r="AW56" s="21" t="s">
        <v>71</v>
      </c>
      <c r="AX56" s="21" t="s">
        <v>72</v>
      </c>
      <c r="AY56" s="21" t="s">
        <v>73</v>
      </c>
      <c r="AZ56" s="21" t="s">
        <v>74</v>
      </c>
      <c r="BA56" s="21" t="s">
        <v>75</v>
      </c>
      <c r="BB56" s="21" t="s">
        <v>76</v>
      </c>
      <c r="BC56" s="21" t="s">
        <v>77</v>
      </c>
      <c r="BD56" s="21" t="s">
        <v>78</v>
      </c>
      <c r="BE56" s="21" t="s">
        <v>79</v>
      </c>
      <c r="BF56" s="21" t="s">
        <v>80</v>
      </c>
      <c r="BG56" s="21" t="s">
        <v>81</v>
      </c>
      <c r="BH56" s="21" t="s">
        <v>82</v>
      </c>
      <c r="BI56" s="21" t="s">
        <v>83</v>
      </c>
      <c r="BJ56" s="21" t="s">
        <v>84</v>
      </c>
      <c r="BK56" s="22" t="s">
        <v>85</v>
      </c>
    </row>
    <row r="57" spans="2:63">
      <c r="B57" s="29"/>
      <c r="C57" s="29"/>
      <c r="D57" s="30"/>
      <c r="E57" s="29"/>
      <c r="F57" s="29"/>
      <c r="H57" s="29"/>
      <c r="I57" s="29"/>
      <c r="J57" s="29"/>
      <c r="K57" s="29"/>
      <c r="M57" s="46"/>
      <c r="N57" s="12">
        <v>0.05</v>
      </c>
      <c r="O57" s="12">
        <f>I5</f>
        <v>0.05</v>
      </c>
      <c r="P57" s="12">
        <f>I6</f>
        <v>1.8403364675439304E-2</v>
      </c>
      <c r="Q57" s="12">
        <f>I7</f>
        <v>1.7721740613000337E-3</v>
      </c>
      <c r="R57" s="12">
        <f>I8</f>
        <v>1.5357961815831517E-2</v>
      </c>
      <c r="S57" s="12">
        <f>I9</f>
        <v>3.9451419825813541E-3</v>
      </c>
      <c r="T57" s="12">
        <f>I10</f>
        <v>1.5104220752776497E-2</v>
      </c>
      <c r="U57" s="12">
        <f>I11</f>
        <v>0.05</v>
      </c>
      <c r="V57" s="12">
        <f>I12</f>
        <v>3.458653513731938E-2</v>
      </c>
      <c r="W57" s="12">
        <f>I13</f>
        <v>4.4773140362497209E-2</v>
      </c>
      <c r="X57" s="12">
        <f>I14</f>
        <v>1.32299399123018E-2</v>
      </c>
      <c r="Y57" s="12">
        <f>I15</f>
        <v>5.9927439738864507E-3</v>
      </c>
      <c r="Z57" s="12">
        <f>I16</f>
        <v>1.5648689349181413E-2</v>
      </c>
      <c r="AA57" s="12">
        <f>I17</f>
        <v>4.3243610995043636E-3</v>
      </c>
      <c r="AB57" s="12">
        <f>I18</f>
        <v>3.3568263863233035E-3</v>
      </c>
      <c r="AC57" s="12">
        <f>I19</f>
        <v>3.6938507664047034E-3</v>
      </c>
      <c r="AD57" s="12">
        <f>I20</f>
        <v>0.05</v>
      </c>
      <c r="AE57" s="12">
        <f>I21</f>
        <v>0.05</v>
      </c>
      <c r="AF57" s="12">
        <f>I22</f>
        <v>2.5968951096915246E-3</v>
      </c>
      <c r="AG57" s="12">
        <f>I23</f>
        <v>-0.05</v>
      </c>
      <c r="AH57" s="12">
        <f>I24</f>
        <v>0.05</v>
      </c>
      <c r="AI57" s="12">
        <f>I25</f>
        <v>9.2962197351845709E-3</v>
      </c>
      <c r="AJ57" s="12">
        <f>I26</f>
        <v>0.05</v>
      </c>
      <c r="AK57" s="12">
        <f>I27</f>
        <v>1.9629870905718667E-2</v>
      </c>
      <c r="AL57" s="12">
        <f>I28</f>
        <v>-1.0375123330204331E-2</v>
      </c>
      <c r="AM57" s="12">
        <f>I29</f>
        <v>1.9805418370421175E-2</v>
      </c>
      <c r="AN57" s="12">
        <f>I30</f>
        <v>4.3958675705944895E-2</v>
      </c>
      <c r="AO57" s="12">
        <f>I31</f>
        <v>3.1195867814850734E-2</v>
      </c>
      <c r="AP57" s="12">
        <f>I32</f>
        <v>0.05</v>
      </c>
      <c r="AQ57" s="12">
        <f>I33</f>
        <v>2.2493852189701964E-2</v>
      </c>
      <c r="AR57" s="12">
        <f>I34</f>
        <v>0.05</v>
      </c>
      <c r="AS57" s="12">
        <f>I35</f>
        <v>3.1542913677753493E-4</v>
      </c>
      <c r="AT57" s="12">
        <f>I36</f>
        <v>8.1031597017064763E-3</v>
      </c>
      <c r="AU57" s="12">
        <f>I37</f>
        <v>3.7464050362922607E-2</v>
      </c>
      <c r="AV57" s="12">
        <f>I38</f>
        <v>1.2611447030594433E-2</v>
      </c>
      <c r="AW57" s="12">
        <f>I39</f>
        <v>3.6569233464773629E-2</v>
      </c>
      <c r="AX57" s="12">
        <f>I40</f>
        <v>-1.4255084246958585E-2</v>
      </c>
      <c r="AY57" s="12">
        <f>I41</f>
        <v>1.2370383626536053E-2</v>
      </c>
      <c r="AZ57" s="12">
        <f>I42</f>
        <v>7.8717550308324922E-3</v>
      </c>
      <c r="BA57" s="12">
        <f>I43</f>
        <v>4.4994788941086786E-2</v>
      </c>
      <c r="BB57" s="12">
        <f>I44</f>
        <v>0.05</v>
      </c>
      <c r="BC57" s="12">
        <f>I45</f>
        <v>6.7679696318025421E-3</v>
      </c>
      <c r="BD57" s="12">
        <f>I46</f>
        <v>7.107076102683226E-3</v>
      </c>
      <c r="BE57" s="12">
        <f>I47</f>
        <v>-1.3275066279318331E-2</v>
      </c>
      <c r="BF57" s="12">
        <f>I48</f>
        <v>0.05</v>
      </c>
      <c r="BG57" s="12">
        <f>I49</f>
        <v>2.0368585384944241E-2</v>
      </c>
      <c r="BH57" s="12">
        <f>I50</f>
        <v>1.1342320836845058E-2</v>
      </c>
      <c r="BI57" s="12">
        <f>I51</f>
        <v>-3.4384300851086104E-3</v>
      </c>
      <c r="BJ57" s="12">
        <f>I52</f>
        <v>8.5757386071485271E-3</v>
      </c>
      <c r="BK57" s="13">
        <f>I53</f>
        <v>-2.2840340237072613E-3</v>
      </c>
    </row>
    <row r="58" spans="2:63">
      <c r="B58" s="29"/>
      <c r="C58" s="29"/>
      <c r="D58" s="30"/>
      <c r="E58" s="29"/>
      <c r="F58" s="29"/>
      <c r="H58" s="29"/>
      <c r="I58" s="29"/>
      <c r="J58" s="29"/>
      <c r="K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row>
    <row r="59" spans="2:63" ht="15.6">
      <c r="B59" s="48" t="s">
        <v>13</v>
      </c>
      <c r="C59" s="49"/>
      <c r="D59" s="49"/>
      <c r="E59" s="50"/>
      <c r="F59" s="29"/>
      <c r="H59" s="158" t="s">
        <v>35</v>
      </c>
      <c r="I59" s="159"/>
      <c r="J59" s="160"/>
      <c r="K59" s="29"/>
      <c r="M59" s="154" t="s">
        <v>10</v>
      </c>
      <c r="N59" s="155"/>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row>
    <row r="60" spans="2:63">
      <c r="B60" s="44" t="s">
        <v>14</v>
      </c>
      <c r="C60" s="9"/>
      <c r="D60" s="45">
        <v>100000000</v>
      </c>
      <c r="E60" s="10"/>
      <c r="F60" s="29"/>
      <c r="H60" s="70" t="s">
        <v>30</v>
      </c>
      <c r="I60" s="52">
        <v>540.74</v>
      </c>
      <c r="J60" s="10"/>
      <c r="K60" s="29"/>
      <c r="M60" s="44" t="s">
        <v>11</v>
      </c>
      <c r="N60" s="54">
        <f>SUMPRODUCT($I$4:$I$53,$C$4:$C$53)</f>
        <v>0.14762170420087437</v>
      </c>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row>
    <row r="61" spans="2:63">
      <c r="B61" s="44" t="s">
        <v>15</v>
      </c>
      <c r="C61" s="9"/>
      <c r="D61" s="23">
        <f>N60</f>
        <v>0.14762170420087437</v>
      </c>
      <c r="E61" s="10"/>
      <c r="F61" s="29"/>
      <c r="H61" s="70" t="s">
        <v>31</v>
      </c>
      <c r="I61" s="52">
        <v>0.39</v>
      </c>
      <c r="J61" s="10"/>
      <c r="K61" s="29"/>
      <c r="M61" s="46" t="s">
        <v>12</v>
      </c>
      <c r="N61" s="125">
        <f>SQRT(MMULT(N57:BK57,MMULT(N4:BK53,I4:I53)))</f>
        <v>0.10543613002175468</v>
      </c>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row>
    <row r="62" spans="2:63">
      <c r="B62" s="44" t="s">
        <v>16</v>
      </c>
      <c r="C62" s="9"/>
      <c r="D62" s="23"/>
      <c r="E62" s="10"/>
      <c r="F62" s="29"/>
      <c r="H62" s="70" t="s">
        <v>32</v>
      </c>
      <c r="I62" s="52">
        <v>0.46</v>
      </c>
      <c r="J62" s="10"/>
      <c r="K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row>
    <row r="63" spans="2:63" ht="15.6">
      <c r="B63" s="46" t="s">
        <v>17</v>
      </c>
      <c r="C63" s="12"/>
      <c r="D63" s="51">
        <f>N61</f>
        <v>0.10543613002175468</v>
      </c>
      <c r="E63" s="13">
        <v>0.10543608329265781</v>
      </c>
      <c r="F63" s="29"/>
      <c r="H63" s="70" t="s">
        <v>33</v>
      </c>
      <c r="I63" s="52">
        <v>0.87</v>
      </c>
      <c r="J63" s="10"/>
      <c r="K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row>
    <row r="64" spans="2:63" ht="15.6">
      <c r="B64" s="29"/>
      <c r="C64" s="29"/>
      <c r="D64" s="42"/>
      <c r="E64" s="29"/>
      <c r="F64" s="29"/>
      <c r="H64" s="71" t="s">
        <v>34</v>
      </c>
      <c r="I64" s="53">
        <v>0.95</v>
      </c>
      <c r="J64" s="13"/>
      <c r="K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row>
    <row r="65" spans="2:63">
      <c r="B65" s="29"/>
      <c r="C65" s="29"/>
      <c r="D65" s="30"/>
      <c r="E65" s="29"/>
      <c r="F65" s="29"/>
      <c r="G65" s="9"/>
      <c r="H65" s="9"/>
      <c r="I65" s="9"/>
      <c r="J65" s="9"/>
      <c r="K65" s="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row>
    <row r="66" spans="2:63" hidden="1">
      <c r="B66" s="29"/>
      <c r="C66" s="29"/>
      <c r="D66" s="30"/>
      <c r="E66" s="29"/>
      <c r="F66" s="29"/>
      <c r="G66" s="9"/>
      <c r="H66" s="9"/>
      <c r="I66" s="9"/>
      <c r="J66" s="9"/>
      <c r="K66" s="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row>
    <row r="67" spans="2:63" s="29" customFormat="1" hidden="1">
      <c r="D67" s="30"/>
      <c r="G67" s="9"/>
      <c r="H67" s="9"/>
      <c r="I67" s="9"/>
      <c r="J67" s="9"/>
      <c r="K67" s="9"/>
    </row>
    <row r="68" spans="2:63" s="29" customFormat="1">
      <c r="B68" s="65" t="s">
        <v>19</v>
      </c>
      <c r="C68" s="66" t="s">
        <v>20</v>
      </c>
      <c r="D68" s="67" t="s">
        <v>21</v>
      </c>
      <c r="E68" s="67" t="s">
        <v>22</v>
      </c>
      <c r="F68" s="66" t="s">
        <v>3</v>
      </c>
      <c r="G68" s="66" t="s">
        <v>2</v>
      </c>
      <c r="H68" s="66" t="s">
        <v>23</v>
      </c>
      <c r="I68" s="66" t="s">
        <v>0</v>
      </c>
      <c r="J68" s="66" t="s">
        <v>24</v>
      </c>
      <c r="K68" s="66" t="s">
        <v>25</v>
      </c>
      <c r="L68" s="67" t="s">
        <v>26</v>
      </c>
      <c r="M68" s="67" t="s">
        <v>27</v>
      </c>
      <c r="N68" s="66" t="s">
        <v>28</v>
      </c>
      <c r="O68" s="68" t="s">
        <v>29</v>
      </c>
    </row>
    <row r="69" spans="2:63" s="29" customFormat="1">
      <c r="B69" s="14" t="s">
        <v>36</v>
      </c>
      <c r="C69" s="57">
        <f t="shared" ref="C69:C100" si="0">I4</f>
        <v>5.0000049999999997E-2</v>
      </c>
      <c r="D69" s="23">
        <v>0.18539505618420674</v>
      </c>
      <c r="E69" s="24">
        <v>0.22655835439043892</v>
      </c>
      <c r="F69" s="25">
        <v>7233823.7666666666</v>
      </c>
      <c r="G69" s="58">
        <v>29.92</v>
      </c>
      <c r="H69" s="59">
        <f t="shared" ref="H69:H100" si="1">C69*$D$60</f>
        <v>5000005</v>
      </c>
      <c r="I69" s="60">
        <f>ABS(H69/G69)</f>
        <v>167112.46657754009</v>
      </c>
      <c r="J69" s="61">
        <f t="shared" ref="J69:J100" si="2">ABS(I69/F69)</f>
        <v>2.3101539651489911E-2</v>
      </c>
      <c r="K69" s="62">
        <f>J69/(1+J69)</f>
        <v>2.2579908988661319E-2</v>
      </c>
      <c r="L69" s="9">
        <f t="shared" ref="L69:L100" si="3">($I$60*J69^$I$61)*E69^$I$62*($I$64*K69^$I$63+(1-$I$64))</f>
        <v>5.3479175935890888</v>
      </c>
      <c r="M69" s="59">
        <f>ABS(H69)*(L69/10000)</f>
        <v>2673.9614707533415</v>
      </c>
      <c r="N69" s="59">
        <f t="shared" ref="N69:N100" si="4">(D69*H69)</f>
        <v>926976.20789631456</v>
      </c>
      <c r="O69" s="63">
        <f>N69-M69</f>
        <v>924302.24642556126</v>
      </c>
    </row>
    <row r="70" spans="2:63" s="29" customFormat="1">
      <c r="B70" s="15" t="s">
        <v>37</v>
      </c>
      <c r="C70" s="57">
        <f t="shared" si="0"/>
        <v>0.05</v>
      </c>
      <c r="D70" s="23">
        <v>0.12611587482635531</v>
      </c>
      <c r="E70" s="24">
        <v>0.20403365651273217</v>
      </c>
      <c r="F70" s="25">
        <v>9025754.7666666675</v>
      </c>
      <c r="G70" s="58">
        <v>40.380000000000003</v>
      </c>
      <c r="H70" s="59">
        <f t="shared" si="1"/>
        <v>5000000</v>
      </c>
      <c r="I70" s="60">
        <f t="shared" ref="I70:I118" si="5">ABS(H70/G70)</f>
        <v>123823.67508667657</v>
      </c>
      <c r="J70" s="61">
        <f t="shared" si="2"/>
        <v>1.3718927478948812E-2</v>
      </c>
      <c r="K70" s="62">
        <f t="shared" ref="K70:K118" si="6">J70/(1+J70)</f>
        <v>1.3533265589769411E-2</v>
      </c>
      <c r="L70" s="9">
        <f t="shared" si="3"/>
        <v>3.5424291760299003</v>
      </c>
      <c r="M70" s="59">
        <f t="shared" ref="M70:M118" si="7">ABS(H70)*(L70/10000)</f>
        <v>1771.2145880149501</v>
      </c>
      <c r="N70" s="59">
        <f t="shared" si="4"/>
        <v>630579.37413177651</v>
      </c>
      <c r="O70" s="63">
        <f t="shared" ref="O70:O118" si="8">N70-M70</f>
        <v>628808.15954376152</v>
      </c>
    </row>
    <row r="71" spans="2:63" s="29" customFormat="1">
      <c r="B71" s="15" t="s">
        <v>38</v>
      </c>
      <c r="C71" s="57">
        <f t="shared" si="0"/>
        <v>1.8403364675439304E-2</v>
      </c>
      <c r="D71" s="23">
        <v>8.249436239818364E-2</v>
      </c>
      <c r="E71" s="24">
        <v>0.20957513236015671</v>
      </c>
      <c r="F71" s="25">
        <v>1556537.6666666667</v>
      </c>
      <c r="G71" s="58">
        <v>959.11</v>
      </c>
      <c r="H71" s="59">
        <f t="shared" si="1"/>
        <v>1840336.4675439303</v>
      </c>
      <c r="I71" s="60">
        <f t="shared" si="5"/>
        <v>1918.796037518043</v>
      </c>
      <c r="J71" s="61">
        <f t="shared" si="2"/>
        <v>1.2327334433397648E-3</v>
      </c>
      <c r="K71" s="62">
        <f t="shared" si="6"/>
        <v>1.2312156825918694E-3</v>
      </c>
      <c r="L71" s="9">
        <f t="shared" si="3"/>
        <v>1.0205469320616147</v>
      </c>
      <c r="M71" s="59">
        <f t="shared" si="7"/>
        <v>187.81497359130674</v>
      </c>
      <c r="N71" s="59">
        <f t="shared" si="4"/>
        <v>151817.3834881621</v>
      </c>
      <c r="O71" s="63">
        <f t="shared" si="8"/>
        <v>151629.5685145708</v>
      </c>
    </row>
    <row r="72" spans="2:63" s="29" customFormat="1">
      <c r="B72" s="15" t="s">
        <v>39</v>
      </c>
      <c r="C72" s="57">
        <f t="shared" si="0"/>
        <v>1.7721740613000337E-3</v>
      </c>
      <c r="D72" s="23">
        <v>2.5410638658743444E-2</v>
      </c>
      <c r="E72" s="24">
        <v>0.17389486300560345</v>
      </c>
      <c r="F72" s="25">
        <v>1806802.1666666667</v>
      </c>
      <c r="G72" s="58">
        <v>973.72</v>
      </c>
      <c r="H72" s="59">
        <f t="shared" si="1"/>
        <v>177217.40613000336</v>
      </c>
      <c r="I72" s="60">
        <f t="shared" si="5"/>
        <v>182.00037601158789</v>
      </c>
      <c r="J72" s="61">
        <f t="shared" si="2"/>
        <v>1.0073066070501607E-4</v>
      </c>
      <c r="K72" s="62">
        <f t="shared" si="6"/>
        <v>1.0072051506098742E-4</v>
      </c>
      <c r="L72" s="9">
        <f t="shared" si="3"/>
        <v>0.33609672174355998</v>
      </c>
      <c r="M72" s="59">
        <f t="shared" si="7"/>
        <v>5.9562189236191205</v>
      </c>
      <c r="N72" s="59">
        <f t="shared" si="4"/>
        <v>4503.2074712093008</v>
      </c>
      <c r="O72" s="63">
        <f t="shared" si="8"/>
        <v>4497.2512522856814</v>
      </c>
    </row>
    <row r="73" spans="2:63" s="29" customFormat="1">
      <c r="B73" s="15" t="s">
        <v>40</v>
      </c>
      <c r="C73" s="57">
        <f t="shared" si="0"/>
        <v>1.5357961815831517E-2</v>
      </c>
      <c r="D73" s="23">
        <v>2.8056819177380926E-2</v>
      </c>
      <c r="E73" s="24">
        <v>0.12695171918391146</v>
      </c>
      <c r="F73" s="25">
        <v>845537.56666666665</v>
      </c>
      <c r="G73" s="58">
        <v>95.65</v>
      </c>
      <c r="H73" s="59">
        <f t="shared" si="1"/>
        <v>1535796.1815831517</v>
      </c>
      <c r="I73" s="60">
        <f t="shared" si="5"/>
        <v>16056.415907821764</v>
      </c>
      <c r="J73" s="61">
        <f t="shared" si="2"/>
        <v>1.8989594952144365E-2</v>
      </c>
      <c r="K73" s="62">
        <f t="shared" si="6"/>
        <v>1.8635710360748275E-2</v>
      </c>
      <c r="L73" s="9">
        <f t="shared" si="3"/>
        <v>3.5547114555686603</v>
      </c>
      <c r="M73" s="59">
        <f t="shared" si="7"/>
        <v>545.93122800922356</v>
      </c>
      <c r="N73" s="59">
        <f t="shared" si="4"/>
        <v>43089.555759990566</v>
      </c>
      <c r="O73" s="63">
        <f t="shared" si="8"/>
        <v>42543.624531981346</v>
      </c>
    </row>
    <row r="74" spans="2:63" s="29" customFormat="1">
      <c r="B74" s="15" t="s">
        <v>41</v>
      </c>
      <c r="C74" s="57">
        <f t="shared" si="0"/>
        <v>3.9451419825813541E-3</v>
      </c>
      <c r="D74" s="23">
        <v>3.6172502319460433E-2</v>
      </c>
      <c r="E74" s="24">
        <v>0.13015724784568017</v>
      </c>
      <c r="F74" s="25">
        <v>944330.76666666672</v>
      </c>
      <c r="G74" s="58">
        <v>95.03</v>
      </c>
      <c r="H74" s="59">
        <f t="shared" si="1"/>
        <v>394514.19825813541</v>
      </c>
      <c r="I74" s="60">
        <f t="shared" si="5"/>
        <v>4151.4700437560286</v>
      </c>
      <c r="J74" s="61">
        <f t="shared" si="2"/>
        <v>4.3962033116955821E-3</v>
      </c>
      <c r="K74" s="62">
        <f t="shared" si="6"/>
        <v>4.3769612999336504E-3</v>
      </c>
      <c r="L74" s="9">
        <f t="shared" si="3"/>
        <v>1.4894956376507102</v>
      </c>
      <c r="M74" s="59">
        <f t="shared" si="7"/>
        <v>58.762717729676012</v>
      </c>
      <c r="N74" s="59">
        <f t="shared" si="4"/>
        <v>14270.565751552476</v>
      </c>
      <c r="O74" s="63">
        <f t="shared" si="8"/>
        <v>14211.8030338228</v>
      </c>
    </row>
    <row r="75" spans="2:63" s="29" customFormat="1">
      <c r="B75" s="15" t="s">
        <v>42</v>
      </c>
      <c r="C75" s="57">
        <f t="shared" si="0"/>
        <v>1.5104220752776497E-2</v>
      </c>
      <c r="D75" s="23">
        <v>9.4287298692943666E-2</v>
      </c>
      <c r="E75" s="24">
        <v>0.14504345127407386</v>
      </c>
      <c r="F75" s="25">
        <v>5544893.5</v>
      </c>
      <c r="G75" s="58">
        <v>29.53</v>
      </c>
      <c r="H75" s="59">
        <f t="shared" si="1"/>
        <v>1510422.0752776498</v>
      </c>
      <c r="I75" s="60">
        <f t="shared" si="5"/>
        <v>51148.73265417033</v>
      </c>
      <c r="J75" s="61">
        <f t="shared" si="2"/>
        <v>9.2244752138468181E-3</v>
      </c>
      <c r="K75" s="62">
        <f t="shared" si="6"/>
        <v>9.1401620158807814E-3</v>
      </c>
      <c r="L75" s="9">
        <f t="shared" si="3"/>
        <v>2.3608043833594965</v>
      </c>
      <c r="M75" s="59">
        <f t="shared" si="7"/>
        <v>356.58110560384233</v>
      </c>
      <c r="N75" s="59">
        <f t="shared" si="4"/>
        <v>142413.61736411962</v>
      </c>
      <c r="O75" s="63">
        <f t="shared" si="8"/>
        <v>142057.03625851579</v>
      </c>
    </row>
    <row r="76" spans="2:63" s="29" customFormat="1">
      <c r="B76" s="15" t="s">
        <v>43</v>
      </c>
      <c r="C76" s="57">
        <f t="shared" si="0"/>
        <v>0.05</v>
      </c>
      <c r="D76" s="23">
        <v>0.16773411004496994</v>
      </c>
      <c r="E76" s="24">
        <v>0.18072067145449117</v>
      </c>
      <c r="F76" s="25">
        <v>1074619.3999999999</v>
      </c>
      <c r="G76" s="58">
        <v>53.97</v>
      </c>
      <c r="H76" s="59">
        <f t="shared" si="1"/>
        <v>5000000</v>
      </c>
      <c r="I76" s="60">
        <f t="shared" si="5"/>
        <v>92644.061515656853</v>
      </c>
      <c r="J76" s="61">
        <f t="shared" si="2"/>
        <v>8.6211045059913172E-2</v>
      </c>
      <c r="K76" s="62">
        <f t="shared" si="6"/>
        <v>7.9368595497165059E-2</v>
      </c>
      <c r="L76" s="9">
        <f t="shared" si="3"/>
        <v>14.651799555184159</v>
      </c>
      <c r="M76" s="59">
        <f t="shared" si="7"/>
        <v>7325.8997775920798</v>
      </c>
      <c r="N76" s="59">
        <f t="shared" si="4"/>
        <v>838670.55022484972</v>
      </c>
      <c r="O76" s="63">
        <f t="shared" si="8"/>
        <v>831344.65044725768</v>
      </c>
    </row>
    <row r="77" spans="2:63" s="29" customFormat="1">
      <c r="B77" s="15" t="s">
        <v>44</v>
      </c>
      <c r="C77" s="57">
        <f t="shared" si="0"/>
        <v>3.458653513731938E-2</v>
      </c>
      <c r="D77" s="23">
        <v>0.12781104204962071</v>
      </c>
      <c r="E77" s="24">
        <v>0.17316456355424611</v>
      </c>
      <c r="F77" s="25">
        <v>2688066.6</v>
      </c>
      <c r="G77" s="58">
        <v>237.19</v>
      </c>
      <c r="H77" s="59">
        <f t="shared" si="1"/>
        <v>3458653.5137319379</v>
      </c>
      <c r="I77" s="60">
        <f t="shared" si="5"/>
        <v>14581.784703115383</v>
      </c>
      <c r="J77" s="61">
        <f t="shared" si="2"/>
        <v>5.4246366898481543E-3</v>
      </c>
      <c r="K77" s="62">
        <f t="shared" si="6"/>
        <v>5.3953687744390712E-3</v>
      </c>
      <c r="L77" s="9">
        <f t="shared" si="3"/>
        <v>1.8967167697572</v>
      </c>
      <c r="M77" s="59">
        <f t="shared" si="7"/>
        <v>656.00861202750309</v>
      </c>
      <c r="N77" s="59">
        <f t="shared" si="4"/>
        <v>442054.1096786611</v>
      </c>
      <c r="O77" s="63">
        <f t="shared" si="8"/>
        <v>441398.10106663359</v>
      </c>
    </row>
    <row r="78" spans="2:63" s="29" customFormat="1">
      <c r="B78" s="15" t="s">
        <v>45</v>
      </c>
      <c r="C78" s="57">
        <f t="shared" si="0"/>
        <v>4.4773140362497209E-2</v>
      </c>
      <c r="D78" s="23">
        <v>0.12518564230258197</v>
      </c>
      <c r="E78" s="24">
        <v>0.1966309121858453</v>
      </c>
      <c r="F78" s="25">
        <v>3672795.6333333333</v>
      </c>
      <c r="G78" s="58">
        <v>33.25</v>
      </c>
      <c r="H78" s="59">
        <f t="shared" si="1"/>
        <v>4477314.0362497205</v>
      </c>
      <c r="I78" s="60">
        <f t="shared" si="5"/>
        <v>134656.06124059309</v>
      </c>
      <c r="J78" s="61">
        <f t="shared" si="2"/>
        <v>3.6663096639107787E-2</v>
      </c>
      <c r="K78" s="62">
        <f t="shared" si="6"/>
        <v>3.5366452956578302E-2</v>
      </c>
      <c r="L78" s="9">
        <f t="shared" si="3"/>
        <v>7.1813440136297295</v>
      </c>
      <c r="M78" s="59">
        <f t="shared" si="7"/>
        <v>3215.3132351362292</v>
      </c>
      <c r="N78" s="59">
        <f t="shared" si="4"/>
        <v>560495.43341828708</v>
      </c>
      <c r="O78" s="63">
        <f t="shared" si="8"/>
        <v>557280.12018315087</v>
      </c>
    </row>
    <row r="79" spans="2:63" s="29" customFormat="1">
      <c r="B79" s="15" t="s">
        <v>46</v>
      </c>
      <c r="C79" s="57">
        <f t="shared" si="0"/>
        <v>1.32299399123018E-2</v>
      </c>
      <c r="D79" s="23">
        <v>0.10291656298644071</v>
      </c>
      <c r="E79" s="24">
        <v>0.3537774379458456</v>
      </c>
      <c r="F79" s="25">
        <v>837479.7</v>
      </c>
      <c r="G79" s="58">
        <v>179.75</v>
      </c>
      <c r="H79" s="59">
        <f t="shared" si="1"/>
        <v>1322993.99123018</v>
      </c>
      <c r="I79" s="60">
        <f t="shared" si="5"/>
        <v>7360.1891028104592</v>
      </c>
      <c r="J79" s="61">
        <f t="shared" si="2"/>
        <v>8.7884985186034471E-3</v>
      </c>
      <c r="K79" s="62">
        <f t="shared" si="6"/>
        <v>8.7119337021677734E-3</v>
      </c>
      <c r="L79" s="9">
        <f t="shared" si="3"/>
        <v>3.4567086697538314</v>
      </c>
      <c r="M79" s="59">
        <f t="shared" si="7"/>
        <v>457.32047995175878</v>
      </c>
      <c r="N79" s="59">
        <f t="shared" si="4"/>
        <v>136157.99442912341</v>
      </c>
      <c r="O79" s="63">
        <f t="shared" si="8"/>
        <v>135700.67394917164</v>
      </c>
    </row>
    <row r="80" spans="2:63" s="29" customFormat="1">
      <c r="B80" s="15" t="s">
        <v>47</v>
      </c>
      <c r="C80" s="57">
        <f t="shared" si="0"/>
        <v>5.9927439738864507E-3</v>
      </c>
      <c r="D80" s="23">
        <v>2.451727642500174E-2</v>
      </c>
      <c r="E80" s="24">
        <v>0.35217081211054491</v>
      </c>
      <c r="F80" s="25">
        <v>8448529.6333333328</v>
      </c>
      <c r="G80" s="58">
        <v>46.03</v>
      </c>
      <c r="H80" s="59">
        <f t="shared" si="1"/>
        <v>599274.3973886451</v>
      </c>
      <c r="I80" s="60">
        <f t="shared" si="5"/>
        <v>13019.213499644689</v>
      </c>
      <c r="J80" s="61">
        <f t="shared" si="2"/>
        <v>1.5410034721637133E-3</v>
      </c>
      <c r="K80" s="62">
        <f t="shared" si="6"/>
        <v>1.5386324342401656E-3</v>
      </c>
      <c r="L80" s="9">
        <f t="shared" si="3"/>
        <v>1.4296160456602409</v>
      </c>
      <c r="M80" s="59">
        <f t="shared" si="7"/>
        <v>85.673229426017869</v>
      </c>
      <c r="N80" s="59">
        <f t="shared" si="4"/>
        <v>14692.576055203752</v>
      </c>
      <c r="O80" s="63">
        <f t="shared" si="8"/>
        <v>14606.902825777734</v>
      </c>
    </row>
    <row r="81" spans="2:15" s="29" customFormat="1">
      <c r="B81" s="15" t="s">
        <v>48</v>
      </c>
      <c r="C81" s="57">
        <f t="shared" si="0"/>
        <v>1.5648689349181413E-2</v>
      </c>
      <c r="D81" s="23">
        <v>6.2935999685084745E-2</v>
      </c>
      <c r="E81" s="24">
        <v>0.29410993351437398</v>
      </c>
      <c r="F81" s="25">
        <v>1481574.3333333333</v>
      </c>
      <c r="G81" s="58">
        <v>97.67</v>
      </c>
      <c r="H81" s="59">
        <f t="shared" si="1"/>
        <v>1564868.9349181412</v>
      </c>
      <c r="I81" s="60">
        <f t="shared" si="5"/>
        <v>16022.001995680774</v>
      </c>
      <c r="J81" s="61">
        <f t="shared" si="2"/>
        <v>1.0814173568756101E-2</v>
      </c>
      <c r="K81" s="62">
        <f t="shared" si="6"/>
        <v>1.0698478366776201E-2</v>
      </c>
      <c r="L81" s="9">
        <f t="shared" si="3"/>
        <v>3.6007328655794897</v>
      </c>
      <c r="M81" s="59">
        <f t="shared" si="7"/>
        <v>563.46750042841222</v>
      </c>
      <c r="N81" s="59">
        <f t="shared" si="4"/>
        <v>98486.590795207041</v>
      </c>
      <c r="O81" s="63">
        <f t="shared" si="8"/>
        <v>97923.123294778634</v>
      </c>
    </row>
    <row r="82" spans="2:15" s="29" customFormat="1">
      <c r="B82" s="15" t="s">
        <v>49</v>
      </c>
      <c r="C82" s="57">
        <f t="shared" si="0"/>
        <v>4.3243610995043636E-3</v>
      </c>
      <c r="D82" s="23">
        <v>3.2594333838350455E-2</v>
      </c>
      <c r="E82" s="24">
        <v>0.29612696173953418</v>
      </c>
      <c r="F82" s="25">
        <v>8488941.333333334</v>
      </c>
      <c r="G82" s="58">
        <v>13.96</v>
      </c>
      <c r="H82" s="59">
        <f t="shared" si="1"/>
        <v>432436.10995043634</v>
      </c>
      <c r="I82" s="60">
        <f t="shared" si="5"/>
        <v>30976.798707051312</v>
      </c>
      <c r="J82" s="61">
        <f t="shared" si="2"/>
        <v>3.6490767800945235E-3</v>
      </c>
      <c r="K82" s="62">
        <f t="shared" si="6"/>
        <v>3.6358094323182023E-3</v>
      </c>
      <c r="L82" s="9">
        <f t="shared" si="3"/>
        <v>1.9782392504025974</v>
      </c>
      <c r="M82" s="59">
        <f t="shared" si="7"/>
        <v>85.546208599536641</v>
      </c>
      <c r="N82" s="59">
        <f t="shared" si="4"/>
        <v>14094.966931482144</v>
      </c>
      <c r="O82" s="63">
        <f t="shared" si="8"/>
        <v>14009.420722882607</v>
      </c>
    </row>
    <row r="83" spans="2:15" s="29" customFormat="1">
      <c r="B83" s="15" t="s">
        <v>50</v>
      </c>
      <c r="C83" s="57">
        <f t="shared" si="0"/>
        <v>3.3568263863233035E-3</v>
      </c>
      <c r="D83" s="23">
        <v>3.7745314033900738E-2</v>
      </c>
      <c r="E83" s="24">
        <v>0.24859251373330088</v>
      </c>
      <c r="F83" s="25">
        <v>4044847.0333333332</v>
      </c>
      <c r="G83" s="58">
        <v>24.64</v>
      </c>
      <c r="H83" s="59">
        <f t="shared" si="1"/>
        <v>335682.63863233034</v>
      </c>
      <c r="I83" s="60">
        <f t="shared" si="5"/>
        <v>13623.483710727693</v>
      </c>
      <c r="J83" s="61">
        <f t="shared" si="2"/>
        <v>3.368108509038144E-3</v>
      </c>
      <c r="K83" s="62">
        <f t="shared" si="6"/>
        <v>3.3568024341963671E-3</v>
      </c>
      <c r="L83" s="9">
        <f t="shared" si="3"/>
        <v>1.7542143898621487</v>
      </c>
      <c r="M83" s="59">
        <f t="shared" si="7"/>
        <v>58.885931511572956</v>
      </c>
      <c r="N83" s="59">
        <f t="shared" si="4"/>
        <v>12670.446610905728</v>
      </c>
      <c r="O83" s="63">
        <f t="shared" si="8"/>
        <v>12611.560679394155</v>
      </c>
    </row>
    <row r="84" spans="2:15" s="29" customFormat="1">
      <c r="B84" s="15" t="s">
        <v>51</v>
      </c>
      <c r="C84" s="57">
        <f t="shared" si="0"/>
        <v>3.6938507664047034E-3</v>
      </c>
      <c r="D84" s="23">
        <v>4.153513047507524E-2</v>
      </c>
      <c r="E84" s="24">
        <v>0.17311007008601315</v>
      </c>
      <c r="F84" s="25">
        <v>2143735.8333333335</v>
      </c>
      <c r="G84" s="58">
        <v>79.59</v>
      </c>
      <c r="H84" s="59">
        <f t="shared" si="1"/>
        <v>369385.07664047036</v>
      </c>
      <c r="I84" s="60">
        <f t="shared" si="5"/>
        <v>4641.0990908464673</v>
      </c>
      <c r="J84" s="61">
        <f t="shared" si="2"/>
        <v>2.1649584891389995E-3</v>
      </c>
      <c r="K84" s="62">
        <f t="shared" si="6"/>
        <v>2.1602815692167931E-3</v>
      </c>
      <c r="L84" s="9">
        <f t="shared" si="3"/>
        <v>1.2030905456814798</v>
      </c>
      <c r="M84" s="59">
        <f t="shared" si="7"/>
        <v>44.440369342197869</v>
      </c>
      <c r="N84" s="59">
        <f t="shared" si="4"/>
        <v>15342.457353807604</v>
      </c>
      <c r="O84" s="63">
        <f t="shared" si="8"/>
        <v>15298.016984465406</v>
      </c>
    </row>
    <row r="85" spans="2:15" s="29" customFormat="1">
      <c r="B85" s="15" t="s">
        <v>52</v>
      </c>
      <c r="C85" s="57">
        <f t="shared" si="0"/>
        <v>0.05</v>
      </c>
      <c r="D85" s="23">
        <v>0.23339716548749667</v>
      </c>
      <c r="E85" s="24">
        <v>0.19762062873432765</v>
      </c>
      <c r="F85" s="25">
        <v>1507693.4</v>
      </c>
      <c r="G85" s="58">
        <v>70.28</v>
      </c>
      <c r="H85" s="59">
        <f t="shared" si="1"/>
        <v>5000000</v>
      </c>
      <c r="I85" s="60">
        <f t="shared" si="5"/>
        <v>71143.995446784291</v>
      </c>
      <c r="J85" s="61">
        <f t="shared" si="2"/>
        <v>4.7187309732061103E-2</v>
      </c>
      <c r="K85" s="62">
        <f t="shared" si="6"/>
        <v>4.5061002261510115E-2</v>
      </c>
      <c r="L85" s="9">
        <f t="shared" si="3"/>
        <v>8.8912897459223963</v>
      </c>
      <c r="M85" s="59">
        <f t="shared" si="7"/>
        <v>4445.6448729611975</v>
      </c>
      <c r="N85" s="59">
        <f t="shared" si="4"/>
        <v>1166985.8274374835</v>
      </c>
      <c r="O85" s="63">
        <f t="shared" si="8"/>
        <v>1162540.1825645224</v>
      </c>
    </row>
    <row r="86" spans="2:15" s="29" customFormat="1">
      <c r="B86" s="15" t="s">
        <v>53</v>
      </c>
      <c r="C86" s="57">
        <f t="shared" si="0"/>
        <v>0.05</v>
      </c>
      <c r="D86" s="23">
        <v>0.14545420280145357</v>
      </c>
      <c r="E86" s="24">
        <v>0.19793928045451778</v>
      </c>
      <c r="F86" s="25">
        <v>3450691.1666666665</v>
      </c>
      <c r="G86" s="58">
        <v>27.83</v>
      </c>
      <c r="H86" s="59">
        <f t="shared" si="1"/>
        <v>5000000</v>
      </c>
      <c r="I86" s="60">
        <f t="shared" si="5"/>
        <v>179662.23499820338</v>
      </c>
      <c r="J86" s="61">
        <f t="shared" si="2"/>
        <v>5.2065579421804738E-2</v>
      </c>
      <c r="K86" s="62">
        <f t="shared" si="6"/>
        <v>4.9488910615647162E-2</v>
      </c>
      <c r="L86" s="9">
        <f t="shared" si="3"/>
        <v>9.687082913661996</v>
      </c>
      <c r="M86" s="59">
        <f t="shared" si="7"/>
        <v>4843.541456830998</v>
      </c>
      <c r="N86" s="59">
        <f t="shared" si="4"/>
        <v>727271.01400726789</v>
      </c>
      <c r="O86" s="63">
        <f t="shared" si="8"/>
        <v>722427.47255043685</v>
      </c>
    </row>
    <row r="87" spans="2:15" s="29" customFormat="1">
      <c r="B87" s="15" t="s">
        <v>54</v>
      </c>
      <c r="C87" s="57">
        <f t="shared" si="0"/>
        <v>2.5968951096915246E-3</v>
      </c>
      <c r="D87" s="23">
        <v>2.8016444928545655E-2</v>
      </c>
      <c r="E87" s="24">
        <v>0.19483069348737456</v>
      </c>
      <c r="F87" s="25">
        <v>5090430.8666666662</v>
      </c>
      <c r="G87" s="58">
        <v>163.56</v>
      </c>
      <c r="H87" s="59">
        <f t="shared" si="1"/>
        <v>259689.51096915247</v>
      </c>
      <c r="I87" s="60">
        <f t="shared" si="5"/>
        <v>1587.7323977081955</v>
      </c>
      <c r="J87" s="61">
        <f t="shared" si="2"/>
        <v>3.1190530611171623E-4</v>
      </c>
      <c r="K87" s="62">
        <f t="shared" si="6"/>
        <v>3.118080515259569E-4</v>
      </c>
      <c r="L87" s="9">
        <f t="shared" si="3"/>
        <v>0.55610544381353955</v>
      </c>
      <c r="M87" s="59">
        <f t="shared" si="7"/>
        <v>14.44147507512216</v>
      </c>
      <c r="N87" s="59">
        <f t="shared" si="4"/>
        <v>7275.5768825882133</v>
      </c>
      <c r="O87" s="63">
        <f t="shared" si="8"/>
        <v>7261.1354075130912</v>
      </c>
    </row>
    <row r="88" spans="2:15" s="29" customFormat="1">
      <c r="B88" s="15" t="s">
        <v>55</v>
      </c>
      <c r="C88" s="57">
        <f t="shared" si="0"/>
        <v>-0.05</v>
      </c>
      <c r="D88" s="23">
        <v>-3.3129747491181138E-2</v>
      </c>
      <c r="E88" s="24">
        <v>0.18005058534598106</v>
      </c>
      <c r="F88" s="25">
        <v>3880893.6666666665</v>
      </c>
      <c r="G88" s="58">
        <v>46.89</v>
      </c>
      <c r="H88" s="59">
        <f t="shared" si="1"/>
        <v>-5000000</v>
      </c>
      <c r="I88" s="60">
        <f t="shared" si="5"/>
        <v>106632.54425250586</v>
      </c>
      <c r="J88" s="61">
        <f t="shared" si="2"/>
        <v>2.7476285982371035E-2</v>
      </c>
      <c r="K88" s="62">
        <f t="shared" si="6"/>
        <v>2.6741528108457448E-2</v>
      </c>
      <c r="L88" s="9">
        <f t="shared" si="3"/>
        <v>5.4849508049594684</v>
      </c>
      <c r="M88" s="59">
        <f t="shared" si="7"/>
        <v>2742.4754024797339</v>
      </c>
      <c r="N88" s="59">
        <f t="shared" si="4"/>
        <v>165648.73745590571</v>
      </c>
      <c r="O88" s="63">
        <f t="shared" si="8"/>
        <v>162906.26205342598</v>
      </c>
    </row>
    <row r="89" spans="2:15" s="29" customFormat="1">
      <c r="B89" s="15" t="s">
        <v>56</v>
      </c>
      <c r="C89" s="57">
        <f t="shared" si="0"/>
        <v>0.05</v>
      </c>
      <c r="D89" s="23">
        <v>7.8827560421147358E-2</v>
      </c>
      <c r="E89" s="24">
        <v>0.20545195892320467</v>
      </c>
      <c r="F89" s="25">
        <v>2156011.4</v>
      </c>
      <c r="G89" s="58">
        <v>55.43</v>
      </c>
      <c r="H89" s="59">
        <f t="shared" si="1"/>
        <v>5000000</v>
      </c>
      <c r="I89" s="60">
        <f t="shared" si="5"/>
        <v>90203.860725239036</v>
      </c>
      <c r="J89" s="61">
        <f t="shared" si="2"/>
        <v>4.1838304159819859E-2</v>
      </c>
      <c r="K89" s="62">
        <f t="shared" si="6"/>
        <v>4.0158155054166436E-2</v>
      </c>
      <c r="L89" s="9">
        <f t="shared" si="3"/>
        <v>8.1742273085663193</v>
      </c>
      <c r="M89" s="59">
        <f t="shared" si="7"/>
        <v>4087.1136542831596</v>
      </c>
      <c r="N89" s="59">
        <f t="shared" si="4"/>
        <v>394137.8021057368</v>
      </c>
      <c r="O89" s="63">
        <f t="shared" si="8"/>
        <v>390050.68845145364</v>
      </c>
    </row>
    <row r="90" spans="2:15" s="29" customFormat="1">
      <c r="B90" s="15" t="s">
        <v>57</v>
      </c>
      <c r="C90" s="57">
        <f t="shared" si="0"/>
        <v>9.2962197351845709E-3</v>
      </c>
      <c r="D90" s="23">
        <v>4.7473962101945454E-2</v>
      </c>
      <c r="E90" s="24">
        <v>0.1943880220755814</v>
      </c>
      <c r="F90" s="25">
        <v>2354258.9</v>
      </c>
      <c r="G90" s="58">
        <v>69.45</v>
      </c>
      <c r="H90" s="59">
        <f t="shared" si="1"/>
        <v>929621.97351845703</v>
      </c>
      <c r="I90" s="60">
        <f t="shared" si="5"/>
        <v>13385.485579819395</v>
      </c>
      <c r="J90" s="61">
        <f t="shared" si="2"/>
        <v>5.6856472241941592E-3</v>
      </c>
      <c r="K90" s="62">
        <f t="shared" si="6"/>
        <v>5.6535033982906954E-3</v>
      </c>
      <c r="L90" s="9">
        <f t="shared" si="3"/>
        <v>2.0515331371440011</v>
      </c>
      <c r="M90" s="59">
        <f t="shared" si="7"/>
        <v>190.71502836903176</v>
      </c>
      <c r="N90" s="59">
        <f t="shared" si="4"/>
        <v>44132.838339950969</v>
      </c>
      <c r="O90" s="63">
        <f t="shared" si="8"/>
        <v>43942.123311581934</v>
      </c>
    </row>
    <row r="91" spans="2:15" s="29" customFormat="1">
      <c r="B91" s="15" t="s">
        <v>58</v>
      </c>
      <c r="C91" s="57">
        <f t="shared" si="0"/>
        <v>0.05</v>
      </c>
      <c r="D91" s="23">
        <v>9.971812121376912E-2</v>
      </c>
      <c r="E91" s="24">
        <v>0.11996164216784665</v>
      </c>
      <c r="F91" s="25">
        <v>2058401.3666666667</v>
      </c>
      <c r="G91" s="58">
        <v>48.21</v>
      </c>
      <c r="H91" s="59">
        <f t="shared" si="1"/>
        <v>5000000</v>
      </c>
      <c r="I91" s="60">
        <f t="shared" si="5"/>
        <v>103712.92263015972</v>
      </c>
      <c r="J91" s="61">
        <f t="shared" si="2"/>
        <v>5.0385179639727079E-2</v>
      </c>
      <c r="K91" s="62">
        <f t="shared" si="6"/>
        <v>4.7968288791935126E-2</v>
      </c>
      <c r="L91" s="9">
        <f t="shared" si="3"/>
        <v>7.477776336406901</v>
      </c>
      <c r="M91" s="59">
        <f t="shared" si="7"/>
        <v>3738.8881682034503</v>
      </c>
      <c r="N91" s="59">
        <f t="shared" si="4"/>
        <v>498590.60606884561</v>
      </c>
      <c r="O91" s="63">
        <f t="shared" si="8"/>
        <v>494851.71790064214</v>
      </c>
    </row>
    <row r="92" spans="2:15" s="29" customFormat="1">
      <c r="B92" s="15" t="s">
        <v>59</v>
      </c>
      <c r="C92" s="57">
        <f t="shared" si="0"/>
        <v>1.9629870905718667E-2</v>
      </c>
      <c r="D92" s="23">
        <v>0.13099113780256469</v>
      </c>
      <c r="E92" s="24">
        <v>0.13868772330375123</v>
      </c>
      <c r="F92" s="25">
        <v>3570327.0666666669</v>
      </c>
      <c r="G92" s="58">
        <v>36.69</v>
      </c>
      <c r="H92" s="59">
        <f t="shared" si="1"/>
        <v>1962987.0905718668</v>
      </c>
      <c r="I92" s="60">
        <f t="shared" si="5"/>
        <v>53501.964856142462</v>
      </c>
      <c r="J92" s="61">
        <f t="shared" si="2"/>
        <v>1.4985171906419495E-2</v>
      </c>
      <c r="K92" s="62">
        <f t="shared" si="6"/>
        <v>1.4763931849638007E-2</v>
      </c>
      <c r="L92" s="9">
        <f t="shared" si="3"/>
        <v>3.1448621069852818</v>
      </c>
      <c r="M92" s="59">
        <f t="shared" si="7"/>
        <v>617.33237176407488</v>
      </c>
      <c r="N92" s="59">
        <f t="shared" si="4"/>
        <v>257133.91248575493</v>
      </c>
      <c r="O92" s="63">
        <f t="shared" si="8"/>
        <v>256516.58011399084</v>
      </c>
    </row>
    <row r="93" spans="2:15" s="29" customFormat="1">
      <c r="B93" s="15" t="s">
        <v>60</v>
      </c>
      <c r="C93" s="57">
        <f t="shared" si="0"/>
        <v>-1.0375123330204331E-2</v>
      </c>
      <c r="D93" s="23">
        <v>3.7005950890860312E-3</v>
      </c>
      <c r="E93" s="24">
        <v>0.20854062950970134</v>
      </c>
      <c r="F93" s="25">
        <v>2590933.0666666669</v>
      </c>
      <c r="G93" s="58">
        <v>141.74</v>
      </c>
      <c r="H93" s="59">
        <f t="shared" si="1"/>
        <v>-1037512.3330204331</v>
      </c>
      <c r="I93" s="60">
        <f t="shared" si="5"/>
        <v>7319.8273812645193</v>
      </c>
      <c r="J93" s="61">
        <f t="shared" si="2"/>
        <v>2.8251703895545836E-3</v>
      </c>
      <c r="K93" s="62">
        <f t="shared" si="6"/>
        <v>2.8172112876436138E-3</v>
      </c>
      <c r="L93" s="9">
        <f t="shared" si="3"/>
        <v>1.485615799995917</v>
      </c>
      <c r="M93" s="59">
        <f t="shared" si="7"/>
        <v>154.13447146257809</v>
      </c>
      <c r="N93" s="59">
        <f t="shared" si="4"/>
        <v>-3839.4130444416055</v>
      </c>
      <c r="O93" s="63">
        <f t="shared" si="8"/>
        <v>-3993.5475159041835</v>
      </c>
    </row>
    <row r="94" spans="2:15" s="29" customFormat="1">
      <c r="B94" s="15" t="s">
        <v>61</v>
      </c>
      <c r="C94" s="57">
        <f t="shared" si="0"/>
        <v>1.9805418370421175E-2</v>
      </c>
      <c r="D94" s="23">
        <v>9.0784281921143239E-2</v>
      </c>
      <c r="E94" s="24">
        <v>0.26276797601684909</v>
      </c>
      <c r="F94" s="25">
        <v>2235364.9333333331</v>
      </c>
      <c r="G94" s="58">
        <v>52.11</v>
      </c>
      <c r="H94" s="59">
        <f t="shared" si="1"/>
        <v>1980541.8370421175</v>
      </c>
      <c r="I94" s="60">
        <f t="shared" si="5"/>
        <v>38006.94371602605</v>
      </c>
      <c r="J94" s="61">
        <f t="shared" si="2"/>
        <v>1.7002567745996993E-2</v>
      </c>
      <c r="K94" s="62">
        <f t="shared" si="6"/>
        <v>1.6718313488313132E-2</v>
      </c>
      <c r="L94" s="9">
        <f t="shared" si="3"/>
        <v>4.5980286948521636</v>
      </c>
      <c r="M94" s="59">
        <f t="shared" si="7"/>
        <v>910.65881980748736</v>
      </c>
      <c r="N94" s="59">
        <f t="shared" si="4"/>
        <v>179802.06849065053</v>
      </c>
      <c r="O94" s="63">
        <f t="shared" si="8"/>
        <v>178891.40967084304</v>
      </c>
    </row>
    <row r="95" spans="2:15" s="29" customFormat="1">
      <c r="B95" s="15" t="s">
        <v>62</v>
      </c>
      <c r="C95" s="57">
        <f t="shared" si="0"/>
        <v>4.3958675705944895E-2</v>
      </c>
      <c r="D95" s="23">
        <v>0.12284459660589514</v>
      </c>
      <c r="E95" s="24">
        <v>0.26057734261399046</v>
      </c>
      <c r="F95" s="25">
        <v>7816055.9000000004</v>
      </c>
      <c r="G95" s="58">
        <v>14.71</v>
      </c>
      <c r="H95" s="59">
        <f t="shared" si="1"/>
        <v>4395867.5705944896</v>
      </c>
      <c r="I95" s="60">
        <f t="shared" si="5"/>
        <v>298835.32091057033</v>
      </c>
      <c r="J95" s="61">
        <f t="shared" si="2"/>
        <v>3.8233518891615186E-2</v>
      </c>
      <c r="K95" s="62">
        <f t="shared" si="6"/>
        <v>3.6825548584129765E-2</v>
      </c>
      <c r="L95" s="9">
        <f t="shared" si="3"/>
        <v>8.4607003359715502</v>
      </c>
      <c r="M95" s="59">
        <f t="shared" si="7"/>
        <v>3719.2118231415238</v>
      </c>
      <c r="N95" s="59">
        <f t="shared" si="4"/>
        <v>540008.57844261639</v>
      </c>
      <c r="O95" s="63">
        <f t="shared" si="8"/>
        <v>536289.36661947484</v>
      </c>
    </row>
    <row r="96" spans="2:15" s="29" customFormat="1">
      <c r="B96" s="15" t="s">
        <v>63</v>
      </c>
      <c r="C96" s="57">
        <f t="shared" si="0"/>
        <v>3.1195867814850734E-2</v>
      </c>
      <c r="D96" s="23">
        <v>0.15499886522079154</v>
      </c>
      <c r="E96" s="24">
        <v>0.23774795997281387</v>
      </c>
      <c r="F96" s="25">
        <v>10592967.566666666</v>
      </c>
      <c r="G96" s="58">
        <v>19.96</v>
      </c>
      <c r="H96" s="59">
        <f t="shared" si="1"/>
        <v>3119586.7814850733</v>
      </c>
      <c r="I96" s="60">
        <f t="shared" si="5"/>
        <v>156291.92292009384</v>
      </c>
      <c r="J96" s="61">
        <f t="shared" si="2"/>
        <v>1.4754309586664285E-2</v>
      </c>
      <c r="K96" s="62">
        <f t="shared" si="6"/>
        <v>1.4539785096033835E-2</v>
      </c>
      <c r="L96" s="9">
        <f t="shared" si="3"/>
        <v>3.9881189511631026</v>
      </c>
      <c r="M96" s="59">
        <f t="shared" si="7"/>
        <v>1244.1283163038529</v>
      </c>
      <c r="N96" s="59">
        <f t="shared" si="4"/>
        <v>483532.41108796775</v>
      </c>
      <c r="O96" s="63">
        <f t="shared" si="8"/>
        <v>482288.28277166391</v>
      </c>
    </row>
    <row r="97" spans="2:15" s="29" customFormat="1">
      <c r="B97" s="15" t="s">
        <v>64</v>
      </c>
      <c r="C97" s="57">
        <f t="shared" si="0"/>
        <v>0.05</v>
      </c>
      <c r="D97" s="23">
        <v>0.10539304434549332</v>
      </c>
      <c r="E97" s="24">
        <v>0.16986191191196862</v>
      </c>
      <c r="F97" s="25">
        <v>2649314.2999999998</v>
      </c>
      <c r="G97" s="58">
        <v>26.48</v>
      </c>
      <c r="H97" s="59">
        <f t="shared" si="1"/>
        <v>5000000</v>
      </c>
      <c r="I97" s="60">
        <f t="shared" si="5"/>
        <v>188821.75226586103</v>
      </c>
      <c r="J97" s="61">
        <f t="shared" si="2"/>
        <v>7.127193337002749E-2</v>
      </c>
      <c r="K97" s="62">
        <f t="shared" si="6"/>
        <v>6.653019756227431E-2</v>
      </c>
      <c r="L97" s="9">
        <f t="shared" si="3"/>
        <v>11.947646377290416</v>
      </c>
      <c r="M97" s="59">
        <f t="shared" si="7"/>
        <v>5973.8231886452086</v>
      </c>
      <c r="N97" s="59">
        <f t="shared" si="4"/>
        <v>526965.22172746656</v>
      </c>
      <c r="O97" s="63">
        <f t="shared" si="8"/>
        <v>520991.39853882138</v>
      </c>
    </row>
    <row r="98" spans="2:15" s="29" customFormat="1">
      <c r="B98" s="15" t="s">
        <v>65</v>
      </c>
      <c r="C98" s="57">
        <f t="shared" si="0"/>
        <v>2.2493852189701964E-2</v>
      </c>
      <c r="D98" s="23">
        <v>0.2050716383592936</v>
      </c>
      <c r="E98" s="24">
        <v>0.19996894139951682</v>
      </c>
      <c r="F98" s="25">
        <v>2234590.5333333332</v>
      </c>
      <c r="G98" s="58">
        <v>32.14</v>
      </c>
      <c r="H98" s="59">
        <f t="shared" si="1"/>
        <v>2249385.2189701963</v>
      </c>
      <c r="I98" s="60">
        <f t="shared" si="5"/>
        <v>69987.094554144249</v>
      </c>
      <c r="J98" s="61">
        <f t="shared" si="2"/>
        <v>3.1319874272332425E-2</v>
      </c>
      <c r="K98" s="62">
        <f t="shared" si="6"/>
        <v>3.0368729483110916E-2</v>
      </c>
      <c r="L98" s="9">
        <f t="shared" si="3"/>
        <v>6.3757284310884899</v>
      </c>
      <c r="M98" s="59">
        <f t="shared" si="7"/>
        <v>1434.146929305849</v>
      </c>
      <c r="N98" s="59">
        <f t="shared" si="4"/>
        <v>461285.11215539655</v>
      </c>
      <c r="O98" s="63">
        <f t="shared" si="8"/>
        <v>459850.96522609069</v>
      </c>
    </row>
    <row r="99" spans="2:15" s="29" customFormat="1">
      <c r="B99" s="15" t="s">
        <v>66</v>
      </c>
      <c r="C99" s="57">
        <f t="shared" si="0"/>
        <v>0.05</v>
      </c>
      <c r="D99" s="23">
        <v>0.16553683323669985</v>
      </c>
      <c r="E99" s="24">
        <v>0.25193557770281999</v>
      </c>
      <c r="F99" s="25">
        <v>664065.96666666667</v>
      </c>
      <c r="G99" s="58">
        <v>131.68</v>
      </c>
      <c r="H99" s="59">
        <f t="shared" si="1"/>
        <v>5000000</v>
      </c>
      <c r="I99" s="60">
        <f t="shared" si="5"/>
        <v>37970.838396111787</v>
      </c>
      <c r="J99" s="61">
        <f t="shared" si="2"/>
        <v>5.7179316968628144E-2</v>
      </c>
      <c r="K99" s="62">
        <f t="shared" si="6"/>
        <v>5.4086677681686943E-2</v>
      </c>
      <c r="L99" s="9">
        <f t="shared" si="3"/>
        <v>11.751288185054047</v>
      </c>
      <c r="M99" s="59">
        <f t="shared" si="7"/>
        <v>5875.6440925270244</v>
      </c>
      <c r="N99" s="59">
        <f t="shared" si="4"/>
        <v>827684.16618349927</v>
      </c>
      <c r="O99" s="63">
        <f t="shared" si="8"/>
        <v>821808.52209097228</v>
      </c>
    </row>
    <row r="100" spans="2:15" s="29" customFormat="1">
      <c r="B100" s="15" t="s">
        <v>67</v>
      </c>
      <c r="C100" s="57">
        <f t="shared" si="0"/>
        <v>3.1542913677753493E-4</v>
      </c>
      <c r="D100" s="23">
        <v>1.3360663237727791E-2</v>
      </c>
      <c r="E100" s="24">
        <v>0.25768640839333962</v>
      </c>
      <c r="F100" s="25">
        <v>1076618.7333333334</v>
      </c>
      <c r="G100" s="58">
        <v>81.99</v>
      </c>
      <c r="H100" s="59">
        <f t="shared" si="1"/>
        <v>31542.913677753491</v>
      </c>
      <c r="I100" s="60">
        <f t="shared" si="5"/>
        <v>384.7165956550005</v>
      </c>
      <c r="J100" s="61">
        <f t="shared" si="2"/>
        <v>3.5733782419322614E-4</v>
      </c>
      <c r="K100" s="62">
        <f t="shared" si="6"/>
        <v>3.5721017948490936E-4</v>
      </c>
      <c r="L100" s="9">
        <f t="shared" si="3"/>
        <v>0.668274778132804</v>
      </c>
      <c r="M100" s="59">
        <f t="shared" si="7"/>
        <v>2.1079333639662905</v>
      </c>
      <c r="N100" s="59">
        <f t="shared" si="4"/>
        <v>421.43424718518219</v>
      </c>
      <c r="O100" s="63">
        <f t="shared" si="8"/>
        <v>419.32631382121588</v>
      </c>
    </row>
    <row r="101" spans="2:15" s="29" customFormat="1">
      <c r="B101" s="15" t="s">
        <v>68</v>
      </c>
      <c r="C101" s="57">
        <f t="shared" ref="C101:C118" si="9">I36</f>
        <v>8.1031597017064763E-3</v>
      </c>
      <c r="D101" s="23">
        <v>7.0351934414383574E-2</v>
      </c>
      <c r="E101" s="24">
        <v>0.23231305016033763</v>
      </c>
      <c r="F101" s="25">
        <v>6502831.666666667</v>
      </c>
      <c r="G101" s="58">
        <v>18.489999999999998</v>
      </c>
      <c r="H101" s="59">
        <f t="shared" ref="H101:H118" si="10">C101*$D$60</f>
        <v>810315.9701706476</v>
      </c>
      <c r="I101" s="60">
        <f t="shared" si="5"/>
        <v>43824.55219960236</v>
      </c>
      <c r="J101" s="61">
        <f t="shared" ref="J101:J118" si="11">ABS(I101/F101)</f>
        <v>6.739302883118717E-3</v>
      </c>
      <c r="K101" s="62">
        <f t="shared" si="6"/>
        <v>6.694188717792756E-3</v>
      </c>
      <c r="L101" s="9">
        <f t="shared" ref="L101:L118" si="12">($I$60*J101^$I$61)*E101^$I$62*($I$64*K101^$I$63+(1-$I$64))</f>
        <v>2.4449944074983532</v>
      </c>
      <c r="M101" s="59">
        <f t="shared" si="7"/>
        <v>198.12180153738356</v>
      </c>
      <c r="N101" s="59">
        <f t="shared" ref="N101:N118" si="13">(D101*H101)</f>
        <v>57007.295988373</v>
      </c>
      <c r="O101" s="63">
        <f t="shared" si="8"/>
        <v>56809.174186835618</v>
      </c>
    </row>
    <row r="102" spans="2:15" s="29" customFormat="1">
      <c r="B102" s="15" t="s">
        <v>69</v>
      </c>
      <c r="C102" s="57">
        <f t="shared" si="9"/>
        <v>3.7464050362922607E-2</v>
      </c>
      <c r="D102" s="23">
        <v>9.4551560350250904E-2</v>
      </c>
      <c r="E102" s="24">
        <v>0.18867135310269686</v>
      </c>
      <c r="F102" s="25">
        <v>1072292.7333333334</v>
      </c>
      <c r="G102" s="58">
        <v>109.17</v>
      </c>
      <c r="H102" s="59">
        <f t="shared" si="10"/>
        <v>3746405.0362922605</v>
      </c>
      <c r="I102" s="60">
        <f t="shared" si="5"/>
        <v>34317.16622050252</v>
      </c>
      <c r="J102" s="61">
        <f t="shared" si="11"/>
        <v>3.2003542646254858E-2</v>
      </c>
      <c r="K102" s="62">
        <f t="shared" si="6"/>
        <v>3.1011078280014082E-2</v>
      </c>
      <c r="L102" s="9">
        <f t="shared" si="12"/>
        <v>6.3146967044153142</v>
      </c>
      <c r="M102" s="59">
        <f t="shared" si="7"/>
        <v>2365.7411536079676</v>
      </c>
      <c r="N102" s="59">
        <f t="shared" si="13"/>
        <v>354228.44188547158</v>
      </c>
      <c r="O102" s="63">
        <f t="shared" si="8"/>
        <v>351862.70073186362</v>
      </c>
    </row>
    <row r="103" spans="2:15" s="29" customFormat="1">
      <c r="B103" s="15" t="s">
        <v>70</v>
      </c>
      <c r="C103" s="57">
        <f t="shared" si="9"/>
        <v>1.2611447030594433E-2</v>
      </c>
      <c r="D103" s="23">
        <v>0.10357979233326825</v>
      </c>
      <c r="E103" s="24">
        <v>0.1815408095863639</v>
      </c>
      <c r="F103" s="25">
        <v>1103600.8999999999</v>
      </c>
      <c r="G103" s="58">
        <v>243.63</v>
      </c>
      <c r="H103" s="59">
        <f t="shared" si="10"/>
        <v>1261144.7030594433</v>
      </c>
      <c r="I103" s="60">
        <f t="shared" si="5"/>
        <v>5176.4754055717412</v>
      </c>
      <c r="J103" s="61">
        <f t="shared" si="11"/>
        <v>4.6905320624255941E-3</v>
      </c>
      <c r="K103" s="62">
        <f t="shared" si="6"/>
        <v>4.668633686431666E-3</v>
      </c>
      <c r="L103" s="9">
        <f t="shared" si="12"/>
        <v>1.7950994364860908</v>
      </c>
      <c r="M103" s="59">
        <f t="shared" si="7"/>
        <v>226.38801457894249</v>
      </c>
      <c r="N103" s="59">
        <f t="shared" si="13"/>
        <v>130629.10644509838</v>
      </c>
      <c r="O103" s="63">
        <f t="shared" si="8"/>
        <v>130402.71843051944</v>
      </c>
    </row>
    <row r="104" spans="2:15" s="29" customFormat="1">
      <c r="B104" s="15" t="s">
        <v>71</v>
      </c>
      <c r="C104" s="57">
        <f t="shared" si="9"/>
        <v>3.6569233464773629E-2</v>
      </c>
      <c r="D104" s="23">
        <v>0.19247711789357175</v>
      </c>
      <c r="E104" s="24">
        <v>0.23592953703168179</v>
      </c>
      <c r="F104" s="25">
        <v>3755503.7</v>
      </c>
      <c r="G104" s="58">
        <v>145.08000000000001</v>
      </c>
      <c r="H104" s="59">
        <f t="shared" si="10"/>
        <v>3656923.3464773628</v>
      </c>
      <c r="I104" s="60">
        <f t="shared" si="5"/>
        <v>25206.254111368642</v>
      </c>
      <c r="J104" s="61">
        <f t="shared" si="11"/>
        <v>6.7118171422301193E-3</v>
      </c>
      <c r="K104" s="62">
        <f t="shared" si="6"/>
        <v>6.6670689942659751E-3</v>
      </c>
      <c r="L104" s="9">
        <f t="shared" si="12"/>
        <v>2.4568091376800405</v>
      </c>
      <c r="M104" s="59">
        <f t="shared" si="7"/>
        <v>898.43626934210579</v>
      </c>
      <c r="N104" s="59">
        <f t="shared" si="13"/>
        <v>703874.06608767831</v>
      </c>
      <c r="O104" s="63">
        <f t="shared" si="8"/>
        <v>702975.62981833622</v>
      </c>
    </row>
    <row r="105" spans="2:15" s="29" customFormat="1">
      <c r="B105" s="15" t="s">
        <v>72</v>
      </c>
      <c r="C105" s="57">
        <f t="shared" si="9"/>
        <v>-1.4255084246958585E-2</v>
      </c>
      <c r="D105" s="23">
        <v>-4.3020495844296444E-2</v>
      </c>
      <c r="E105" s="24">
        <v>0.16740399412775206</v>
      </c>
      <c r="F105" s="25">
        <v>1925572.3333333333</v>
      </c>
      <c r="G105" s="58">
        <v>68.7</v>
      </c>
      <c r="H105" s="59">
        <f t="shared" si="10"/>
        <v>-1425508.4246958585</v>
      </c>
      <c r="I105" s="60">
        <f t="shared" si="5"/>
        <v>20749.758729197358</v>
      </c>
      <c r="J105" s="61">
        <f t="shared" si="11"/>
        <v>1.0775891598565773E-2</v>
      </c>
      <c r="K105" s="62">
        <f t="shared" si="6"/>
        <v>1.066100971356118E-2</v>
      </c>
      <c r="L105" s="9">
        <f t="shared" si="12"/>
        <v>2.7723804358814705</v>
      </c>
      <c r="M105" s="59">
        <f t="shared" si="7"/>
        <v>395.20516678110124</v>
      </c>
      <c r="N105" s="59">
        <f t="shared" si="13"/>
        <v>61326.079260637751</v>
      </c>
      <c r="O105" s="63">
        <f t="shared" si="8"/>
        <v>60930.874093856648</v>
      </c>
    </row>
    <row r="106" spans="2:15" s="29" customFormat="1">
      <c r="B106" s="15" t="s">
        <v>73</v>
      </c>
      <c r="C106" s="57">
        <f t="shared" si="9"/>
        <v>1.2370383626536053E-2</v>
      </c>
      <c r="D106" s="23">
        <v>0.10839376736531452</v>
      </c>
      <c r="E106" s="24">
        <v>9.57457843644757E-2</v>
      </c>
      <c r="F106" s="25">
        <v>595165.96666666667</v>
      </c>
      <c r="G106" s="58">
        <v>155.49</v>
      </c>
      <c r="H106" s="59">
        <f t="shared" si="10"/>
        <v>1237038.3626536052</v>
      </c>
      <c r="I106" s="60">
        <f t="shared" si="5"/>
        <v>7955.7422512933636</v>
      </c>
      <c r="J106" s="61">
        <f t="shared" si="11"/>
        <v>1.3367266774091467E-2</v>
      </c>
      <c r="K106" s="62">
        <f t="shared" si="6"/>
        <v>1.3190939960636614E-2</v>
      </c>
      <c r="L106" s="9">
        <f t="shared" si="12"/>
        <v>2.4590908614981171</v>
      </c>
      <c r="M106" s="59">
        <f t="shared" si="7"/>
        <v>304.19897329240746</v>
      </c>
      <c r="N106" s="59">
        <f t="shared" si="13"/>
        <v>134087.24850344445</v>
      </c>
      <c r="O106" s="63">
        <f t="shared" si="8"/>
        <v>133783.04953015206</v>
      </c>
    </row>
    <row r="107" spans="2:15" s="29" customFormat="1">
      <c r="B107" s="15" t="s">
        <v>74</v>
      </c>
      <c r="C107" s="57">
        <f t="shared" si="9"/>
        <v>7.8717550308324922E-3</v>
      </c>
      <c r="D107" s="23">
        <v>5.8535657293374357E-2</v>
      </c>
      <c r="E107" s="24">
        <v>8.6882821147581168E-2</v>
      </c>
      <c r="F107" s="25">
        <v>397067.83333333331</v>
      </c>
      <c r="G107" s="58">
        <v>142.91</v>
      </c>
      <c r="H107" s="59">
        <f t="shared" si="10"/>
        <v>787175.5030832492</v>
      </c>
      <c r="I107" s="60">
        <f t="shared" si="5"/>
        <v>5508.190491101037</v>
      </c>
      <c r="J107" s="61">
        <f t="shared" si="11"/>
        <v>1.3872164977103502E-2</v>
      </c>
      <c r="K107" s="62">
        <f t="shared" si="6"/>
        <v>1.3682361007925276E-2</v>
      </c>
      <c r="L107" s="9">
        <f t="shared" si="12"/>
        <v>2.4094507832241017</v>
      </c>
      <c r="M107" s="59">
        <f t="shared" si="7"/>
        <v>189.6660632438761</v>
      </c>
      <c r="N107" s="59">
        <f t="shared" si="13"/>
        <v>46077.835478220622</v>
      </c>
      <c r="O107" s="63">
        <f t="shared" si="8"/>
        <v>45888.16941497675</v>
      </c>
    </row>
    <row r="108" spans="2:15" s="29" customFormat="1">
      <c r="B108" s="15" t="s">
        <v>75</v>
      </c>
      <c r="C108" s="57">
        <f t="shared" si="9"/>
        <v>4.4994788941086786E-2</v>
      </c>
      <c r="D108" s="23">
        <v>0.11176545013585668</v>
      </c>
      <c r="E108" s="24">
        <v>9.9575728470244596E-2</v>
      </c>
      <c r="F108" s="25">
        <v>1034917.5333333333</v>
      </c>
      <c r="G108" s="58">
        <v>199.2</v>
      </c>
      <c r="H108" s="59">
        <f t="shared" si="10"/>
        <v>4499478.8941086782</v>
      </c>
      <c r="I108" s="60">
        <f t="shared" si="5"/>
        <v>22587.745452352803</v>
      </c>
      <c r="J108" s="61">
        <f t="shared" si="11"/>
        <v>2.1825647672235916E-2</v>
      </c>
      <c r="K108" s="62">
        <f t="shared" si="6"/>
        <v>2.1359463546404136E-2</v>
      </c>
      <c r="L108" s="9">
        <f t="shared" si="12"/>
        <v>3.5139139472405292</v>
      </c>
      <c r="M108" s="59">
        <f t="shared" si="7"/>
        <v>1581.0781641322876</v>
      </c>
      <c r="N108" s="59">
        <f t="shared" si="13"/>
        <v>502886.283976843</v>
      </c>
      <c r="O108" s="63">
        <f t="shared" si="8"/>
        <v>501305.20581271069</v>
      </c>
    </row>
    <row r="109" spans="2:15" s="29" customFormat="1">
      <c r="B109" s="15" t="s">
        <v>76</v>
      </c>
      <c r="C109" s="57">
        <f t="shared" si="9"/>
        <v>0.05</v>
      </c>
      <c r="D109" s="23">
        <v>0.23569649565857562</v>
      </c>
      <c r="E109" s="24">
        <v>0.14392338318273928</v>
      </c>
      <c r="F109" s="25">
        <v>1177754.5</v>
      </c>
      <c r="G109" s="58">
        <v>116.74</v>
      </c>
      <c r="H109" s="59">
        <f t="shared" si="10"/>
        <v>5000000</v>
      </c>
      <c r="I109" s="60">
        <f t="shared" si="5"/>
        <v>42830.22100394038</v>
      </c>
      <c r="J109" s="61">
        <f t="shared" si="11"/>
        <v>3.636600072760527E-2</v>
      </c>
      <c r="K109" s="62">
        <f t="shared" si="6"/>
        <v>3.5089920647795918E-2</v>
      </c>
      <c r="L109" s="9">
        <f t="shared" si="12"/>
        <v>6.1798855146918319</v>
      </c>
      <c r="M109" s="59">
        <f t="shared" si="7"/>
        <v>3089.9427573459161</v>
      </c>
      <c r="N109" s="59">
        <f t="shared" si="13"/>
        <v>1178482.478292878</v>
      </c>
      <c r="O109" s="63">
        <f t="shared" si="8"/>
        <v>1175392.535535532</v>
      </c>
    </row>
    <row r="110" spans="2:15" s="29" customFormat="1">
      <c r="B110" s="15" t="s">
        <v>77</v>
      </c>
      <c r="C110" s="57">
        <f t="shared" si="9"/>
        <v>6.7679696318025421E-3</v>
      </c>
      <c r="D110" s="23">
        <v>6.0449309903087389E-2</v>
      </c>
      <c r="E110" s="24">
        <v>0.17183933733870607</v>
      </c>
      <c r="F110" s="25">
        <v>1921675.1333333333</v>
      </c>
      <c r="G110" s="58">
        <v>44.08</v>
      </c>
      <c r="H110" s="59">
        <f t="shared" si="10"/>
        <v>676796.96318025421</v>
      </c>
      <c r="I110" s="60">
        <f t="shared" si="5"/>
        <v>15353.833103000323</v>
      </c>
      <c r="J110" s="61">
        <f t="shared" si="11"/>
        <v>7.9898172363648164E-3</v>
      </c>
      <c r="K110" s="62">
        <f t="shared" si="6"/>
        <v>7.9264860614075769E-3</v>
      </c>
      <c r="L110" s="9">
        <f t="shared" si="12"/>
        <v>2.3450245701868897</v>
      </c>
      <c r="M110" s="59">
        <f t="shared" si="7"/>
        <v>158.71055076855677</v>
      </c>
      <c r="N110" s="59">
        <f t="shared" si="13"/>
        <v>40911.909368751614</v>
      </c>
      <c r="O110" s="63">
        <f t="shared" si="8"/>
        <v>40753.198817983059</v>
      </c>
    </row>
    <row r="111" spans="2:15" s="29" customFormat="1">
      <c r="B111" s="15" t="s">
        <v>78</v>
      </c>
      <c r="C111" s="57">
        <f t="shared" si="9"/>
        <v>7.107076102683226E-3</v>
      </c>
      <c r="D111" s="23">
        <v>6.8074008981778941E-2</v>
      </c>
      <c r="E111" s="24">
        <v>0.1726596295087377</v>
      </c>
      <c r="F111" s="25">
        <v>22523393.633333333</v>
      </c>
      <c r="G111" s="58">
        <v>38.08</v>
      </c>
      <c r="H111" s="59">
        <f t="shared" si="10"/>
        <v>710707.61026832263</v>
      </c>
      <c r="I111" s="60">
        <f t="shared" si="5"/>
        <v>18663.540185617716</v>
      </c>
      <c r="J111" s="61">
        <f t="shared" si="11"/>
        <v>8.2862913508720748E-4</v>
      </c>
      <c r="K111" s="62">
        <f t="shared" si="6"/>
        <v>8.2794307733113719E-4</v>
      </c>
      <c r="L111" s="9">
        <f t="shared" si="12"/>
        <v>0.78719497461824683</v>
      </c>
      <c r="M111" s="59">
        <f t="shared" si="7"/>
        <v>55.946545922616707</v>
      </c>
      <c r="N111" s="59">
        <f t="shared" si="13"/>
        <v>48380.716244824442</v>
      </c>
      <c r="O111" s="63">
        <f t="shared" si="8"/>
        <v>48324.769698901822</v>
      </c>
    </row>
    <row r="112" spans="2:15" s="29" customFormat="1">
      <c r="B112" s="15" t="s">
        <v>79</v>
      </c>
      <c r="C112" s="57">
        <f t="shared" si="9"/>
        <v>-1.3275066279318331E-2</v>
      </c>
      <c r="D112" s="23">
        <v>-7.4638404313700848E-3</v>
      </c>
      <c r="E112" s="24">
        <v>0.17624556386643225</v>
      </c>
      <c r="F112" s="25">
        <v>1267213.8333333333</v>
      </c>
      <c r="G112" s="58">
        <v>142.13999999999999</v>
      </c>
      <c r="H112" s="59">
        <f t="shared" si="10"/>
        <v>-1327506.627931833</v>
      </c>
      <c r="I112" s="60">
        <f t="shared" si="5"/>
        <v>9339.4303358085908</v>
      </c>
      <c r="J112" s="61">
        <f t="shared" si="11"/>
        <v>7.3700508076381677E-3</v>
      </c>
      <c r="K112" s="62">
        <f t="shared" si="6"/>
        <v>7.3161305537417769E-3</v>
      </c>
      <c r="L112" s="9">
        <f t="shared" si="12"/>
        <v>2.2648544706644458</v>
      </c>
      <c r="M112" s="59">
        <f t="shared" si="7"/>
        <v>300.66093211080954</v>
      </c>
      <c r="N112" s="59">
        <f t="shared" si="13"/>
        <v>9908.2976424693788</v>
      </c>
      <c r="O112" s="63">
        <f t="shared" si="8"/>
        <v>9607.636710358569</v>
      </c>
    </row>
    <row r="113" spans="2:15" s="29" customFormat="1">
      <c r="B113" s="15" t="s">
        <v>80</v>
      </c>
      <c r="C113" s="57">
        <f t="shared" si="9"/>
        <v>0.05</v>
      </c>
      <c r="D113" s="23">
        <v>0.16355568626111255</v>
      </c>
      <c r="E113" s="24">
        <v>0.23319711002625151</v>
      </c>
      <c r="F113" s="25">
        <v>2106714.9333333331</v>
      </c>
      <c r="G113" s="58">
        <v>56.82</v>
      </c>
      <c r="H113" s="59">
        <f t="shared" si="10"/>
        <v>5000000</v>
      </c>
      <c r="I113" s="60">
        <f t="shared" si="5"/>
        <v>87997.18409010912</v>
      </c>
      <c r="J113" s="61">
        <f t="shared" si="11"/>
        <v>4.1769858227034197E-2</v>
      </c>
      <c r="K113" s="62">
        <f t="shared" si="6"/>
        <v>4.009509192185827E-2</v>
      </c>
      <c r="L113" s="9">
        <f t="shared" si="12"/>
        <v>8.6527999473750796</v>
      </c>
      <c r="M113" s="59">
        <f t="shared" si="7"/>
        <v>4326.3999736875403</v>
      </c>
      <c r="N113" s="59">
        <f t="shared" si="13"/>
        <v>817778.43130556273</v>
      </c>
      <c r="O113" s="63">
        <f t="shared" si="8"/>
        <v>813452.03133187525</v>
      </c>
    </row>
    <row r="114" spans="2:15" s="29" customFormat="1">
      <c r="B114" s="15" t="s">
        <v>81</v>
      </c>
      <c r="C114" s="57">
        <f t="shared" si="9"/>
        <v>2.0368585384944241E-2</v>
      </c>
      <c r="D114" s="23">
        <v>0.13300377081612869</v>
      </c>
      <c r="E114" s="24">
        <v>0.24169784847204601</v>
      </c>
      <c r="F114" s="25">
        <v>6314757.0999999996</v>
      </c>
      <c r="G114" s="58">
        <v>20.79</v>
      </c>
      <c r="H114" s="59">
        <f t="shared" si="10"/>
        <v>2036858.5384944242</v>
      </c>
      <c r="I114" s="60">
        <f t="shared" si="5"/>
        <v>97972.993674575482</v>
      </c>
      <c r="J114" s="61">
        <f t="shared" si="11"/>
        <v>1.5514926722134014E-2</v>
      </c>
      <c r="K114" s="62">
        <f t="shared" si="6"/>
        <v>1.5277891357257441E-2</v>
      </c>
      <c r="L114" s="9">
        <f t="shared" si="12"/>
        <v>4.1564308546386579</v>
      </c>
      <c r="M114" s="59">
        <f t="shared" si="7"/>
        <v>846.60616759324273</v>
      </c>
      <c r="N114" s="59">
        <f t="shared" si="13"/>
        <v>270909.86623878725</v>
      </c>
      <c r="O114" s="63">
        <f t="shared" si="8"/>
        <v>270063.26007119403</v>
      </c>
    </row>
    <row r="115" spans="2:15" s="29" customFormat="1">
      <c r="B115" s="15" t="s">
        <v>82</v>
      </c>
      <c r="C115" s="57">
        <f t="shared" si="9"/>
        <v>1.1342320836845058E-2</v>
      </c>
      <c r="D115" s="23">
        <v>1.4232427170937444E-2</v>
      </c>
      <c r="E115" s="24">
        <v>0.2744726280654376</v>
      </c>
      <c r="F115" s="25">
        <v>1651813.9333333333</v>
      </c>
      <c r="G115" s="58">
        <v>89.17</v>
      </c>
      <c r="H115" s="59">
        <f t="shared" si="10"/>
        <v>1134232.0836845059</v>
      </c>
      <c r="I115" s="60">
        <f t="shared" si="5"/>
        <v>12719.884307328764</v>
      </c>
      <c r="J115" s="61">
        <f t="shared" si="11"/>
        <v>7.7005551597813726E-3</v>
      </c>
      <c r="K115" s="62">
        <f t="shared" si="6"/>
        <v>7.6417097523186041E-3</v>
      </c>
      <c r="L115" s="9">
        <f t="shared" si="12"/>
        <v>2.8473939393407011</v>
      </c>
      <c r="M115" s="59">
        <f t="shared" si="7"/>
        <v>322.96055608890367</v>
      </c>
      <c r="N115" s="59">
        <f t="shared" si="13"/>
        <v>16142.875525980355</v>
      </c>
      <c r="O115" s="63">
        <f t="shared" si="8"/>
        <v>15819.914969891452</v>
      </c>
    </row>
    <row r="116" spans="2:15" s="29" customFormat="1">
      <c r="B116" s="15" t="s">
        <v>83</v>
      </c>
      <c r="C116" s="57">
        <f t="shared" si="9"/>
        <v>-3.4384300851086104E-3</v>
      </c>
      <c r="D116" s="23">
        <v>-1.3283910910403388E-2</v>
      </c>
      <c r="E116" s="24">
        <v>0.30265563934757067</v>
      </c>
      <c r="F116" s="25">
        <v>1197870.8999999999</v>
      </c>
      <c r="G116" s="58">
        <v>38.9</v>
      </c>
      <c r="H116" s="59">
        <f t="shared" si="10"/>
        <v>-343843.00851086102</v>
      </c>
      <c r="I116" s="60">
        <f t="shared" si="5"/>
        <v>8839.151889739358</v>
      </c>
      <c r="J116" s="61">
        <f t="shared" si="11"/>
        <v>7.379052191466842E-3</v>
      </c>
      <c r="K116" s="62">
        <f t="shared" si="6"/>
        <v>7.3250006295190922E-3</v>
      </c>
      <c r="L116" s="9">
        <f t="shared" si="12"/>
        <v>2.9064616905582041</v>
      </c>
      <c r="M116" s="59">
        <f t="shared" si="7"/>
        <v>99.936653180309619</v>
      </c>
      <c r="N116" s="59">
        <f t="shared" si="13"/>
        <v>4567.5798922233516</v>
      </c>
      <c r="O116" s="63">
        <f t="shared" si="8"/>
        <v>4467.6432390430418</v>
      </c>
    </row>
    <row r="117" spans="2:15" s="29" customFormat="1">
      <c r="B117" s="15" t="s">
        <v>84</v>
      </c>
      <c r="C117" s="90">
        <f t="shared" si="9"/>
        <v>8.5757386071485271E-3</v>
      </c>
      <c r="D117" s="23">
        <v>6.9704455770531429E-2</v>
      </c>
      <c r="E117" s="24">
        <v>0.4263889863208471</v>
      </c>
      <c r="F117" s="25">
        <v>1037717.2793666667</v>
      </c>
      <c r="G117" s="58">
        <v>348.62668000000002</v>
      </c>
      <c r="H117" s="59">
        <f t="shared" si="10"/>
        <v>857573.86071485269</v>
      </c>
      <c r="I117" s="60">
        <f t="shared" si="5"/>
        <v>2459.862970656327</v>
      </c>
      <c r="J117" s="61">
        <f t="shared" si="11"/>
        <v>2.3704558260392613E-3</v>
      </c>
      <c r="K117" s="62">
        <f t="shared" si="6"/>
        <v>2.3648500534523458E-3</v>
      </c>
      <c r="L117" s="9">
        <f t="shared" si="12"/>
        <v>1.8997697901010411</v>
      </c>
      <c r="M117" s="59">
        <f t="shared" si="7"/>
        <v>162.91929133663953</v>
      </c>
      <c r="N117" s="59">
        <f t="shared" si="13"/>
        <v>59776.719244162327</v>
      </c>
      <c r="O117" s="63">
        <f t="shared" si="8"/>
        <v>59613.799952825684</v>
      </c>
    </row>
    <row r="118" spans="2:15" s="29" customFormat="1">
      <c r="B118" s="16" t="s">
        <v>85</v>
      </c>
      <c r="C118" s="91">
        <f t="shared" si="9"/>
        <v>-2.2840340237072613E-3</v>
      </c>
      <c r="D118" s="26">
        <v>-8.0745612909544212E-3</v>
      </c>
      <c r="E118" s="27">
        <v>0.45728264086762666</v>
      </c>
      <c r="F118" s="28">
        <v>594910.1</v>
      </c>
      <c r="G118" s="92">
        <v>124.41</v>
      </c>
      <c r="H118" s="93">
        <f t="shared" si="10"/>
        <v>-228403.40237072614</v>
      </c>
      <c r="I118" s="94">
        <f t="shared" si="5"/>
        <v>1835.8926321897447</v>
      </c>
      <c r="J118" s="95">
        <f t="shared" si="11"/>
        <v>3.0860001068896709E-3</v>
      </c>
      <c r="K118" s="96">
        <f t="shared" si="6"/>
        <v>3.0765060090169973E-3</v>
      </c>
      <c r="L118" s="12">
        <f t="shared" si="12"/>
        <v>2.2246813681263866</v>
      </c>
      <c r="M118" s="93">
        <f t="shared" si="7"/>
        <v>50.812479367082858</v>
      </c>
      <c r="N118" s="93">
        <f t="shared" si="13"/>
        <v>1844.2572715049525</v>
      </c>
      <c r="O118" s="97">
        <f t="shared" si="8"/>
        <v>1793.4447921378696</v>
      </c>
    </row>
    <row r="119" spans="2:15" s="29" customFormat="1" hidden="1">
      <c r="B119" s="44"/>
      <c r="C119" s="9"/>
      <c r="D119" s="64"/>
      <c r="E119" s="9"/>
      <c r="F119" s="9"/>
      <c r="G119" s="9"/>
      <c r="H119" s="9"/>
      <c r="I119" s="9"/>
      <c r="J119" s="9"/>
      <c r="K119" s="9"/>
      <c r="L119" s="9"/>
      <c r="M119" s="9"/>
      <c r="N119" s="9"/>
      <c r="O119" s="10"/>
    </row>
    <row r="120" spans="2:15" s="29" customFormat="1">
      <c r="B120" s="78" t="s">
        <v>18</v>
      </c>
      <c r="C120" s="79">
        <f>SUM(C69:C118)</f>
        <v>1.0000000000002178</v>
      </c>
      <c r="D120" s="79">
        <f>SUMPRODUCT(C69:C118,D69:D118)</f>
        <v>0.14762170420087437</v>
      </c>
      <c r="E120" s="80">
        <f>D63</f>
        <v>0.10543613002175468</v>
      </c>
      <c r="F120" s="6"/>
      <c r="G120" s="6"/>
      <c r="H120" s="81">
        <f>SUM(H69:H118)</f>
        <v>100000000.00002173</v>
      </c>
      <c r="I120" s="82">
        <f>SUM(I69:I118)</f>
        <v>2572705.2869298654</v>
      </c>
      <c r="J120" s="83">
        <f>SUMPRODUCT(ABS(C69:C118),J69:J118)</f>
        <v>3.7200475168072858E-2</v>
      </c>
      <c r="K120" s="83">
        <f>SUMPRODUCT(ABS($C$69:$C$118),K69:K118)</f>
        <v>3.5565175440051826E-2</v>
      </c>
      <c r="L120" s="84">
        <f>SUMPRODUCT(ABS($C$69:$C$118),L69:L118)</f>
        <v>7.3660517165083217</v>
      </c>
      <c r="M120" s="85">
        <f>SUM(M69:M118)</f>
        <v>73660.51716508322</v>
      </c>
      <c r="N120" s="85">
        <f>SUM(N69:N118)</f>
        <v>14762170.42008744</v>
      </c>
      <c r="O120" s="86">
        <f>SUM(O69:O118)</f>
        <v>14688509.902922357</v>
      </c>
    </row>
    <row r="121" spans="2:15" s="29" customFormat="1">
      <c r="B121" s="72"/>
      <c r="C121" s="74"/>
      <c r="D121" s="73"/>
      <c r="E121" s="74"/>
      <c r="F121" s="74"/>
      <c r="G121" s="74"/>
      <c r="H121" s="74"/>
      <c r="I121" s="74"/>
      <c r="J121" s="74"/>
      <c r="K121" s="74"/>
      <c r="L121" s="74"/>
      <c r="M121" s="74"/>
      <c r="N121" s="87">
        <f>N120/D60</f>
        <v>0.14762170420087439</v>
      </c>
      <c r="O121" s="88">
        <f>O120/D60</f>
        <v>0.14688509902922356</v>
      </c>
    </row>
    <row r="122" spans="2:15" s="29" customFormat="1">
      <c r="B122" s="75"/>
      <c r="C122" s="76"/>
      <c r="D122" s="77"/>
      <c r="E122" s="76"/>
      <c r="F122" s="76"/>
      <c r="G122" s="76"/>
      <c r="H122" s="76"/>
      <c r="I122" s="76"/>
      <c r="J122" s="76"/>
      <c r="K122" s="76"/>
      <c r="L122" s="76"/>
      <c r="M122" s="76"/>
      <c r="N122" s="76"/>
      <c r="O122" s="89">
        <f>N121-O121</f>
        <v>7.3660517165083372E-4</v>
      </c>
    </row>
    <row r="123" spans="2:15" s="29" customFormat="1">
      <c r="D123" s="30"/>
    </row>
    <row r="124" spans="2:15" s="29" customFormat="1">
      <c r="D124" s="30"/>
    </row>
    <row r="125" spans="2:15" s="29" customFormat="1" ht="19.5" customHeight="1">
      <c r="D125" s="30"/>
    </row>
    <row r="126" spans="2:15" s="29" customFormat="1">
      <c r="D126" s="30"/>
    </row>
    <row r="127" spans="2:15" s="29" customFormat="1">
      <c r="D127" s="30"/>
    </row>
    <row r="128" spans="2:15" s="29" customFormat="1">
      <c r="D128" s="30"/>
    </row>
    <row r="129" spans="4:4" s="29" customFormat="1">
      <c r="D129" s="30"/>
    </row>
    <row r="130" spans="4:4" s="29" customFormat="1">
      <c r="D130" s="30"/>
    </row>
    <row r="131" spans="4:4" s="29" customFormat="1">
      <c r="D131" s="30"/>
    </row>
    <row r="132" spans="4:4" s="29" customFormat="1">
      <c r="D132" s="30"/>
    </row>
    <row r="133" spans="4:4" s="29" customFormat="1">
      <c r="D133" s="30"/>
    </row>
    <row r="134" spans="4:4" s="29" customFormat="1">
      <c r="D134" s="30"/>
    </row>
    <row r="135" spans="4:4" s="29" customFormat="1">
      <c r="D135" s="30"/>
    </row>
    <row r="136" spans="4:4" s="29" customFormat="1">
      <c r="D136" s="30"/>
    </row>
    <row r="137" spans="4:4" s="29" customFormat="1">
      <c r="D137" s="30"/>
    </row>
    <row r="138" spans="4:4" s="29" customFormat="1">
      <c r="D138" s="30"/>
    </row>
    <row r="139" spans="4:4" s="29" customFormat="1">
      <c r="D139" s="30"/>
    </row>
    <row r="140" spans="4:4" s="29" customFormat="1">
      <c r="D140" s="30"/>
    </row>
    <row r="141" spans="4:4" s="29" customFormat="1">
      <c r="D141" s="30"/>
    </row>
    <row r="142" spans="4:4" s="29" customFormat="1">
      <c r="D142" s="30"/>
    </row>
    <row r="143" spans="4:4" s="29" customFormat="1">
      <c r="D143" s="30"/>
    </row>
    <row r="144" spans="4:4" s="29" customFormat="1">
      <c r="D144" s="30"/>
    </row>
    <row r="145" spans="4:4" s="29" customFormat="1">
      <c r="D145" s="30"/>
    </row>
    <row r="146" spans="4:4" s="29" customFormat="1">
      <c r="D146" s="30"/>
    </row>
    <row r="147" spans="4:4" s="29" customFormat="1">
      <c r="D147" s="30"/>
    </row>
    <row r="148" spans="4:4" s="29" customFormat="1">
      <c r="D148" s="30"/>
    </row>
    <row r="149" spans="4:4" s="29" customFormat="1">
      <c r="D149" s="30"/>
    </row>
    <row r="150" spans="4:4" s="29" customFormat="1">
      <c r="D150" s="30"/>
    </row>
    <row r="151" spans="4:4" s="29" customFormat="1">
      <c r="D151" s="30"/>
    </row>
    <row r="152" spans="4:4" s="29" customFormat="1">
      <c r="D152" s="30"/>
    </row>
    <row r="153" spans="4:4" s="29" customFormat="1">
      <c r="D153" s="30"/>
    </row>
    <row r="154" spans="4:4" s="29" customFormat="1">
      <c r="D154" s="30"/>
    </row>
    <row r="155" spans="4:4" s="29" customFormat="1">
      <c r="D155" s="30"/>
    </row>
    <row r="156" spans="4:4" s="29" customFormat="1">
      <c r="D156" s="30"/>
    </row>
    <row r="157" spans="4:4" s="29" customFormat="1">
      <c r="D157" s="30"/>
    </row>
    <row r="158" spans="4:4" s="29" customFormat="1">
      <c r="D158" s="30"/>
    </row>
    <row r="159" spans="4:4" s="29" customFormat="1">
      <c r="D159" s="30"/>
    </row>
    <row r="160" spans="4:4" s="29" customFormat="1">
      <c r="D160" s="30"/>
    </row>
    <row r="161" spans="4:4" s="29" customFormat="1">
      <c r="D161" s="30"/>
    </row>
    <row r="162" spans="4:4" s="29" customFormat="1">
      <c r="D162" s="30"/>
    </row>
    <row r="163" spans="4:4" s="29" customFormat="1">
      <c r="D163" s="30"/>
    </row>
    <row r="164" spans="4:4" s="29" customFormat="1">
      <c r="D164" s="30"/>
    </row>
    <row r="165" spans="4:4" s="29" customFormat="1">
      <c r="D165" s="30"/>
    </row>
    <row r="166" spans="4:4" s="29" customFormat="1">
      <c r="D166" s="30"/>
    </row>
    <row r="167" spans="4:4" s="29" customFormat="1">
      <c r="D167" s="30"/>
    </row>
    <row r="168" spans="4:4" s="29" customFormat="1">
      <c r="D168" s="30"/>
    </row>
    <row r="169" spans="4:4" s="29" customFormat="1">
      <c r="D169" s="30"/>
    </row>
    <row r="170" spans="4:4" s="29" customFormat="1">
      <c r="D170" s="30"/>
    </row>
    <row r="171" spans="4:4" s="29" customFormat="1">
      <c r="D171" s="30"/>
    </row>
    <row r="172" spans="4:4" s="29" customFormat="1">
      <c r="D172" s="30"/>
    </row>
    <row r="173" spans="4:4" s="29" customFormat="1">
      <c r="D173" s="30"/>
    </row>
    <row r="174" spans="4:4" s="29" customFormat="1">
      <c r="D174" s="30"/>
    </row>
    <row r="175" spans="4:4" s="29" customFormat="1">
      <c r="D175" s="30"/>
    </row>
    <row r="176" spans="4:4" s="29" customFormat="1">
      <c r="D176" s="30"/>
    </row>
    <row r="177" spans="4:4" s="29" customFormat="1">
      <c r="D177" s="30"/>
    </row>
    <row r="178" spans="4:4" s="29" customFormat="1">
      <c r="D178" s="30"/>
    </row>
    <row r="179" spans="4:4" s="29" customFormat="1">
      <c r="D179" s="30"/>
    </row>
    <row r="180" spans="4:4" s="29" customFormat="1">
      <c r="D180" s="30"/>
    </row>
    <row r="181" spans="4:4" s="29" customFormat="1">
      <c r="D181" s="30"/>
    </row>
    <row r="182" spans="4:4" s="29" customFormat="1">
      <c r="D182" s="30"/>
    </row>
    <row r="183" spans="4:4" s="29" customFormat="1">
      <c r="D183" s="30"/>
    </row>
    <row r="184" spans="4:4" s="29" customFormat="1">
      <c r="D184" s="30"/>
    </row>
  </sheetData>
  <mergeCells count="3">
    <mergeCell ref="M2:N2"/>
    <mergeCell ref="H59:J59"/>
    <mergeCell ref="M59:N59"/>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637FC-F0A4-46D2-BDAC-F6F8E5DD6966}">
  <dimension ref="B3:O11"/>
  <sheetViews>
    <sheetView workbookViewId="0">
      <selection activeCell="N21" sqref="N21"/>
    </sheetView>
  </sheetViews>
  <sheetFormatPr defaultRowHeight="14.4"/>
  <sheetData>
    <row r="3" spans="2:15">
      <c r="B3" s="147" t="s">
        <v>88</v>
      </c>
      <c r="I3" t="s">
        <v>90</v>
      </c>
    </row>
    <row r="5" spans="2:15">
      <c r="B5" s="148" t="s">
        <v>92</v>
      </c>
      <c r="I5" t="s">
        <v>94</v>
      </c>
      <c r="N5" t="s">
        <v>95</v>
      </c>
    </row>
    <row r="6" spans="2:15">
      <c r="B6" t="s">
        <v>93</v>
      </c>
      <c r="I6" s="44" t="s">
        <v>11</v>
      </c>
      <c r="J6" s="54">
        <v>0.14762170420087437</v>
      </c>
      <c r="N6" t="s">
        <v>11</v>
      </c>
      <c r="O6" s="54">
        <v>0.1</v>
      </c>
    </row>
    <row r="7" spans="2:15">
      <c r="I7" s="46" t="s">
        <v>12</v>
      </c>
      <c r="J7" s="125">
        <v>0.10543613002175468</v>
      </c>
      <c r="N7" t="s">
        <v>12</v>
      </c>
      <c r="O7" s="125">
        <v>0.10543608329265781</v>
      </c>
    </row>
    <row r="9" spans="2:15">
      <c r="B9" s="147" t="s">
        <v>89</v>
      </c>
    </row>
    <row r="11" spans="2:15">
      <c r="B11" s="149"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Traditional QP</vt:lpstr>
      <vt:lpstr>Portfolio Optimization with TCA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2017-12-11T14:37:55Z</dcterms:modified>
</cp:coreProperties>
</file>