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amesfulford/Desktop/Harvard Remote Sensing/Final/arabah-project/"/>
    </mc:Choice>
  </mc:AlternateContent>
  <xr:revisionPtr revIDLastSave="0" documentId="13_ncr:1_{62E6BEDA-6D48-584D-97BB-732FB89E5D57}" xr6:coauthVersionLast="36" xr6:coauthVersionMax="36" xr10:uidLastSave="{00000000-0000-0000-0000-000000000000}"/>
  <bookViews>
    <workbookView xWindow="0" yWindow="460" windowWidth="25600" windowHeight="15540" xr2:uid="{00000000-000D-0000-FFFF-FFFF00000000}"/>
  </bookViews>
  <sheets>
    <sheet name="Sheet1" sheetId="1" r:id="rId1"/>
  </sheets>
  <calcPr calcId="181029"/>
</workbook>
</file>

<file path=xl/calcChain.xml><?xml version="1.0" encoding="utf-8"?>
<calcChain xmlns="http://schemas.openxmlformats.org/spreadsheetml/2006/main">
  <c r="O24" i="1" l="1"/>
  <c r="O2" i="1"/>
  <c r="J43" i="1"/>
  <c r="J42" i="1"/>
  <c r="J41" i="1"/>
  <c r="J40" i="1"/>
  <c r="J39" i="1"/>
  <c r="J38" i="1"/>
  <c r="J37" i="1"/>
  <c r="J36" i="1"/>
  <c r="J35" i="1"/>
  <c r="J34" i="1"/>
  <c r="J33" i="1"/>
  <c r="J32" i="1"/>
  <c r="J31" i="1"/>
  <c r="J30" i="1"/>
  <c r="J29" i="1"/>
  <c r="J28" i="1"/>
  <c r="J27" i="1"/>
  <c r="J26" i="1"/>
  <c r="J25" i="1"/>
  <c r="L24" i="1" s="1"/>
  <c r="M24" i="1"/>
  <c r="J21" i="1"/>
  <c r="J20" i="1"/>
  <c r="J19" i="1"/>
  <c r="J18" i="1"/>
  <c r="J17" i="1"/>
  <c r="J16" i="1"/>
  <c r="J15" i="1"/>
  <c r="J14" i="1"/>
  <c r="J13" i="1"/>
  <c r="J12" i="1"/>
  <c r="J11" i="1"/>
  <c r="J10" i="1"/>
  <c r="J9" i="1"/>
  <c r="J8" i="1"/>
  <c r="J7" i="1"/>
  <c r="J6" i="1"/>
  <c r="J5" i="1"/>
  <c r="J4" i="1"/>
  <c r="J3" i="1"/>
  <c r="L2" i="1" s="1"/>
  <c r="M2" i="1"/>
  <c r="K24" i="1" l="1"/>
  <c r="P24" i="1" s="1"/>
  <c r="Q24" i="1" s="1"/>
  <c r="R24" i="1" s="1"/>
  <c r="K2" i="1"/>
  <c r="P2" i="1" s="1"/>
  <c r="Q2" i="1" s="1"/>
  <c r="R2" i="1" s="1"/>
</calcChain>
</file>

<file path=xl/sharedStrings.xml><?xml version="1.0" encoding="utf-8"?>
<sst xmlns="http://schemas.openxmlformats.org/spreadsheetml/2006/main" count="29" uniqueCount="20">
  <si>
    <t>max</t>
  </si>
  <si>
    <t>mean</t>
  </si>
  <si>
    <t>min</t>
  </si>
  <si>
    <t>std_dev</t>
  </si>
  <si>
    <t>sum</t>
  </si>
  <si>
    <t>sum_of_squares</t>
  </si>
  <si>
    <t>year</t>
  </si>
  <si>
    <t>CHANGE</t>
  </si>
  <si>
    <t>N</t>
  </si>
  <si>
    <t>STDEV</t>
  </si>
  <si>
    <t>MEAN</t>
  </si>
  <si>
    <t>GROUP_2_MEAN</t>
  </si>
  <si>
    <t>GROUP_STDEV</t>
  </si>
  <si>
    <t>VARIANCE</t>
  </si>
  <si>
    <t>T_SCORE</t>
  </si>
  <si>
    <t>CONFIDENCE</t>
  </si>
  <si>
    <t>Additive Change</t>
  </si>
  <si>
    <t>GROUP_2_STDEV</t>
  </si>
  <si>
    <t>Multiplicative Change</t>
  </si>
  <si>
    <t>Comparing to fictional group with no change on average for the same number of years. Assuming February mean vegetation index data for this region would be normally distributed if there was no change, for sake of argument.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</si>
</sst>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164" fontId="0" fillId="0" borderId="0" xfId="1" applyNumberFormat="1" applyFont="1"/>
    <xf numFmtId="1" fontId="0" fillId="0" borderId="0" xfId="1" applyNumberFormat="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Biblical Arabah Mean</a:t>
            </a:r>
            <a:r>
              <a:rPr lang="en-US" baseline="0"/>
              <a:t> NDVI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Sheet1!$C$1</c:f>
              <c:strCache>
                <c:ptCount val="1"/>
                <c:pt idx="0">
                  <c:v>mean</c:v>
                </c:pt>
              </c:strCache>
            </c:strRef>
          </c:tx>
          <c:spPr>
            <a:ln w="25400" cap="rnd">
              <a:noFill/>
              <a:round/>
            </a:ln>
            <a:effectLst/>
          </c:spPr>
          <c:marker>
            <c:symbol val="circle"/>
            <c:size val="5"/>
            <c:spPr>
              <a:solidFill>
                <a:schemeClr val="tx2">
                  <a:lumMod val="60000"/>
                  <a:lumOff val="40000"/>
                </a:schemeClr>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8.9708153106928309E-3"/>
                  <c:y val="0.101395583127866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Sheet1!$A$2:$A$21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Sheet1!$C$2:$C$21</c:f>
              <c:numCache>
                <c:formatCode>General</c:formatCode>
                <c:ptCount val="20"/>
                <c:pt idx="0">
                  <c:v>2745.8646153846148</c:v>
                </c:pt>
                <c:pt idx="1">
                  <c:v>3054.455384615384</c:v>
                </c:pt>
                <c:pt idx="2">
                  <c:v>3558.9092307692308</c:v>
                </c:pt>
                <c:pt idx="3">
                  <c:v>3723.956923076923</c:v>
                </c:pt>
                <c:pt idx="4">
                  <c:v>2871.5907692307692</c:v>
                </c:pt>
                <c:pt idx="5">
                  <c:v>3228.8830769230772</c:v>
                </c:pt>
                <c:pt idx="6">
                  <c:v>3156.752307692308</c:v>
                </c:pt>
                <c:pt idx="7">
                  <c:v>3133.476923076923</c:v>
                </c:pt>
                <c:pt idx="8">
                  <c:v>2819.1323076923081</c:v>
                </c:pt>
                <c:pt idx="9">
                  <c:v>2559.4907692307688</c:v>
                </c:pt>
                <c:pt idx="10">
                  <c:v>2745.8646153846148</c:v>
                </c:pt>
                <c:pt idx="11">
                  <c:v>2454.5061538461541</c:v>
                </c:pt>
                <c:pt idx="12">
                  <c:v>2678.2415384615379</c:v>
                </c:pt>
                <c:pt idx="13">
                  <c:v>3092.104615384615</c:v>
                </c:pt>
                <c:pt idx="14">
                  <c:v>2581.4907692307688</c:v>
                </c:pt>
                <c:pt idx="15">
                  <c:v>3574.941538461539</c:v>
                </c:pt>
                <c:pt idx="16">
                  <c:v>2973.3876923076919</c:v>
                </c:pt>
                <c:pt idx="17">
                  <c:v>2865.6569230769228</c:v>
                </c:pt>
                <c:pt idx="18">
                  <c:v>2557.666153846154</c:v>
                </c:pt>
                <c:pt idx="19">
                  <c:v>3092.2184615384622</c:v>
                </c:pt>
              </c:numCache>
            </c:numRef>
          </c:yVal>
          <c:smooth val="0"/>
          <c:extLst>
            <c:ext xmlns:c16="http://schemas.microsoft.com/office/drawing/2014/chart" uri="{C3380CC4-5D6E-409C-BE32-E72D297353CC}">
              <c16:uniqueId val="{00000001-1F8E-FE4B-B5D9-D48CB36CF7ED}"/>
            </c:ext>
          </c:extLst>
        </c:ser>
        <c:dLbls>
          <c:showLegendKey val="0"/>
          <c:showVal val="0"/>
          <c:showCatName val="0"/>
          <c:showSerName val="0"/>
          <c:showPercent val="0"/>
          <c:showBubbleSize val="0"/>
        </c:dLbls>
        <c:axId val="685923920"/>
        <c:axId val="639553440"/>
      </c:scatterChart>
      <c:valAx>
        <c:axId val="685923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53440"/>
        <c:crosses val="autoZero"/>
        <c:crossBetween val="midCat"/>
      </c:valAx>
      <c:valAx>
        <c:axId val="63955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23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514350</xdr:colOff>
      <xdr:row>23</xdr:row>
      <xdr:rowOff>101600</xdr:rowOff>
    </xdr:from>
    <xdr:to>
      <xdr:col>8</xdr:col>
      <xdr:colOff>342900</xdr:colOff>
      <xdr:row>43</xdr:row>
      <xdr:rowOff>63500</xdr:rowOff>
    </xdr:to>
    <xdr:graphicFrame macro="">
      <xdr:nvGraphicFramePr>
        <xdr:cNvPr id="2" name="Chart 1">
          <a:extLst>
            <a:ext uri="{FF2B5EF4-FFF2-40B4-BE49-F238E27FC236}">
              <a16:creationId xmlns:a16="http://schemas.microsoft.com/office/drawing/2014/main" id="{62273DB7-9911-F64B-9718-F8694F3C9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3"/>
  <sheetViews>
    <sheetView tabSelected="1" workbookViewId="0">
      <selection activeCell="N25" sqref="N25"/>
    </sheetView>
  </sheetViews>
  <sheetFormatPr baseColWidth="10" defaultColWidth="8.83203125" defaultRowHeight="15" x14ac:dyDescent="0.2"/>
  <cols>
    <col min="10" max="10" width="17.83203125" bestFit="1" customWidth="1"/>
    <col min="14" max="14" width="14.6640625" customWidth="1"/>
    <col min="15" max="15" width="13.5" customWidth="1"/>
    <col min="16" max="17" width="12.1640625" bestFit="1" customWidth="1"/>
    <col min="18" max="18" width="10.83203125" bestFit="1" customWidth="1"/>
  </cols>
  <sheetData>
    <row r="1" spans="1:18" x14ac:dyDescent="0.2">
      <c r="B1" s="1" t="s">
        <v>0</v>
      </c>
      <c r="C1" s="1" t="s">
        <v>1</v>
      </c>
      <c r="D1" s="1" t="s">
        <v>2</v>
      </c>
      <c r="E1" s="1" t="s">
        <v>3</v>
      </c>
      <c r="F1" s="1" t="s">
        <v>4</v>
      </c>
      <c r="G1" s="1" t="s">
        <v>5</v>
      </c>
      <c r="H1" s="1" t="s">
        <v>6</v>
      </c>
      <c r="J1" s="2" t="s">
        <v>7</v>
      </c>
      <c r="K1" s="2" t="s">
        <v>8</v>
      </c>
      <c r="L1" s="2" t="s">
        <v>9</v>
      </c>
      <c r="M1" s="2" t="s">
        <v>10</v>
      </c>
      <c r="N1" s="2" t="s">
        <v>11</v>
      </c>
      <c r="O1" s="2" t="s">
        <v>12</v>
      </c>
      <c r="P1" s="2" t="s">
        <v>13</v>
      </c>
      <c r="Q1" s="2" t="s">
        <v>14</v>
      </c>
      <c r="R1" s="2" t="s">
        <v>15</v>
      </c>
    </row>
    <row r="2" spans="1:18" x14ac:dyDescent="0.2">
      <c r="A2" s="1">
        <v>0</v>
      </c>
      <c r="B2">
        <v>5736</v>
      </c>
      <c r="C2">
        <v>2745.8646153846148</v>
      </c>
      <c r="D2">
        <v>941</v>
      </c>
      <c r="E2">
        <v>1175.189218011154</v>
      </c>
      <c r="F2">
        <v>1784812</v>
      </c>
      <c r="G2">
        <v>896314234.0861541</v>
      </c>
      <c r="H2">
        <v>2000</v>
      </c>
      <c r="J2" t="s">
        <v>16</v>
      </c>
      <c r="K2">
        <f>COUNT(J2:J21)</f>
        <v>19</v>
      </c>
      <c r="L2">
        <f>_xlfn.STDEV.S(J3:J21)</f>
        <v>455.7959555698863</v>
      </c>
      <c r="M2">
        <f>AVERAGE(J3:J21)</f>
        <v>18.229149797570916</v>
      </c>
      <c r="N2">
        <v>0</v>
      </c>
      <c r="O2">
        <f>L2</f>
        <v>455.7959555698863</v>
      </c>
      <c r="P2">
        <f>SQRT((POWER(L2, 2)/K2) + (POWER(O2, 2)/K2))</f>
        <v>147.87973531640171</v>
      </c>
      <c r="Q2">
        <f>ABS(M2-N2)/P2</f>
        <v>0.12327010025118076</v>
      </c>
      <c r="R2" s="3">
        <f>_xlfn.T.DIST(Q2,K2-2,TRUE)</f>
        <v>0.54833055381381679</v>
      </c>
    </row>
    <row r="3" spans="1:18" x14ac:dyDescent="0.2">
      <c r="A3" s="1">
        <v>1</v>
      </c>
      <c r="B3">
        <v>7002</v>
      </c>
      <c r="C3">
        <v>3054.455384615384</v>
      </c>
      <c r="D3">
        <v>734</v>
      </c>
      <c r="E3">
        <v>1585.8684852148931</v>
      </c>
      <c r="F3">
        <v>1985396</v>
      </c>
      <c r="G3">
        <v>1632221275.2061579</v>
      </c>
      <c r="H3">
        <v>2001</v>
      </c>
      <c r="J3" s="4">
        <f>C3-C2</f>
        <v>308.59076923076918</v>
      </c>
      <c r="N3" t="s">
        <v>19</v>
      </c>
    </row>
    <row r="4" spans="1:18" x14ac:dyDescent="0.2">
      <c r="A4" s="1">
        <v>2</v>
      </c>
      <c r="B4">
        <v>7209</v>
      </c>
      <c r="C4">
        <v>3558.9092307692308</v>
      </c>
      <c r="D4">
        <v>934</v>
      </c>
      <c r="E4">
        <v>1561.368653909881</v>
      </c>
      <c r="F4">
        <v>2313291</v>
      </c>
      <c r="G4">
        <v>1582178975.6446171</v>
      </c>
      <c r="H4">
        <v>2002</v>
      </c>
      <c r="J4" s="4">
        <f t="shared" ref="J4:J21" si="0">C4-C3</f>
        <v>504.45384615384683</v>
      </c>
    </row>
    <row r="5" spans="1:18" x14ac:dyDescent="0.2">
      <c r="A5" s="1">
        <v>3</v>
      </c>
      <c r="B5">
        <v>7183</v>
      </c>
      <c r="C5">
        <v>3723.956923076923</v>
      </c>
      <c r="D5">
        <v>993</v>
      </c>
      <c r="E5">
        <v>1554.9575238793809</v>
      </c>
      <c r="F5">
        <v>2420572</v>
      </c>
      <c r="G5">
        <v>1569212492.793844</v>
      </c>
      <c r="H5">
        <v>2003</v>
      </c>
      <c r="J5" s="4">
        <f t="shared" si="0"/>
        <v>165.04769230769216</v>
      </c>
    </row>
    <row r="6" spans="1:18" x14ac:dyDescent="0.2">
      <c r="A6" s="1">
        <v>4</v>
      </c>
      <c r="B6">
        <v>6560</v>
      </c>
      <c r="C6">
        <v>2871.5907692307692</v>
      </c>
      <c r="D6">
        <v>15</v>
      </c>
      <c r="E6">
        <v>1363.021979653261</v>
      </c>
      <c r="F6">
        <v>1866534</v>
      </c>
      <c r="G6">
        <v>1205730967.144613</v>
      </c>
      <c r="H6">
        <v>2004</v>
      </c>
      <c r="J6" s="4">
        <f t="shared" si="0"/>
        <v>-852.36615384615379</v>
      </c>
    </row>
    <row r="7" spans="1:18" x14ac:dyDescent="0.2">
      <c r="A7" s="1">
        <v>5</v>
      </c>
      <c r="B7">
        <v>7777</v>
      </c>
      <c r="C7">
        <v>3228.8830769230772</v>
      </c>
      <c r="D7">
        <v>869</v>
      </c>
      <c r="E7">
        <v>1432.2203484532861</v>
      </c>
      <c r="F7">
        <v>2098774</v>
      </c>
      <c r="G7">
        <v>1331264577.1138501</v>
      </c>
      <c r="H7">
        <v>2005</v>
      </c>
      <c r="J7" s="4">
        <f t="shared" si="0"/>
        <v>357.29230769230799</v>
      </c>
    </row>
    <row r="8" spans="1:18" x14ac:dyDescent="0.2">
      <c r="A8" s="1">
        <v>6</v>
      </c>
      <c r="B8">
        <v>7584</v>
      </c>
      <c r="C8">
        <v>3156.752307692308</v>
      </c>
      <c r="D8">
        <v>891</v>
      </c>
      <c r="E8">
        <v>1555.8928704201489</v>
      </c>
      <c r="F8">
        <v>2051889</v>
      </c>
      <c r="G8">
        <v>1571100903.1215379</v>
      </c>
      <c r="H8">
        <v>2006</v>
      </c>
      <c r="J8" s="4">
        <f t="shared" si="0"/>
        <v>-72.130769230769147</v>
      </c>
    </row>
    <row r="9" spans="1:18" x14ac:dyDescent="0.2">
      <c r="A9" s="1">
        <v>7</v>
      </c>
      <c r="B9">
        <v>6993</v>
      </c>
      <c r="C9">
        <v>3133.476923076923</v>
      </c>
      <c r="D9">
        <v>862</v>
      </c>
      <c r="E9">
        <v>1426.349821136296</v>
      </c>
      <c r="F9">
        <v>2036760</v>
      </c>
      <c r="G9">
        <v>1320373504.1538479</v>
      </c>
      <c r="H9">
        <v>2007</v>
      </c>
      <c r="J9" s="4">
        <f t="shared" si="0"/>
        <v>-23.275384615385065</v>
      </c>
    </row>
    <row r="10" spans="1:18" x14ac:dyDescent="0.2">
      <c r="A10" s="1">
        <v>8</v>
      </c>
      <c r="B10">
        <v>6426</v>
      </c>
      <c r="C10">
        <v>2819.1323076923081</v>
      </c>
      <c r="D10">
        <v>-1272</v>
      </c>
      <c r="E10">
        <v>1251.5059259235591</v>
      </c>
      <c r="F10">
        <v>1832436</v>
      </c>
      <c r="G10">
        <v>1016507336.621538</v>
      </c>
      <c r="H10">
        <v>2008</v>
      </c>
      <c r="J10" s="4">
        <f t="shared" si="0"/>
        <v>-314.34461538461483</v>
      </c>
    </row>
    <row r="11" spans="1:18" x14ac:dyDescent="0.2">
      <c r="A11" s="1">
        <v>9</v>
      </c>
      <c r="B11">
        <v>6451</v>
      </c>
      <c r="C11">
        <v>2559.4907692307688</v>
      </c>
      <c r="D11">
        <v>544</v>
      </c>
      <c r="E11">
        <v>1184.5989344532959</v>
      </c>
      <c r="F11">
        <v>1663669</v>
      </c>
      <c r="G11">
        <v>910725238.44461656</v>
      </c>
      <c r="H11">
        <v>2009</v>
      </c>
      <c r="J11" s="4">
        <f t="shared" si="0"/>
        <v>-259.64153846153931</v>
      </c>
    </row>
    <row r="12" spans="1:18" x14ac:dyDescent="0.2">
      <c r="A12" s="1">
        <v>10</v>
      </c>
      <c r="B12">
        <v>5736</v>
      </c>
      <c r="C12">
        <v>2745.8646153846148</v>
      </c>
      <c r="D12">
        <v>941</v>
      </c>
      <c r="E12">
        <v>1175.189218011154</v>
      </c>
      <c r="F12">
        <v>1784812</v>
      </c>
      <c r="G12">
        <v>896314234.0861541</v>
      </c>
      <c r="H12">
        <v>2010</v>
      </c>
      <c r="J12" s="4">
        <f t="shared" si="0"/>
        <v>186.37384615384599</v>
      </c>
    </row>
    <row r="13" spans="1:18" x14ac:dyDescent="0.2">
      <c r="A13" s="1">
        <v>11</v>
      </c>
      <c r="B13">
        <v>5269</v>
      </c>
      <c r="C13">
        <v>2454.5061538461541</v>
      </c>
      <c r="D13">
        <v>668</v>
      </c>
      <c r="E13">
        <v>1064.6860012059519</v>
      </c>
      <c r="F13">
        <v>1595429</v>
      </c>
      <c r="G13">
        <v>735678026.475384</v>
      </c>
      <c r="H13">
        <v>2011</v>
      </c>
      <c r="J13" s="4">
        <f t="shared" si="0"/>
        <v>-291.35846153846069</v>
      </c>
    </row>
    <row r="14" spans="1:18" x14ac:dyDescent="0.2">
      <c r="A14" s="1">
        <v>12</v>
      </c>
      <c r="B14">
        <v>6656</v>
      </c>
      <c r="C14">
        <v>2678.2415384615379</v>
      </c>
      <c r="D14">
        <v>831</v>
      </c>
      <c r="E14">
        <v>1273.6860337624951</v>
      </c>
      <c r="F14">
        <v>1740857</v>
      </c>
      <c r="G14">
        <v>1052857197.0784611</v>
      </c>
      <c r="H14">
        <v>2012</v>
      </c>
      <c r="J14" s="4">
        <f t="shared" si="0"/>
        <v>223.73538461538374</v>
      </c>
    </row>
    <row r="15" spans="1:18" x14ac:dyDescent="0.2">
      <c r="A15" s="1">
        <v>13</v>
      </c>
      <c r="B15">
        <v>8290</v>
      </c>
      <c r="C15">
        <v>3092.104615384615</v>
      </c>
      <c r="D15">
        <v>971</v>
      </c>
      <c r="E15">
        <v>1438.4304025350209</v>
      </c>
      <c r="F15">
        <v>2009868</v>
      </c>
      <c r="G15">
        <v>1342834232.886153</v>
      </c>
      <c r="H15">
        <v>2013</v>
      </c>
      <c r="J15" s="4">
        <f t="shared" si="0"/>
        <v>413.86307692307719</v>
      </c>
    </row>
    <row r="16" spans="1:18" x14ac:dyDescent="0.2">
      <c r="A16" s="1">
        <v>14</v>
      </c>
      <c r="B16">
        <v>6242</v>
      </c>
      <c r="C16">
        <v>2581.4907692307688</v>
      </c>
      <c r="D16">
        <v>389</v>
      </c>
      <c r="E16">
        <v>1183.36803974087</v>
      </c>
      <c r="F16">
        <v>1677969</v>
      </c>
      <c r="G16">
        <v>908833586.44461632</v>
      </c>
      <c r="H16">
        <v>2014</v>
      </c>
      <c r="J16" s="4">
        <f t="shared" si="0"/>
        <v>-510.61384615384623</v>
      </c>
    </row>
    <row r="17" spans="1:18" x14ac:dyDescent="0.2">
      <c r="A17" s="1">
        <v>15</v>
      </c>
      <c r="B17">
        <v>7916</v>
      </c>
      <c r="C17">
        <v>3574.941538461539</v>
      </c>
      <c r="D17">
        <v>1095</v>
      </c>
      <c r="E17">
        <v>1435.677054098453</v>
      </c>
      <c r="F17">
        <v>2323712</v>
      </c>
      <c r="G17">
        <v>1337698423.7784641</v>
      </c>
      <c r="H17">
        <v>2015</v>
      </c>
      <c r="J17" s="4">
        <f t="shared" si="0"/>
        <v>993.45076923077022</v>
      </c>
    </row>
    <row r="18" spans="1:18" x14ac:dyDescent="0.2">
      <c r="A18" s="1">
        <v>16</v>
      </c>
      <c r="B18">
        <v>7036</v>
      </c>
      <c r="C18">
        <v>2973.3876923076919</v>
      </c>
      <c r="D18">
        <v>970</v>
      </c>
      <c r="E18">
        <v>1211.546917237632</v>
      </c>
      <c r="F18">
        <v>1932702</v>
      </c>
      <c r="G18">
        <v>952632010.30153859</v>
      </c>
      <c r="H18">
        <v>2016</v>
      </c>
      <c r="J18" s="4">
        <f t="shared" si="0"/>
        <v>-601.55384615384719</v>
      </c>
    </row>
    <row r="19" spans="1:18" x14ac:dyDescent="0.2">
      <c r="A19" s="1">
        <v>17</v>
      </c>
      <c r="B19">
        <v>7068</v>
      </c>
      <c r="C19">
        <v>2865.6569230769228</v>
      </c>
      <c r="D19">
        <v>778</v>
      </c>
      <c r="E19">
        <v>1375.511155020861</v>
      </c>
      <c r="F19">
        <v>1862677</v>
      </c>
      <c r="G19">
        <v>1227928078.4938481</v>
      </c>
      <c r="H19">
        <v>2017</v>
      </c>
      <c r="J19" s="4">
        <f t="shared" si="0"/>
        <v>-107.73076923076906</v>
      </c>
    </row>
    <row r="20" spans="1:18" x14ac:dyDescent="0.2">
      <c r="A20" s="1">
        <v>18</v>
      </c>
      <c r="B20">
        <v>6657</v>
      </c>
      <c r="C20">
        <v>2557.666153846154</v>
      </c>
      <c r="D20">
        <v>695</v>
      </c>
      <c r="E20">
        <v>1181.771214197043</v>
      </c>
      <c r="F20">
        <v>1662483</v>
      </c>
      <c r="G20">
        <v>906382498.55538476</v>
      </c>
      <c r="H20">
        <v>2018</v>
      </c>
      <c r="J20" s="4">
        <f t="shared" si="0"/>
        <v>-307.99076923076882</v>
      </c>
    </row>
    <row r="21" spans="1:18" x14ac:dyDescent="0.2">
      <c r="A21" s="1">
        <v>19</v>
      </c>
      <c r="B21">
        <v>7209</v>
      </c>
      <c r="C21">
        <v>3092.2184615384622</v>
      </c>
      <c r="D21">
        <v>914</v>
      </c>
      <c r="E21">
        <v>1448.977333948515</v>
      </c>
      <c r="F21">
        <v>2009942</v>
      </c>
      <c r="G21">
        <v>1362598418.9784579</v>
      </c>
      <c r="H21">
        <v>2019</v>
      </c>
      <c r="J21" s="4">
        <f t="shared" si="0"/>
        <v>534.5523076923082</v>
      </c>
    </row>
    <row r="23" spans="1:18" x14ac:dyDescent="0.2">
      <c r="J23" s="2" t="s">
        <v>7</v>
      </c>
      <c r="K23" s="2" t="s">
        <v>8</v>
      </c>
      <c r="L23" s="2" t="s">
        <v>9</v>
      </c>
      <c r="M23" s="2" t="s">
        <v>10</v>
      </c>
      <c r="N23" s="2" t="s">
        <v>11</v>
      </c>
      <c r="O23" s="2" t="s">
        <v>17</v>
      </c>
      <c r="P23" s="2" t="s">
        <v>13</v>
      </c>
      <c r="Q23" s="2" t="s">
        <v>14</v>
      </c>
      <c r="R23" s="2" t="s">
        <v>15</v>
      </c>
    </row>
    <row r="24" spans="1:18" x14ac:dyDescent="0.2">
      <c r="J24" t="s">
        <v>18</v>
      </c>
      <c r="K24">
        <f>COUNT(J24:J43)</f>
        <v>19</v>
      </c>
      <c r="L24">
        <f>_xlfn.STDEV.S(J25:J43)</f>
        <v>0.14948404469897122</v>
      </c>
      <c r="M24">
        <f>AVERAGE(J25:J43)</f>
        <v>1.0043741127641115</v>
      </c>
      <c r="N24">
        <v>1</v>
      </c>
      <c r="O24">
        <f>L24</f>
        <v>0.14948404469897122</v>
      </c>
      <c r="P24">
        <f>SQRT((POWER(L24, 2)/K24) + (POWER(O24, 2)/K24))</f>
        <v>4.8499028334883086E-2</v>
      </c>
      <c r="Q24">
        <f>ABS(M24-N24)/P24</f>
        <v>9.0189698933934859E-2</v>
      </c>
      <c r="R24" s="3">
        <f>_xlfn.T.DIST(Q24,K24-2,TRUE)</f>
        <v>0.53540470901535653</v>
      </c>
    </row>
    <row r="25" spans="1:18" x14ac:dyDescent="0.2">
      <c r="J25" s="3">
        <f>C2/C3</f>
        <v>0.8989702809918021</v>
      </c>
      <c r="N25" t="s">
        <v>19</v>
      </c>
    </row>
    <row r="26" spans="1:18" x14ac:dyDescent="0.2">
      <c r="J26" s="3">
        <f t="shared" ref="J26:J43" si="1">C3/C4</f>
        <v>0.85825605165973484</v>
      </c>
    </row>
    <row r="27" spans="1:18" x14ac:dyDescent="0.2">
      <c r="J27" s="3">
        <f t="shared" si="1"/>
        <v>0.95567948402278469</v>
      </c>
    </row>
    <row r="28" spans="1:18" x14ac:dyDescent="0.2">
      <c r="J28" s="3">
        <f t="shared" si="1"/>
        <v>1.2968271673593945</v>
      </c>
    </row>
    <row r="29" spans="1:18" x14ac:dyDescent="0.2">
      <c r="J29" s="3">
        <f t="shared" si="1"/>
        <v>0.88934492232131701</v>
      </c>
    </row>
    <row r="30" spans="1:18" x14ac:dyDescent="0.2">
      <c r="J30" s="3">
        <f t="shared" si="1"/>
        <v>1.0228496765663249</v>
      </c>
    </row>
    <row r="31" spans="1:18" x14ac:dyDescent="0.2">
      <c r="J31" s="3">
        <f t="shared" si="1"/>
        <v>1.0074279738408061</v>
      </c>
    </row>
    <row r="32" spans="1:18" x14ac:dyDescent="0.2">
      <c r="J32" s="3">
        <f t="shared" si="1"/>
        <v>1.1115040307001169</v>
      </c>
    </row>
    <row r="33" spans="10:10" x14ac:dyDescent="0.2">
      <c r="J33" s="3">
        <f t="shared" si="1"/>
        <v>1.1014426547588496</v>
      </c>
    </row>
    <row r="34" spans="10:10" x14ac:dyDescent="0.2">
      <c r="J34" s="3">
        <f t="shared" si="1"/>
        <v>0.93212562443551483</v>
      </c>
    </row>
    <row r="35" spans="10:10" x14ac:dyDescent="0.2">
      <c r="J35" s="3">
        <f t="shared" si="1"/>
        <v>1.1187034960502782</v>
      </c>
    </row>
    <row r="36" spans="10:10" x14ac:dyDescent="0.2">
      <c r="J36" s="3">
        <f t="shared" si="1"/>
        <v>0.91646183460215314</v>
      </c>
    </row>
    <row r="37" spans="10:10" x14ac:dyDescent="0.2">
      <c r="J37" s="3">
        <f t="shared" si="1"/>
        <v>0.86615489176403615</v>
      </c>
    </row>
    <row r="38" spans="10:10" x14ac:dyDescent="0.2">
      <c r="J38" s="3">
        <f t="shared" si="1"/>
        <v>1.1977980522882128</v>
      </c>
    </row>
    <row r="39" spans="10:10" x14ac:dyDescent="0.2">
      <c r="J39" s="3">
        <f t="shared" si="1"/>
        <v>0.72210712859424897</v>
      </c>
    </row>
    <row r="40" spans="10:10" x14ac:dyDescent="0.2">
      <c r="J40" s="3">
        <f t="shared" si="1"/>
        <v>1.2023126172581189</v>
      </c>
    </row>
    <row r="41" spans="10:10" x14ac:dyDescent="0.2">
      <c r="J41" s="3">
        <f t="shared" si="1"/>
        <v>1.0375937427691435</v>
      </c>
    </row>
    <row r="42" spans="10:10" x14ac:dyDescent="0.2">
      <c r="J42" s="3">
        <f t="shared" si="1"/>
        <v>1.1204186749578791</v>
      </c>
    </row>
    <row r="43" spans="10:10" x14ac:dyDescent="0.2">
      <c r="J43" s="3">
        <f t="shared" si="1"/>
        <v>0.82712983757740255</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Fulford</cp:lastModifiedBy>
  <dcterms:created xsi:type="dcterms:W3CDTF">2019-12-16T14:29:12Z</dcterms:created>
  <dcterms:modified xsi:type="dcterms:W3CDTF">2019-12-16T23:18:56Z</dcterms:modified>
</cp:coreProperties>
</file>