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Oracle\tutoringSchema\radiosilence\"/>
    </mc:Choice>
  </mc:AlternateContent>
  <bookViews>
    <workbookView xWindow="0" yWindow="0" windowWidth="20490" windowHeight="7755" tabRatio="810" firstSheet="1" activeTab="3"/>
  </bookViews>
  <sheets>
    <sheet name="ts_radiosilence" sheetId="19" r:id="rId1"/>
    <sheet name="contacts" sheetId="7" r:id="rId2"/>
    <sheet name="expenseList" sheetId="14" r:id="rId3"/>
    <sheet name="expenses" sheetId="10" r:id="rId4"/>
    <sheet name="locationList" sheetId="12" r:id="rId5"/>
    <sheet name="logs" sheetId="4" r:id="rId6"/>
    <sheet name="payments" sheetId="9" r:id="rId7"/>
    <sheet name="subjectList" sheetId="13" r:id="rId8"/>
    <sheet name="tutors" sheetId="20" r:id="rId9"/>
    <sheet name="rs_contact_location" sheetId="17" r:id="rId10"/>
    <sheet name="rs_contact_subject" sheetId="18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0" l="1"/>
  <c r="J4" i="10"/>
  <c r="J2" i="10"/>
  <c r="J1" i="10"/>
  <c r="C4" i="17" l="1"/>
  <c r="C3" i="17"/>
  <c r="F3" i="12"/>
  <c r="G1" i="7"/>
  <c r="D1" i="20" l="1"/>
  <c r="A41" i="7" l="1"/>
  <c r="A42" i="7"/>
  <c r="A43" i="7"/>
  <c r="A44" i="7"/>
  <c r="A45" i="7"/>
  <c r="A46" i="7"/>
  <c r="A30" i="7"/>
  <c r="A31" i="7"/>
  <c r="A32" i="7"/>
  <c r="A33" i="7"/>
  <c r="A34" i="7"/>
  <c r="A35" i="7"/>
  <c r="A36" i="7"/>
  <c r="A37" i="7"/>
  <c r="A38" i="7"/>
  <c r="A39" i="7"/>
  <c r="A40" i="7"/>
  <c r="A24" i="7"/>
  <c r="A25" i="7"/>
  <c r="A26" i="7"/>
  <c r="A27" i="7"/>
  <c r="A28" i="7"/>
  <c r="A29" i="7"/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2" i="13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2" i="20"/>
  <c r="D2" i="20" s="1"/>
  <c r="A3" i="9"/>
  <c r="A4" i="9"/>
  <c r="A5" i="9"/>
  <c r="A6" i="9"/>
  <c r="A7" i="9"/>
  <c r="A8" i="9"/>
  <c r="A9" i="9"/>
  <c r="A10" i="9"/>
  <c r="A11" i="9"/>
  <c r="A12" i="9"/>
  <c r="A13" i="9"/>
  <c r="A14" i="9"/>
  <c r="A2" i="9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" i="4"/>
  <c r="A3" i="12"/>
  <c r="A4" i="12"/>
  <c r="A5" i="12"/>
  <c r="A6" i="12"/>
  <c r="A7" i="12"/>
  <c r="A8" i="12"/>
  <c r="A2" i="12"/>
  <c r="A2" i="10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" i="7"/>
  <c r="C1" i="18"/>
  <c r="C2" i="18" s="1"/>
  <c r="C1" i="17"/>
  <c r="C2" i="17" s="1"/>
  <c r="M2" i="4"/>
  <c r="M1" i="4"/>
  <c r="E3" i="19" l="1"/>
  <c r="E5" i="19"/>
  <c r="E8" i="19"/>
  <c r="E9" i="19"/>
  <c r="E2" i="19"/>
  <c r="F1" i="12"/>
  <c r="F2" i="12" s="1"/>
  <c r="E6" i="19" l="1"/>
  <c r="D1" i="14"/>
  <c r="D3" i="14" s="1"/>
  <c r="G4" i="7" l="1"/>
  <c r="G3" i="7"/>
  <c r="G2" i="7"/>
  <c r="E7" i="19"/>
  <c r="C6" i="19"/>
  <c r="E4" i="19"/>
  <c r="D6" i="14"/>
  <c r="D4" i="14"/>
  <c r="D2" i="14"/>
  <c r="D5" i="14"/>
  <c r="E1" i="9"/>
  <c r="E2" i="9" s="1"/>
  <c r="C4" i="19" l="1"/>
  <c r="C7" i="19"/>
  <c r="C1" i="13"/>
  <c r="C5" i="13" l="1"/>
  <c r="C9" i="13"/>
  <c r="C13" i="13"/>
  <c r="C17" i="13"/>
  <c r="C21" i="13"/>
  <c r="C25" i="13"/>
  <c r="C29" i="13"/>
  <c r="C3" i="13"/>
  <c r="C7" i="13"/>
  <c r="C11" i="13"/>
  <c r="C15" i="13"/>
  <c r="C19" i="13"/>
  <c r="C23" i="13"/>
  <c r="C27" i="13"/>
  <c r="C2" i="13"/>
  <c r="C26" i="13"/>
  <c r="C22" i="13"/>
  <c r="C18" i="13"/>
  <c r="C14" i="13"/>
  <c r="C10" i="13"/>
  <c r="C6" i="13"/>
  <c r="C28" i="13"/>
  <c r="C24" i="13"/>
  <c r="C20" i="13"/>
  <c r="C16" i="13"/>
  <c r="C12" i="13"/>
  <c r="C8" i="13"/>
  <c r="C4" i="13"/>
</calcChain>
</file>

<file path=xl/sharedStrings.xml><?xml version="1.0" encoding="utf-8"?>
<sst xmlns="http://schemas.openxmlformats.org/spreadsheetml/2006/main" count="326" uniqueCount="147">
  <si>
    <t>History</t>
  </si>
  <si>
    <t>Blackboard</t>
  </si>
  <si>
    <t>subject</t>
  </si>
  <si>
    <t>English</t>
  </si>
  <si>
    <t>Sociology</t>
  </si>
  <si>
    <t>Physics</t>
  </si>
  <si>
    <t>Math</t>
  </si>
  <si>
    <t>Accounting</t>
  </si>
  <si>
    <t>Biology</t>
  </si>
  <si>
    <t>A and P</t>
  </si>
  <si>
    <t>Medical Terminology</t>
  </si>
  <si>
    <t>APA</t>
  </si>
  <si>
    <t>Microsoft Applications</t>
  </si>
  <si>
    <t>Earth Science</t>
  </si>
  <si>
    <t>Proofreading</t>
  </si>
  <si>
    <t>Business Management</t>
  </si>
  <si>
    <t>Marketing</t>
  </si>
  <si>
    <t>Engineering</t>
  </si>
  <si>
    <t>CADD</t>
  </si>
  <si>
    <t>Microbiology</t>
  </si>
  <si>
    <t>Psychology</t>
  </si>
  <si>
    <t>Critical Thinking</t>
  </si>
  <si>
    <t>Economics</t>
  </si>
  <si>
    <t>Early Childhood Education</t>
  </si>
  <si>
    <t>date</t>
  </si>
  <si>
    <t>Tutors</t>
  </si>
  <si>
    <t>Insert</t>
  </si>
  <si>
    <t>Permissions:</t>
  </si>
  <si>
    <t>Research</t>
  </si>
  <si>
    <t>Administration</t>
  </si>
  <si>
    <t>View</t>
  </si>
  <si>
    <t>Edit</t>
  </si>
  <si>
    <t>Delete</t>
  </si>
  <si>
    <t>x</t>
  </si>
  <si>
    <t>Owns</t>
  </si>
  <si>
    <t>meetingLocation</t>
  </si>
  <si>
    <t>Computer Science</t>
  </si>
  <si>
    <t>Electrical Engineering</t>
  </si>
  <si>
    <t>datePaid</t>
  </si>
  <si>
    <t>object</t>
  </si>
  <si>
    <t>quantity</t>
  </si>
  <si>
    <t>description</t>
  </si>
  <si>
    <t>Advertising</t>
  </si>
  <si>
    <t>Mileage</t>
  </si>
  <si>
    <t>Meals</t>
  </si>
  <si>
    <t>Chemistry</t>
  </si>
  <si>
    <t>MLA</t>
  </si>
  <si>
    <t>W9 Employees</t>
  </si>
  <si>
    <t>Office Supplies</t>
  </si>
  <si>
    <t>Accountant</t>
  </si>
  <si>
    <t>Business cards</t>
  </si>
  <si>
    <t>quantity should be number of miles</t>
  </si>
  <si>
    <t>pens and such</t>
  </si>
  <si>
    <t>non-extravagent, related to business</t>
  </si>
  <si>
    <t>General Computer Help</t>
  </si>
  <si>
    <t>expenses</t>
  </si>
  <si>
    <t>appointmentMadeOn</t>
  </si>
  <si>
    <t>expenseList</t>
  </si>
  <si>
    <t>subjectList</t>
  </si>
  <si>
    <t>locationList</t>
  </si>
  <si>
    <t>contact_Id</t>
  </si>
  <si>
    <t>emailAddress</t>
  </si>
  <si>
    <t>phoneNumber</t>
  </si>
  <si>
    <t>expenseList_Id</t>
  </si>
  <si>
    <t>type</t>
  </si>
  <si>
    <t>expense_Id</t>
  </si>
  <si>
    <t>location_Id</t>
  </si>
  <si>
    <t>state</t>
  </si>
  <si>
    <t>city</t>
  </si>
  <si>
    <t>address</t>
  </si>
  <si>
    <t>contacts</t>
  </si>
  <si>
    <t>Initials</t>
  </si>
  <si>
    <t>keyLength</t>
  </si>
  <si>
    <t>RS</t>
  </si>
  <si>
    <t>references</t>
  </si>
  <si>
    <t>L</t>
  </si>
  <si>
    <t>logs</t>
  </si>
  <si>
    <t>AP</t>
  </si>
  <si>
    <t>log_Id</t>
  </si>
  <si>
    <t>RS, L</t>
  </si>
  <si>
    <t>timeStart</t>
  </si>
  <si>
    <t>lengthHours</t>
  </si>
  <si>
    <t>subject_Id</t>
  </si>
  <si>
    <t>tutor_Id</t>
  </si>
  <si>
    <t>rateCents</t>
  </si>
  <si>
    <t>discountCents</t>
  </si>
  <si>
    <t>payment_Id</t>
  </si>
  <si>
    <t>amountCents</t>
  </si>
  <si>
    <t>payments</t>
  </si>
  <si>
    <t>rs_contact_location</t>
  </si>
  <si>
    <t>EX</t>
  </si>
  <si>
    <t>rs_contact_subject</t>
  </si>
  <si>
    <t>PN</t>
  </si>
  <si>
    <t>S</t>
  </si>
  <si>
    <t>E</t>
  </si>
  <si>
    <t>capacity</t>
  </si>
  <si>
    <t>RS, S</t>
  </si>
  <si>
    <t>T</t>
  </si>
  <si>
    <t>tutors</t>
  </si>
  <si>
    <t>static</t>
  </si>
  <si>
    <t>RS, S, T, L</t>
  </si>
  <si>
    <t>keyGenerationMethod</t>
  </si>
  <si>
    <t>E008</t>
  </si>
  <si>
    <t>E009</t>
  </si>
  <si>
    <t>E011</t>
  </si>
  <si>
    <t>E018</t>
  </si>
  <si>
    <t>E24b</t>
  </si>
  <si>
    <t>/</t>
  </si>
  <si>
    <t>Key determined by schedule C: IRS document associated with self employment and</t>
  </si>
  <si>
    <t>dynamic</t>
  </si>
  <si>
    <t>intermediate</t>
  </si>
  <si>
    <t>initial concat entryNo</t>
  </si>
  <si>
    <t>Intention / Purpose</t>
  </si>
  <si>
    <t>Table Name</t>
  </si>
  <si>
    <t>source</t>
  </si>
  <si>
    <t>rateOffered</t>
  </si>
  <si>
    <t>hired</t>
  </si>
  <si>
    <t>James</t>
  </si>
  <si>
    <t>Fulford</t>
  </si>
  <si>
    <t>james.patrick.fulford@gmail.com</t>
  </si>
  <si>
    <t>603 732 7455</t>
  </si>
  <si>
    <t>Manchester Community College</t>
  </si>
  <si>
    <t>1066 Front Street</t>
  </si>
  <si>
    <t>Manchester</t>
  </si>
  <si>
    <t>NH</t>
  </si>
  <si>
    <t>RS0</t>
  </si>
  <si>
    <t>L0</t>
  </si>
  <si>
    <t>lastname</t>
  </si>
  <si>
    <t>firstname</t>
  </si>
  <si>
    <t>L1</t>
  </si>
  <si>
    <t>Manchester Barnes and Noble</t>
  </si>
  <si>
    <t>1741 South Willow Street</t>
  </si>
  <si>
    <t>MrTheEd</t>
  </si>
  <si>
    <t>Cauthorn</t>
  </si>
  <si>
    <t>null</t>
  </si>
  <si>
    <t>RS1</t>
  </si>
  <si>
    <t>cost</t>
  </si>
  <si>
    <t>tax</t>
  </si>
  <si>
    <t>Nothing Really</t>
  </si>
  <si>
    <t>Nowhere</t>
  </si>
  <si>
    <t>personclaimed</t>
  </si>
  <si>
    <t>dateIncurred</t>
  </si>
  <si>
    <t>17-APR-16</t>
  </si>
  <si>
    <t>Fake Data</t>
  </si>
  <si>
    <t>Thin Air</t>
  </si>
  <si>
    <t>Utopia</t>
  </si>
  <si>
    <t>Unreal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</si>
</sst>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F400]h:mm:ss\ AM/PM"/>
    <numFmt numFmtId="165" formatCode="_(* #,##0_);_(* \(#,##0\);_(* &quot;-&quot;??_);_(@_)"/>
    <numFmt numFmtId="168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2" borderId="0" xfId="0" applyFont="1" applyFill="1"/>
    <xf numFmtId="165" fontId="0" fillId="0" borderId="0" xfId="1" applyNumberFormat="1" applyFont="1"/>
    <xf numFmtId="165" fontId="0" fillId="0" borderId="0" xfId="0" applyNumberFormat="1"/>
    <xf numFmtId="165" fontId="0" fillId="3" borderId="0" xfId="1" applyNumberFormat="1" applyFont="1" applyFill="1"/>
    <xf numFmtId="165" fontId="0" fillId="4" borderId="0" xfId="1" applyNumberFormat="1" applyFont="1" applyFill="1"/>
    <xf numFmtId="165" fontId="0" fillId="3" borderId="0" xfId="0" applyNumberFormat="1" applyFill="1"/>
    <xf numFmtId="14" fontId="2" fillId="2" borderId="0" xfId="0" applyNumberFormat="1" applyFont="1" applyFill="1"/>
    <xf numFmtId="164" fontId="2" fillId="2" borderId="0" xfId="0" applyNumberFormat="1" applyFont="1" applyFill="1"/>
    <xf numFmtId="0" fontId="3" fillId="0" borderId="0" xfId="2"/>
    <xf numFmtId="168" fontId="0" fillId="0" borderId="0" xfId="0" applyNumberFormat="1"/>
    <xf numFmtId="49" fontId="0" fillId="0" borderId="0" xfId="0" applyNumberFormat="1"/>
    <xf numFmtId="49" fontId="2" fillId="2" borderId="0" xfId="0" applyNumberFormat="1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ames.patrick.fulford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2" sqref="C2"/>
    </sheetView>
  </sheetViews>
  <sheetFormatPr defaultRowHeight="15" x14ac:dyDescent="0.25"/>
  <cols>
    <col min="2" max="2" width="27.5703125" customWidth="1"/>
    <col min="3" max="3" width="10.140625" bestFit="1" customWidth="1"/>
    <col min="4" max="4" width="10.5703125" bestFit="1" customWidth="1"/>
    <col min="5" max="5" width="20.5703125" bestFit="1" customWidth="1"/>
    <col min="6" max="6" width="18.5703125" bestFit="1" customWidth="1"/>
    <col min="7" max="7" width="28.42578125" bestFit="1" customWidth="1"/>
    <col min="10" max="10" width="13.42578125" bestFit="1" customWidth="1"/>
    <col min="11" max="11" width="8.42578125" bestFit="1" customWidth="1"/>
    <col min="12" max="12" width="11" bestFit="1" customWidth="1"/>
    <col min="13" max="13" width="18.28515625" bestFit="1" customWidth="1"/>
  </cols>
  <sheetData>
    <row r="1" spans="1:7" s="3" customFormat="1" x14ac:dyDescent="0.25">
      <c r="A1" s="3" t="s">
        <v>71</v>
      </c>
      <c r="B1" s="3" t="s">
        <v>113</v>
      </c>
      <c r="C1" s="3" t="s">
        <v>72</v>
      </c>
      <c r="D1" s="3" t="s">
        <v>74</v>
      </c>
      <c r="E1" s="3" t="s">
        <v>95</v>
      </c>
      <c r="F1" s="3" t="s">
        <v>112</v>
      </c>
      <c r="G1" s="3" t="s">
        <v>101</v>
      </c>
    </row>
    <row r="2" spans="1:7" x14ac:dyDescent="0.25">
      <c r="A2" t="s">
        <v>73</v>
      </c>
      <c r="B2" t="s">
        <v>70</v>
      </c>
      <c r="C2">
        <v>10</v>
      </c>
      <c r="E2" s="4">
        <f>10^(C2-LEN(A2))</f>
        <v>100000000</v>
      </c>
      <c r="F2" s="4" t="s">
        <v>109</v>
      </c>
      <c r="G2" t="s">
        <v>111</v>
      </c>
    </row>
    <row r="3" spans="1:7" x14ac:dyDescent="0.25">
      <c r="A3" t="s">
        <v>94</v>
      </c>
      <c r="B3" t="s">
        <v>57</v>
      </c>
      <c r="C3" s="3">
        <v>4</v>
      </c>
      <c r="E3" s="7">
        <f>10^(C3-LEN(A3))</f>
        <v>1000</v>
      </c>
      <c r="F3" s="4" t="s">
        <v>99</v>
      </c>
      <c r="G3" t="s">
        <v>108</v>
      </c>
    </row>
    <row r="4" spans="1:7" x14ac:dyDescent="0.25">
      <c r="A4" t="s">
        <v>90</v>
      </c>
      <c r="B4" t="s">
        <v>55</v>
      </c>
      <c r="C4" s="8">
        <f>LOG10(E4)+LEN(A4)</f>
        <v>13</v>
      </c>
      <c r="D4" t="s">
        <v>94</v>
      </c>
      <c r="E4" s="6">
        <f>E6*10</f>
        <v>100000000000</v>
      </c>
      <c r="F4" s="4" t="s">
        <v>109</v>
      </c>
      <c r="G4" t="s">
        <v>111</v>
      </c>
    </row>
    <row r="5" spans="1:7" x14ac:dyDescent="0.25">
      <c r="A5" t="s">
        <v>75</v>
      </c>
      <c r="B5" t="s">
        <v>59</v>
      </c>
      <c r="C5" s="3">
        <v>5</v>
      </c>
      <c r="E5" s="7">
        <f>10^(C5-LEN(A5))</f>
        <v>10000</v>
      </c>
      <c r="F5" s="4" t="s">
        <v>99</v>
      </c>
      <c r="G5" t="s">
        <v>111</v>
      </c>
    </row>
    <row r="6" spans="1:7" x14ac:dyDescent="0.25">
      <c r="A6" t="s">
        <v>77</v>
      </c>
      <c r="B6" t="s">
        <v>76</v>
      </c>
      <c r="C6" s="8">
        <f>LOG10(E6)+LEN(A6)</f>
        <v>12</v>
      </c>
      <c r="D6" t="s">
        <v>100</v>
      </c>
      <c r="E6" s="6">
        <f>E2*100</f>
        <v>10000000000</v>
      </c>
      <c r="F6" s="4" t="s">
        <v>109</v>
      </c>
      <c r="G6" t="s">
        <v>111</v>
      </c>
    </row>
    <row r="7" spans="1:7" x14ac:dyDescent="0.25">
      <c r="A7" t="s">
        <v>92</v>
      </c>
      <c r="B7" t="s">
        <v>88</v>
      </c>
      <c r="C7" s="8">
        <f>LOG10(E7)+LEN(A7)</f>
        <v>13</v>
      </c>
      <c r="D7" t="s">
        <v>73</v>
      </c>
      <c r="E7" s="6">
        <f>E6*10</f>
        <v>100000000000</v>
      </c>
      <c r="F7" s="4" t="s">
        <v>109</v>
      </c>
      <c r="G7" t="s">
        <v>111</v>
      </c>
    </row>
    <row r="8" spans="1:7" x14ac:dyDescent="0.25">
      <c r="A8" t="s">
        <v>93</v>
      </c>
      <c r="B8" t="s">
        <v>58</v>
      </c>
      <c r="C8" s="3">
        <v>5</v>
      </c>
      <c r="E8" s="7">
        <f>10^(C8-LEN(A8))</f>
        <v>10000</v>
      </c>
      <c r="F8" s="4" t="s">
        <v>99</v>
      </c>
      <c r="G8" t="s">
        <v>111</v>
      </c>
    </row>
    <row r="9" spans="1:7" x14ac:dyDescent="0.25">
      <c r="A9" t="s">
        <v>97</v>
      </c>
      <c r="B9" t="s">
        <v>98</v>
      </c>
      <c r="C9" s="3">
        <v>5</v>
      </c>
      <c r="E9" s="7">
        <f>10^(C9-LEN(A9))</f>
        <v>10000</v>
      </c>
      <c r="F9" s="4" t="s">
        <v>99</v>
      </c>
      <c r="G9" t="s">
        <v>111</v>
      </c>
    </row>
    <row r="10" spans="1:7" x14ac:dyDescent="0.25">
      <c r="B10" t="s">
        <v>89</v>
      </c>
      <c r="C10" s="5" t="s">
        <v>107</v>
      </c>
      <c r="D10" t="s">
        <v>79</v>
      </c>
      <c r="E10" s="4"/>
      <c r="F10" s="4" t="s">
        <v>110</v>
      </c>
      <c r="G10" s="4" t="s">
        <v>107</v>
      </c>
    </row>
    <row r="11" spans="1:7" x14ac:dyDescent="0.25">
      <c r="B11" t="s">
        <v>91</v>
      </c>
      <c r="C11" s="5" t="s">
        <v>107</v>
      </c>
      <c r="D11" t="s">
        <v>96</v>
      </c>
      <c r="E11" s="4"/>
      <c r="F11" s="4" t="s">
        <v>110</v>
      </c>
      <c r="G11" s="4" t="s">
        <v>107</v>
      </c>
    </row>
    <row r="12" spans="1:7" x14ac:dyDescent="0.25">
      <c r="C12" s="5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90" zoomScaleNormal="90" workbookViewId="0">
      <selection activeCell="C4" sqref="C4"/>
    </sheetView>
  </sheetViews>
  <sheetFormatPr defaultRowHeight="15" x14ac:dyDescent="0.25"/>
  <cols>
    <col min="1" max="1" width="10.140625" bestFit="1" customWidth="1"/>
    <col min="2" max="2" width="10.85546875" bestFit="1" customWidth="1"/>
    <col min="3" max="3" width="59" style="3" customWidth="1"/>
  </cols>
  <sheetData>
    <row r="1" spans="1:3" s="3" customFormat="1" x14ac:dyDescent="0.25">
      <c r="A1" s="3" t="s">
        <v>60</v>
      </c>
      <c r="B1" s="3" t="s">
        <v>66</v>
      </c>
      <c r="C1" s="3" t="str">
        <f>"INSERT INTO rs_contact_location (" &amp; A1 &amp; ", " &amp; B1 &amp; ") values ("</f>
        <v>INSERT INTO rs_contact_location (contact_Id, location_Id) values (</v>
      </c>
    </row>
    <row r="2" spans="1:3" x14ac:dyDescent="0.25">
      <c r="A2" t="s">
        <v>125</v>
      </c>
      <c r="B2" t="s">
        <v>126</v>
      </c>
      <c r="C2" s="3" t="str">
        <f>$C$1 &amp; "'" &amp; A2 &amp; "', '" &amp; B2 &amp; "');"</f>
        <v>INSERT INTO rs_contact_location (contact_Id, location_Id) values ('RS0', 'L0');</v>
      </c>
    </row>
    <row r="3" spans="1:3" x14ac:dyDescent="0.25">
      <c r="A3" t="s">
        <v>125</v>
      </c>
      <c r="B3" t="s">
        <v>129</v>
      </c>
      <c r="C3" s="3" t="str">
        <f>$C$1 &amp; "'" &amp; A3 &amp; "', '" &amp; B3 &amp; "');"</f>
        <v>INSERT INTO rs_contact_location (contact_Id, location_Id) values ('RS0', 'L1');</v>
      </c>
    </row>
    <row r="4" spans="1:3" x14ac:dyDescent="0.25">
      <c r="A4" t="s">
        <v>135</v>
      </c>
      <c r="B4" t="s">
        <v>126</v>
      </c>
      <c r="C4" s="3" t="str">
        <f>$C$1 &amp; "'" &amp; A4 &amp; "', '" &amp; B4 &amp; "');"</f>
        <v>INSERT INTO rs_contact_location (contact_Id, location_Id) values ('RS1', 'L0');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90" zoomScaleNormal="90" workbookViewId="0">
      <selection activeCell="B2" sqref="B2"/>
    </sheetView>
  </sheetViews>
  <sheetFormatPr defaultRowHeight="15" x14ac:dyDescent="0.25"/>
  <cols>
    <col min="1" max="2" width="10.140625" bestFit="1" customWidth="1"/>
    <col min="3" max="3" width="58.28515625" style="3" customWidth="1"/>
  </cols>
  <sheetData>
    <row r="1" spans="1:3" s="3" customFormat="1" x14ac:dyDescent="0.25">
      <c r="A1" s="3" t="s">
        <v>60</v>
      </c>
      <c r="B1" s="3" t="s">
        <v>82</v>
      </c>
      <c r="C1" s="3" t="str">
        <f>"INSERT INTO rs_contact_subject (" &amp; A1 &amp; ", " &amp; B1 &amp; ") values ("</f>
        <v>INSERT INTO rs_contact_subject (contact_Id, subject_Id) values (</v>
      </c>
    </row>
    <row r="2" spans="1:3" x14ac:dyDescent="0.25">
      <c r="A2" t="s">
        <v>125</v>
      </c>
      <c r="C2" s="3" t="str">
        <f>$C$1 &amp; "'" &amp; A2 &amp; "', '" &amp; B2 &amp; "');"</f>
        <v>INSERT INTO rs_contact_subject (contact_Id, subject_Id) values ('RS0', '');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B1" zoomScale="90" zoomScaleNormal="90" workbookViewId="0">
      <selection activeCell="G3" sqref="G3"/>
    </sheetView>
  </sheetViews>
  <sheetFormatPr defaultRowHeight="15" x14ac:dyDescent="0.25"/>
  <cols>
    <col min="1" max="1" width="12" bestFit="1" customWidth="1"/>
    <col min="2" max="2" width="14.5703125" bestFit="1" customWidth="1"/>
    <col min="3" max="3" width="14.5703125" customWidth="1"/>
    <col min="4" max="4" width="31.28515625" bestFit="1" customWidth="1"/>
    <col min="5" max="5" width="14.140625" bestFit="1" customWidth="1"/>
    <col min="6" max="6" width="27.42578125" customWidth="1"/>
    <col min="7" max="7" width="96" style="3" customWidth="1"/>
    <col min="9" max="9" width="14.42578125" bestFit="1" customWidth="1"/>
  </cols>
  <sheetData>
    <row r="1" spans="1:14" s="3" customFormat="1" x14ac:dyDescent="0.25">
      <c r="A1" s="3" t="s">
        <v>60</v>
      </c>
      <c r="B1" s="3" t="s">
        <v>128</v>
      </c>
      <c r="C1" s="3" t="s">
        <v>127</v>
      </c>
      <c r="D1" s="3" t="s">
        <v>61</v>
      </c>
      <c r="E1" s="3" t="s">
        <v>62</v>
      </c>
      <c r="F1" s="3" t="s">
        <v>115</v>
      </c>
      <c r="G1" s="3" t="str">
        <f>"INSERT INTO contacts (" &amp;  A1 &amp; ", " &amp;B1 &amp; ", " &amp;C1 &amp; ", " &amp;D1 &amp; ", " &amp;E1 &amp; ", " &amp; F1 &amp;") values ("</f>
        <v>INSERT INTO contacts (contact_Id, firstname, lastname, emailAddress, phoneNumber, rateOffered) values (</v>
      </c>
      <c r="I1" s="3" t="s">
        <v>27</v>
      </c>
      <c r="J1" s="3" t="s">
        <v>30</v>
      </c>
      <c r="K1" s="3" t="s">
        <v>31</v>
      </c>
      <c r="L1" s="3" t="s">
        <v>26</v>
      </c>
      <c r="M1" s="3" t="s">
        <v>32</v>
      </c>
      <c r="N1" s="3" t="s">
        <v>34</v>
      </c>
    </row>
    <row r="2" spans="1:14" x14ac:dyDescent="0.25">
      <c r="A2" t="str">
        <f>"RS" &amp; ROW()-2</f>
        <v>RS0</v>
      </c>
      <c r="B2" t="s">
        <v>117</v>
      </c>
      <c r="C2" t="s">
        <v>118</v>
      </c>
      <c r="D2" s="11" t="s">
        <v>119</v>
      </c>
      <c r="E2" t="s">
        <v>120</v>
      </c>
      <c r="F2">
        <v>0</v>
      </c>
      <c r="G2" s="3" t="str">
        <f>G$1 &amp;"'" &amp; A2 &amp; "',  '" &amp; B2 &amp; "' , '" &amp; C2 &amp; "' ,  '" &amp; D2 &amp; "' ,  '" &amp; E2 &amp; "', " &amp; F2 &amp; "  );"</f>
        <v>INSERT INTO contacts (contact_Id, firstname, lastname, emailAddress, phoneNumber, rateOffered) values ('RS0',  'James' , 'Fulford' ,  'james.patrick.fulford@gmail.com' ,  '603 732 7455', 0  );</v>
      </c>
      <c r="I2" t="s">
        <v>7</v>
      </c>
    </row>
    <row r="3" spans="1:14" x14ac:dyDescent="0.25">
      <c r="A3" t="str">
        <f t="shared" ref="A3:A46" si="0">"RS" &amp; ROW()-2</f>
        <v>RS1</v>
      </c>
      <c r="B3" t="s">
        <v>132</v>
      </c>
      <c r="C3" t="s">
        <v>133</v>
      </c>
      <c r="D3" t="s">
        <v>134</v>
      </c>
      <c r="E3" t="s">
        <v>134</v>
      </c>
      <c r="F3">
        <v>20</v>
      </c>
      <c r="G3" s="3" t="str">
        <f t="shared" ref="G3:G4" si="1">G$1 &amp;"'" &amp; A3 &amp; "',  '" &amp; B3 &amp; "' , '" &amp; C3 &amp; "' ,  '" &amp; D3 &amp; "' ,  '" &amp; E3 &amp; "', " &amp; F3 &amp; "  );"</f>
        <v>INSERT INTO contacts (contact_Id, firstname, lastname, emailAddress, phoneNumber, rateOffered) values ('RS1',  'MrTheEd' , 'Cauthorn' ,  'null' ,  'null', 20  );</v>
      </c>
      <c r="I3" t="s">
        <v>16</v>
      </c>
      <c r="J3" t="s">
        <v>33</v>
      </c>
      <c r="K3" t="s">
        <v>33</v>
      </c>
      <c r="L3" t="s">
        <v>33</v>
      </c>
      <c r="M3" t="s">
        <v>33</v>
      </c>
      <c r="N3" t="s">
        <v>33</v>
      </c>
    </row>
    <row r="4" spans="1:14" x14ac:dyDescent="0.25">
      <c r="A4" t="str">
        <f t="shared" si="0"/>
        <v>RS2</v>
      </c>
      <c r="G4" s="3" t="str">
        <f t="shared" si="1"/>
        <v>INSERT INTO contacts (contact_Id, firstname, lastname, emailAddress, phoneNumber, rateOffered) values ('RS2',  '' , '' ,  '' ,  '',   );</v>
      </c>
      <c r="I4" t="s">
        <v>25</v>
      </c>
      <c r="J4" t="s">
        <v>33</v>
      </c>
    </row>
    <row r="5" spans="1:14" x14ac:dyDescent="0.25">
      <c r="A5" t="str">
        <f t="shared" si="0"/>
        <v>RS3</v>
      </c>
      <c r="I5" t="s">
        <v>28</v>
      </c>
    </row>
    <row r="6" spans="1:14" x14ac:dyDescent="0.25">
      <c r="A6" t="str">
        <f t="shared" si="0"/>
        <v>RS4</v>
      </c>
      <c r="I6" t="s">
        <v>29</v>
      </c>
      <c r="J6" t="s">
        <v>33</v>
      </c>
      <c r="K6" t="s">
        <v>33</v>
      </c>
      <c r="L6" t="s">
        <v>33</v>
      </c>
      <c r="M6" t="s">
        <v>33</v>
      </c>
    </row>
    <row r="7" spans="1:14" x14ac:dyDescent="0.25">
      <c r="A7" t="str">
        <f t="shared" si="0"/>
        <v>RS5</v>
      </c>
    </row>
    <row r="8" spans="1:14" x14ac:dyDescent="0.25">
      <c r="A8" t="str">
        <f t="shared" si="0"/>
        <v>RS6</v>
      </c>
    </row>
    <row r="9" spans="1:14" x14ac:dyDescent="0.25">
      <c r="A9" t="str">
        <f t="shared" si="0"/>
        <v>RS7</v>
      </c>
    </row>
    <row r="10" spans="1:14" x14ac:dyDescent="0.25">
      <c r="A10" t="str">
        <f t="shared" si="0"/>
        <v>RS8</v>
      </c>
    </row>
    <row r="11" spans="1:14" x14ac:dyDescent="0.25">
      <c r="A11" t="str">
        <f t="shared" si="0"/>
        <v>RS9</v>
      </c>
    </row>
    <row r="12" spans="1:14" x14ac:dyDescent="0.25">
      <c r="A12" t="str">
        <f t="shared" si="0"/>
        <v>RS10</v>
      </c>
    </row>
    <row r="13" spans="1:14" x14ac:dyDescent="0.25">
      <c r="A13" t="str">
        <f t="shared" si="0"/>
        <v>RS11</v>
      </c>
    </row>
    <row r="14" spans="1:14" x14ac:dyDescent="0.25">
      <c r="A14" t="str">
        <f t="shared" si="0"/>
        <v>RS12</v>
      </c>
    </row>
    <row r="15" spans="1:14" x14ac:dyDescent="0.25">
      <c r="A15" t="str">
        <f t="shared" si="0"/>
        <v>RS13</v>
      </c>
    </row>
    <row r="16" spans="1:14" x14ac:dyDescent="0.25">
      <c r="A16" t="str">
        <f t="shared" si="0"/>
        <v>RS14</v>
      </c>
    </row>
    <row r="17" spans="1:1" x14ac:dyDescent="0.25">
      <c r="A17" t="str">
        <f t="shared" si="0"/>
        <v>RS15</v>
      </c>
    </row>
    <row r="18" spans="1:1" x14ac:dyDescent="0.25">
      <c r="A18" t="str">
        <f t="shared" si="0"/>
        <v>RS16</v>
      </c>
    </row>
    <row r="19" spans="1:1" x14ac:dyDescent="0.25">
      <c r="A19" t="str">
        <f t="shared" si="0"/>
        <v>RS17</v>
      </c>
    </row>
    <row r="20" spans="1:1" x14ac:dyDescent="0.25">
      <c r="A20" t="str">
        <f t="shared" si="0"/>
        <v>RS18</v>
      </c>
    </row>
    <row r="21" spans="1:1" x14ac:dyDescent="0.25">
      <c r="A21" t="str">
        <f t="shared" si="0"/>
        <v>RS19</v>
      </c>
    </row>
    <row r="22" spans="1:1" x14ac:dyDescent="0.25">
      <c r="A22" t="str">
        <f t="shared" si="0"/>
        <v>RS20</v>
      </c>
    </row>
    <row r="23" spans="1:1" x14ac:dyDescent="0.25">
      <c r="A23" t="str">
        <f t="shared" si="0"/>
        <v>RS21</v>
      </c>
    </row>
    <row r="24" spans="1:1" x14ac:dyDescent="0.25">
      <c r="A24" t="str">
        <f>"RS" &amp; ROW()-2</f>
        <v>RS22</v>
      </c>
    </row>
    <row r="25" spans="1:1" x14ac:dyDescent="0.25">
      <c r="A25" t="str">
        <f t="shared" si="0"/>
        <v>RS23</v>
      </c>
    </row>
    <row r="26" spans="1:1" x14ac:dyDescent="0.25">
      <c r="A26" t="str">
        <f t="shared" si="0"/>
        <v>RS24</v>
      </c>
    </row>
    <row r="27" spans="1:1" x14ac:dyDescent="0.25">
      <c r="A27" t="str">
        <f t="shared" si="0"/>
        <v>RS25</v>
      </c>
    </row>
    <row r="28" spans="1:1" x14ac:dyDescent="0.25">
      <c r="A28" t="str">
        <f t="shared" si="0"/>
        <v>RS26</v>
      </c>
    </row>
    <row r="29" spans="1:1" x14ac:dyDescent="0.25">
      <c r="A29" t="str">
        <f t="shared" si="0"/>
        <v>RS27</v>
      </c>
    </row>
    <row r="30" spans="1:1" x14ac:dyDescent="0.25">
      <c r="A30" t="str">
        <f t="shared" si="0"/>
        <v>RS28</v>
      </c>
    </row>
    <row r="31" spans="1:1" x14ac:dyDescent="0.25">
      <c r="A31" t="str">
        <f t="shared" si="0"/>
        <v>RS29</v>
      </c>
    </row>
    <row r="32" spans="1:1" x14ac:dyDescent="0.25">
      <c r="A32" t="str">
        <f t="shared" si="0"/>
        <v>RS30</v>
      </c>
    </row>
    <row r="33" spans="1:1" x14ac:dyDescent="0.25">
      <c r="A33" t="str">
        <f t="shared" si="0"/>
        <v>RS31</v>
      </c>
    </row>
    <row r="34" spans="1:1" x14ac:dyDescent="0.25">
      <c r="A34" t="str">
        <f t="shared" si="0"/>
        <v>RS32</v>
      </c>
    </row>
    <row r="35" spans="1:1" x14ac:dyDescent="0.25">
      <c r="A35" t="str">
        <f t="shared" si="0"/>
        <v>RS33</v>
      </c>
    </row>
    <row r="36" spans="1:1" x14ac:dyDescent="0.25">
      <c r="A36" t="str">
        <f t="shared" si="0"/>
        <v>RS34</v>
      </c>
    </row>
    <row r="37" spans="1:1" x14ac:dyDescent="0.25">
      <c r="A37" t="str">
        <f t="shared" si="0"/>
        <v>RS35</v>
      </c>
    </row>
    <row r="38" spans="1:1" x14ac:dyDescent="0.25">
      <c r="A38" t="str">
        <f t="shared" si="0"/>
        <v>RS36</v>
      </c>
    </row>
    <row r="39" spans="1:1" x14ac:dyDescent="0.25">
      <c r="A39" t="str">
        <f t="shared" si="0"/>
        <v>RS37</v>
      </c>
    </row>
    <row r="40" spans="1:1" x14ac:dyDescent="0.25">
      <c r="A40" t="str">
        <f t="shared" si="0"/>
        <v>RS38</v>
      </c>
    </row>
    <row r="41" spans="1:1" x14ac:dyDescent="0.25">
      <c r="A41" t="str">
        <f t="shared" si="0"/>
        <v>RS39</v>
      </c>
    </row>
    <row r="42" spans="1:1" x14ac:dyDescent="0.25">
      <c r="A42" t="str">
        <f t="shared" si="0"/>
        <v>RS40</v>
      </c>
    </row>
    <row r="43" spans="1:1" x14ac:dyDescent="0.25">
      <c r="A43" t="str">
        <f t="shared" si="0"/>
        <v>RS41</v>
      </c>
    </row>
    <row r="44" spans="1:1" x14ac:dyDescent="0.25">
      <c r="A44" t="str">
        <f t="shared" si="0"/>
        <v>RS42</v>
      </c>
    </row>
    <row r="45" spans="1:1" x14ac:dyDescent="0.25">
      <c r="A45" t="str">
        <f t="shared" si="0"/>
        <v>RS43</v>
      </c>
    </row>
    <row r="46" spans="1:1" x14ac:dyDescent="0.25">
      <c r="A46" t="str">
        <f t="shared" si="0"/>
        <v>RS44</v>
      </c>
    </row>
  </sheetData>
  <hyperlinks>
    <hyperlink ref="D2" r:id="rId1"/>
  </hyperlink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90" zoomScaleNormal="90" workbookViewId="0">
      <selection activeCell="D2" sqref="D2:D6"/>
    </sheetView>
  </sheetViews>
  <sheetFormatPr defaultRowHeight="15" x14ac:dyDescent="0.25"/>
  <cols>
    <col min="1" max="1" width="14.42578125" bestFit="1" customWidth="1"/>
    <col min="2" max="2" width="14.5703125" bestFit="1" customWidth="1"/>
    <col min="3" max="3" width="33.28515625" bestFit="1" customWidth="1"/>
    <col min="4" max="4" width="60" style="3" customWidth="1"/>
    <col min="6" max="6" width="14.42578125" bestFit="1" customWidth="1"/>
  </cols>
  <sheetData>
    <row r="1" spans="1:11" s="3" customFormat="1" x14ac:dyDescent="0.25">
      <c r="A1" s="3" t="s">
        <v>63</v>
      </c>
      <c r="B1" s="3" t="s">
        <v>64</v>
      </c>
      <c r="C1" s="3" t="s">
        <v>41</v>
      </c>
      <c r="D1" s="3" t="str">
        <f>"INSERT INTO expenseList (" &amp; A1 &amp; ", " &amp; B1 &amp; ", " &amp;  C1 &amp; ") values ("</f>
        <v>INSERT INTO expenseList (expenseList_Id, type, description) values (</v>
      </c>
      <c r="F1" s="3" t="s">
        <v>27</v>
      </c>
      <c r="G1" s="3" t="s">
        <v>30</v>
      </c>
      <c r="H1" s="3" t="s">
        <v>31</v>
      </c>
      <c r="I1" s="3" t="s">
        <v>26</v>
      </c>
      <c r="J1" s="3" t="s">
        <v>32</v>
      </c>
      <c r="K1" s="3" t="s">
        <v>34</v>
      </c>
    </row>
    <row r="2" spans="1:11" x14ac:dyDescent="0.25">
      <c r="A2" t="s">
        <v>102</v>
      </c>
      <c r="B2" t="s">
        <v>42</v>
      </c>
      <c r="C2" t="s">
        <v>50</v>
      </c>
      <c r="D2" s="3" t="str">
        <f>D$1 &amp; "'" &amp; A2 &amp; "',  '" &amp; B2 &amp; "' ,  '" &amp; C2 &amp; "' );"</f>
        <v>INSERT INTO expenseList (expenseList_Id, type, description) values ('E008',  'Advertising' ,  'Business cards' );</v>
      </c>
      <c r="F2" t="s">
        <v>7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</row>
    <row r="3" spans="1:11" x14ac:dyDescent="0.25">
      <c r="A3" t="s">
        <v>103</v>
      </c>
      <c r="B3" t="s">
        <v>43</v>
      </c>
      <c r="C3" t="s">
        <v>51</v>
      </c>
      <c r="D3" s="3" t="str">
        <f t="shared" ref="D3:D6" si="0">D$1 &amp; "'" &amp; A3 &amp; "',  '" &amp; B3 &amp; "' ,  '" &amp; C3 &amp; "' );"</f>
        <v>INSERT INTO expenseList (expenseList_Id, type, description) values ('E009',  'Mileage' ,  'quantity should be number of miles' );</v>
      </c>
      <c r="F3" t="s">
        <v>16</v>
      </c>
      <c r="G3" t="s">
        <v>33</v>
      </c>
    </row>
    <row r="4" spans="1:11" x14ac:dyDescent="0.25">
      <c r="A4" t="s">
        <v>104</v>
      </c>
      <c r="B4" t="s">
        <v>47</v>
      </c>
      <c r="C4" t="s">
        <v>49</v>
      </c>
      <c r="D4" s="3" t="str">
        <f t="shared" si="0"/>
        <v>INSERT INTO expenseList (expenseList_Id, type, description) values ('E011',  'W9 Employees' ,  'Accountant' );</v>
      </c>
      <c r="F4" t="s">
        <v>25</v>
      </c>
      <c r="G4" t="s">
        <v>33</v>
      </c>
    </row>
    <row r="5" spans="1:11" x14ac:dyDescent="0.25">
      <c r="A5" t="s">
        <v>105</v>
      </c>
      <c r="B5" t="s">
        <v>48</v>
      </c>
      <c r="C5" t="s">
        <v>52</v>
      </c>
      <c r="D5" s="3" t="str">
        <f t="shared" si="0"/>
        <v>INSERT INTO expenseList (expenseList_Id, type, description) values ('E018',  'Office Supplies' ,  'pens and such' );</v>
      </c>
      <c r="F5" t="s">
        <v>28</v>
      </c>
      <c r="G5" t="s">
        <v>33</v>
      </c>
    </row>
    <row r="6" spans="1:11" x14ac:dyDescent="0.25">
      <c r="A6" t="s">
        <v>106</v>
      </c>
      <c r="B6" t="s">
        <v>44</v>
      </c>
      <c r="C6" t="s">
        <v>53</v>
      </c>
      <c r="D6" s="3" t="str">
        <f t="shared" si="0"/>
        <v>INSERT INTO expenseList (expenseList_Id, type, description) values ('E24b',  'Meals' ,  'non-extravagent, related to business' );</v>
      </c>
      <c r="F6" t="s">
        <v>29</v>
      </c>
      <c r="G6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zoomScale="90" zoomScaleNormal="90" workbookViewId="0">
      <selection activeCell="G5" sqref="G5"/>
    </sheetView>
  </sheetViews>
  <sheetFormatPr defaultRowHeight="15" x14ac:dyDescent="0.25"/>
  <cols>
    <col min="1" max="1" width="11.28515625" bestFit="1" customWidth="1"/>
    <col min="2" max="2" width="14.42578125" bestFit="1" customWidth="1"/>
    <col min="5" max="5" width="14.140625" bestFit="1" customWidth="1"/>
    <col min="6" max="6" width="14.28515625" style="13" bestFit="1" customWidth="1"/>
    <col min="7" max="8" width="14.28515625" customWidth="1"/>
    <col min="10" max="10" width="171.28515625" style="3" customWidth="1"/>
    <col min="11" max="11" width="14.42578125" bestFit="1" customWidth="1"/>
    <col min="13" max="13" width="14.42578125" bestFit="1" customWidth="1"/>
  </cols>
  <sheetData>
    <row r="1" spans="1:18" s="3" customFormat="1" x14ac:dyDescent="0.25">
      <c r="A1" s="3" t="s">
        <v>65</v>
      </c>
      <c r="B1" s="3" t="s">
        <v>63</v>
      </c>
      <c r="C1" s="3" t="s">
        <v>136</v>
      </c>
      <c r="D1" s="3" t="s">
        <v>137</v>
      </c>
      <c r="E1" s="3" t="s">
        <v>39</v>
      </c>
      <c r="F1" s="14" t="s">
        <v>141</v>
      </c>
      <c r="G1" s="3" t="s">
        <v>140</v>
      </c>
      <c r="H1" s="3" t="s">
        <v>114</v>
      </c>
      <c r="I1" s="3" t="s">
        <v>40</v>
      </c>
      <c r="J1" s="3" t="str">
        <f>"INSERT INTO expenses (" &amp;A1 &amp; ", " &amp;B1 &amp; ", " &amp; C1 &amp; ", " &amp; D1 &amp; ", " &amp; E1 &amp; ", " &amp; F1 &amp; ", " &amp; G1 &amp; ", " &amp; H1 &amp; ", " &amp; I1 &amp; ") values ("</f>
        <v>INSERT INTO expenses (expense_Id, expenseList_Id, cost, tax, object, dateIncurred, personclaimed, source, quantity) values (</v>
      </c>
      <c r="M1" s="3" t="s">
        <v>27</v>
      </c>
      <c r="N1" s="3" t="s">
        <v>30</v>
      </c>
      <c r="O1" s="3" t="s">
        <v>31</v>
      </c>
      <c r="P1" s="3" t="s">
        <v>26</v>
      </c>
      <c r="Q1" s="3" t="s">
        <v>32</v>
      </c>
      <c r="R1" s="3" t="s">
        <v>34</v>
      </c>
    </row>
    <row r="2" spans="1:18" x14ac:dyDescent="0.25">
      <c r="A2" t="str">
        <f>"EX" &amp; ROW()-2</f>
        <v>EX0</v>
      </c>
      <c r="B2" t="s">
        <v>102</v>
      </c>
      <c r="C2" s="12">
        <v>9.76</v>
      </c>
      <c r="D2">
        <v>0</v>
      </c>
      <c r="E2" t="s">
        <v>138</v>
      </c>
      <c r="F2" s="13" t="s">
        <v>142</v>
      </c>
      <c r="G2" t="s">
        <v>125</v>
      </c>
      <c r="H2" t="s">
        <v>139</v>
      </c>
      <c r="I2">
        <v>42</v>
      </c>
      <c r="J2" s="3" t="str">
        <f>J$1 &amp;"'" &amp; A2 &amp; "', '" &amp; B2 &amp; "', " &amp; C2 &amp; ", " &amp; D2 &amp; ", '"  &amp; E2 &amp; "' , '" &amp;  F2   &amp; "', '" &amp; G2 &amp; "', '" &amp; H2 &amp; "', "  &amp; I2 &amp; " );"</f>
        <v>INSERT INTO expenses (expense_Id, expenseList_Id, cost, tax, object, dateIncurred, personclaimed, source, quantity) values ('EX0', 'E008', 9.76, 0, 'Nothing Really' , '17-APR-16', 'RS0', 'Nowhere', 42 );</v>
      </c>
      <c r="M2" t="s">
        <v>7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</row>
    <row r="3" spans="1:18" x14ac:dyDescent="0.25">
      <c r="A3" t="str">
        <f t="shared" ref="A3:A19" si="0">"EX" &amp; ROW()-2</f>
        <v>EX1</v>
      </c>
      <c r="B3" t="s">
        <v>102</v>
      </c>
      <c r="C3">
        <v>10.24</v>
      </c>
      <c r="D3">
        <v>0</v>
      </c>
      <c r="E3" t="s">
        <v>143</v>
      </c>
      <c r="F3" s="13" t="s">
        <v>142</v>
      </c>
      <c r="G3" t="s">
        <v>125</v>
      </c>
      <c r="H3" t="s">
        <v>144</v>
      </c>
      <c r="I3">
        <v>1</v>
      </c>
      <c r="J3" s="3" t="str">
        <f t="shared" ref="J3:J4" si="1">J$1 &amp;"'" &amp; A3 &amp; "', '" &amp; B3 &amp; "', " &amp; C3 &amp; ", " &amp; D3 &amp; ", '"  &amp; E3 &amp; "' , '" &amp;  F3   &amp; "', '" &amp; G3 &amp; "', '" &amp; H3 &amp; "', "  &amp; I3 &amp; " );"</f>
        <v>INSERT INTO expenses (expense_Id, expenseList_Id, cost, tax, object, dateIncurred, personclaimed, source, quantity) values ('EX1', 'E008', 10.24, 0, 'Fake Data' , '17-APR-16', 'RS0', 'Thin Air', 1 );</v>
      </c>
      <c r="M3" t="s">
        <v>16</v>
      </c>
    </row>
    <row r="4" spans="1:18" x14ac:dyDescent="0.25">
      <c r="A4" t="str">
        <f t="shared" si="0"/>
        <v>EX2</v>
      </c>
      <c r="B4" t="s">
        <v>105</v>
      </c>
      <c r="C4">
        <v>42.72</v>
      </c>
      <c r="D4">
        <v>0</v>
      </c>
      <c r="E4" t="s">
        <v>146</v>
      </c>
      <c r="F4" s="13" t="s">
        <v>142</v>
      </c>
      <c r="G4" t="s">
        <v>125</v>
      </c>
      <c r="H4" t="s">
        <v>145</v>
      </c>
      <c r="I4">
        <v>1</v>
      </c>
      <c r="J4" s="3" t="str">
        <f t="shared" si="1"/>
        <v>INSERT INTO expenses (expense_Id, expenseList_Id, cost, tax, object, dateIncurred, personclaimed, source, quantity) values ('EX2', 'E018', 42.72, 0, 'Unreal Object' , '17-APR-16', 'RS0', 'Utopia', 1 );</v>
      </c>
      <c r="M4" t="s">
        <v>25</v>
      </c>
    </row>
    <row r="5" spans="1:18" x14ac:dyDescent="0.25">
      <c r="A5" t="str">
        <f t="shared" si="0"/>
        <v>EX3</v>
      </c>
      <c r="M5" t="s">
        <v>28</v>
      </c>
      <c r="N5" t="s">
        <v>33</v>
      </c>
    </row>
    <row r="6" spans="1:18" x14ac:dyDescent="0.25">
      <c r="A6" t="str">
        <f t="shared" si="0"/>
        <v>EX4</v>
      </c>
      <c r="M6" t="s">
        <v>29</v>
      </c>
      <c r="N6" t="s">
        <v>33</v>
      </c>
      <c r="O6" t="s">
        <v>33</v>
      </c>
      <c r="P6" t="s">
        <v>33</v>
      </c>
      <c r="Q6" t="s">
        <v>33</v>
      </c>
    </row>
    <row r="7" spans="1:18" x14ac:dyDescent="0.25">
      <c r="A7" t="str">
        <f t="shared" si="0"/>
        <v>EX5</v>
      </c>
    </row>
    <row r="8" spans="1:18" x14ac:dyDescent="0.25">
      <c r="A8" t="str">
        <f t="shared" si="0"/>
        <v>EX6</v>
      </c>
    </row>
    <row r="9" spans="1:18" x14ac:dyDescent="0.25">
      <c r="A9" t="str">
        <f t="shared" si="0"/>
        <v>EX7</v>
      </c>
    </row>
    <row r="10" spans="1:18" x14ac:dyDescent="0.25">
      <c r="A10" t="str">
        <f t="shared" si="0"/>
        <v>EX8</v>
      </c>
    </row>
    <row r="11" spans="1:18" x14ac:dyDescent="0.25">
      <c r="A11" t="str">
        <f t="shared" si="0"/>
        <v>EX9</v>
      </c>
    </row>
    <row r="12" spans="1:18" x14ac:dyDescent="0.25">
      <c r="A12" t="str">
        <f t="shared" si="0"/>
        <v>EX10</v>
      </c>
    </row>
    <row r="13" spans="1:18" x14ac:dyDescent="0.25">
      <c r="A13" t="str">
        <f t="shared" si="0"/>
        <v>EX11</v>
      </c>
    </row>
    <row r="14" spans="1:18" x14ac:dyDescent="0.25">
      <c r="A14" t="str">
        <f t="shared" si="0"/>
        <v>EX12</v>
      </c>
    </row>
    <row r="15" spans="1:18" x14ac:dyDescent="0.25">
      <c r="A15" t="str">
        <f t="shared" si="0"/>
        <v>EX13</v>
      </c>
    </row>
    <row r="16" spans="1:18" x14ac:dyDescent="0.25">
      <c r="A16" t="str">
        <f t="shared" si="0"/>
        <v>EX14</v>
      </c>
    </row>
    <row r="17" spans="1:1" x14ac:dyDescent="0.25">
      <c r="A17" t="str">
        <f t="shared" si="0"/>
        <v>EX15</v>
      </c>
    </row>
    <row r="18" spans="1:1" x14ac:dyDescent="0.25">
      <c r="A18" t="str">
        <f t="shared" si="0"/>
        <v>EX16</v>
      </c>
    </row>
    <row r="19" spans="1:1" x14ac:dyDescent="0.25">
      <c r="A19" t="str">
        <f t="shared" si="0"/>
        <v>EX17</v>
      </c>
    </row>
  </sheetData>
  <pageMargins left="0.7" right="0.7" top="0.75" bottom="0.75" header="0.3" footer="0.3"/>
  <ignoredErrors>
    <ignoredError sqref="F2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90" zoomScaleNormal="90" workbookViewId="0">
      <selection activeCell="F3" sqref="F3"/>
    </sheetView>
  </sheetViews>
  <sheetFormatPr defaultRowHeight="15" x14ac:dyDescent="0.25"/>
  <cols>
    <col min="1" max="1" width="10.85546875" bestFit="1" customWidth="1"/>
    <col min="2" max="2" width="36" bestFit="1" customWidth="1"/>
    <col min="3" max="3" width="26.7109375" bestFit="1" customWidth="1"/>
    <col min="4" max="4" width="11.42578125" bestFit="1" customWidth="1"/>
    <col min="5" max="5" width="5.5703125" bestFit="1" customWidth="1"/>
    <col min="6" max="6" width="74" style="3" customWidth="1"/>
    <col min="8" max="8" width="14.42578125" bestFit="1" customWidth="1"/>
  </cols>
  <sheetData>
    <row r="1" spans="1:13" s="3" customFormat="1" x14ac:dyDescent="0.25">
      <c r="A1" s="3" t="s">
        <v>66</v>
      </c>
      <c r="B1" s="3" t="s">
        <v>35</v>
      </c>
      <c r="C1" s="3" t="s">
        <v>69</v>
      </c>
      <c r="D1" s="3" t="s">
        <v>68</v>
      </c>
      <c r="E1" s="3" t="s">
        <v>67</v>
      </c>
      <c r="F1" s="3" t="str">
        <f>"INSERT INTO locationList (" &amp; A1 &amp; ", " &amp; B1 &amp; ", " &amp; C1 &amp; ", " &amp; D1 &amp; ", " &amp;  E1 &amp; ") values ("</f>
        <v>INSERT INTO locationList (location_Id, meetingLocation, address, city, state) values (</v>
      </c>
      <c r="H1" s="3" t="s">
        <v>27</v>
      </c>
      <c r="I1" s="3" t="s">
        <v>30</v>
      </c>
      <c r="J1" s="3" t="s">
        <v>31</v>
      </c>
      <c r="K1" s="3" t="s">
        <v>26</v>
      </c>
      <c r="L1" s="3" t="s">
        <v>32</v>
      </c>
      <c r="M1" s="3" t="s">
        <v>34</v>
      </c>
    </row>
    <row r="2" spans="1:13" x14ac:dyDescent="0.25">
      <c r="A2" t="str">
        <f>"L" &amp; ROW()-2</f>
        <v>L0</v>
      </c>
      <c r="B2" t="s">
        <v>121</v>
      </c>
      <c r="C2" t="s">
        <v>122</v>
      </c>
      <c r="D2" t="s">
        <v>123</v>
      </c>
      <c r="E2" t="s">
        <v>124</v>
      </c>
      <c r="F2" s="3" t="str">
        <f>F$1 &amp; "'" &amp; A2 &amp; "', '" &amp; B2 &amp; "',  '" &amp; C2 &amp; "',  '" &amp; D2 &amp; "',  '" &amp; E2 &amp; "' );"</f>
        <v>INSERT INTO locationList (location_Id, meetingLocation, address, city, state) values ('L0', 'Manchester Community College',  '1066 Front Street',  'Manchester',  'NH' );</v>
      </c>
      <c r="H2" t="s">
        <v>7</v>
      </c>
      <c r="I2" t="s">
        <v>33</v>
      </c>
    </row>
    <row r="3" spans="1:13" x14ac:dyDescent="0.25">
      <c r="A3" t="str">
        <f t="shared" ref="A3:A23" si="0">"L" &amp; ROW()-2</f>
        <v>L1</v>
      </c>
      <c r="B3" t="s">
        <v>130</v>
      </c>
      <c r="C3" t="s">
        <v>131</v>
      </c>
      <c r="D3" t="s">
        <v>123</v>
      </c>
      <c r="E3" t="s">
        <v>124</v>
      </c>
      <c r="F3" s="3" t="str">
        <f>F$1 &amp; "'" &amp; A3 &amp; "', '" &amp; B3 &amp; "',  '" &amp; C3 &amp; "',  '" &amp; D3 &amp; "',  '" &amp; E3 &amp; "' );"</f>
        <v>INSERT INTO locationList (location_Id, meetingLocation, address, city, state) values ('L1', 'Manchester Barnes and Noble',  '1741 South Willow Street',  'Manchester',  'NH' );</v>
      </c>
      <c r="H3" t="s">
        <v>16</v>
      </c>
      <c r="I3" t="s">
        <v>33</v>
      </c>
    </row>
    <row r="4" spans="1:13" x14ac:dyDescent="0.25">
      <c r="A4" t="str">
        <f t="shared" si="0"/>
        <v>L2</v>
      </c>
      <c r="H4" t="s">
        <v>25</v>
      </c>
      <c r="I4" t="s">
        <v>33</v>
      </c>
    </row>
    <row r="5" spans="1:13" x14ac:dyDescent="0.25">
      <c r="A5" t="str">
        <f t="shared" si="0"/>
        <v>L3</v>
      </c>
      <c r="H5" t="s">
        <v>28</v>
      </c>
      <c r="I5" t="s">
        <v>33</v>
      </c>
    </row>
    <row r="6" spans="1:13" x14ac:dyDescent="0.25">
      <c r="A6" t="str">
        <f t="shared" si="0"/>
        <v>L4</v>
      </c>
      <c r="H6" t="s">
        <v>29</v>
      </c>
      <c r="I6" t="s">
        <v>33</v>
      </c>
      <c r="J6" t="s">
        <v>33</v>
      </c>
      <c r="K6" t="s">
        <v>33</v>
      </c>
      <c r="L6" t="s">
        <v>33</v>
      </c>
      <c r="M6" t="s">
        <v>33</v>
      </c>
    </row>
    <row r="7" spans="1:13" x14ac:dyDescent="0.25">
      <c r="A7" t="str">
        <f t="shared" si="0"/>
        <v>L5</v>
      </c>
    </row>
    <row r="8" spans="1:13" x14ac:dyDescent="0.25">
      <c r="A8" t="str">
        <f t="shared" si="0"/>
        <v>L6</v>
      </c>
    </row>
    <row r="9" spans="1:13" x14ac:dyDescent="0.25">
      <c r="A9" t="str">
        <f t="shared" si="0"/>
        <v>L7</v>
      </c>
    </row>
    <row r="10" spans="1:13" x14ac:dyDescent="0.25">
      <c r="A10" t="str">
        <f t="shared" si="0"/>
        <v>L8</v>
      </c>
    </row>
    <row r="11" spans="1:13" x14ac:dyDescent="0.25">
      <c r="A11" t="str">
        <f t="shared" si="0"/>
        <v>L9</v>
      </c>
    </row>
    <row r="12" spans="1:13" x14ac:dyDescent="0.25">
      <c r="A12" t="str">
        <f t="shared" si="0"/>
        <v>L10</v>
      </c>
    </row>
    <row r="13" spans="1:13" x14ac:dyDescent="0.25">
      <c r="A13" t="str">
        <f t="shared" si="0"/>
        <v>L11</v>
      </c>
    </row>
    <row r="14" spans="1:13" x14ac:dyDescent="0.25">
      <c r="A14" t="str">
        <f t="shared" si="0"/>
        <v>L12</v>
      </c>
    </row>
    <row r="15" spans="1:13" x14ac:dyDescent="0.25">
      <c r="A15" t="str">
        <f t="shared" si="0"/>
        <v>L13</v>
      </c>
    </row>
    <row r="16" spans="1:13" x14ac:dyDescent="0.25">
      <c r="A16" t="str">
        <f t="shared" si="0"/>
        <v>L14</v>
      </c>
    </row>
    <row r="17" spans="1:1" x14ac:dyDescent="0.25">
      <c r="A17" t="str">
        <f t="shared" si="0"/>
        <v>L15</v>
      </c>
    </row>
    <row r="18" spans="1:1" x14ac:dyDescent="0.25">
      <c r="A18" t="str">
        <f t="shared" si="0"/>
        <v>L16</v>
      </c>
    </row>
    <row r="19" spans="1:1" x14ac:dyDescent="0.25">
      <c r="A19" t="str">
        <f t="shared" si="0"/>
        <v>L17</v>
      </c>
    </row>
    <row r="20" spans="1:1" x14ac:dyDescent="0.25">
      <c r="A20" t="str">
        <f t="shared" si="0"/>
        <v>L18</v>
      </c>
    </row>
    <row r="21" spans="1:1" x14ac:dyDescent="0.25">
      <c r="A21" t="str">
        <f t="shared" si="0"/>
        <v>L19</v>
      </c>
    </row>
    <row r="22" spans="1:1" x14ac:dyDescent="0.25">
      <c r="A22" t="str">
        <f t="shared" si="0"/>
        <v>L20</v>
      </c>
    </row>
    <row r="23" spans="1:1" x14ac:dyDescent="0.25">
      <c r="A23" t="str">
        <f t="shared" si="0"/>
        <v>L21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="90" zoomScaleNormal="9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0.42578125" style="1" bestFit="1" customWidth="1"/>
    <col min="3" max="3" width="20.42578125" style="1" bestFit="1" customWidth="1"/>
    <col min="4" max="4" width="11" bestFit="1" customWidth="1"/>
    <col min="5" max="5" width="11.85546875" style="1" bestFit="1" customWidth="1"/>
    <col min="6" max="7" width="10.140625" bestFit="1" customWidth="1"/>
    <col min="8" max="8" width="8.140625" style="2" bestFit="1" customWidth="1"/>
    <col min="9" max="9" width="10.85546875" bestFit="1" customWidth="1"/>
    <col min="10" max="10" width="9.5703125" bestFit="1" customWidth="1"/>
    <col min="11" max="11" width="13.7109375" bestFit="1" customWidth="1"/>
    <col min="12" max="12" width="9.7109375" bestFit="1" customWidth="1"/>
    <col min="13" max="13" width="136.85546875" style="3" customWidth="1"/>
    <col min="14" max="14" width="9.7109375" customWidth="1"/>
    <col min="16" max="16" width="14.42578125" bestFit="1" customWidth="1"/>
  </cols>
  <sheetData>
    <row r="1" spans="1:21" s="3" customFormat="1" x14ac:dyDescent="0.25">
      <c r="A1" s="3" t="s">
        <v>78</v>
      </c>
      <c r="B1" s="9" t="s">
        <v>24</v>
      </c>
      <c r="C1" s="9" t="s">
        <v>56</v>
      </c>
      <c r="D1" s="10" t="s">
        <v>80</v>
      </c>
      <c r="E1" s="3" t="s">
        <v>81</v>
      </c>
      <c r="F1" s="3" t="s">
        <v>60</v>
      </c>
      <c r="G1" s="3" t="s">
        <v>82</v>
      </c>
      <c r="H1" s="3" t="s">
        <v>83</v>
      </c>
      <c r="I1" s="3" t="s">
        <v>66</v>
      </c>
      <c r="J1" s="3" t="s">
        <v>84</v>
      </c>
      <c r="K1" s="3" t="s">
        <v>85</v>
      </c>
      <c r="M1" s="3" t="str">
        <f>"INSERT INTO logs (" &amp; A1 &amp; ", " &amp; B1 &amp; ", " &amp; I1 &amp; ", " &amp; C1 &amp; ", " &amp; F1 &amp; ", " &amp; G1 &amp; ", " &amp; D1 &amp; ", " &amp; E1 &amp; ", " &amp; H1 &amp; ", " &amp; J1 &amp; ", " &amp; K1 &amp; ") values ("</f>
        <v>INSERT INTO logs (log_Id, date, location_Id, appointmentMadeOn, contact_Id, subject_Id, timeStart, lengthHours, tutor_Id, rateCents, discountCents) values (</v>
      </c>
      <c r="P1" s="3" t="s">
        <v>27</v>
      </c>
      <c r="Q1" s="3" t="s">
        <v>30</v>
      </c>
      <c r="R1" s="3" t="s">
        <v>31</v>
      </c>
      <c r="S1" s="3" t="s">
        <v>26</v>
      </c>
      <c r="T1" s="3" t="s">
        <v>32</v>
      </c>
      <c r="U1" s="3" t="s">
        <v>34</v>
      </c>
    </row>
    <row r="2" spans="1:21" x14ac:dyDescent="0.25">
      <c r="A2" t="str">
        <f>"AP" &amp; ROW()-2</f>
        <v>AP0</v>
      </c>
      <c r="D2" s="2"/>
      <c r="E2"/>
      <c r="H2"/>
      <c r="M2" s="3" t="str">
        <f>M$1 &amp; "'" &amp; A2 &amp; "',  " &amp; B2 &amp; ",  " &amp; C2 &amp; ",  " &amp; D2 &amp; ",  " &amp; E2 &amp; ",  " &amp; F2 &amp; ",  " &amp; G2 &amp; ",  " &amp; H2 &amp; ",  " &amp; I2 &amp; ",  " &amp; J2 &amp; ",  " &amp; K2 &amp; " );"</f>
        <v>INSERT INTO logs (log_Id, date, location_Id, appointmentMadeOn, contact_Id, subject_Id, timeStart, lengthHours, tutor_Id, rateCents, discountCents) values ('AP0',  ,  ,  ,  ,  ,  ,  ,  ,  ,   );</v>
      </c>
      <c r="P2" t="s">
        <v>7</v>
      </c>
      <c r="Q2" t="s">
        <v>33</v>
      </c>
    </row>
    <row r="3" spans="1:21" x14ac:dyDescent="0.25">
      <c r="A3" t="str">
        <f t="shared" ref="A3:A19" si="0">"AP" &amp; ROW()-2</f>
        <v>AP1</v>
      </c>
      <c r="P3" t="s">
        <v>16</v>
      </c>
    </row>
    <row r="4" spans="1:21" x14ac:dyDescent="0.25">
      <c r="A4" t="str">
        <f t="shared" si="0"/>
        <v>AP2</v>
      </c>
      <c r="P4" t="s">
        <v>25</v>
      </c>
      <c r="S4" t="s">
        <v>33</v>
      </c>
    </row>
    <row r="5" spans="1:21" x14ac:dyDescent="0.25">
      <c r="A5" t="str">
        <f t="shared" si="0"/>
        <v>AP3</v>
      </c>
      <c r="P5" t="s">
        <v>28</v>
      </c>
      <c r="Q5" t="s">
        <v>33</v>
      </c>
    </row>
    <row r="6" spans="1:21" x14ac:dyDescent="0.25">
      <c r="A6" t="str">
        <f t="shared" si="0"/>
        <v>AP4</v>
      </c>
      <c r="P6" t="s">
        <v>29</v>
      </c>
      <c r="Q6" t="s">
        <v>33</v>
      </c>
      <c r="R6" t="s">
        <v>33</v>
      </c>
      <c r="S6" t="s">
        <v>33</v>
      </c>
      <c r="T6" t="s">
        <v>33</v>
      </c>
      <c r="U6" t="s">
        <v>33</v>
      </c>
    </row>
    <row r="7" spans="1:21" x14ac:dyDescent="0.25">
      <c r="A7" t="str">
        <f t="shared" si="0"/>
        <v>AP5</v>
      </c>
    </row>
    <row r="8" spans="1:21" x14ac:dyDescent="0.25">
      <c r="A8" t="str">
        <f t="shared" si="0"/>
        <v>AP6</v>
      </c>
    </row>
    <row r="9" spans="1:21" x14ac:dyDescent="0.25">
      <c r="A9" t="str">
        <f t="shared" si="0"/>
        <v>AP7</v>
      </c>
    </row>
    <row r="10" spans="1:21" x14ac:dyDescent="0.25">
      <c r="A10" t="str">
        <f t="shared" si="0"/>
        <v>AP8</v>
      </c>
    </row>
    <row r="11" spans="1:21" x14ac:dyDescent="0.25">
      <c r="A11" t="str">
        <f t="shared" si="0"/>
        <v>AP9</v>
      </c>
    </row>
    <row r="12" spans="1:21" x14ac:dyDescent="0.25">
      <c r="A12" t="str">
        <f t="shared" si="0"/>
        <v>AP10</v>
      </c>
    </row>
    <row r="13" spans="1:21" x14ac:dyDescent="0.25">
      <c r="A13" t="str">
        <f t="shared" si="0"/>
        <v>AP11</v>
      </c>
    </row>
    <row r="14" spans="1:21" x14ac:dyDescent="0.25">
      <c r="A14" t="str">
        <f t="shared" si="0"/>
        <v>AP12</v>
      </c>
    </row>
    <row r="15" spans="1:21" x14ac:dyDescent="0.25">
      <c r="A15" t="str">
        <f t="shared" si="0"/>
        <v>AP13</v>
      </c>
    </row>
    <row r="16" spans="1:21" x14ac:dyDescent="0.25">
      <c r="A16" t="str">
        <f t="shared" si="0"/>
        <v>AP14</v>
      </c>
    </row>
    <row r="17" spans="1:1" x14ac:dyDescent="0.25">
      <c r="A17" t="str">
        <f t="shared" si="0"/>
        <v>AP15</v>
      </c>
    </row>
    <row r="18" spans="1:1" x14ac:dyDescent="0.25">
      <c r="A18" t="str">
        <f t="shared" si="0"/>
        <v>AP16</v>
      </c>
    </row>
    <row r="19" spans="1:1" x14ac:dyDescent="0.25">
      <c r="A19" t="str">
        <f t="shared" si="0"/>
        <v>AP17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90" zoomScaleNormal="90" workbookViewId="0">
      <selection activeCell="A2" sqref="A2"/>
    </sheetView>
  </sheetViews>
  <sheetFormatPr defaultRowHeight="15" x14ac:dyDescent="0.25"/>
  <cols>
    <col min="1" max="1" width="13.28515625" bestFit="1" customWidth="1"/>
    <col min="2" max="2" width="9.7109375" bestFit="1" customWidth="1"/>
    <col min="3" max="3" width="12.85546875" bestFit="1" customWidth="1"/>
    <col min="4" max="4" width="10.140625" bestFit="1" customWidth="1"/>
    <col min="5" max="5" width="75.5703125" style="3" customWidth="1"/>
    <col min="7" max="7" width="14.42578125" bestFit="1" customWidth="1"/>
  </cols>
  <sheetData>
    <row r="1" spans="1:12" s="3" customFormat="1" x14ac:dyDescent="0.25">
      <c r="A1" s="3" t="s">
        <v>86</v>
      </c>
      <c r="B1" s="3" t="s">
        <v>38</v>
      </c>
      <c r="C1" s="3" t="s">
        <v>87</v>
      </c>
      <c r="D1" s="3" t="s">
        <v>60</v>
      </c>
      <c r="E1" s="3" t="str">
        <f>"INSERT INTO rs_payments (" &amp; A1 &amp; ", " &amp; B1 &amp; ", " &amp; C1 &amp; ", " &amp;  D1 &amp; ") values ("</f>
        <v>INSERT INTO rs_payments (payment_Id, datePaid, amountCents, contact_Id) values (</v>
      </c>
      <c r="G1" s="3" t="s">
        <v>27</v>
      </c>
      <c r="H1" s="3" t="s">
        <v>30</v>
      </c>
      <c r="I1" s="3" t="s">
        <v>31</v>
      </c>
      <c r="J1" s="3" t="s">
        <v>26</v>
      </c>
      <c r="K1" s="3" t="s">
        <v>32</v>
      </c>
      <c r="L1" s="3" t="s">
        <v>34</v>
      </c>
    </row>
    <row r="2" spans="1:12" x14ac:dyDescent="0.25">
      <c r="A2" t="str">
        <f>"P" &amp; ROW()-2</f>
        <v>P0</v>
      </c>
      <c r="B2" s="1"/>
      <c r="E2" s="3" t="str">
        <f>E$1 &amp; "'" &amp; A2 &amp; "',  " &amp; B2 &amp; " ,   " &amp; C2 &amp; ",  " &amp; D2 &amp; " );"</f>
        <v>INSERT INTO rs_payments (payment_Id, datePaid, amountCents, contact_Id) values ('P0',   ,   ,   );</v>
      </c>
      <c r="G2" t="s">
        <v>7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</row>
    <row r="3" spans="1:12" x14ac:dyDescent="0.25">
      <c r="A3" t="str">
        <f t="shared" ref="A3:A14" si="0">"P" &amp; ROW()-2</f>
        <v>P1</v>
      </c>
      <c r="G3" t="s">
        <v>16</v>
      </c>
      <c r="H3" t="s">
        <v>33</v>
      </c>
    </row>
    <row r="4" spans="1:12" x14ac:dyDescent="0.25">
      <c r="A4" t="str">
        <f t="shared" si="0"/>
        <v>P2</v>
      </c>
      <c r="G4" t="s">
        <v>25</v>
      </c>
      <c r="H4" t="s">
        <v>33</v>
      </c>
      <c r="J4" t="s">
        <v>33</v>
      </c>
    </row>
    <row r="5" spans="1:12" x14ac:dyDescent="0.25">
      <c r="A5" t="str">
        <f t="shared" si="0"/>
        <v>P3</v>
      </c>
      <c r="G5" t="s">
        <v>28</v>
      </c>
      <c r="H5" t="s">
        <v>33</v>
      </c>
    </row>
    <row r="6" spans="1:12" x14ac:dyDescent="0.25">
      <c r="A6" t="str">
        <f t="shared" si="0"/>
        <v>P4</v>
      </c>
      <c r="G6" t="s">
        <v>29</v>
      </c>
      <c r="H6" t="s">
        <v>33</v>
      </c>
      <c r="I6" t="s">
        <v>33</v>
      </c>
      <c r="J6" t="s">
        <v>33</v>
      </c>
      <c r="K6" t="s">
        <v>33</v>
      </c>
    </row>
    <row r="7" spans="1:12" x14ac:dyDescent="0.25">
      <c r="A7" t="str">
        <f t="shared" si="0"/>
        <v>P5</v>
      </c>
    </row>
    <row r="8" spans="1:12" x14ac:dyDescent="0.25">
      <c r="A8" t="str">
        <f t="shared" si="0"/>
        <v>P6</v>
      </c>
    </row>
    <row r="9" spans="1:12" x14ac:dyDescent="0.25">
      <c r="A9" t="str">
        <f t="shared" si="0"/>
        <v>P7</v>
      </c>
    </row>
    <row r="10" spans="1:12" x14ac:dyDescent="0.25">
      <c r="A10" t="str">
        <f t="shared" si="0"/>
        <v>P8</v>
      </c>
    </row>
    <row r="11" spans="1:12" x14ac:dyDescent="0.25">
      <c r="A11" t="str">
        <f t="shared" si="0"/>
        <v>P9</v>
      </c>
    </row>
    <row r="12" spans="1:12" x14ac:dyDescent="0.25">
      <c r="A12" t="str">
        <f t="shared" si="0"/>
        <v>P10</v>
      </c>
    </row>
    <row r="13" spans="1:12" x14ac:dyDescent="0.25">
      <c r="A13" t="str">
        <f t="shared" si="0"/>
        <v>P11</v>
      </c>
    </row>
    <row r="14" spans="1:12" x14ac:dyDescent="0.25">
      <c r="A14" t="str">
        <f t="shared" si="0"/>
        <v>P12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="90" zoomScaleNormal="90" workbookViewId="0">
      <selection activeCell="D8" sqref="D8"/>
    </sheetView>
  </sheetViews>
  <sheetFormatPr defaultRowHeight="15" x14ac:dyDescent="0.25"/>
  <cols>
    <col min="1" max="1" width="10.140625" bestFit="1" customWidth="1"/>
    <col min="2" max="2" width="24.42578125" bestFit="1" customWidth="1"/>
    <col min="3" max="3" width="45.7109375" style="3" customWidth="1"/>
    <col min="5" max="5" width="14.42578125" bestFit="1" customWidth="1"/>
  </cols>
  <sheetData>
    <row r="1" spans="1:10" s="3" customFormat="1" x14ac:dyDescent="0.25">
      <c r="A1" s="3" t="s">
        <v>82</v>
      </c>
      <c r="B1" s="3" t="s">
        <v>2</v>
      </c>
      <c r="C1" s="3" t="str">
        <f>"INSERT INTO subjects (" &amp; A1 &amp; ", " &amp;  B1 &amp; ") values ("</f>
        <v>INSERT INTO subjects (subject_Id, subject) values (</v>
      </c>
      <c r="E1" s="3" t="s">
        <v>27</v>
      </c>
      <c r="F1" s="3" t="s">
        <v>30</v>
      </c>
      <c r="G1" s="3" t="s">
        <v>31</v>
      </c>
      <c r="H1" s="3" t="s">
        <v>26</v>
      </c>
      <c r="I1" s="3" t="s">
        <v>32</v>
      </c>
      <c r="J1" s="3" t="s">
        <v>34</v>
      </c>
    </row>
    <row r="2" spans="1:10" x14ac:dyDescent="0.25">
      <c r="A2" t="str">
        <f>"S" &amp; ROW()-2</f>
        <v>S0</v>
      </c>
      <c r="B2" t="s">
        <v>6</v>
      </c>
      <c r="C2" s="3" t="str">
        <f>C$1 &amp; "'" &amp; A2 &amp; "',  '" &amp; B2 &amp; "' );"</f>
        <v>INSERT INTO subjects (subject_Id, subject) values ('S0',  'Math' );</v>
      </c>
      <c r="E2" t="s">
        <v>7</v>
      </c>
      <c r="F2" t="s">
        <v>33</v>
      </c>
    </row>
    <row r="3" spans="1:10" x14ac:dyDescent="0.25">
      <c r="A3" t="str">
        <f t="shared" ref="A3:A29" si="0">"S" &amp; ROW()-2</f>
        <v>S1</v>
      </c>
      <c r="B3" t="s">
        <v>3</v>
      </c>
      <c r="C3" s="3" t="str">
        <f t="shared" ref="C3:C29" si="1">C$1 &amp; "'" &amp; A3 &amp; "',  '" &amp; B3 &amp; "' );"</f>
        <v>INSERT INTO subjects (subject_Id, subject) values ('S1',  'English' );</v>
      </c>
      <c r="E3" t="s">
        <v>16</v>
      </c>
      <c r="F3" t="s">
        <v>33</v>
      </c>
    </row>
    <row r="4" spans="1:10" x14ac:dyDescent="0.25">
      <c r="A4" t="str">
        <f t="shared" si="0"/>
        <v>S2</v>
      </c>
      <c r="B4" t="s">
        <v>14</v>
      </c>
      <c r="C4" s="3" t="str">
        <f t="shared" si="1"/>
        <v>INSERT INTO subjects (subject_Id, subject) values ('S2',  'Proofreading' );</v>
      </c>
      <c r="E4" t="s">
        <v>25</v>
      </c>
      <c r="F4" t="s">
        <v>33</v>
      </c>
      <c r="H4" t="s">
        <v>33</v>
      </c>
    </row>
    <row r="5" spans="1:10" x14ac:dyDescent="0.25">
      <c r="A5" t="str">
        <f t="shared" si="0"/>
        <v>S3</v>
      </c>
      <c r="B5" t="s">
        <v>7</v>
      </c>
      <c r="C5" s="3" t="str">
        <f t="shared" si="1"/>
        <v>INSERT INTO subjects (subject_Id, subject) values ('S3',  'Accounting' );</v>
      </c>
      <c r="E5" t="s">
        <v>28</v>
      </c>
      <c r="F5" t="s">
        <v>33</v>
      </c>
    </row>
    <row r="6" spans="1:10" x14ac:dyDescent="0.25">
      <c r="A6" t="str">
        <f t="shared" si="0"/>
        <v>S4</v>
      </c>
      <c r="B6" t="s">
        <v>36</v>
      </c>
      <c r="C6" s="3" t="str">
        <f t="shared" si="1"/>
        <v>INSERT INTO subjects (subject_Id, subject) values ('S4',  'Computer Science' );</v>
      </c>
      <c r="E6" t="s">
        <v>29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</row>
    <row r="7" spans="1:10" x14ac:dyDescent="0.25">
      <c r="A7" t="str">
        <f t="shared" si="0"/>
        <v>S5</v>
      </c>
      <c r="B7" t="s">
        <v>37</v>
      </c>
      <c r="C7" s="3" t="str">
        <f t="shared" si="1"/>
        <v>INSERT INTO subjects (subject_Id, subject) values ('S5',  'Electrical Engineering' );</v>
      </c>
    </row>
    <row r="8" spans="1:10" x14ac:dyDescent="0.25">
      <c r="A8" t="str">
        <f t="shared" si="0"/>
        <v>S6</v>
      </c>
      <c r="B8" t="s">
        <v>0</v>
      </c>
      <c r="C8" s="3" t="str">
        <f t="shared" si="1"/>
        <v>INSERT INTO subjects (subject_Id, subject) values ('S6',  'History' );</v>
      </c>
    </row>
    <row r="9" spans="1:10" x14ac:dyDescent="0.25">
      <c r="A9" t="str">
        <f t="shared" si="0"/>
        <v>S7</v>
      </c>
      <c r="B9" t="s">
        <v>1</v>
      </c>
      <c r="C9" s="3" t="str">
        <f t="shared" si="1"/>
        <v>INSERT INTO subjects (subject_Id, subject) values ('S7',  'Blackboard' );</v>
      </c>
    </row>
    <row r="10" spans="1:10" x14ac:dyDescent="0.25">
      <c r="A10" t="str">
        <f t="shared" si="0"/>
        <v>S8</v>
      </c>
      <c r="B10" t="s">
        <v>54</v>
      </c>
      <c r="C10" s="3" t="str">
        <f t="shared" si="1"/>
        <v>INSERT INTO subjects (subject_Id, subject) values ('S8',  'General Computer Help' );</v>
      </c>
    </row>
    <row r="11" spans="1:10" x14ac:dyDescent="0.25">
      <c r="A11" t="str">
        <f t="shared" si="0"/>
        <v>S9</v>
      </c>
      <c r="B11" t="s">
        <v>12</v>
      </c>
      <c r="C11" s="3" t="str">
        <f t="shared" si="1"/>
        <v>INSERT INTO subjects (subject_Id, subject) values ('S9',  'Microsoft Applications' );</v>
      </c>
    </row>
    <row r="12" spans="1:10" x14ac:dyDescent="0.25">
      <c r="A12" t="str">
        <f t="shared" si="0"/>
        <v>S10</v>
      </c>
      <c r="B12" t="s">
        <v>15</v>
      </c>
      <c r="C12" s="3" t="str">
        <f t="shared" si="1"/>
        <v>INSERT INTO subjects (subject_Id, subject) values ('S10',  'Business Management' );</v>
      </c>
    </row>
    <row r="13" spans="1:10" x14ac:dyDescent="0.25">
      <c r="A13" t="str">
        <f t="shared" si="0"/>
        <v>S11</v>
      </c>
      <c r="B13" t="s">
        <v>19</v>
      </c>
      <c r="C13" s="3" t="str">
        <f t="shared" si="1"/>
        <v>INSERT INTO subjects (subject_Id, subject) values ('S11',  'Microbiology' );</v>
      </c>
    </row>
    <row r="14" spans="1:10" x14ac:dyDescent="0.25">
      <c r="A14" t="str">
        <f t="shared" si="0"/>
        <v>S12</v>
      </c>
      <c r="B14" t="s">
        <v>21</v>
      </c>
      <c r="C14" s="3" t="str">
        <f t="shared" si="1"/>
        <v>INSERT INTO subjects (subject_Id, subject) values ('S12',  'Critical Thinking' );</v>
      </c>
    </row>
    <row r="15" spans="1:10" x14ac:dyDescent="0.25">
      <c r="A15" t="str">
        <f t="shared" si="0"/>
        <v>S13</v>
      </c>
      <c r="B15" t="s">
        <v>17</v>
      </c>
      <c r="C15" s="3" t="str">
        <f t="shared" si="1"/>
        <v>INSERT INTO subjects (subject_Id, subject) values ('S13',  'Engineering' );</v>
      </c>
    </row>
    <row r="16" spans="1:10" x14ac:dyDescent="0.25">
      <c r="A16" t="str">
        <f t="shared" si="0"/>
        <v>S14</v>
      </c>
      <c r="B16" t="s">
        <v>20</v>
      </c>
      <c r="C16" s="3" t="str">
        <f t="shared" si="1"/>
        <v>INSERT INTO subjects (subject_Id, subject) values ('S14',  'Psychology' );</v>
      </c>
    </row>
    <row r="17" spans="1:3" x14ac:dyDescent="0.25">
      <c r="A17" t="str">
        <f t="shared" si="0"/>
        <v>S15</v>
      </c>
      <c r="B17" t="s">
        <v>22</v>
      </c>
      <c r="C17" s="3" t="str">
        <f t="shared" si="1"/>
        <v>INSERT INTO subjects (subject_Id, subject) values ('S15',  'Economics' );</v>
      </c>
    </row>
    <row r="18" spans="1:3" x14ac:dyDescent="0.25">
      <c r="A18" t="str">
        <f t="shared" si="0"/>
        <v>S16</v>
      </c>
      <c r="B18" t="s">
        <v>45</v>
      </c>
      <c r="C18" s="3" t="str">
        <f t="shared" si="1"/>
        <v>INSERT INTO subjects (subject_Id, subject) values ('S16',  'Chemistry' );</v>
      </c>
    </row>
    <row r="19" spans="1:3" x14ac:dyDescent="0.25">
      <c r="A19" t="str">
        <f t="shared" si="0"/>
        <v>S17</v>
      </c>
      <c r="B19" t="s">
        <v>13</v>
      </c>
      <c r="C19" s="3" t="str">
        <f t="shared" si="1"/>
        <v>INSERT INTO subjects (subject_Id, subject) values ('S17',  'Earth Science' );</v>
      </c>
    </row>
    <row r="20" spans="1:3" x14ac:dyDescent="0.25">
      <c r="A20" t="str">
        <f t="shared" si="0"/>
        <v>S18</v>
      </c>
      <c r="B20" t="s">
        <v>18</v>
      </c>
      <c r="C20" s="3" t="str">
        <f t="shared" si="1"/>
        <v>INSERT INTO subjects (subject_Id, subject) values ('S18',  'CADD' );</v>
      </c>
    </row>
    <row r="21" spans="1:3" x14ac:dyDescent="0.25">
      <c r="A21" t="str">
        <f t="shared" si="0"/>
        <v>S19</v>
      </c>
      <c r="B21" t="s">
        <v>23</v>
      </c>
      <c r="C21" s="3" t="str">
        <f t="shared" si="1"/>
        <v>INSERT INTO subjects (subject_Id, subject) values ('S19',  'Early Childhood Education' );</v>
      </c>
    </row>
    <row r="22" spans="1:3" x14ac:dyDescent="0.25">
      <c r="A22" t="str">
        <f t="shared" si="0"/>
        <v>S20</v>
      </c>
      <c r="B22" t="s">
        <v>4</v>
      </c>
      <c r="C22" s="3" t="str">
        <f t="shared" si="1"/>
        <v>INSERT INTO subjects (subject_Id, subject) values ('S20',  'Sociology' );</v>
      </c>
    </row>
    <row r="23" spans="1:3" x14ac:dyDescent="0.25">
      <c r="A23" t="str">
        <f t="shared" si="0"/>
        <v>S21</v>
      </c>
      <c r="B23" t="s">
        <v>9</v>
      </c>
      <c r="C23" s="3" t="str">
        <f t="shared" si="1"/>
        <v>INSERT INTO subjects (subject_Id, subject) values ('S21',  'A and P' );</v>
      </c>
    </row>
    <row r="24" spans="1:3" x14ac:dyDescent="0.25">
      <c r="A24" t="str">
        <f t="shared" si="0"/>
        <v>S22</v>
      </c>
      <c r="B24" t="s">
        <v>10</v>
      </c>
      <c r="C24" s="3" t="str">
        <f t="shared" si="1"/>
        <v>INSERT INTO subjects (subject_Id, subject) values ('S22',  'Medical Terminology' );</v>
      </c>
    </row>
    <row r="25" spans="1:3" x14ac:dyDescent="0.25">
      <c r="A25" t="str">
        <f t="shared" si="0"/>
        <v>S23</v>
      </c>
      <c r="B25" t="s">
        <v>16</v>
      </c>
      <c r="C25" s="3" t="str">
        <f t="shared" si="1"/>
        <v>INSERT INTO subjects (subject_Id, subject) values ('S23',  'Marketing' );</v>
      </c>
    </row>
    <row r="26" spans="1:3" x14ac:dyDescent="0.25">
      <c r="A26" t="str">
        <f t="shared" si="0"/>
        <v>S24</v>
      </c>
      <c r="B26" t="s">
        <v>8</v>
      </c>
      <c r="C26" s="3" t="str">
        <f t="shared" si="1"/>
        <v>INSERT INTO subjects (subject_Id, subject) values ('S24',  'Biology' );</v>
      </c>
    </row>
    <row r="27" spans="1:3" x14ac:dyDescent="0.25">
      <c r="A27" t="str">
        <f t="shared" si="0"/>
        <v>S25</v>
      </c>
      <c r="B27" t="s">
        <v>5</v>
      </c>
      <c r="C27" s="3" t="str">
        <f t="shared" si="1"/>
        <v>INSERT INTO subjects (subject_Id, subject) values ('S25',  'Physics' );</v>
      </c>
    </row>
    <row r="28" spans="1:3" x14ac:dyDescent="0.25">
      <c r="A28" t="str">
        <f t="shared" si="0"/>
        <v>S26</v>
      </c>
      <c r="B28" t="s">
        <v>11</v>
      </c>
      <c r="C28" s="3" t="str">
        <f t="shared" si="1"/>
        <v>INSERT INTO subjects (subject_Id, subject) values ('S26',  'APA' );</v>
      </c>
    </row>
    <row r="29" spans="1:3" x14ac:dyDescent="0.25">
      <c r="A29" t="str">
        <f t="shared" si="0"/>
        <v>S27</v>
      </c>
      <c r="B29" t="s">
        <v>46</v>
      </c>
      <c r="C29" s="3" t="str">
        <f t="shared" si="1"/>
        <v>INSERT INTO subjects (subject_Id, subject) values ('S27',  'MLA' 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90" zoomScaleNormal="90" workbookViewId="0">
      <selection activeCell="B2" sqref="B2"/>
    </sheetView>
  </sheetViews>
  <sheetFormatPr defaultRowHeight="15" x14ac:dyDescent="0.25"/>
  <cols>
    <col min="1" max="1" width="8.140625" bestFit="1" customWidth="1"/>
    <col min="2" max="2" width="10.140625" bestFit="1" customWidth="1"/>
    <col min="3" max="3" width="10.140625" customWidth="1"/>
    <col min="4" max="4" width="54" style="3" customWidth="1"/>
  </cols>
  <sheetData>
    <row r="1" spans="1:4" s="3" customFormat="1" x14ac:dyDescent="0.25">
      <c r="A1" s="3" t="s">
        <v>83</v>
      </c>
      <c r="B1" s="3" t="s">
        <v>60</v>
      </c>
      <c r="C1" s="3" t="s">
        <v>116</v>
      </c>
      <c r="D1" s="3" t="str">
        <f>"INSERT INTO tutors (" &amp; A1 &amp; ", " &amp; B1 &amp; ") values ("</f>
        <v>INSERT INTO tutors (tutor_Id, contact_Id) values (</v>
      </c>
    </row>
    <row r="2" spans="1:4" x14ac:dyDescent="0.25">
      <c r="A2" t="str">
        <f>"T" &amp; ROW()-2</f>
        <v>T0</v>
      </c>
      <c r="D2" s="3" t="str">
        <f>$D$1 &amp; "'" &amp; A2 &amp; "', '" &amp; B2 &amp; "');"</f>
        <v>INSERT INTO tutors (tutor_Id, contact_Id) values ('T0', '');</v>
      </c>
    </row>
    <row r="3" spans="1:4" x14ac:dyDescent="0.25">
      <c r="A3" t="str">
        <f t="shared" ref="A3:A17" si="0">"T" &amp; ROW()-2</f>
        <v>T1</v>
      </c>
    </row>
    <row r="4" spans="1:4" x14ac:dyDescent="0.25">
      <c r="A4" t="str">
        <f t="shared" si="0"/>
        <v>T2</v>
      </c>
    </row>
    <row r="5" spans="1:4" x14ac:dyDescent="0.25">
      <c r="A5" t="str">
        <f t="shared" si="0"/>
        <v>T3</v>
      </c>
    </row>
    <row r="6" spans="1:4" x14ac:dyDescent="0.25">
      <c r="A6" t="str">
        <f t="shared" si="0"/>
        <v>T4</v>
      </c>
    </row>
    <row r="7" spans="1:4" x14ac:dyDescent="0.25">
      <c r="A7" t="str">
        <f t="shared" si="0"/>
        <v>T5</v>
      </c>
    </row>
    <row r="8" spans="1:4" x14ac:dyDescent="0.25">
      <c r="A8" t="str">
        <f t="shared" si="0"/>
        <v>T6</v>
      </c>
    </row>
    <row r="9" spans="1:4" x14ac:dyDescent="0.25">
      <c r="A9" t="str">
        <f t="shared" si="0"/>
        <v>T7</v>
      </c>
    </row>
    <row r="10" spans="1:4" x14ac:dyDescent="0.25">
      <c r="A10" t="str">
        <f t="shared" si="0"/>
        <v>T8</v>
      </c>
    </row>
    <row r="11" spans="1:4" x14ac:dyDescent="0.25">
      <c r="A11" t="str">
        <f t="shared" si="0"/>
        <v>T9</v>
      </c>
    </row>
    <row r="12" spans="1:4" x14ac:dyDescent="0.25">
      <c r="A12" t="str">
        <f t="shared" si="0"/>
        <v>T10</v>
      </c>
    </row>
    <row r="13" spans="1:4" x14ac:dyDescent="0.25">
      <c r="A13" t="str">
        <f t="shared" si="0"/>
        <v>T11</v>
      </c>
    </row>
    <row r="14" spans="1:4" x14ac:dyDescent="0.25">
      <c r="A14" t="str">
        <f t="shared" si="0"/>
        <v>T12</v>
      </c>
    </row>
    <row r="15" spans="1:4" x14ac:dyDescent="0.25">
      <c r="A15" t="str">
        <f t="shared" si="0"/>
        <v>T13</v>
      </c>
    </row>
    <row r="16" spans="1:4" x14ac:dyDescent="0.25">
      <c r="A16" t="str">
        <f t="shared" si="0"/>
        <v>T14</v>
      </c>
    </row>
    <row r="17" spans="1:1" x14ac:dyDescent="0.25">
      <c r="A17" t="str">
        <f t="shared" si="0"/>
        <v>T15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ts_radiosilence</vt:lpstr>
      <vt:lpstr>contacts</vt:lpstr>
      <vt:lpstr>expenseList</vt:lpstr>
      <vt:lpstr>expenses</vt:lpstr>
      <vt:lpstr>locationList</vt:lpstr>
      <vt:lpstr>logs</vt:lpstr>
      <vt:lpstr>payments</vt:lpstr>
      <vt:lpstr>subjectList</vt:lpstr>
      <vt:lpstr>tutors</vt:lpstr>
      <vt:lpstr>rs_contact_location</vt:lpstr>
      <vt:lpstr>rs_contact_subject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Fulford</dc:creator>
  <cp:lastModifiedBy>James Fulford</cp:lastModifiedBy>
  <dcterms:created xsi:type="dcterms:W3CDTF">2016-02-19T15:47:32Z</dcterms:created>
  <dcterms:modified xsi:type="dcterms:W3CDTF">2016-04-18T03:12:32Z</dcterms:modified>
</cp:coreProperties>
</file>