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STUDENTS_MID\"/>
    </mc:Choice>
  </mc:AlternateContent>
  <bookViews>
    <workbookView xWindow="0" yWindow="0" windowWidth="28800" windowHeight="12435" tabRatio="901" activeTab="2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36" l="1"/>
  <c r="D11" i="136"/>
  <c r="E10" i="136"/>
  <c r="D10" i="136"/>
  <c r="E9" i="136"/>
  <c r="D9" i="136"/>
  <c r="F10" i="136" l="1"/>
  <c r="F11" i="136"/>
  <c r="B8" i="136"/>
  <c r="C8" i="136"/>
  <c r="D8" i="136"/>
  <c r="E8" i="136"/>
  <c r="F8" i="136"/>
  <c r="F9" i="136"/>
  <c r="C11" i="136"/>
  <c r="C10" i="136"/>
  <c r="C9" i="136"/>
  <c r="B11" i="136"/>
  <c r="B10" i="136"/>
  <c r="B9" i="136"/>
  <c r="H8" i="136" l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E13" i="132" l="1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<sst xmlns="http://schemas.openxmlformats.org/spreadsheetml/2006/main" count="704" uniqueCount="320">
  <si>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</si>
  <si>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</si>
  <si>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</si>
  <si>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</si>
  <si>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</si>
  <si>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</si>
  <si>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</si>
  <si>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</si>
  <si>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</si>
  <si>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</si>
  <si>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</si>
  <si>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</si>
  <si>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</si>
  <si>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</si>
  <si>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</si>
  <si>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</si>
  <si>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</si>
  <si>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</si>
  <si>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</si>
  <si>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</si>
  <si>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</si>
  <si>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</si>
  <si>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</si>
  <si>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</si>
  <si>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</si>
  <si>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</si>
  <si>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</si>
  <si>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</si>
  <si>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</si>
  <si>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</si>
  <si>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</si>
  <si>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</si>
  <si>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</si>
  <si>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</si>
  <si>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</si>
  <si>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</si>
  <si>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</si>
  <si>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</si>
  <si>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</si>
  <si>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</si>
  <si>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</si>
  <si>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</si>
  <si>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</si>
  <si>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</si>
  <si>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</si>
  <si>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</si>
  <si>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</si>
  <si>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</si>
  <si>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</si>
  <si>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</si>
  <si>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</si>
  <si>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</si>
  <si>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</si>
  <si>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</si>
  <si>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</si>
  <si>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</si>
  <si>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</si>
  <si>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</si>
  <si>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</si>
  <si>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</si>
  <si>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</si>
  <si>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</si>
  <si>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</si>
  <si>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</si>
  <si>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</si>
  <si>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</si>
  <si>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</si>
  <si>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</si>
  <si>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</si>
  <si>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</si>
  <si>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</si>
  <si>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</si>
  <si>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</si>
  <si>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</si>
  <si>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</si>
  <si>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</si>
  <si>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</si>
  <si>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</si>
  <si>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</si>
  <si>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</si>
  <si>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</si>
  <si>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</si>
  <si>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</si>
  <si>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</si>
  <si>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</si>
  <si>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</si>
  <si>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</si>
  <si>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</si>
  <si>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</si>
  <si>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</si>
  <si>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</si>
  <si>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</si>
  <si>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</si>
  <si>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</si>
  <si>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</si>
  <si>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</si>
  <si>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</si>
  <si>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</si>
  <si>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</si>
  <si>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</si>
  <si>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</si>
  <si>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</si>
  <si>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</si>
  <si>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</si>
  <si>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</si>
  <si>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</si>
  <si>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</si>
  <si>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</si>
  <si>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</si>
  <si>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</si>
  <si>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</si>
  <si>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</si>
  <si>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</si>
  <si>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</si>
  <si>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</si>
  <si>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</si>
  <si>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</si>
  <si>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</si>
  <si>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</si>
  <si>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</si>
  <si>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</si>
  <si>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</si>
  <si>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</si>
  <si>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</si>
  <si>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</si>
  <si>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</si>
  <si>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</si>
  <si>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</si>
  <si>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</si>
  <si>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</si>
  <si>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</si>
  <si>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</si>
  <si>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</si>
  <si>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</si>
  <si>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</si>
  <si>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</si>
  <si>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</si>
  <si>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</si>
  <si>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</si>
  <si>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</si>
  <si>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</si>
  <si>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</si>
  <si>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</si>
  <si>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</si>
  <si>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</si>
  <si>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</si>
  <si>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</si>
  <si>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</si>
  <si>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</si>
  <si>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</si>
  <si>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</si>
  <si>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</si>
  <si>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</si>
  <si>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</si>
  <si>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</si>
  <si>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</si>
  <si>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</si>
  <si>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</si>
  <si>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</si>
  <si>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</si>
  <si>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</si>
  <si>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</si>
  <si>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</si>
  <si>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</si>
  <si>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</si>
  <si>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</si>
  <si>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</si>
  <si>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</si>
  <si>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</si>
  <si>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</si>
  <si>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</si>
  <si>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</si>
  <si>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</si>
  <si>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</si>
  <si>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</si>
  <si>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</si>
  <si>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</si>
  <si>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</si>
  <si>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</si>
  <si>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</si>
  <si>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</si>
  <si>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</si>
  <si>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</si>
  <si>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</si>
  <si>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</si>
  <si>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</si>
  <si>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</si>
  <si>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</si>
  <si>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</si>
  <si>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</si>
  <si>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</si>
  <si>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</si>
  <si>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</si>
  <si>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</si>
  <si>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</si>
  <si>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</si>
  <si>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</si>
  <si>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</si>
  <si>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</si>
  <si>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</si>
  <si>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</si>
  <si>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</si>
  <si>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</si>
  <si>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</si>
  <si>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</si>
  <si>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</si>
  <si>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</si>
  <si>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</si>
  <si>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</si>
  <si>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</si>
  <si>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</si>
  <si>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</si>
  <si>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</si>
  <si>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</si>
  <si>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</si>
  <si>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</si>
  <si>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</si>
  <si>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</si>
  <si>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</si>
  <si>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</si>
  <si>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</si>
  <si>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</si>
  <si>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</si>
  <si>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</si>
  <si>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</si>
  <si>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</si>
  <si>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</si>
  <si>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</si>
  <si>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</si>
  <si>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</si>
  <si>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</si>
  <si>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</si>
  <si>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</si>
  <si>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</si>
  <si>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</si>
  <si>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</si>
  <si>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</si>
  <si>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</si>
  <si>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</si>
  <si>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</si>
  <si>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</si>
  <si>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</si>
  <si>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</si>
  <si>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</si>
  <si>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</si>
  <si>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</si>
  <si>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</si>
  <si>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</si>
  <si>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</si>
  <si>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</si>
  <si>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</si>
  <si>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</si>
  <si>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</si>
  <si>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</si>
  <si>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</si>
  <si>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</si>
  <si>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</si>
  <si>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</si>
  <si>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</si>
  <si>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</si>
  <si>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</si>
  <si>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</si>
  <si>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</si>
  <si>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</si>
  <si>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</si>
  <si>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</si>
  <si>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</si>
  <si>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</si>
  <si>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</si>
  <si>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</si>
  <si>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</si>
  <si>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</si>
  <si>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</si>
  <si>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</si>
  <si>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</si>
  <si>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</si>
  <si>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</si>
  <si>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</si>
  <si>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</si>
  <si>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</si>
  <si>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</si>
  <si>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</si>
  <si>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</si>
  <si>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</si>
  <si>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</si>
  <si>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</si>
  <si>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</si>
  <si>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</si>
  <si>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</si>
  <si>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</si>
  <si>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</si>
  <si>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</si>
  <si>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</si>
  <si>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</si>
  <si>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</si>
  <si>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</si>
  <si>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</si>
  <si>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</si>
  <si>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</si>
  <si>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</si>
  <si>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</si>
  <si>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</si>
  <si>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</si>
  <si>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</si>
  <si>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</si>
  <si>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</si>
  <si>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</si>
  <si>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</si>
  <si>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</si>
  <si>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</si>
  <si>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</si>
  <si>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</si>
  <si>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TRANSF_HV-MV</t>
  </si>
  <si>
    <t>TRANSF_MV-LV</t>
  </si>
  <si>
    <t>Electricity Transformation  High Voltage to High Voltage</t>
  </si>
  <si>
    <t>Electricity Transformation  High Voltage to Middle Voltage</t>
  </si>
  <si>
    <t>Electricity Transformation  Middle Voltage to Low Voltage</t>
  </si>
  <si>
    <t>ELEC_HV-HV</t>
  </si>
  <si>
    <t>ELEC_MV-MV</t>
  </si>
  <si>
    <t>ELEC_LV-LV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</si>
</sst>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1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=""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=""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=""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0" zoomScale="130" zoomScaleNormal="130" workbookViewId="0">
      <selection activeCell="H35" sqref="H35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8" t="s">
        <v>266</v>
      </c>
      <c r="C2" s="188"/>
    </row>
    <row r="4" spans="2:10" x14ac:dyDescent="0.2">
      <c r="B4" s="209" t="s">
        <v>238</v>
      </c>
      <c r="C4" s="209"/>
    </row>
    <row r="5" spans="2:10" ht="13.5" thickBot="1" x14ac:dyDescent="0.25">
      <c r="B5" s="209" t="s">
        <v>239</v>
      </c>
      <c r="C5" s="209"/>
    </row>
    <row r="6" spans="2:10" ht="51" x14ac:dyDescent="0.2">
      <c r="B6" s="295" t="s">
        <v>0</v>
      </c>
      <c r="C6" s="298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1" x14ac:dyDescent="0.2">
      <c r="B7" s="296"/>
      <c r="C7" s="299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7"/>
      <c r="C8" s="300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75" x14ac:dyDescent="0.2">
      <c r="B9" s="215" t="s">
        <v>12</v>
      </c>
      <c r="C9" s="283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75" x14ac:dyDescent="0.2">
      <c r="B10" s="215" t="s">
        <v>13</v>
      </c>
      <c r="C10" s="283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75" x14ac:dyDescent="0.2">
      <c r="B11" s="215" t="s">
        <v>14</v>
      </c>
      <c r="C11" s="283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75" x14ac:dyDescent="0.2">
      <c r="B12" s="215" t="s">
        <v>15</v>
      </c>
      <c r="C12" s="283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75" x14ac:dyDescent="0.2">
      <c r="B13" s="215" t="s">
        <v>16</v>
      </c>
      <c r="C13" s="283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75" x14ac:dyDescent="0.2">
      <c r="B14" s="215" t="s">
        <v>17</v>
      </c>
      <c r="C14" s="283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75" x14ac:dyDescent="0.2">
      <c r="B15" s="217" t="s">
        <v>18</v>
      </c>
      <c r="C15" s="284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5" thickBot="1" x14ac:dyDescent="0.25">
      <c r="B16" s="218" t="s">
        <v>19</v>
      </c>
      <c r="C16" s="285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">
      <c r="B17" s="211" t="s">
        <v>237</v>
      </c>
      <c r="C17" s="211"/>
    </row>
    <row r="18" spans="2:7" x14ac:dyDescent="0.2">
      <c r="B18" s="211" t="s">
        <v>20</v>
      </c>
      <c r="C18" s="211"/>
    </row>
    <row r="19" spans="2:7" x14ac:dyDescent="0.2">
      <c r="B19" s="290" t="s">
        <v>268</v>
      </c>
      <c r="C19" s="211"/>
    </row>
    <row r="20" spans="2:7" x14ac:dyDescent="0.2">
      <c r="B20" s="211" t="s">
        <v>269</v>
      </c>
      <c r="C20" s="211"/>
    </row>
    <row r="21" spans="2:7" x14ac:dyDescent="0.2">
      <c r="B21" s="209"/>
      <c r="C21" s="209"/>
      <c r="D21" s="209"/>
      <c r="E21" s="209"/>
      <c r="F21" s="209"/>
    </row>
    <row r="22" spans="2:7" x14ac:dyDescent="0.2">
      <c r="B22" s="209"/>
      <c r="C22" s="209"/>
      <c r="D22" s="209"/>
      <c r="E22" s="209"/>
      <c r="F22" s="209"/>
    </row>
    <row r="23" spans="2:7" ht="15" x14ac:dyDescent="0.2">
      <c r="B23" s="188" t="s">
        <v>310</v>
      </c>
      <c r="C23" s="188"/>
      <c r="D23" s="209"/>
      <c r="E23" s="209"/>
      <c r="F23" s="209"/>
    </row>
    <row r="25" spans="2:7" x14ac:dyDescent="0.2">
      <c r="B25" s="209" t="s">
        <v>247</v>
      </c>
      <c r="C25" s="209"/>
      <c r="D25" s="209"/>
      <c r="E25" s="209"/>
      <c r="F25" s="209"/>
    </row>
    <row r="26" spans="2:7" ht="13.5" thickBot="1" x14ac:dyDescent="0.25">
      <c r="B26" s="209" t="s">
        <v>246</v>
      </c>
      <c r="C26" s="209"/>
      <c r="D26" s="209"/>
      <c r="E26" s="209"/>
      <c r="F26" s="209"/>
    </row>
    <row r="27" spans="2:7" ht="31.7" customHeight="1" x14ac:dyDescent="0.2">
      <c r="B27" s="293" t="s">
        <v>21</v>
      </c>
      <c r="C27" s="291" t="s">
        <v>240</v>
      </c>
      <c r="D27" s="212" t="s">
        <v>22</v>
      </c>
      <c r="E27" s="222" t="s">
        <v>23</v>
      </c>
      <c r="F27" s="209"/>
    </row>
    <row r="28" spans="2:7" ht="31.7" customHeight="1" x14ac:dyDescent="0.2">
      <c r="B28" s="294"/>
      <c r="C28" s="292"/>
      <c r="D28" s="139" t="s">
        <v>245</v>
      </c>
      <c r="E28" s="289" t="s">
        <v>143</v>
      </c>
      <c r="F28" s="209"/>
    </row>
    <row r="29" spans="2:7" x14ac:dyDescent="0.2">
      <c r="B29" s="223" t="s">
        <v>24</v>
      </c>
      <c r="C29" s="286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">
      <c r="B30" s="223" t="s">
        <v>24</v>
      </c>
      <c r="C30" s="286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">
      <c r="B31" s="223" t="s">
        <v>24</v>
      </c>
      <c r="C31" s="286" t="s">
        <v>241</v>
      </c>
      <c r="D31" s="208" t="s">
        <v>243</v>
      </c>
      <c r="E31" s="224">
        <v>0.9515253427786764</v>
      </c>
      <c r="F31" s="209"/>
      <c r="G31" s="143"/>
    </row>
    <row r="32" spans="2:7" ht="13.5" thickBot="1" x14ac:dyDescent="0.25">
      <c r="B32" s="225" t="s">
        <v>25</v>
      </c>
      <c r="C32" s="287" t="s">
        <v>242</v>
      </c>
      <c r="D32" s="226" t="s">
        <v>244</v>
      </c>
      <c r="E32" s="227">
        <v>0.85899999999999999</v>
      </c>
      <c r="F32" s="209"/>
    </row>
    <row r="33" spans="2:16" x14ac:dyDescent="0.2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">
      <c r="B34" s="290" t="s">
        <v>20</v>
      </c>
      <c r="C34" s="209"/>
      <c r="D34" s="209"/>
      <c r="E34" s="210"/>
      <c r="F34" s="209"/>
    </row>
    <row r="35" spans="2:16" x14ac:dyDescent="0.2">
      <c r="B35" s="290" t="s">
        <v>268</v>
      </c>
      <c r="C35" s="209"/>
      <c r="D35" s="209"/>
      <c r="E35" s="210"/>
      <c r="F35" s="209"/>
    </row>
    <row r="36" spans="2:16" x14ac:dyDescent="0.2">
      <c r="B36" s="209"/>
      <c r="C36" s="209"/>
      <c r="D36" s="209"/>
      <c r="E36" s="210"/>
      <c r="F36" s="209"/>
    </row>
    <row r="37" spans="2:16" x14ac:dyDescent="0.2">
      <c r="B37" s="209"/>
      <c r="C37" s="209"/>
      <c r="D37" s="209"/>
      <c r="E37" s="210"/>
      <c r="F37" s="209"/>
    </row>
    <row r="38" spans="2:16" ht="15" x14ac:dyDescent="0.2">
      <c r="B38" s="188" t="s">
        <v>267</v>
      </c>
      <c r="C38" s="188"/>
      <c r="D38" s="209"/>
      <c r="E38" s="210"/>
      <c r="F38" s="209"/>
    </row>
    <row r="39" spans="2:16" x14ac:dyDescent="0.2">
      <c r="B39" s="209"/>
      <c r="C39" s="209"/>
      <c r="D39" s="209"/>
      <c r="E39" s="210"/>
      <c r="F39" s="209"/>
    </row>
    <row r="40" spans="2:16" x14ac:dyDescent="0.2">
      <c r="B40" s="209" t="s">
        <v>249</v>
      </c>
      <c r="C40" s="209"/>
      <c r="D40" s="209"/>
      <c r="E40" s="210"/>
      <c r="F40" s="209"/>
    </row>
    <row r="41" spans="2:16" ht="13.5" thickBot="1" x14ac:dyDescent="0.25">
      <c r="B41" s="209" t="s">
        <v>248</v>
      </c>
      <c r="C41" s="209"/>
      <c r="D41" s="209"/>
      <c r="E41" s="210"/>
      <c r="F41" s="209"/>
    </row>
    <row r="42" spans="2:16" ht="24.75" customHeight="1" x14ac:dyDescent="0.2">
      <c r="B42" s="293" t="s">
        <v>21</v>
      </c>
      <c r="C42" s="291" t="s">
        <v>240</v>
      </c>
      <c r="D42" s="228" t="s">
        <v>26</v>
      </c>
      <c r="E42" s="213" t="s">
        <v>27</v>
      </c>
      <c r="F42" s="209"/>
    </row>
    <row r="43" spans="2:16" ht="24.75" customHeight="1" x14ac:dyDescent="0.2">
      <c r="B43" s="294"/>
      <c r="C43" s="292"/>
      <c r="D43" s="140" t="s">
        <v>35</v>
      </c>
      <c r="E43" s="288" t="s">
        <v>250</v>
      </c>
      <c r="F43" s="209"/>
    </row>
    <row r="44" spans="2:16" x14ac:dyDescent="0.2">
      <c r="B44" s="223" t="s">
        <v>24</v>
      </c>
      <c r="C44" s="286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5" thickBot="1" x14ac:dyDescent="0.25">
      <c r="B45" s="225" t="s">
        <v>25</v>
      </c>
      <c r="C45" s="287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">
      <c r="B46" s="211" t="s">
        <v>237</v>
      </c>
      <c r="C46" s="209"/>
      <c r="D46" s="209"/>
      <c r="E46" s="209"/>
      <c r="F46" s="209"/>
    </row>
    <row r="47" spans="2:16" x14ac:dyDescent="0.2">
      <c r="B47" s="290" t="s">
        <v>20</v>
      </c>
      <c r="C47" s="209"/>
      <c r="D47" s="209"/>
      <c r="E47" s="209"/>
      <c r="F47" s="209"/>
    </row>
    <row r="48" spans="2:16" x14ac:dyDescent="0.2">
      <c r="B48" s="290" t="s">
        <v>268</v>
      </c>
    </row>
    <row r="50" spans="2:3" x14ac:dyDescent="0.2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09">
        <v>154125.60999999996</v>
      </c>
      <c r="Q23" s="309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9">
        <v>142240.554</v>
      </c>
      <c r="Q24" s="309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09">
        <v>1075.1959999999999</v>
      </c>
      <c r="Q25" s="309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9">
        <v>1620.396</v>
      </c>
      <c r="Q26" s="309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10">
        <v>5.9623212521267233E-2</v>
      </c>
      <c r="Q27" s="310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7"/>
  <sheetViews>
    <sheetView zoomScaleNormal="100" workbookViewId="0">
      <selection activeCell="D12" sqref="D12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9" ht="18" x14ac:dyDescent="0.25">
      <c r="B2" s="267" t="s">
        <v>30</v>
      </c>
      <c r="C2" s="268"/>
      <c r="D2" s="268"/>
      <c r="E2" s="162"/>
      <c r="F2" s="162"/>
      <c r="G2" s="162"/>
      <c r="H2" s="162"/>
      <c r="I2" s="162"/>
    </row>
    <row r="3" spans="2:9" ht="17.45" customHeight="1" x14ac:dyDescent="0.2">
      <c r="B3" s="163"/>
      <c r="C3" s="162"/>
      <c r="D3" s="162"/>
      <c r="E3" s="162"/>
      <c r="F3" s="162"/>
      <c r="G3" s="162"/>
      <c r="H3" s="162"/>
      <c r="I3" s="162"/>
    </row>
    <row r="4" spans="2:9" ht="17.45" customHeight="1" x14ac:dyDescent="0.2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9" ht="15.75" customHeight="1" x14ac:dyDescent="0.2">
      <c r="B5" s="273" t="s">
        <v>32</v>
      </c>
      <c r="C5" s="273" t="s">
        <v>33</v>
      </c>
      <c r="D5" s="273" t="s">
        <v>34</v>
      </c>
      <c r="E5" s="273" t="s">
        <v>35</v>
      </c>
      <c r="F5" s="273" t="s">
        <v>36</v>
      </c>
      <c r="G5" s="273" t="s">
        <v>37</v>
      </c>
      <c r="H5" s="273" t="s">
        <v>38</v>
      </c>
      <c r="I5" s="273" t="s">
        <v>39</v>
      </c>
    </row>
    <row r="6" spans="2:9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9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4" t="s">
        <v>257</v>
      </c>
      <c r="G7" s="137" t="s">
        <v>197</v>
      </c>
      <c r="H7" s="274" t="s">
        <v>258</v>
      </c>
      <c r="I7" s="137" t="s">
        <v>198</v>
      </c>
    </row>
    <row r="8" spans="2:9" ht="15.75" customHeight="1" x14ac:dyDescent="0.2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9" ht="15.75" customHeight="1" x14ac:dyDescent="0.2">
      <c r="B9" s="237" t="s">
        <v>47</v>
      </c>
      <c r="C9" s="238" t="s">
        <v>317</v>
      </c>
      <c r="D9" s="238"/>
      <c r="E9" s="237" t="s">
        <v>49</v>
      </c>
      <c r="F9" s="237"/>
      <c r="G9" s="237" t="s">
        <v>50</v>
      </c>
      <c r="H9" s="237" t="s">
        <v>51</v>
      </c>
      <c r="I9" s="237" t="s">
        <v>52</v>
      </c>
    </row>
    <row r="10" spans="2:9" ht="15.75" customHeight="1" x14ac:dyDescent="0.2">
      <c r="B10" s="237" t="s">
        <v>47</v>
      </c>
      <c r="C10" s="238" t="s">
        <v>318</v>
      </c>
      <c r="D10" s="238"/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9" ht="15.75" customHeight="1" x14ac:dyDescent="0.2">
      <c r="B11" s="237" t="s">
        <v>47</v>
      </c>
      <c r="C11" s="238" t="s">
        <v>319</v>
      </c>
      <c r="D11" s="238"/>
      <c r="E11" s="237" t="s">
        <v>49</v>
      </c>
      <c r="F11" s="237"/>
      <c r="G11" s="237" t="s">
        <v>50</v>
      </c>
      <c r="H11" s="237" t="s">
        <v>51</v>
      </c>
      <c r="I11" s="237" t="s">
        <v>52</v>
      </c>
    </row>
    <row r="12" spans="2:9" ht="15.75" customHeight="1" x14ac:dyDescent="0.2">
      <c r="B12" s="239" t="s">
        <v>47</v>
      </c>
      <c r="C12" s="240" t="s">
        <v>252</v>
      </c>
      <c r="D12" s="240" t="s">
        <v>53</v>
      </c>
      <c r="E12" s="239" t="s">
        <v>49</v>
      </c>
      <c r="F12" s="239"/>
      <c r="G12" s="239" t="s">
        <v>50</v>
      </c>
      <c r="H12" s="239" t="s">
        <v>51</v>
      </c>
      <c r="I12" s="239" t="s">
        <v>52</v>
      </c>
    </row>
    <row r="13" spans="2:9" ht="15.75" customHeight="1" x14ac:dyDescent="0.2">
      <c r="B13" s="237" t="s">
        <v>47</v>
      </c>
      <c r="C13" s="238" t="s">
        <v>253</v>
      </c>
      <c r="D13" s="238" t="s">
        <v>54</v>
      </c>
      <c r="E13" s="237" t="s">
        <v>49</v>
      </c>
      <c r="F13" s="237"/>
      <c r="G13" s="237" t="s">
        <v>50</v>
      </c>
      <c r="H13" s="237" t="s">
        <v>51</v>
      </c>
      <c r="I13" s="237" t="s">
        <v>52</v>
      </c>
    </row>
    <row r="14" spans="2:9" ht="15.75" customHeight="1" x14ac:dyDescent="0.2">
      <c r="B14" s="239" t="s">
        <v>47</v>
      </c>
      <c r="C14" s="240" t="s">
        <v>55</v>
      </c>
      <c r="D14" s="240" t="s">
        <v>56</v>
      </c>
      <c r="E14" s="239" t="s">
        <v>49</v>
      </c>
      <c r="F14" s="239"/>
      <c r="G14" s="239" t="s">
        <v>50</v>
      </c>
      <c r="H14" s="239" t="s">
        <v>51</v>
      </c>
      <c r="I14" s="239"/>
    </row>
    <row r="15" spans="2:9" ht="15.75" customHeight="1" x14ac:dyDescent="0.2">
      <c r="B15" s="237" t="s">
        <v>47</v>
      </c>
      <c r="C15" s="238" t="s">
        <v>57</v>
      </c>
      <c r="D15" s="238" t="s">
        <v>58</v>
      </c>
      <c r="E15" s="237" t="s">
        <v>49</v>
      </c>
      <c r="F15" s="237"/>
      <c r="G15" s="237" t="s">
        <v>50</v>
      </c>
      <c r="H15" s="237" t="s">
        <v>51</v>
      </c>
      <c r="I15" s="237"/>
    </row>
    <row r="16" spans="2:9" ht="15.75" customHeight="1" x14ac:dyDescent="0.2">
      <c r="B16" s="239" t="s">
        <v>59</v>
      </c>
      <c r="C16" s="240" t="s">
        <v>254</v>
      </c>
      <c r="D16" s="240" t="s">
        <v>256</v>
      </c>
      <c r="E16" s="240" t="s">
        <v>49</v>
      </c>
      <c r="F16" s="239"/>
      <c r="G16" s="239"/>
      <c r="H16" s="239"/>
      <c r="I16" s="240" t="s">
        <v>52</v>
      </c>
    </row>
    <row r="17" spans="2:11" ht="15.75" customHeight="1" x14ac:dyDescent="0.2">
      <c r="B17" s="237" t="s">
        <v>59</v>
      </c>
      <c r="C17" s="238" t="s">
        <v>265</v>
      </c>
      <c r="D17" s="238" t="s">
        <v>255</v>
      </c>
      <c r="E17" s="238" t="s">
        <v>49</v>
      </c>
      <c r="F17" s="237"/>
      <c r="G17" s="237"/>
      <c r="H17" s="237"/>
      <c r="I17" s="238"/>
      <c r="K17" s="164"/>
    </row>
    <row r="18" spans="2:11" ht="15.75" customHeight="1" thickBot="1" x14ac:dyDescent="0.25">
      <c r="B18" s="241" t="s">
        <v>60</v>
      </c>
      <c r="C18" s="241" t="s">
        <v>61</v>
      </c>
      <c r="D18" s="263" t="s">
        <v>62</v>
      </c>
      <c r="E18" s="241" t="s">
        <v>63</v>
      </c>
      <c r="F18" s="241"/>
      <c r="G18" s="241"/>
      <c r="H18" s="241"/>
      <c r="I18" s="241"/>
    </row>
    <row r="22" spans="2:11" ht="13.5" thickBot="1" x14ac:dyDescent="0.25">
      <c r="B22" s="301" t="s">
        <v>64</v>
      </c>
      <c r="C22" s="301"/>
    </row>
    <row r="23" spans="2:11" x14ac:dyDescent="0.2">
      <c r="B23" s="266" t="s">
        <v>47</v>
      </c>
      <c r="C23" s="266" t="s">
        <v>65</v>
      </c>
    </row>
    <row r="24" spans="2:11" x14ac:dyDescent="0.2">
      <c r="B24" s="124" t="s">
        <v>60</v>
      </c>
      <c r="C24" s="124" t="s">
        <v>66</v>
      </c>
    </row>
    <row r="25" spans="2:11" x14ac:dyDescent="0.2">
      <c r="B25" s="122" t="s">
        <v>59</v>
      </c>
      <c r="C25" s="122" t="s">
        <v>67</v>
      </c>
    </row>
    <row r="26" spans="2:11" x14ac:dyDescent="0.2">
      <c r="B26" s="124" t="s">
        <v>68</v>
      </c>
      <c r="C26" s="124" t="s">
        <v>69</v>
      </c>
    </row>
    <row r="27" spans="2:11" ht="13.5" thickBot="1" x14ac:dyDescent="0.25">
      <c r="B27" s="118" t="s">
        <v>70</v>
      </c>
      <c r="C27" s="118" t="s">
        <v>71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2"/>
  <sheetViews>
    <sheetView tabSelected="1" zoomScaleNormal="100" workbookViewId="0">
      <selection activeCell="G24" sqref="G24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70"/>
      <c r="C1" s="176"/>
      <c r="D1" s="176"/>
    </row>
    <row r="2" spans="1:10" ht="18.75" customHeight="1" x14ac:dyDescent="0.25">
      <c r="A2" s="153"/>
      <c r="B2" s="271" t="s">
        <v>72</v>
      </c>
      <c r="C2" s="271"/>
      <c r="D2" s="271"/>
      <c r="E2" s="164"/>
      <c r="F2" s="164"/>
      <c r="G2" s="164"/>
      <c r="H2" s="164"/>
      <c r="I2" s="164"/>
      <c r="J2" s="164"/>
    </row>
    <row r="3" spans="1:10" ht="12.75" customHeight="1" x14ac:dyDescent="0.2"/>
    <row r="4" spans="1:10" ht="18" customHeight="1" x14ac:dyDescent="0.2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">
      <c r="B5" s="273" t="s">
        <v>74</v>
      </c>
      <c r="C5" s="273" t="s">
        <v>75</v>
      </c>
      <c r="D5" s="273" t="s">
        <v>76</v>
      </c>
      <c r="E5" s="273" t="s">
        <v>77</v>
      </c>
      <c r="F5" s="273" t="s">
        <v>78</v>
      </c>
      <c r="G5" s="273" t="s">
        <v>79</v>
      </c>
      <c r="H5" s="273" t="s">
        <v>80</v>
      </c>
      <c r="I5" s="273" t="s">
        <v>81</v>
      </c>
      <c r="J5" s="273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5" t="s">
        <v>263</v>
      </c>
      <c r="J7" s="275" t="s">
        <v>264</v>
      </c>
    </row>
    <row r="8" spans="1:10" ht="15.75" customHeight="1" x14ac:dyDescent="0.2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">
      <c r="B15" s="242" t="s">
        <v>106</v>
      </c>
      <c r="C15" s="171" t="s">
        <v>92</v>
      </c>
      <c r="D15" s="172" t="s">
        <v>311</v>
      </c>
      <c r="E15" s="278" t="s">
        <v>314</v>
      </c>
      <c r="F15" s="171" t="s">
        <v>49</v>
      </c>
      <c r="G15" s="171" t="s">
        <v>94</v>
      </c>
      <c r="H15" s="171" t="s">
        <v>50</v>
      </c>
      <c r="I15" s="171"/>
      <c r="J15" s="171"/>
    </row>
    <row r="16" spans="1:10" ht="15.75" customHeight="1" x14ac:dyDescent="0.2">
      <c r="B16" s="242" t="s">
        <v>106</v>
      </c>
      <c r="C16" s="171" t="s">
        <v>92</v>
      </c>
      <c r="D16" s="172" t="s">
        <v>312</v>
      </c>
      <c r="E16" s="278" t="s">
        <v>315</v>
      </c>
      <c r="F16" s="171" t="s">
        <v>49</v>
      </c>
      <c r="G16" s="171" t="s">
        <v>94</v>
      </c>
      <c r="H16" s="171" t="s">
        <v>50</v>
      </c>
      <c r="I16" s="171"/>
      <c r="J16" s="171"/>
    </row>
    <row r="17" spans="2:10" ht="15.75" customHeight="1" x14ac:dyDescent="0.2">
      <c r="B17" s="242" t="s">
        <v>106</v>
      </c>
      <c r="C17" s="171" t="s">
        <v>92</v>
      </c>
      <c r="D17" s="172" t="s">
        <v>313</v>
      </c>
      <c r="E17" s="278" t="s">
        <v>316</v>
      </c>
      <c r="F17" s="171" t="s">
        <v>49</v>
      </c>
      <c r="G17" s="171" t="s">
        <v>94</v>
      </c>
      <c r="H17" s="171" t="s">
        <v>50</v>
      </c>
      <c r="I17" s="171"/>
      <c r="J17" s="171"/>
    </row>
    <row r="18" spans="2:10" ht="15.75" customHeight="1" x14ac:dyDescent="0.2">
      <c r="B18" s="276" t="s">
        <v>106</v>
      </c>
      <c r="C18" s="277" t="s">
        <v>92</v>
      </c>
      <c r="D18" s="278" t="s">
        <v>107</v>
      </c>
      <c r="E18" s="278" t="s">
        <v>108</v>
      </c>
      <c r="F18" s="277" t="s">
        <v>49</v>
      </c>
      <c r="G18" s="277" t="s">
        <v>222</v>
      </c>
      <c r="H18" s="277" t="s">
        <v>50</v>
      </c>
      <c r="I18" s="277"/>
      <c r="J18" s="277"/>
    </row>
    <row r="19" spans="2:10" ht="15.75" customHeight="1" thickBot="1" x14ac:dyDescent="0.25">
      <c r="B19" s="279" t="s">
        <v>106</v>
      </c>
      <c r="C19" s="279" t="s">
        <v>92</v>
      </c>
      <c r="D19" s="280" t="s">
        <v>109</v>
      </c>
      <c r="E19" s="280" t="s">
        <v>110</v>
      </c>
      <c r="F19" s="279" t="s">
        <v>49</v>
      </c>
      <c r="G19" s="279" t="s">
        <v>222</v>
      </c>
      <c r="H19" s="279" t="s">
        <v>50</v>
      </c>
      <c r="I19" s="279"/>
      <c r="J19" s="279"/>
    </row>
    <row r="20" spans="2:10" ht="15" x14ac:dyDescent="0.2">
      <c r="B20" s="142"/>
    </row>
    <row r="21" spans="2:10" ht="15.75" x14ac:dyDescent="0.25">
      <c r="F21" s="302"/>
      <c r="G21" s="302"/>
    </row>
    <row r="23" spans="2:10" x14ac:dyDescent="0.2">
      <c r="B23" s="303" t="s">
        <v>111</v>
      </c>
      <c r="C23" s="303"/>
      <c r="D23" s="303"/>
    </row>
    <row r="24" spans="2:10" x14ac:dyDescent="0.2">
      <c r="B24" s="122" t="s">
        <v>91</v>
      </c>
      <c r="C24" s="122" t="s">
        <v>112</v>
      </c>
      <c r="D24" s="122"/>
    </row>
    <row r="25" spans="2:10" x14ac:dyDescent="0.2">
      <c r="B25" s="124" t="s">
        <v>98</v>
      </c>
      <c r="C25" s="124" t="s">
        <v>113</v>
      </c>
      <c r="D25" s="124"/>
    </row>
    <row r="26" spans="2:10" x14ac:dyDescent="0.2">
      <c r="B26" s="122" t="s">
        <v>114</v>
      </c>
      <c r="C26" s="122" t="s">
        <v>115</v>
      </c>
      <c r="D26" s="122"/>
    </row>
    <row r="27" spans="2:10" x14ac:dyDescent="0.2">
      <c r="B27" s="124" t="s">
        <v>106</v>
      </c>
      <c r="C27" s="124" t="s">
        <v>116</v>
      </c>
      <c r="D27" s="124"/>
    </row>
    <row r="28" spans="2:10" x14ac:dyDescent="0.2">
      <c r="B28" s="122" t="s">
        <v>117</v>
      </c>
      <c r="C28" s="122" t="s">
        <v>118</v>
      </c>
      <c r="D28" s="122" t="s">
        <v>270</v>
      </c>
    </row>
    <row r="29" spans="2:10" x14ac:dyDescent="0.2">
      <c r="B29" s="124" t="s">
        <v>119</v>
      </c>
      <c r="C29" s="124" t="s">
        <v>120</v>
      </c>
      <c r="D29" s="124" t="s">
        <v>121</v>
      </c>
    </row>
    <row r="30" spans="2:10" x14ac:dyDescent="0.2">
      <c r="B30" s="122" t="s">
        <v>122</v>
      </c>
      <c r="C30" s="122" t="s">
        <v>123</v>
      </c>
      <c r="D30" s="122" t="s">
        <v>124</v>
      </c>
    </row>
    <row r="31" spans="2:10" x14ac:dyDescent="0.2">
      <c r="B31" s="124" t="s">
        <v>125</v>
      </c>
      <c r="C31" s="124" t="s">
        <v>126</v>
      </c>
      <c r="D31" s="124" t="s">
        <v>121</v>
      </c>
    </row>
    <row r="32" spans="2:10" ht="13.5" thickBot="1" x14ac:dyDescent="0.25">
      <c r="B32" s="118" t="s">
        <v>103</v>
      </c>
      <c r="C32" s="118" t="s">
        <v>127</v>
      </c>
      <c r="D32" s="118"/>
    </row>
  </sheetData>
  <mergeCells count="2">
    <mergeCell ref="F21:G21"/>
    <mergeCell ref="B23:D2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9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9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4" t="s">
        <v>145</v>
      </c>
      <c r="I6" s="304"/>
      <c r="J6" s="304"/>
      <c r="K6" s="304"/>
      <c r="L6" s="304"/>
      <c r="M6" s="304"/>
      <c r="N6" s="304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5" t="s">
        <v>205</v>
      </c>
      <c r="I7" s="305"/>
      <c r="J7" s="305"/>
      <c r="K7" s="305"/>
      <c r="L7" s="305"/>
      <c r="M7" s="305"/>
      <c r="N7" s="305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25">
      <c r="B9" s="196" t="str">
        <f>SEC_Processes!D11</f>
        <v>ELE_EX_BC</v>
      </c>
      <c r="C9" s="196" t="str">
        <f>SEC_Processes!E11</f>
        <v>Existing Brown Coal Power Plants</v>
      </c>
      <c r="D9" s="264" t="s">
        <v>151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75" x14ac:dyDescent="0.25">
      <c r="B13" s="269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9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5.5" x14ac:dyDescent="0.2">
      <c r="B5" s="273" t="s">
        <v>76</v>
      </c>
      <c r="C5" s="273" t="s">
        <v>153</v>
      </c>
      <c r="D5" s="273" t="s">
        <v>131</v>
      </c>
      <c r="E5" s="273" t="s">
        <v>132</v>
      </c>
      <c r="F5" s="273" t="s">
        <v>133</v>
      </c>
      <c r="G5" s="273" t="s">
        <v>134</v>
      </c>
      <c r="H5" s="281" t="s">
        <v>221</v>
      </c>
      <c r="I5" s="281" t="s">
        <v>187</v>
      </c>
      <c r="J5" s="281" t="s">
        <v>188</v>
      </c>
      <c r="K5" s="281" t="s">
        <v>189</v>
      </c>
      <c r="L5" s="281" t="s">
        <v>190</v>
      </c>
      <c r="M5" s="281" t="s">
        <v>191</v>
      </c>
      <c r="N5" s="281" t="s">
        <v>135</v>
      </c>
      <c r="O5" s="273" t="s">
        <v>136</v>
      </c>
      <c r="P5" s="273" t="s">
        <v>137</v>
      </c>
      <c r="Q5" s="273" t="s">
        <v>138</v>
      </c>
      <c r="R5" s="273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4" t="s">
        <v>145</v>
      </c>
      <c r="I6" s="304"/>
      <c r="J6" s="304"/>
      <c r="K6" s="304"/>
      <c r="L6" s="304"/>
      <c r="M6" s="304"/>
      <c r="N6" s="304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5" t="s">
        <v>205</v>
      </c>
      <c r="I7" s="305"/>
      <c r="J7" s="305"/>
      <c r="K7" s="305"/>
      <c r="L7" s="305"/>
      <c r="M7" s="305"/>
      <c r="N7" s="305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25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">
      <c r="B12" s="143"/>
    </row>
    <row r="16" spans="2:19" x14ac:dyDescent="0.2">
      <c r="I16" s="272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9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157</v>
      </c>
      <c r="X3" s="188"/>
    </row>
    <row r="4" spans="2:34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5.5" x14ac:dyDescent="0.2">
      <c r="B5" s="273" t="s">
        <v>76</v>
      </c>
      <c r="C5" s="273" t="s">
        <v>153</v>
      </c>
      <c r="D5" s="273" t="s">
        <v>131</v>
      </c>
      <c r="E5" s="273" t="s">
        <v>132</v>
      </c>
      <c r="F5" s="273" t="s">
        <v>133</v>
      </c>
      <c r="G5" s="273" t="s">
        <v>158</v>
      </c>
      <c r="H5" s="273" t="s">
        <v>159</v>
      </c>
      <c r="I5" s="273" t="s">
        <v>160</v>
      </c>
      <c r="J5" s="273" t="s">
        <v>161</v>
      </c>
      <c r="K5" s="273" t="s">
        <v>134</v>
      </c>
      <c r="L5" s="281" t="s">
        <v>186</v>
      </c>
      <c r="M5" s="281" t="s">
        <v>135</v>
      </c>
      <c r="N5" s="273" t="s">
        <v>136</v>
      </c>
      <c r="O5" s="273" t="s">
        <v>137</v>
      </c>
      <c r="P5" s="273" t="s">
        <v>138</v>
      </c>
      <c r="Q5" s="273" t="s">
        <v>139</v>
      </c>
      <c r="R5" s="273"/>
      <c r="S5"/>
      <c r="W5" s="203" t="s">
        <v>162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6" t="s">
        <v>167</v>
      </c>
      <c r="X6" s="206" t="s">
        <v>168</v>
      </c>
      <c r="Y6" s="206" t="s">
        <v>169</v>
      </c>
      <c r="Z6" s="206" t="s">
        <v>170</v>
      </c>
      <c r="AA6" s="206" t="s">
        <v>28</v>
      </c>
      <c r="AB6" s="206" t="s">
        <v>171</v>
      </c>
      <c r="AC6" s="206" t="s">
        <v>172</v>
      </c>
      <c r="AD6" s="206" t="s">
        <v>173</v>
      </c>
      <c r="AE6" s="206" t="s">
        <v>174</v>
      </c>
      <c r="AF6" s="206" t="s">
        <v>175</v>
      </c>
      <c r="AG6" s="206" t="s">
        <v>176</v>
      </c>
      <c r="AH6" s="206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6" t="str">
        <f>SEC_Processes!D12</f>
        <v>CHP_EX_HC</v>
      </c>
      <c r="V8" s="307" t="str">
        <f>SEC_Processes!E12</f>
        <v>Existing Hard Coal CHPs</v>
      </c>
      <c r="W8" s="306">
        <f>L8*K8*O8</f>
        <v>58.53528</v>
      </c>
      <c r="X8" s="306"/>
      <c r="Y8" s="308">
        <f>L8*K8*O8/3.6</f>
        <v>16.259799999999998</v>
      </c>
      <c r="Z8" s="306">
        <f>Y8*3.6</f>
        <v>58.535279999999993</v>
      </c>
      <c r="AA8" s="306"/>
      <c r="AB8" s="306"/>
      <c r="AC8" s="308">
        <f>Z8*G8</f>
        <v>137.01729999999998</v>
      </c>
      <c r="AD8" s="306">
        <f>Z8+AC8</f>
        <v>195.55257999999998</v>
      </c>
      <c r="AE8" s="306">
        <f>Z8/AC8</f>
        <v>0.42721087045212541</v>
      </c>
      <c r="AF8" s="306">
        <f>W8/F8</f>
        <v>236.30475007999996</v>
      </c>
      <c r="AG8" s="306">
        <f>AF8*10^6/(BALANCE!H11/1000)/1000</f>
        <v>11204.8</v>
      </c>
      <c r="AH8" s="306">
        <f>AD8/AF8</f>
        <v>0.82754400803960348</v>
      </c>
    </row>
    <row r="9" spans="2:34" ht="15" customHeight="1" x14ac:dyDescent="0.2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6"/>
      <c r="V9" s="307"/>
      <c r="W9" s="306"/>
      <c r="X9" s="306"/>
      <c r="Y9" s="308"/>
      <c r="Z9" s="306"/>
      <c r="AA9" s="306"/>
      <c r="AB9" s="306"/>
      <c r="AC9" s="308"/>
      <c r="AD9" s="306"/>
      <c r="AE9" s="306"/>
      <c r="AF9" s="306"/>
      <c r="AG9" s="306"/>
      <c r="AH9" s="306"/>
    </row>
    <row r="10" spans="2:34" ht="15" customHeight="1" x14ac:dyDescent="0.2">
      <c r="B10" s="166"/>
      <c r="C10" s="166"/>
      <c r="D10" s="166"/>
      <c r="E10" s="167" t="str">
        <f>SEC_Comm!C14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6"/>
      <c r="V10" s="307"/>
      <c r="W10" s="306"/>
      <c r="X10" s="306"/>
      <c r="Y10" s="308"/>
      <c r="Z10" s="306"/>
      <c r="AA10" s="306"/>
      <c r="AB10" s="306"/>
      <c r="AC10" s="308"/>
      <c r="AD10" s="306"/>
      <c r="AE10" s="306"/>
      <c r="AF10" s="306"/>
      <c r="AG10" s="306"/>
      <c r="AH10" s="306"/>
    </row>
    <row r="11" spans="2:34" ht="15" customHeight="1" x14ac:dyDescent="0.2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6" t="str">
        <f>SEC_Processes!D13</f>
        <v>CHP_EX_NAT-GAS</v>
      </c>
      <c r="V11" s="307" t="str">
        <f>SEC_Processes!E13</f>
        <v>Existing Natural Gas CHPs</v>
      </c>
      <c r="W11" s="306">
        <f>L11*K11*O11</f>
        <v>31.265271324000008</v>
      </c>
      <c r="X11" s="306">
        <f>L11*K11*O11/3.6</f>
        <v>8.6847975900000023</v>
      </c>
      <c r="Y11" s="308">
        <f>BALANCE!E12/1000</f>
        <v>7.4646000000000008</v>
      </c>
      <c r="Z11" s="306">
        <f>Y11*3.6</f>
        <v>26.872560000000004</v>
      </c>
      <c r="AA11" s="306">
        <f>X11-Y11</f>
        <v>1.2201975900000015</v>
      </c>
      <c r="AB11" s="306">
        <f>AA11*3.6</f>
        <v>4.3927113240000057</v>
      </c>
      <c r="AC11" s="308">
        <f>AB11/J11</f>
        <v>17.570845296000023</v>
      </c>
      <c r="AD11" s="306">
        <f>Z11+AC11</f>
        <v>44.443405296000023</v>
      </c>
      <c r="AE11" s="306">
        <f>Z11/AC11</f>
        <v>1.5293834501017149</v>
      </c>
      <c r="AF11" s="306">
        <f>W11/F11</f>
        <v>56.845947861818189</v>
      </c>
      <c r="AG11" s="306">
        <f>AF11*10^6/(BALANCE!J12/1000)/1000</f>
        <v>1750.8839086401019</v>
      </c>
      <c r="AH11" s="306">
        <f>AD11/AF11</f>
        <v>0.78182187064649855</v>
      </c>
    </row>
    <row r="12" spans="2:34" ht="15" customHeight="1" x14ac:dyDescent="0.2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6"/>
      <c r="V12" s="307"/>
      <c r="W12" s="306"/>
      <c r="X12" s="306"/>
      <c r="Y12" s="308"/>
      <c r="Z12" s="306"/>
      <c r="AA12" s="306"/>
      <c r="AB12" s="306"/>
      <c r="AC12" s="308"/>
      <c r="AD12" s="306"/>
      <c r="AE12" s="306"/>
      <c r="AF12" s="306"/>
      <c r="AG12" s="306"/>
      <c r="AH12" s="306"/>
    </row>
    <row r="13" spans="2:34" ht="15" customHeight="1" thickBot="1" x14ac:dyDescent="0.25">
      <c r="B13" s="195"/>
      <c r="C13" s="195"/>
      <c r="D13" s="195"/>
      <c r="E13" s="196" t="str">
        <f>SEC_Comm!C14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6"/>
      <c r="V13" s="307"/>
      <c r="W13" s="306"/>
      <c r="X13" s="306"/>
      <c r="Y13" s="308"/>
      <c r="Z13" s="306"/>
      <c r="AA13" s="306"/>
      <c r="AB13" s="306"/>
      <c r="AC13" s="308"/>
      <c r="AD13" s="306"/>
      <c r="AE13" s="306"/>
      <c r="AF13" s="306"/>
      <c r="AG13" s="306"/>
      <c r="AH13" s="306"/>
    </row>
    <row r="18" spans="29:34" x14ac:dyDescent="0.2">
      <c r="AC18" s="143"/>
      <c r="AD18" s="143"/>
      <c r="AE18" s="143"/>
      <c r="AF18" s="182"/>
      <c r="AG18" s="182"/>
      <c r="AH18" s="182"/>
    </row>
    <row r="19" spans="29:34" x14ac:dyDescent="0.2">
      <c r="AC19" s="143"/>
      <c r="AD19" s="143"/>
      <c r="AE19" s="143"/>
      <c r="AF19" s="182"/>
      <c r="AG19" s="182"/>
      <c r="AH19" s="182"/>
    </row>
    <row r="20" spans="29:34" x14ac:dyDescent="0.2">
      <c r="AC20" s="143"/>
      <c r="AD20" s="143"/>
      <c r="AE20" s="143"/>
      <c r="AH20" s="182"/>
    </row>
    <row r="21" spans="29:34" x14ac:dyDescent="0.2">
      <c r="AD21" s="143"/>
      <c r="AE21" s="143"/>
      <c r="AG21" s="182"/>
      <c r="AH21" s="182"/>
    </row>
    <row r="24" spans="29:34" x14ac:dyDescent="0.2">
      <c r="AH24" s="187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9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5.5" x14ac:dyDescent="0.2">
      <c r="B5" s="273" t="s">
        <v>76</v>
      </c>
      <c r="C5" s="273" t="s">
        <v>153</v>
      </c>
      <c r="D5" s="273" t="s">
        <v>131</v>
      </c>
      <c r="E5" s="273" t="s">
        <v>132</v>
      </c>
      <c r="F5" s="273" t="s">
        <v>133</v>
      </c>
      <c r="G5" s="273" t="s">
        <v>134</v>
      </c>
      <c r="H5" s="281" t="s">
        <v>186</v>
      </c>
      <c r="I5" s="273" t="s">
        <v>135</v>
      </c>
      <c r="J5" s="273" t="s">
        <v>136</v>
      </c>
      <c r="K5" s="273" t="s">
        <v>137</v>
      </c>
      <c r="L5" s="273" t="s">
        <v>138</v>
      </c>
      <c r="M5" s="273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2" t="s">
        <v>205</v>
      </c>
      <c r="I7" s="282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SEC_Comm!C14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2">
        <v>14.323</v>
      </c>
      <c r="M8" s="262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5"/>
  <sheetViews>
    <sheetView zoomScale="190" zoomScaleNormal="190" workbookViewId="0">
      <selection activeCell="F15" sqref="F15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9" t="s">
        <v>180</v>
      </c>
      <c r="C2" s="161"/>
      <c r="E2" s="146"/>
    </row>
    <row r="3" spans="2:9" x14ac:dyDescent="0.2">
      <c r="B3" s="151"/>
      <c r="C3" s="145"/>
      <c r="E3" s="146"/>
    </row>
    <row r="4" spans="2:9" ht="15.75" customHeight="1" x14ac:dyDescent="0.2">
      <c r="E4" s="156" t="s">
        <v>129</v>
      </c>
      <c r="F4" s="154"/>
    </row>
    <row r="5" spans="2:9" ht="15.75" customHeight="1" x14ac:dyDescent="0.2">
      <c r="B5" s="273" t="s">
        <v>76</v>
      </c>
      <c r="C5" s="273" t="s">
        <v>130</v>
      </c>
      <c r="D5" s="273" t="s">
        <v>131</v>
      </c>
      <c r="E5" s="273" t="s">
        <v>132</v>
      </c>
      <c r="F5" s="273" t="s">
        <v>133</v>
      </c>
      <c r="I5" s="165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thickBot="1" x14ac:dyDescent="0.25">
      <c r="B8" s="173" t="str">
        <f>SEC_Processes!D19</f>
        <v>TRANSF_HT-LT</v>
      </c>
      <c r="C8" s="173" t="str">
        <f>SEC_Processes!E19</f>
        <v>Heat Transformation and Distribution</v>
      </c>
      <c r="D8" s="177" t="str">
        <f>SEC_Comm!C14</f>
        <v>HEAT_HT</v>
      </c>
      <c r="E8" s="177" t="str">
        <f>SEC_Comm!C15</f>
        <v>HEAT_LT</v>
      </c>
      <c r="F8" s="257">
        <f>BALANCE!E32</f>
        <v>0.85899999999999999</v>
      </c>
      <c r="H8" s="1" t="e">
        <f>1-#REF!</f>
        <v>#REF!</v>
      </c>
    </row>
    <row r="9" spans="2:9" ht="15.75" customHeight="1" x14ac:dyDescent="0.2">
      <c r="B9" t="str">
        <f>SEC_Processes!D15</f>
        <v>TRANSF_HV-HV</v>
      </c>
      <c r="C9" t="str">
        <f>SEC_Processes!E15</f>
        <v>Electricity Transformation  High Voltage to High Voltage</v>
      </c>
      <c r="D9" t="str">
        <f>SEC_Comm!C8</f>
        <v>ELEC_HV</v>
      </c>
      <c r="E9" t="str">
        <f>SEC_Comm!C9</f>
        <v>ELEC_HV-HV</v>
      </c>
      <c r="F9">
        <f>BALANCE!E29</f>
        <v>0.97706171756374371</v>
      </c>
    </row>
    <row r="10" spans="2:9" x14ac:dyDescent="0.2">
      <c r="B10" t="str">
        <f>SEC_Processes!D16</f>
        <v>TRANSF_HV-MV</v>
      </c>
      <c r="C10" t="str">
        <f>SEC_Processes!E16</f>
        <v>Electricity Transformation  High Voltage to Middle Voltage</v>
      </c>
      <c r="D10" t="str">
        <f>SEC_Comm!C9</f>
        <v>ELEC_HV-HV</v>
      </c>
      <c r="E10" t="str">
        <f>SEC_Comm!C10</f>
        <v>ELEC_MV-MV</v>
      </c>
      <c r="F10">
        <f>BALANCE!E30</f>
        <v>0.9764416403645515</v>
      </c>
    </row>
    <row r="11" spans="2:9" x14ac:dyDescent="0.2">
      <c r="B11" t="str">
        <f>SEC_Processes!D17</f>
        <v>TRANSF_MV-LV</v>
      </c>
      <c r="C11" t="str">
        <f>SEC_Processes!E17</f>
        <v>Electricity Transformation  Middle Voltage to Low Voltage</v>
      </c>
      <c r="D11" t="str">
        <f>SEC_Comm!C10</f>
        <v>ELEC_MV-MV</v>
      </c>
      <c r="E11" t="str">
        <f>SEC_Comm!C11</f>
        <v>ELEC_LV-LV</v>
      </c>
      <c r="F11">
        <f>BALANCE!E31</f>
        <v>0.9515253427786764</v>
      </c>
    </row>
    <row r="14" spans="2:9" x14ac:dyDescent="0.2">
      <c r="E14" s="143"/>
      <c r="F14" s="143"/>
    </row>
    <row r="15" spans="2:9" x14ac:dyDescent="0.2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8" t="s">
        <v>181</v>
      </c>
      <c r="C2" s="159"/>
      <c r="D2" s="159"/>
      <c r="E2" s="159"/>
      <c r="F2" s="159"/>
      <c r="G2" s="159"/>
      <c r="H2" s="159"/>
    </row>
    <row r="3" spans="2:8" x14ac:dyDescent="0.2">
      <c r="B3" s="189"/>
      <c r="C3" s="189"/>
      <c r="D3" s="189"/>
      <c r="E3" s="189"/>
      <c r="F3" s="160"/>
      <c r="G3" s="160"/>
      <c r="H3" s="160"/>
    </row>
    <row r="4" spans="2:8" ht="15.75" customHeight="1" x14ac:dyDescent="0.2">
      <c r="B4" s="158"/>
      <c r="C4" s="156" t="s">
        <v>182</v>
      </c>
      <c r="D4" s="160"/>
      <c r="E4" s="160"/>
    </row>
    <row r="5" spans="2:8" ht="15.75" customHeight="1" x14ac:dyDescent="0.2">
      <c r="B5" s="273" t="s">
        <v>76</v>
      </c>
      <c r="C5" s="273" t="s">
        <v>33</v>
      </c>
      <c r="D5" s="273" t="s">
        <v>150</v>
      </c>
      <c r="E5" s="273" t="s">
        <v>151</v>
      </c>
      <c r="F5" s="273" t="s">
        <v>178</v>
      </c>
      <c r="H5" s="265" t="s">
        <v>183</v>
      </c>
    </row>
    <row r="6" spans="2:8" ht="38.25" x14ac:dyDescent="0.2">
      <c r="B6" s="138" t="s">
        <v>140</v>
      </c>
      <c r="C6" s="138" t="s">
        <v>184</v>
      </c>
      <c r="D6" s="304" t="s">
        <v>185</v>
      </c>
      <c r="E6" s="304"/>
      <c r="F6" s="304"/>
    </row>
    <row r="7" spans="2:8" ht="26.25" thickBot="1" x14ac:dyDescent="0.25">
      <c r="B7" s="137" t="s">
        <v>213</v>
      </c>
      <c r="C7" s="137" t="s">
        <v>218</v>
      </c>
      <c r="D7" s="305" t="s">
        <v>219</v>
      </c>
      <c r="E7" s="305"/>
      <c r="F7" s="305"/>
    </row>
    <row r="8" spans="2:8" ht="15.75" customHeight="1" x14ac:dyDescent="0.2">
      <c r="B8" s="167" t="str">
        <f>SEC_Processes!D10</f>
        <v>ELE_EX_HC</v>
      </c>
      <c r="C8" s="170" t="s">
        <v>61</v>
      </c>
      <c r="D8" s="258">
        <v>94.19</v>
      </c>
      <c r="E8" s="258"/>
      <c r="F8" s="258"/>
    </row>
    <row r="9" spans="2:8" ht="15.75" customHeight="1" x14ac:dyDescent="0.2">
      <c r="B9" s="190" t="str">
        <f>SEC_Processes!D11</f>
        <v>ELE_EX_BC</v>
      </c>
      <c r="C9" s="191" t="s">
        <v>61</v>
      </c>
      <c r="D9" s="259"/>
      <c r="E9" s="259">
        <v>109.08</v>
      </c>
      <c r="F9" s="259"/>
    </row>
    <row r="10" spans="2:8" ht="15.75" customHeight="1" x14ac:dyDescent="0.2">
      <c r="B10" s="167" t="str">
        <f>SEC_Processes!D12</f>
        <v>CHP_EX_HC</v>
      </c>
      <c r="C10" s="170" t="s">
        <v>61</v>
      </c>
      <c r="D10" s="258">
        <v>94.19</v>
      </c>
      <c r="E10" s="258"/>
      <c r="F10" s="258"/>
    </row>
    <row r="11" spans="2:8" ht="15.75" customHeight="1" x14ac:dyDescent="0.2">
      <c r="B11" s="190" t="str">
        <f>SEC_Processes!D13</f>
        <v>CHP_EX_NAT-GAS</v>
      </c>
      <c r="C11" s="191" t="s">
        <v>61</v>
      </c>
      <c r="D11" s="259"/>
      <c r="E11" s="259"/>
      <c r="F11" s="259">
        <v>55.82</v>
      </c>
    </row>
    <row r="12" spans="2:8" ht="15.75" customHeight="1" thickBot="1" x14ac:dyDescent="0.25">
      <c r="B12" s="173" t="str">
        <f>SEC_Processes!D14</f>
        <v>HPL_EX_HC</v>
      </c>
      <c r="C12" s="175" t="s">
        <v>61</v>
      </c>
      <c r="D12" s="260">
        <v>94.19</v>
      </c>
      <c r="E12" s="261"/>
      <c r="F12" s="261"/>
      <c r="H12" s="143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