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From medrxiv" sheetId="1" state="visible" r:id="rId2"/>
    <sheet name="Their index estimate" sheetId="2" state="visible" r:id="rId3"/>
    <sheet name="My index estimat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<sst xmlns="http://schemas.openxmlformats.org/spreadsheetml/2006/main" count="128" uniqueCount="45">
  <si>
    <t xml:space="preserve">Table S2. Migration indices to and from Wuhan from Baidu Huiyan and calculated number of</t>
  </si>
  <si>
    <t xml:space="preserve">travellers out of the province of Hubei.</t>
  </si>
  <si>
    <t xml:space="preserve">Fraction to</t>
  </si>
  <si>
    <t xml:space="preserve">Pop exported</t>
  </si>
  <si>
    <t xml:space="preserve">Emigration</t>
  </si>
  <si>
    <t xml:space="preserve">Immigration</t>
  </si>
  <si>
    <t xml:space="preserve">Total pop size</t>
  </si>
  <si>
    <t xml:space="preserve">other</t>
  </si>
  <si>
    <t xml:space="preserve">out of Hubei</t>
  </si>
  <si>
    <t xml:space="preserve">Total Pop size</t>
  </si>
  <si>
    <t xml:space="preserve">Date</t>
  </si>
  <si>
    <t xml:space="preserve">Index</t>
  </si>
  <si>
    <t xml:space="preserve">out of Wuhan</t>
  </si>
  <si>
    <t xml:space="preserve">provinces</t>
  </si>
  <si>
    <t xml:space="preserve">from Wuhan</t>
  </si>
  <si>
    <t xml:space="preserve">in Wuhan</t>
  </si>
  <si>
    <t xml:space="preserve">1/1/2020</t>
  </si>
  <si>
    <t xml:space="preserve">1/2/2020</t>
  </si>
  <si>
    <t xml:space="preserve">1/3/2020</t>
  </si>
  <si>
    <t xml:space="preserve">1/4/2020</t>
  </si>
  <si>
    <t xml:space="preserve">1/5/2020</t>
  </si>
  <si>
    <t xml:space="preserve">1/6/2020</t>
  </si>
  <si>
    <t xml:space="preserve">1/7/2020</t>
  </si>
  <si>
    <t xml:space="preserve">1/8/2020</t>
  </si>
  <si>
    <t xml:space="preserve">1/9/2020</t>
  </si>
  <si>
    <t xml:space="preserve">1/10/2020</t>
  </si>
  <si>
    <t xml:space="preserve">1/11/2020</t>
  </si>
  <si>
    <t xml:space="preserve">1/12/2020</t>
  </si>
  <si>
    <t xml:space="preserve">1/13/2020</t>
  </si>
  <si>
    <t xml:space="preserve">1/14/2020</t>
  </si>
  <si>
    <t xml:space="preserve">1/15/2020</t>
  </si>
  <si>
    <t xml:space="preserve">1/16/2020</t>
  </si>
  <si>
    <t xml:space="preserve">1/17/2020</t>
  </si>
  <si>
    <t xml:space="preserve">1/18/2020</t>
  </si>
  <si>
    <t xml:space="preserve">1/19/2020</t>
  </si>
  <si>
    <t xml:space="preserve">1/20/2020</t>
  </si>
  <si>
    <t xml:space="preserve">1/21/2020</t>
  </si>
  <si>
    <t xml:space="preserve">1/22/2020</t>
  </si>
  <si>
    <t xml:space="preserve">1/23/2020</t>
  </si>
  <si>
    <t xml:space="preserve">1/24/2020</t>
  </si>
  <si>
    <t xml:space="preserve">1/25/2020</t>
  </si>
  <si>
    <t xml:space="preserve">other provinces</t>
  </si>
  <si>
    <t xml:space="preserve">Index estimate</t>
  </si>
  <si>
    <t xml:space="preserve">Sum of emigration indices from 2020-01-10 to 2020-01-23 (2020-01-10 is start of spring migration period)</t>
  </si>
  <si>
    <t xml:space="preserve">Total emigration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</si>
</sst>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"/>
    <numFmt numFmtId="167" formatCode="0.0"/>
    <numFmt numFmtId="168" formatCode="0.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 Bold"/>
      <family val="2"/>
      <charset val="1"/>
    </font>
    <font>
      <sz val="11"/>
      <name val="Calibri Bold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G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RowHeight="12.75" zeroHeight="false" outlineLevelRow="0" outlineLevelCol="0"/>
  <cols>
    <col collapsed="false" customWidth="true" hidden="false" outlineLevel="0" max="1" min="1" style="0" width="39.01"/>
    <col collapsed="false" customWidth="true" hidden="false" outlineLevel="0" max="2" min="2" style="0" width="11.99"/>
    <col collapsed="false" customWidth="true" hidden="false" outlineLevel="0" max="3" min="3" style="0" width="13.01"/>
    <col collapsed="false" customWidth="true" hidden="false" outlineLevel="0" max="4" min="4" style="0" width="8"/>
    <col collapsed="false" customWidth="true" hidden="false" outlineLevel="0" max="5" min="5" style="0" width="13.01"/>
    <col collapsed="false" customWidth="true" hidden="false" outlineLevel="0" max="6" min="6" style="0" width="14.01"/>
    <col collapsed="false" customWidth="true" hidden="false" outlineLevel="0" max="7" min="7" style="0" width="16"/>
    <col collapsed="false" customWidth="true" hidden="false" outlineLevel="0" max="1025" min="8" style="0" width="8.67"/>
  </cols>
  <sheetData>
    <row r="3" customFormat="false" ht="15.75" hidden="false" customHeight="false" outlineLevel="0" collapsed="false">
      <c r="A3" s="1" t="s">
        <v>0</v>
      </c>
    </row>
    <row r="4" customFormat="false" ht="15.75" hidden="false" customHeight="false" outlineLevel="0" collapsed="false">
      <c r="A4" s="1" t="s">
        <v>1</v>
      </c>
    </row>
    <row r="5" customFormat="false" ht="15" hidden="false" customHeight="false" outlineLevel="0" collapsed="false">
      <c r="E5" s="2" t="s">
        <v>2</v>
      </c>
      <c r="F5" s="2" t="s">
        <v>3</v>
      </c>
    </row>
    <row r="6" customFormat="false" ht="15" hidden="false" customHeight="false" outlineLevel="0" collapsed="false"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</row>
    <row r="7" customFormat="false" ht="15" hidden="false" customHeight="false" outlineLevel="0" collapsed="false">
      <c r="A7" s="2" t="s">
        <v>10</v>
      </c>
      <c r="B7" s="2" t="s">
        <v>11</v>
      </c>
      <c r="C7" s="2" t="s">
        <v>11</v>
      </c>
      <c r="D7" s="2" t="s">
        <v>12</v>
      </c>
      <c r="E7" s="2" t="s">
        <v>13</v>
      </c>
      <c r="F7" s="2" t="s">
        <v>14</v>
      </c>
      <c r="G7" s="2" t="s">
        <v>15</v>
      </c>
    </row>
    <row r="8" customFormat="false" ht="15" hidden="false" customHeight="false" outlineLevel="0" collapsed="false">
      <c r="A8" s="3" t="s">
        <v>16</v>
      </c>
      <c r="B8" s="4" t="n">
        <v>3.46</v>
      </c>
      <c r="C8" s="4" t="n">
        <v>2.85</v>
      </c>
      <c r="D8" s="5" t="n">
        <v>154038</v>
      </c>
      <c r="E8" s="3" t="n">
        <v>0.2777</v>
      </c>
      <c r="F8" s="5" t="n">
        <v>42776</v>
      </c>
      <c r="G8" s="5" t="n">
        <v>13972843</v>
      </c>
    </row>
    <row r="9" customFormat="false" ht="15" hidden="false" customHeight="false" outlineLevel="0" collapsed="false">
      <c r="A9" s="3" t="s">
        <v>17</v>
      </c>
      <c r="B9" s="4" t="n">
        <v>3.52</v>
      </c>
      <c r="C9" s="4" t="n">
        <v>3.09</v>
      </c>
      <c r="D9" s="5" t="n">
        <v>156709</v>
      </c>
      <c r="E9" s="3" t="n">
        <v>0.3867</v>
      </c>
      <c r="F9" s="5" t="n">
        <v>60599</v>
      </c>
      <c r="G9" s="5" t="n">
        <v>13953700</v>
      </c>
    </row>
    <row r="10" customFormat="false" ht="15" hidden="false" customHeight="false" outlineLevel="0" collapsed="false">
      <c r="A10" s="3" t="s">
        <v>18</v>
      </c>
      <c r="B10" s="4" t="n">
        <v>5.52</v>
      </c>
      <c r="C10" s="4" t="n">
        <v>4.22</v>
      </c>
      <c r="D10" s="5" t="n">
        <v>245748</v>
      </c>
      <c r="E10" s="3" t="n">
        <v>0.3276</v>
      </c>
      <c r="F10" s="5" t="n">
        <v>80507</v>
      </c>
      <c r="G10" s="5" t="n">
        <v>13895824</v>
      </c>
    </row>
    <row r="11" customFormat="false" ht="15" hidden="false" customHeight="false" outlineLevel="0" collapsed="false">
      <c r="A11" s="3" t="s">
        <v>19</v>
      </c>
      <c r="B11" s="6" t="n">
        <v>6.1</v>
      </c>
      <c r="C11" s="4" t="n">
        <v>4.45</v>
      </c>
      <c r="D11" s="5" t="n">
        <v>271570</v>
      </c>
      <c r="E11" s="3" t="n">
        <v>0.3226</v>
      </c>
      <c r="F11" s="5" t="n">
        <v>87608</v>
      </c>
      <c r="G11" s="5" t="n">
        <v>13822367</v>
      </c>
    </row>
    <row r="12" customFormat="false" ht="15" hidden="false" customHeight="false" outlineLevel="0" collapsed="false">
      <c r="A12" s="3" t="s">
        <v>20</v>
      </c>
      <c r="B12" s="4" t="n">
        <v>5.32</v>
      </c>
      <c r="C12" s="4" t="n">
        <v>5.08</v>
      </c>
      <c r="D12" s="5" t="n">
        <v>236844</v>
      </c>
      <c r="E12" s="3" t="n">
        <v>0.3701</v>
      </c>
      <c r="F12" s="5" t="n">
        <v>87656</v>
      </c>
      <c r="G12" s="5" t="n">
        <v>13811682</v>
      </c>
    </row>
    <row r="13" customFormat="false" ht="15" hidden="false" customHeight="false" outlineLevel="0" collapsed="false">
      <c r="A13" s="3" t="s">
        <v>21</v>
      </c>
      <c r="B13" s="6" t="n">
        <v>5.6</v>
      </c>
      <c r="C13" s="4" t="n">
        <v>4.31</v>
      </c>
      <c r="D13" s="5" t="n">
        <v>249310</v>
      </c>
      <c r="E13" s="3" t="n">
        <v>0.3767</v>
      </c>
      <c r="F13" s="5" t="n">
        <v>93915</v>
      </c>
      <c r="G13" s="5" t="n">
        <v>13754252</v>
      </c>
    </row>
    <row r="14" customFormat="false" ht="15" hidden="false" customHeight="false" outlineLevel="0" collapsed="false">
      <c r="A14" s="3" t="s">
        <v>22</v>
      </c>
      <c r="B14" s="4" t="n">
        <v>6.41</v>
      </c>
      <c r="C14" s="4" t="n">
        <v>4.25</v>
      </c>
      <c r="D14" s="5" t="n">
        <v>285371</v>
      </c>
      <c r="E14" s="3" t="n">
        <v>0.3787</v>
      </c>
      <c r="F14" s="5" t="n">
        <v>108070</v>
      </c>
      <c r="G14" s="5" t="n">
        <v>13658089</v>
      </c>
    </row>
    <row r="15" customFormat="false" ht="15" hidden="false" customHeight="false" outlineLevel="0" collapsed="false">
      <c r="A15" s="3" t="s">
        <v>23</v>
      </c>
      <c r="B15" s="4" t="n">
        <v>7.34</v>
      </c>
      <c r="C15" s="4" t="n">
        <v>4.47</v>
      </c>
      <c r="D15" s="5" t="n">
        <v>326774</v>
      </c>
      <c r="E15" s="3" t="n">
        <v>0.3862</v>
      </c>
      <c r="F15" s="5" t="n">
        <v>126200</v>
      </c>
      <c r="G15" s="5" t="n">
        <v>13530318</v>
      </c>
    </row>
    <row r="16" customFormat="false" ht="15" hidden="false" customHeight="false" outlineLevel="0" collapsed="false">
      <c r="A16" s="3" t="s">
        <v>24</v>
      </c>
      <c r="B16" s="4" t="n">
        <v>8.14</v>
      </c>
      <c r="C16" s="4" t="n">
        <v>4.81</v>
      </c>
      <c r="D16" s="5" t="n">
        <v>362390</v>
      </c>
      <c r="E16" s="3" t="n">
        <v>0.3848</v>
      </c>
      <c r="F16" s="5" t="n">
        <v>139448</v>
      </c>
      <c r="G16" s="5" t="n">
        <v>13382067</v>
      </c>
    </row>
    <row r="17" customFormat="false" ht="15" hidden="false" customHeight="false" outlineLevel="0" collapsed="false">
      <c r="A17" s="3" t="s">
        <v>25</v>
      </c>
      <c r="B17" s="4" t="n">
        <v>6.62</v>
      </c>
      <c r="C17" s="6" t="n">
        <v>4.6</v>
      </c>
      <c r="D17" s="5" t="n">
        <v>294720</v>
      </c>
      <c r="E17" s="3" t="n">
        <v>0.3819</v>
      </c>
      <c r="F17" s="5" t="n">
        <v>112554</v>
      </c>
      <c r="G17" s="5" t="n">
        <v>13292138</v>
      </c>
    </row>
    <row r="18" customFormat="false" ht="15" hidden="false" customHeight="false" outlineLevel="0" collapsed="false">
      <c r="A18" s="3" t="s">
        <v>26</v>
      </c>
      <c r="B18" s="4" t="n">
        <v>7.56</v>
      </c>
      <c r="C18" s="4" t="n">
        <v>4.64</v>
      </c>
      <c r="D18" s="5" t="n">
        <v>336568</v>
      </c>
      <c r="E18" s="3" t="n">
        <v>0.3257</v>
      </c>
      <c r="F18" s="5" t="n">
        <v>109620</v>
      </c>
      <c r="G18" s="5" t="n">
        <v>13162141</v>
      </c>
    </row>
    <row r="19" customFormat="false" ht="15" hidden="false" customHeight="false" outlineLevel="0" collapsed="false">
      <c r="A19" s="3" t="s">
        <v>27</v>
      </c>
      <c r="B19" s="4" t="n">
        <v>6.22</v>
      </c>
      <c r="C19" s="4" t="n">
        <v>4.37</v>
      </c>
      <c r="D19" s="5" t="n">
        <v>276912</v>
      </c>
      <c r="E19" s="3" t="n">
        <v>0.3362</v>
      </c>
      <c r="F19" s="5" t="n">
        <v>93098</v>
      </c>
      <c r="G19" s="5" t="n">
        <v>13079779</v>
      </c>
    </row>
    <row r="20" customFormat="false" ht="15" hidden="false" customHeight="false" outlineLevel="0" collapsed="false">
      <c r="A20" s="3" t="s">
        <v>28</v>
      </c>
      <c r="B20" s="4" t="n">
        <v>5.76</v>
      </c>
      <c r="C20" s="4" t="n">
        <v>4.83</v>
      </c>
      <c r="D20" s="5" t="n">
        <v>256433</v>
      </c>
      <c r="E20" s="7" t="n">
        <v>0.361</v>
      </c>
      <c r="F20" s="5" t="n">
        <v>92572</v>
      </c>
      <c r="G20" s="5" t="n">
        <v>13038376</v>
      </c>
    </row>
    <row r="21" customFormat="false" ht="15" hidden="false" customHeight="false" outlineLevel="0" collapsed="false">
      <c r="A21" s="3" t="s">
        <v>29</v>
      </c>
      <c r="B21" s="4" t="n">
        <v>5.46</v>
      </c>
      <c r="C21" s="4" t="n">
        <v>4.08</v>
      </c>
      <c r="D21" s="5" t="n">
        <v>243077</v>
      </c>
      <c r="E21" s="7" t="n">
        <v>0.352</v>
      </c>
      <c r="F21" s="5" t="n">
        <v>85563</v>
      </c>
      <c r="G21" s="5" t="n">
        <v>12976939</v>
      </c>
    </row>
    <row r="22" customFormat="false" ht="15" hidden="false" customHeight="false" outlineLevel="0" collapsed="false">
      <c r="A22" s="3" t="s">
        <v>30</v>
      </c>
      <c r="B22" s="4" t="n">
        <v>5.91</v>
      </c>
      <c r="C22" s="4" t="n">
        <v>4.06</v>
      </c>
      <c r="D22" s="5" t="n">
        <v>263111</v>
      </c>
      <c r="E22" s="7" t="n">
        <v>0.338</v>
      </c>
      <c r="F22" s="5" t="n">
        <v>88932</v>
      </c>
      <c r="G22" s="5" t="n">
        <v>12894578</v>
      </c>
    </row>
    <row r="23" customFormat="false" ht="15" hidden="false" customHeight="false" outlineLevel="0" collapsed="false">
      <c r="A23" s="3" t="s">
        <v>31</v>
      </c>
      <c r="B23" s="5" t="n">
        <v>6</v>
      </c>
      <c r="C23" s="5" t="n">
        <v>4</v>
      </c>
      <c r="D23" s="5" t="n">
        <v>267118</v>
      </c>
      <c r="E23" s="3" t="n">
        <v>0.3425</v>
      </c>
      <c r="F23" s="5" t="n">
        <v>91488</v>
      </c>
      <c r="G23" s="5" t="n">
        <v>12805538</v>
      </c>
    </row>
    <row r="24" customFormat="false" ht="15" hidden="false" customHeight="false" outlineLevel="0" collapsed="false">
      <c r="A24" s="3" t="s">
        <v>32</v>
      </c>
      <c r="B24" s="4" t="n">
        <v>6.44</v>
      </c>
      <c r="C24" s="6" t="n">
        <v>4.4</v>
      </c>
      <c r="D24" s="5" t="n">
        <v>286706</v>
      </c>
      <c r="E24" s="3" t="n">
        <v>0.3304</v>
      </c>
      <c r="F24" s="5" t="n">
        <v>94728</v>
      </c>
      <c r="G24" s="5" t="n">
        <v>12714718</v>
      </c>
    </row>
    <row r="25" customFormat="false" ht="15" hidden="false" customHeight="false" outlineLevel="0" collapsed="false">
      <c r="A25" s="3" t="s">
        <v>33</v>
      </c>
      <c r="B25" s="4" t="n">
        <v>7.71</v>
      </c>
      <c r="C25" s="4" t="n">
        <v>4.23</v>
      </c>
      <c r="D25" s="5" t="n">
        <v>343246</v>
      </c>
      <c r="E25" s="3" t="n">
        <v>0.3004</v>
      </c>
      <c r="F25" s="5" t="n">
        <v>103111</v>
      </c>
      <c r="G25" s="5" t="n">
        <v>12559790</v>
      </c>
    </row>
    <row r="26" customFormat="false" ht="15" hidden="false" customHeight="false" outlineLevel="0" collapsed="false">
      <c r="A26" s="3" t="s">
        <v>34</v>
      </c>
      <c r="B26" s="4" t="n">
        <v>7.41</v>
      </c>
      <c r="C26" s="4" t="n">
        <v>4.15</v>
      </c>
      <c r="D26" s="5" t="n">
        <v>329890</v>
      </c>
      <c r="E26" s="7" t="n">
        <v>0.305</v>
      </c>
      <c r="F26" s="5" t="n">
        <v>100617</v>
      </c>
      <c r="G26" s="5" t="n">
        <v>12414656</v>
      </c>
    </row>
    <row r="27" customFormat="false" ht="15" hidden="false" customHeight="false" outlineLevel="0" collapsed="false">
      <c r="A27" s="3" t="s">
        <v>35</v>
      </c>
      <c r="B27" s="4" t="n">
        <v>8.31</v>
      </c>
      <c r="C27" s="4" t="n">
        <v>4.18</v>
      </c>
      <c r="D27" s="5" t="n">
        <v>369958</v>
      </c>
      <c r="E27" s="3" t="n">
        <v>0.2933</v>
      </c>
      <c r="F27" s="5" t="n">
        <v>108509</v>
      </c>
      <c r="G27" s="5" t="n">
        <v>12230790</v>
      </c>
    </row>
    <row r="28" customFormat="false" ht="15" hidden="false" customHeight="false" outlineLevel="0" collapsed="false">
      <c r="A28" s="3" t="s">
        <v>36</v>
      </c>
      <c r="B28" s="4" t="n">
        <v>10.74</v>
      </c>
      <c r="C28" s="4" t="n">
        <v>4.24</v>
      </c>
      <c r="D28" s="5" t="n">
        <v>478141</v>
      </c>
      <c r="E28" s="3" t="n">
        <v>0.2816</v>
      </c>
      <c r="F28" s="5" t="n">
        <v>134644</v>
      </c>
      <c r="G28" s="5" t="n">
        <v>11941412</v>
      </c>
    </row>
    <row r="29" customFormat="false" ht="15" hidden="false" customHeight="false" outlineLevel="0" collapsed="false">
      <c r="A29" s="3" t="s">
        <v>37</v>
      </c>
      <c r="B29" s="4" t="n">
        <v>11.84</v>
      </c>
      <c r="C29" s="6" t="n">
        <v>2.9</v>
      </c>
      <c r="D29" s="5" t="n">
        <v>527112</v>
      </c>
      <c r="E29" s="3" t="n">
        <v>0.2523</v>
      </c>
      <c r="F29" s="5" t="n">
        <v>132990</v>
      </c>
      <c r="G29" s="5" t="n">
        <v>11543407</v>
      </c>
    </row>
    <row r="30" customFormat="false" ht="15" hidden="false" customHeight="false" outlineLevel="0" collapsed="false">
      <c r="A30" s="3" t="s">
        <v>38</v>
      </c>
      <c r="B30" s="4" t="n">
        <v>11.14</v>
      </c>
      <c r="C30" s="4" t="n">
        <v>1.75</v>
      </c>
      <c r="D30" s="5" t="n">
        <v>495949</v>
      </c>
      <c r="E30" s="3" t="n">
        <v>0.2343</v>
      </c>
      <c r="F30" s="5" t="n">
        <v>116201</v>
      </c>
      <c r="G30" s="5" t="n">
        <v>11125367</v>
      </c>
    </row>
    <row r="31" customFormat="false" ht="15" hidden="false" customHeight="false" outlineLevel="0" collapsed="false">
      <c r="A31" s="3" t="s">
        <v>39</v>
      </c>
      <c r="B31" s="4" t="n">
        <v>3.89</v>
      </c>
      <c r="C31" s="4" t="n">
        <v>0.88</v>
      </c>
      <c r="D31" s="5" t="n">
        <v>173181</v>
      </c>
      <c r="E31" s="3" t="n">
        <v>0.2754</v>
      </c>
      <c r="F31" s="5" t="n">
        <v>47694</v>
      </c>
      <c r="G31" s="5" t="n">
        <v>10991363</v>
      </c>
    </row>
    <row r="32" customFormat="false" ht="15" hidden="false" customHeight="false" outlineLevel="0" collapsed="false">
      <c r="A32" s="3" t="s">
        <v>40</v>
      </c>
      <c r="B32" s="6" t="n">
        <v>1.3</v>
      </c>
      <c r="C32" s="4" t="n">
        <v>0.63</v>
      </c>
      <c r="D32" s="5" t="n">
        <v>57876</v>
      </c>
      <c r="E32" s="3" t="n">
        <v>0.2544</v>
      </c>
      <c r="F32" s="5" t="n">
        <v>14724</v>
      </c>
      <c r="G32" s="5" t="n">
        <v>10961535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F9" activeCellId="0" sqref="F9"/>
    </sheetView>
  </sheetViews>
  <sheetFormatPr defaultRowHeight="12.7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3.86"/>
    <col collapsed="false" customWidth="true" hidden="false" outlineLevel="0" max="3" min="3" style="0" width="14.7"/>
    <col collapsed="false" customWidth="true" hidden="false" outlineLevel="0" max="4" min="4" style="0" width="15.86"/>
    <col collapsed="false" customWidth="true" hidden="false" outlineLevel="0" max="5" min="5" style="0" width="13.57"/>
    <col collapsed="false" customWidth="true" hidden="false" outlineLevel="0" max="6" min="6" style="0" width="17.42"/>
    <col collapsed="false" customWidth="true" hidden="false" outlineLevel="0" max="7" min="7" style="0" width="18.14"/>
    <col collapsed="false" customWidth="true" hidden="false" outlineLevel="0" max="8" min="8" style="0" width="11.42"/>
    <col collapsed="false" customWidth="true" hidden="false" outlineLevel="0" max="1025" min="9" style="0" width="8.67"/>
  </cols>
  <sheetData>
    <row r="1" customFormat="false" ht="15.75" hidden="false" customHeight="false" outlineLevel="0" collapsed="false">
      <c r="A1" s="1" t="s">
        <v>0</v>
      </c>
    </row>
    <row r="2" customFormat="false" ht="15.75" hidden="false" customHeight="false" outlineLevel="0" collapsed="false">
      <c r="A2" s="1" t="s">
        <v>1</v>
      </c>
    </row>
    <row r="3" customFormat="false" ht="15" hidden="false" customHeight="false" outlineLevel="0" collapsed="false">
      <c r="E3" s="2"/>
      <c r="F3" s="2" t="s">
        <v>3</v>
      </c>
    </row>
    <row r="4" customFormat="false" ht="15" hidden="false" customHeight="false" outlineLevel="0" collapsed="false">
      <c r="B4" s="2" t="s">
        <v>4</v>
      </c>
      <c r="C4" s="2" t="s">
        <v>5</v>
      </c>
      <c r="D4" s="2" t="s">
        <v>6</v>
      </c>
      <c r="E4" s="2" t="s">
        <v>2</v>
      </c>
      <c r="F4" s="2" t="s">
        <v>8</v>
      </c>
      <c r="G4" s="2" t="s">
        <v>9</v>
      </c>
    </row>
    <row r="5" customFormat="false" ht="15" hidden="false" customHeight="false" outlineLevel="0" collapsed="false">
      <c r="A5" s="2" t="s">
        <v>10</v>
      </c>
      <c r="B5" s="2" t="s">
        <v>11</v>
      </c>
      <c r="C5" s="2" t="s">
        <v>11</v>
      </c>
      <c r="D5" s="2" t="s">
        <v>12</v>
      </c>
      <c r="E5" s="2" t="s">
        <v>41</v>
      </c>
      <c r="F5" s="2" t="s">
        <v>14</v>
      </c>
      <c r="G5" s="2" t="s">
        <v>15</v>
      </c>
    </row>
    <row r="6" customFormat="false" ht="15" hidden="false" customHeight="false" outlineLevel="0" collapsed="false">
      <c r="A6" s="3" t="s">
        <v>16</v>
      </c>
      <c r="B6" s="4" t="n">
        <v>3.46</v>
      </c>
      <c r="C6" s="4" t="n">
        <v>2.85</v>
      </c>
      <c r="D6" s="5" t="n">
        <f aca="false">ROUND(B6*$B$33,0)</f>
        <v>154038</v>
      </c>
      <c r="E6" s="3" t="n">
        <v>0.2777</v>
      </c>
      <c r="F6" s="5" t="n">
        <f aca="false">ROUND(D6*E6,0)</f>
        <v>42776</v>
      </c>
      <c r="G6" s="5" t="n">
        <v>13972843</v>
      </c>
      <c r="I6" s="8"/>
    </row>
    <row r="7" customFormat="false" ht="15" hidden="false" customHeight="false" outlineLevel="0" collapsed="false">
      <c r="A7" s="3" t="s">
        <v>17</v>
      </c>
      <c r="B7" s="4" t="n">
        <v>3.52</v>
      </c>
      <c r="C7" s="4" t="n">
        <v>3.09</v>
      </c>
      <c r="D7" s="5" t="n">
        <f aca="false">ROUND(B7*$B$33,0)</f>
        <v>156709</v>
      </c>
      <c r="E7" s="3" t="n">
        <v>0.3867</v>
      </c>
      <c r="F7" s="5" t="n">
        <f aca="false">ROUND(D7*E7,0)</f>
        <v>60599</v>
      </c>
      <c r="G7" s="5" t="n">
        <f aca="false">G6-(B7-C7)*$B$33</f>
        <v>13953699.549133</v>
      </c>
    </row>
    <row r="8" customFormat="false" ht="15" hidden="false" customHeight="false" outlineLevel="0" collapsed="false">
      <c r="A8" s="3" t="s">
        <v>18</v>
      </c>
      <c r="B8" s="4" t="n">
        <v>5.52</v>
      </c>
      <c r="C8" s="4" t="n">
        <v>4.22</v>
      </c>
      <c r="D8" s="5" t="n">
        <f aca="false">ROUND(B8*$B$33,0)</f>
        <v>245748</v>
      </c>
      <c r="E8" s="3" t="n">
        <v>0.3276</v>
      </c>
      <c r="F8" s="5" t="n">
        <f aca="false">ROUND(D8*E8,0)</f>
        <v>80507</v>
      </c>
      <c r="G8" s="5" t="n">
        <f aca="false">G7-(B8-C8)*$B$33</f>
        <v>13895824</v>
      </c>
    </row>
    <row r="9" customFormat="false" ht="15" hidden="false" customHeight="false" outlineLevel="0" collapsed="false">
      <c r="A9" s="3" t="s">
        <v>19</v>
      </c>
      <c r="B9" s="6" t="n">
        <v>6.1</v>
      </c>
      <c r="C9" s="4" t="n">
        <v>4.45</v>
      </c>
      <c r="D9" s="5" t="n">
        <f aca="false">ROUND(B9*$B$33,0)</f>
        <v>271570</v>
      </c>
      <c r="E9" s="3" t="n">
        <v>0.3226</v>
      </c>
      <c r="F9" s="5" t="n">
        <f aca="false">ROUND(D9*E9,0)</f>
        <v>87608</v>
      </c>
      <c r="G9" s="5" t="n">
        <f aca="false">G8-(B9-C9)*$B$33</f>
        <v>13822366.5722543</v>
      </c>
    </row>
    <row r="10" customFormat="false" ht="15" hidden="false" customHeight="false" outlineLevel="0" collapsed="false">
      <c r="A10" s="3" t="s">
        <v>20</v>
      </c>
      <c r="B10" s="4" t="n">
        <v>5.32</v>
      </c>
      <c r="C10" s="4" t="n">
        <v>5.08</v>
      </c>
      <c r="D10" s="5" t="n">
        <f aca="false">ROUND(B10*$B$33,0)</f>
        <v>236845</v>
      </c>
      <c r="E10" s="3" t="n">
        <v>0.3701</v>
      </c>
      <c r="F10" s="5" t="n">
        <f aca="false">ROUND(D10*E10,0)</f>
        <v>87656</v>
      </c>
      <c r="G10" s="5" t="n">
        <f aca="false">G9-(B10-C10)*$B$33</f>
        <v>13811681.8554913</v>
      </c>
    </row>
    <row r="11" customFormat="false" ht="15" hidden="false" customHeight="false" outlineLevel="0" collapsed="false">
      <c r="A11" s="3" t="s">
        <v>21</v>
      </c>
      <c r="B11" s="6" t="n">
        <v>5.6</v>
      </c>
      <c r="C11" s="4" t="n">
        <v>4.31</v>
      </c>
      <c r="D11" s="5" t="n">
        <f aca="false">ROUND(B11*$B$33,0)</f>
        <v>249310</v>
      </c>
      <c r="E11" s="3" t="n">
        <v>0.3767</v>
      </c>
      <c r="F11" s="5" t="n">
        <f aca="false">ROUND(D11*E11,0)</f>
        <v>93915</v>
      </c>
      <c r="G11" s="5" t="n">
        <f aca="false">G10-(B11-C11)*$B$33</f>
        <v>13754251.5028902</v>
      </c>
    </row>
    <row r="12" customFormat="false" ht="15" hidden="false" customHeight="false" outlineLevel="0" collapsed="false">
      <c r="A12" s="3" t="s">
        <v>22</v>
      </c>
      <c r="B12" s="4" t="n">
        <v>6.41</v>
      </c>
      <c r="C12" s="4" t="n">
        <v>4.25</v>
      </c>
      <c r="D12" s="5" t="n">
        <f aca="false">ROUND(B12*$B$33,0)</f>
        <v>285371</v>
      </c>
      <c r="E12" s="3" t="n">
        <v>0.3787</v>
      </c>
      <c r="F12" s="5" t="n">
        <f aca="false">ROUND(D12*E12,0)</f>
        <v>108070</v>
      </c>
      <c r="G12" s="5" t="n">
        <f aca="false">G11-(B12-C12)*$B$33</f>
        <v>13658089.0520231</v>
      </c>
    </row>
    <row r="13" customFormat="false" ht="15" hidden="false" customHeight="false" outlineLevel="0" collapsed="false">
      <c r="A13" s="3" t="s">
        <v>23</v>
      </c>
      <c r="B13" s="4" t="n">
        <v>7.34</v>
      </c>
      <c r="C13" s="4" t="n">
        <v>4.47</v>
      </c>
      <c r="D13" s="5" t="n">
        <f aca="false">ROUND(B13*$B$33,0)</f>
        <v>326774</v>
      </c>
      <c r="E13" s="3" t="n">
        <v>0.3862</v>
      </c>
      <c r="F13" s="5" t="n">
        <f aca="false">ROUND(D13*E13,0)</f>
        <v>126200</v>
      </c>
      <c r="G13" s="5" t="n">
        <f aca="false">G12-(B13-C13)*$B$33</f>
        <v>13530317.6473988</v>
      </c>
    </row>
    <row r="14" customFormat="false" ht="15" hidden="false" customHeight="false" outlineLevel="0" collapsed="false">
      <c r="A14" s="3" t="s">
        <v>24</v>
      </c>
      <c r="B14" s="4" t="n">
        <v>8.14</v>
      </c>
      <c r="C14" s="4" t="n">
        <v>4.81</v>
      </c>
      <c r="D14" s="5" t="n">
        <f aca="false">ROUND(B14*$B$33,0)</f>
        <v>362390</v>
      </c>
      <c r="E14" s="3" t="n">
        <v>0.3848</v>
      </c>
      <c r="F14" s="5" t="n">
        <f aca="false">ROUND(D14*E14,0)</f>
        <v>139448</v>
      </c>
      <c r="G14" s="5" t="n">
        <f aca="false">G13-(B14-C14)*$B$33</f>
        <v>13382067.2023121</v>
      </c>
    </row>
    <row r="15" customFormat="false" ht="15" hidden="false" customHeight="false" outlineLevel="0" collapsed="false">
      <c r="A15" s="3" t="s">
        <v>25</v>
      </c>
      <c r="B15" s="4" t="n">
        <v>6.62</v>
      </c>
      <c r="C15" s="6" t="n">
        <v>4.6</v>
      </c>
      <c r="D15" s="5" t="n">
        <f aca="false">ROUND(B15*$B$33,0)</f>
        <v>294720</v>
      </c>
      <c r="E15" s="3" t="n">
        <v>0.3819</v>
      </c>
      <c r="F15" s="5" t="n">
        <f aca="false">ROUND(D15*E15,0)</f>
        <v>112554</v>
      </c>
      <c r="G15" s="5" t="n">
        <f aca="false">G14-(B15-C15)*$B$33</f>
        <v>13292137.5028902</v>
      </c>
    </row>
    <row r="16" customFormat="false" ht="15" hidden="false" customHeight="false" outlineLevel="0" collapsed="false">
      <c r="A16" s="3" t="s">
        <v>26</v>
      </c>
      <c r="B16" s="4" t="n">
        <v>7.56</v>
      </c>
      <c r="C16" s="4" t="n">
        <v>4.64</v>
      </c>
      <c r="D16" s="5" t="n">
        <f aca="false">ROUND(B16*$B$33,0)</f>
        <v>336569</v>
      </c>
      <c r="E16" s="3" t="n">
        <v>0.3257</v>
      </c>
      <c r="F16" s="5" t="n">
        <f aca="false">ROUND(D16*E16,0)</f>
        <v>109621</v>
      </c>
      <c r="G16" s="5" t="n">
        <f aca="false">G15-(B16-C16)*$B$33</f>
        <v>13162140.1156069</v>
      </c>
    </row>
    <row r="17" customFormat="false" ht="15" hidden="false" customHeight="false" outlineLevel="0" collapsed="false">
      <c r="A17" s="3" t="s">
        <v>27</v>
      </c>
      <c r="B17" s="4" t="n">
        <v>6.22</v>
      </c>
      <c r="C17" s="4" t="n">
        <v>4.37</v>
      </c>
      <c r="D17" s="5" t="n">
        <f aca="false">ROUND(B17*$B$33,0)</f>
        <v>276912</v>
      </c>
      <c r="E17" s="3" t="n">
        <v>0.3362</v>
      </c>
      <c r="F17" s="5" t="n">
        <f aca="false">ROUND(D17*E17,0)</f>
        <v>93098</v>
      </c>
      <c r="G17" s="5" t="n">
        <f aca="false">G16-(B17-C17)*$B$33</f>
        <v>13079778.7572254</v>
      </c>
    </row>
    <row r="18" customFormat="false" ht="15" hidden="false" customHeight="false" outlineLevel="0" collapsed="false">
      <c r="A18" s="3" t="s">
        <v>28</v>
      </c>
      <c r="B18" s="4" t="n">
        <v>5.76</v>
      </c>
      <c r="C18" s="4" t="n">
        <v>4.83</v>
      </c>
      <c r="D18" s="5" t="n">
        <f aca="false">ROUND(B18*$B$33,0)</f>
        <v>256433</v>
      </c>
      <c r="E18" s="7" t="n">
        <v>0.361</v>
      </c>
      <c r="F18" s="5" t="n">
        <f aca="false">ROUND(D18*E18,0)</f>
        <v>92572</v>
      </c>
      <c r="G18" s="5" t="n">
        <f aca="false">G17-(B18-C18)*$B$33</f>
        <v>13038375.4797688</v>
      </c>
    </row>
    <row r="19" customFormat="false" ht="15" hidden="false" customHeight="false" outlineLevel="0" collapsed="false">
      <c r="A19" s="3" t="s">
        <v>29</v>
      </c>
      <c r="B19" s="4" t="n">
        <v>5.46</v>
      </c>
      <c r="C19" s="4" t="n">
        <v>4.08</v>
      </c>
      <c r="D19" s="5" t="n">
        <f aca="false">ROUND(B19*$B$33,0)</f>
        <v>243077</v>
      </c>
      <c r="E19" s="7" t="n">
        <v>0.352</v>
      </c>
      <c r="F19" s="5" t="n">
        <f aca="false">ROUND(D19*E19,0)</f>
        <v>85563</v>
      </c>
      <c r="G19" s="5" t="n">
        <f aca="false">G18-(B19-C19)*$B$33</f>
        <v>12976938.3583815</v>
      </c>
    </row>
    <row r="20" customFormat="false" ht="15" hidden="false" customHeight="false" outlineLevel="0" collapsed="false">
      <c r="A20" s="3" t="s">
        <v>30</v>
      </c>
      <c r="B20" s="4" t="n">
        <v>5.91</v>
      </c>
      <c r="C20" s="4" t="n">
        <v>4.06</v>
      </c>
      <c r="D20" s="5" t="n">
        <f aca="false">ROUND(B20*$B$33,0)</f>
        <v>263111</v>
      </c>
      <c r="E20" s="7" t="n">
        <v>0.338</v>
      </c>
      <c r="F20" s="5" t="n">
        <f aca="false">ROUND(D20*E20,0)</f>
        <v>88932</v>
      </c>
      <c r="G20" s="5" t="n">
        <f aca="false">G19-(B20-C20)*$B$33</f>
        <v>12894577</v>
      </c>
    </row>
    <row r="21" customFormat="false" ht="15" hidden="false" customHeight="false" outlineLevel="0" collapsed="false">
      <c r="A21" s="3" t="s">
        <v>31</v>
      </c>
      <c r="B21" s="5" t="n">
        <v>6</v>
      </c>
      <c r="C21" s="5" t="n">
        <v>4</v>
      </c>
      <c r="D21" s="5" t="n">
        <f aca="false">ROUND(B21*$B$33,0)</f>
        <v>267118</v>
      </c>
      <c r="E21" s="3" t="n">
        <v>0.3425</v>
      </c>
      <c r="F21" s="5" t="n">
        <f aca="false">ROUND(D21*E21,0)</f>
        <v>91488</v>
      </c>
      <c r="G21" s="5" t="n">
        <f aca="false">G20-(B21-C21)*$B$33</f>
        <v>12805537.6936416</v>
      </c>
    </row>
    <row r="22" customFormat="false" ht="15" hidden="false" customHeight="false" outlineLevel="0" collapsed="false">
      <c r="A22" s="3" t="s">
        <v>32</v>
      </c>
      <c r="B22" s="4" t="n">
        <v>6.44</v>
      </c>
      <c r="C22" s="6" t="n">
        <v>4.4</v>
      </c>
      <c r="D22" s="5" t="n">
        <f aca="false">ROUND(B22*$B$33,0)</f>
        <v>286707</v>
      </c>
      <c r="E22" s="3" t="n">
        <v>0.3304</v>
      </c>
      <c r="F22" s="5" t="n">
        <f aca="false">ROUND(D22*E22,0)</f>
        <v>94728</v>
      </c>
      <c r="G22" s="5" t="n">
        <f aca="false">G21-(B22-C22)*$B$33</f>
        <v>12714717.6011561</v>
      </c>
    </row>
    <row r="23" customFormat="false" ht="15" hidden="false" customHeight="false" outlineLevel="0" collapsed="false">
      <c r="A23" s="3" t="s">
        <v>33</v>
      </c>
      <c r="B23" s="4" t="n">
        <v>7.71</v>
      </c>
      <c r="C23" s="4" t="n">
        <v>4.23</v>
      </c>
      <c r="D23" s="5" t="n">
        <f aca="false">ROUND(B23*$B$33,0)</f>
        <v>343247</v>
      </c>
      <c r="E23" s="3" t="n">
        <v>0.3004</v>
      </c>
      <c r="F23" s="5" t="n">
        <f aca="false">ROUND(D23*E23,0)</f>
        <v>103111</v>
      </c>
      <c r="G23" s="5" t="n">
        <f aca="false">G22-(B23-C23)*$B$33</f>
        <v>12559789.2080925</v>
      </c>
    </row>
    <row r="24" customFormat="false" ht="15" hidden="false" customHeight="false" outlineLevel="0" collapsed="false">
      <c r="A24" s="3" t="s">
        <v>34</v>
      </c>
      <c r="B24" s="4" t="n">
        <v>7.41</v>
      </c>
      <c r="C24" s="4" t="n">
        <v>4.15</v>
      </c>
      <c r="D24" s="5" t="n">
        <f aca="false">ROUND(B24*$B$33,0)</f>
        <v>329891</v>
      </c>
      <c r="E24" s="7" t="n">
        <v>0.305</v>
      </c>
      <c r="F24" s="5" t="n">
        <f aca="false">ROUND(D24*E24,0)</f>
        <v>100617</v>
      </c>
      <c r="G24" s="5" t="n">
        <f aca="false">G23-(B24-C24)*$B$33</f>
        <v>12414655.1387283</v>
      </c>
    </row>
    <row r="25" customFormat="false" ht="15" hidden="false" customHeight="false" outlineLevel="0" collapsed="false">
      <c r="A25" s="3" t="s">
        <v>35</v>
      </c>
      <c r="B25" s="4" t="n">
        <v>8.31</v>
      </c>
      <c r="C25" s="4" t="n">
        <v>4.18</v>
      </c>
      <c r="D25" s="5" t="n">
        <f aca="false">ROUND(B25*$B$33,0)</f>
        <v>369958</v>
      </c>
      <c r="E25" s="3" t="n">
        <v>0.2933</v>
      </c>
      <c r="F25" s="5" t="n">
        <f aca="false">ROUND(D25*E25,0)</f>
        <v>108509</v>
      </c>
      <c r="G25" s="5" t="n">
        <f aca="false">G24-(B25-C25)*$B$33</f>
        <v>12230788.9710983</v>
      </c>
    </row>
    <row r="26" customFormat="false" ht="15" hidden="false" customHeight="false" outlineLevel="0" collapsed="false">
      <c r="A26" s="3" t="s">
        <v>36</v>
      </c>
      <c r="B26" s="4" t="n">
        <v>10.74</v>
      </c>
      <c r="C26" s="4" t="n">
        <v>4.24</v>
      </c>
      <c r="D26" s="5" t="n">
        <f aca="false">ROUND(B26*$B$33,0)</f>
        <v>478141</v>
      </c>
      <c r="E26" s="3" t="n">
        <v>0.2816</v>
      </c>
      <c r="F26" s="5" t="n">
        <f aca="false">ROUND(D26*E26,0)</f>
        <v>134645</v>
      </c>
      <c r="G26" s="5" t="n">
        <f aca="false">G25-(B26-C26)*$B$33</f>
        <v>11941411.2254335</v>
      </c>
    </row>
    <row r="27" customFormat="false" ht="15" hidden="false" customHeight="false" outlineLevel="0" collapsed="false">
      <c r="A27" s="3" t="s">
        <v>37</v>
      </c>
      <c r="B27" s="4" t="n">
        <v>11.84</v>
      </c>
      <c r="C27" s="6" t="n">
        <v>2.9</v>
      </c>
      <c r="D27" s="5" t="n">
        <f aca="false">ROUND(B27*$B$33,0)</f>
        <v>527113</v>
      </c>
      <c r="E27" s="3" t="n">
        <v>0.2523</v>
      </c>
      <c r="F27" s="5" t="n">
        <f aca="false">ROUND(D27*E27,0)</f>
        <v>132991</v>
      </c>
      <c r="G27" s="5" t="n">
        <f aca="false">G26-(B27-C27)*$B$33</f>
        <v>11543405.5260116</v>
      </c>
    </row>
    <row r="28" customFormat="false" ht="15" hidden="false" customHeight="false" outlineLevel="0" collapsed="false">
      <c r="A28" s="3" t="s">
        <v>38</v>
      </c>
      <c r="B28" s="4" t="n">
        <v>11.14</v>
      </c>
      <c r="C28" s="4" t="n">
        <v>1.75</v>
      </c>
      <c r="D28" s="5" t="n">
        <f aca="false">ROUND(B28*$B$33,0)</f>
        <v>495949</v>
      </c>
      <c r="E28" s="3" t="n">
        <v>0.2343</v>
      </c>
      <c r="F28" s="5" t="n">
        <f aca="false">ROUND(D28*E28,0)</f>
        <v>116201</v>
      </c>
      <c r="G28" s="5" t="n">
        <f aca="false">G27-(B28-C28)*$B$33</f>
        <v>11125365.982659</v>
      </c>
    </row>
    <row r="29" customFormat="false" ht="15" hidden="false" customHeight="false" outlineLevel="0" collapsed="false">
      <c r="A29" s="3" t="s">
        <v>39</v>
      </c>
      <c r="B29" s="4" t="n">
        <v>3.89</v>
      </c>
      <c r="C29" s="4" t="n">
        <v>0.88</v>
      </c>
      <c r="D29" s="5" t="n">
        <f aca="false">ROUND(B29*$B$33,0)</f>
        <v>173181</v>
      </c>
      <c r="E29" s="3" t="n">
        <v>0.2754</v>
      </c>
      <c r="F29" s="5" t="n">
        <f aca="false">ROUND(D29*E29,0)</f>
        <v>47694</v>
      </c>
      <c r="G29" s="5" t="n">
        <f aca="false">G28-(B29-C29)*$B$33</f>
        <v>10991361.8265896</v>
      </c>
    </row>
    <row r="30" customFormat="false" ht="15" hidden="false" customHeight="false" outlineLevel="0" collapsed="false">
      <c r="A30" s="3" t="s">
        <v>40</v>
      </c>
      <c r="B30" s="6" t="n">
        <v>1.3</v>
      </c>
      <c r="C30" s="4" t="n">
        <v>0.63</v>
      </c>
      <c r="D30" s="5" t="n">
        <f aca="false">ROUND(B30*$B$33,0)</f>
        <v>57876</v>
      </c>
      <c r="E30" s="3" t="n">
        <v>0.2544</v>
      </c>
      <c r="F30" s="5" t="n">
        <f aca="false">ROUND(D30*E30,0)</f>
        <v>14724</v>
      </c>
      <c r="G30" s="5" t="n">
        <f aca="false">G29-(B30-C30)*$B$33</f>
        <v>10961533.6589595</v>
      </c>
    </row>
    <row r="32" customFormat="false" ht="12.75" hidden="false" customHeight="false" outlineLevel="0" collapsed="false">
      <c r="B32" s="0" t="s">
        <v>42</v>
      </c>
    </row>
    <row r="33" customFormat="false" ht="12.75" hidden="false" customHeight="false" outlineLevel="0" collapsed="false">
      <c r="B33" s="0" t="n">
        <v>44519.6531791908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4" activeCellId="0" sqref="M24"/>
    </sheetView>
  </sheetViews>
  <sheetFormatPr defaultRowHeight="12.7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3.86"/>
    <col collapsed="false" customWidth="true" hidden="false" outlineLevel="0" max="3" min="3" style="0" width="14.7"/>
    <col collapsed="false" customWidth="true" hidden="false" outlineLevel="0" max="4" min="4" style="0" width="15.86"/>
    <col collapsed="false" customWidth="true" hidden="false" outlineLevel="0" max="5" min="5" style="0" width="13.57"/>
    <col collapsed="false" customWidth="true" hidden="false" outlineLevel="0" max="6" min="6" style="0" width="17.42"/>
    <col collapsed="false" customWidth="true" hidden="false" outlineLevel="0" max="7" min="7" style="0" width="18.14"/>
    <col collapsed="false" customWidth="true" hidden="false" outlineLevel="0" max="8" min="8" style="0" width="11.42"/>
    <col collapsed="false" customWidth="true" hidden="false" outlineLevel="0" max="1025" min="9" style="0" width="8.67"/>
  </cols>
  <sheetData>
    <row r="1" customFormat="false" ht="15.75" hidden="false" customHeight="false" outlineLevel="0" collapsed="false">
      <c r="A1" s="1" t="s">
        <v>0</v>
      </c>
    </row>
    <row r="2" customFormat="false" ht="15.75" hidden="false" customHeight="false" outlineLevel="0" collapsed="false">
      <c r="A2" s="1" t="s">
        <v>1</v>
      </c>
    </row>
    <row r="3" customFormat="false" ht="15" hidden="false" customHeight="false" outlineLevel="0" collapsed="false">
      <c r="E3" s="2"/>
      <c r="F3" s="2" t="s">
        <v>3</v>
      </c>
    </row>
    <row r="4" customFormat="false" ht="15" hidden="false" customHeight="false" outlineLevel="0" collapsed="false">
      <c r="B4" s="2" t="s">
        <v>4</v>
      </c>
      <c r="C4" s="2" t="s">
        <v>5</v>
      </c>
      <c r="D4" s="2" t="s">
        <v>6</v>
      </c>
      <c r="E4" s="2" t="s">
        <v>2</v>
      </c>
      <c r="F4" s="2" t="s">
        <v>8</v>
      </c>
      <c r="G4" s="2" t="s">
        <v>9</v>
      </c>
    </row>
    <row r="5" customFormat="false" ht="15" hidden="false" customHeight="false" outlineLevel="0" collapsed="false">
      <c r="A5" s="2" t="s">
        <v>10</v>
      </c>
      <c r="B5" s="2" t="s">
        <v>11</v>
      </c>
      <c r="C5" s="2" t="s">
        <v>11</v>
      </c>
      <c r="D5" s="2" t="s">
        <v>12</v>
      </c>
      <c r="E5" s="2" t="s">
        <v>41</v>
      </c>
      <c r="F5" s="2" t="s">
        <v>14</v>
      </c>
      <c r="G5" s="2" t="s">
        <v>15</v>
      </c>
    </row>
    <row r="6" customFormat="false" ht="13.8" hidden="false" customHeight="false" outlineLevel="0" collapsed="false">
      <c r="A6" s="3" t="s">
        <v>16</v>
      </c>
      <c r="B6" s="4" t="n">
        <v>3.46</v>
      </c>
      <c r="C6" s="4" t="n">
        <v>2.85</v>
      </c>
      <c r="D6" s="5" t="n">
        <f aca="false">ROUND(B6*$B$33,0)</f>
        <v>161501</v>
      </c>
      <c r="E6" s="3" t="n">
        <v>0.2777</v>
      </c>
      <c r="F6" s="5" t="n">
        <f aca="false">ROUND(D6*E6,0)</f>
        <v>44849</v>
      </c>
      <c r="G6" s="5" t="n">
        <v>13972843</v>
      </c>
      <c r="H6" s="0" t="n">
        <f aca="false">SUM(F6/G6)</f>
        <v>0.00320972618099266</v>
      </c>
      <c r="I6" s="8"/>
    </row>
    <row r="7" customFormat="false" ht="13.8" hidden="false" customHeight="false" outlineLevel="0" collapsed="false">
      <c r="A7" s="3" t="s">
        <v>17</v>
      </c>
      <c r="B7" s="4" t="n">
        <v>3.52</v>
      </c>
      <c r="C7" s="4" t="n">
        <v>3.09</v>
      </c>
      <c r="D7" s="5" t="n">
        <f aca="false">ROUND(B7*$B$33,0)</f>
        <v>164302</v>
      </c>
      <c r="E7" s="3" t="n">
        <v>0.3867</v>
      </c>
      <c r="F7" s="5" t="n">
        <f aca="false">ROUND(D7*E7,0)</f>
        <v>63536</v>
      </c>
      <c r="G7" s="5" t="n">
        <f aca="false">G6-(B7-C7)*$B$33</f>
        <v>13952772.051531</v>
      </c>
      <c r="H7" s="0" t="n">
        <f aca="false">SUM(F7/G7)</f>
        <v>0.00455364710075862</v>
      </c>
    </row>
    <row r="8" customFormat="false" ht="13.8" hidden="false" customHeight="false" outlineLevel="0" collapsed="false">
      <c r="A8" s="3" t="s">
        <v>18</v>
      </c>
      <c r="B8" s="4" t="n">
        <v>5.52</v>
      </c>
      <c r="C8" s="4" t="n">
        <v>4.22</v>
      </c>
      <c r="D8" s="5" t="n">
        <f aca="false">ROUND(B8*$B$33,0)</f>
        <v>257655</v>
      </c>
      <c r="E8" s="3" t="n">
        <v>0.3276</v>
      </c>
      <c r="F8" s="5" t="n">
        <f aca="false">ROUND(D8*E8,0)</f>
        <v>84408</v>
      </c>
      <c r="G8" s="5" t="n">
        <f aca="false">G7-(B8-C8)*$B$33</f>
        <v>13892092.4398805</v>
      </c>
      <c r="H8" s="0" t="n">
        <f aca="false">SUM(F8/G8)</f>
        <v>0.00607597454201262</v>
      </c>
    </row>
    <row r="9" customFormat="false" ht="13.8" hidden="false" customHeight="false" outlineLevel="0" collapsed="false">
      <c r="A9" s="3" t="s">
        <v>19</v>
      </c>
      <c r="B9" s="6" t="n">
        <v>6.1</v>
      </c>
      <c r="C9" s="4" t="n">
        <v>4.45</v>
      </c>
      <c r="D9" s="5" t="n">
        <f aca="false">ROUND(B9*$B$33,0)</f>
        <v>284727</v>
      </c>
      <c r="E9" s="3" t="n">
        <v>0.3226</v>
      </c>
      <c r="F9" s="5" t="n">
        <f aca="false">ROUND(D9*E9,0)</f>
        <v>91853</v>
      </c>
      <c r="G9" s="5" t="n">
        <f aca="false">G8-(B9-C9)*$B$33</f>
        <v>13815076.0097087</v>
      </c>
      <c r="H9" s="0" t="n">
        <f aca="false">SUM(F9/G9)</f>
        <v>0.00664875096853966</v>
      </c>
    </row>
    <row r="10" customFormat="false" ht="13.8" hidden="false" customHeight="false" outlineLevel="0" collapsed="false">
      <c r="A10" s="3" t="s">
        <v>20</v>
      </c>
      <c r="B10" s="4" t="n">
        <v>5.32</v>
      </c>
      <c r="C10" s="4" t="n">
        <v>5.08</v>
      </c>
      <c r="D10" s="5" t="n">
        <f aca="false">ROUND(B10*$B$33,0)</f>
        <v>248320</v>
      </c>
      <c r="E10" s="3" t="n">
        <v>0.3701</v>
      </c>
      <c r="F10" s="5" t="n">
        <f aca="false">ROUND(D10*E10,0)</f>
        <v>91903</v>
      </c>
      <c r="G10" s="5" t="n">
        <f aca="false">G9-(B10-C10)*$B$33</f>
        <v>13803873.6198656</v>
      </c>
      <c r="H10" s="0" t="n">
        <f aca="false">SUM(F10/G10)</f>
        <v>0.00665776886480181</v>
      </c>
    </row>
    <row r="11" customFormat="false" ht="13.8" hidden="false" customHeight="false" outlineLevel="0" collapsed="false">
      <c r="A11" s="3" t="s">
        <v>21</v>
      </c>
      <c r="B11" s="6" t="n">
        <v>5.6</v>
      </c>
      <c r="C11" s="4" t="n">
        <v>4.31</v>
      </c>
      <c r="D11" s="5" t="n">
        <f aca="false">ROUND(B11*$B$33,0)</f>
        <v>261389</v>
      </c>
      <c r="E11" s="3" t="n">
        <v>0.3767</v>
      </c>
      <c r="F11" s="5" t="n">
        <f aca="false">ROUND(D11*E11,0)</f>
        <v>98465</v>
      </c>
      <c r="G11" s="5" t="n">
        <f aca="false">G10-(B11-C11)*$B$33</f>
        <v>13743660.7744586</v>
      </c>
      <c r="H11" s="0" t="n">
        <f aca="false">SUM(F11/G11)</f>
        <v>0.00716439394247776</v>
      </c>
    </row>
    <row r="12" customFormat="false" ht="13.8" hidden="false" customHeight="false" outlineLevel="0" collapsed="false">
      <c r="A12" s="3" t="s">
        <v>22</v>
      </c>
      <c r="B12" s="4" t="n">
        <v>6.41</v>
      </c>
      <c r="C12" s="4" t="n">
        <v>4.25</v>
      </c>
      <c r="D12" s="5" t="n">
        <f aca="false">ROUND(B12*$B$33,0)</f>
        <v>299197</v>
      </c>
      <c r="E12" s="3" t="n">
        <v>0.3787</v>
      </c>
      <c r="F12" s="5" t="n">
        <f aca="false">ROUND(D12*E12,0)</f>
        <v>113306</v>
      </c>
      <c r="G12" s="5" t="n">
        <f aca="false">G11-(B12-C12)*$B$33</f>
        <v>13642839.2658701</v>
      </c>
      <c r="H12" s="0" t="n">
        <f aca="false">SUM(F12/G12)</f>
        <v>0.00830516271517284</v>
      </c>
    </row>
    <row r="13" customFormat="false" ht="13.8" hidden="false" customHeight="false" outlineLevel="0" collapsed="false">
      <c r="A13" s="3" t="s">
        <v>23</v>
      </c>
      <c r="B13" s="4" t="n">
        <v>7.34</v>
      </c>
      <c r="C13" s="4" t="n">
        <v>4.47</v>
      </c>
      <c r="D13" s="5" t="n">
        <f aca="false">ROUND(B13*$B$33,0)</f>
        <v>342606</v>
      </c>
      <c r="E13" s="3" t="n">
        <v>0.3862</v>
      </c>
      <c r="F13" s="5" t="n">
        <f aca="false">ROUND(D13*E13,0)</f>
        <v>132314</v>
      </c>
      <c r="G13" s="5" t="n">
        <f aca="false">G12-(B13-C13)*$B$33</f>
        <v>13508877.3539955</v>
      </c>
      <c r="H13" s="0" t="n">
        <f aca="false">SUM(F13/G13)</f>
        <v>0.00979459628899995</v>
      </c>
    </row>
    <row r="14" customFormat="false" ht="13.8" hidden="false" customHeight="false" outlineLevel="0" collapsed="false">
      <c r="A14" s="3" t="s">
        <v>24</v>
      </c>
      <c r="B14" s="4" t="n">
        <v>8.14</v>
      </c>
      <c r="C14" s="4" t="n">
        <v>4.81</v>
      </c>
      <c r="D14" s="5" t="n">
        <f aca="false">ROUND(B14*$B$33,0)</f>
        <v>379948</v>
      </c>
      <c r="E14" s="3" t="n">
        <v>0.3848</v>
      </c>
      <c r="F14" s="5" t="n">
        <f aca="false">ROUND(D14*E14,0)</f>
        <v>146204</v>
      </c>
      <c r="G14" s="5" t="n">
        <f aca="false">G13-(B14-C14)*$B$33</f>
        <v>13353444.1949216</v>
      </c>
      <c r="H14" s="0" t="n">
        <f aca="false">SUM(F14/G14)</f>
        <v>0.0109487857863369</v>
      </c>
    </row>
    <row r="15" customFormat="false" ht="13.8" hidden="false" customHeight="false" outlineLevel="0" collapsed="false">
      <c r="A15" s="3" t="s">
        <v>25</v>
      </c>
      <c r="B15" s="4" t="n">
        <v>6.62</v>
      </c>
      <c r="C15" s="6" t="n">
        <v>4.6</v>
      </c>
      <c r="D15" s="5" t="n">
        <f aca="false">ROUND(B15*$B$33,0)</f>
        <v>308999</v>
      </c>
      <c r="E15" s="3" t="n">
        <v>0.3819</v>
      </c>
      <c r="F15" s="5" t="n">
        <f aca="false">ROUND(D15*E15,0)</f>
        <v>118007</v>
      </c>
      <c r="G15" s="5" t="n">
        <f aca="false">G14-(B15-C15)*$B$33</f>
        <v>13259157.4137416</v>
      </c>
      <c r="H15" s="0" t="n">
        <f aca="false">SUM(F15/G15)</f>
        <v>0.00890003763570219</v>
      </c>
    </row>
    <row r="16" customFormat="false" ht="13.8" hidden="false" customHeight="false" outlineLevel="0" collapsed="false">
      <c r="A16" s="3" t="s">
        <v>26</v>
      </c>
      <c r="B16" s="4" t="n">
        <v>7.56</v>
      </c>
      <c r="C16" s="4" t="n">
        <v>4.64</v>
      </c>
      <c r="D16" s="5" t="n">
        <f aca="false">ROUND(B16*$B$33,0)</f>
        <v>352875</v>
      </c>
      <c r="E16" s="3" t="n">
        <v>0.3257</v>
      </c>
      <c r="F16" s="5" t="n">
        <f aca="false">ROUND(D16*E16,0)</f>
        <v>114931</v>
      </c>
      <c r="G16" s="5" t="n">
        <f aca="false">G15-(B16-C16)*$B$33</f>
        <v>13122861.6706497</v>
      </c>
      <c r="H16" s="0" t="n">
        <f aca="false">SUM(F16/G16)</f>
        <v>0.00875807448744596</v>
      </c>
    </row>
    <row r="17" customFormat="false" ht="13.8" hidden="false" customHeight="false" outlineLevel="0" collapsed="false">
      <c r="A17" s="3" t="s">
        <v>27</v>
      </c>
      <c r="B17" s="4" t="n">
        <v>6.22</v>
      </c>
      <c r="C17" s="4" t="n">
        <v>4.37</v>
      </c>
      <c r="D17" s="5" t="n">
        <f aca="false">ROUND(B17*$B$33,0)</f>
        <v>290329</v>
      </c>
      <c r="E17" s="3" t="n">
        <v>0.3362</v>
      </c>
      <c r="F17" s="5" t="n">
        <f aca="false">ROUND(D17*E17,0)</f>
        <v>97609</v>
      </c>
      <c r="G17" s="5" t="n">
        <f aca="false">G16-(B17-C17)*$B$33</f>
        <v>13036509.9156087</v>
      </c>
      <c r="H17" s="0" t="n">
        <f aca="false">SUM(F17/G17)</f>
        <v>0.00748735671064326</v>
      </c>
    </row>
    <row r="18" customFormat="false" ht="13.8" hidden="false" customHeight="false" outlineLevel="0" collapsed="false">
      <c r="A18" s="3" t="s">
        <v>28</v>
      </c>
      <c r="B18" s="4" t="n">
        <v>5.76</v>
      </c>
      <c r="C18" s="4" t="n">
        <v>4.83</v>
      </c>
      <c r="D18" s="5" t="n">
        <f aca="false">ROUND(B18*$B$33,0)</f>
        <v>268857</v>
      </c>
      <c r="E18" s="7" t="n">
        <v>0.361</v>
      </c>
      <c r="F18" s="5" t="n">
        <f aca="false">ROUND(D18*E18,0)</f>
        <v>97057</v>
      </c>
      <c r="G18" s="5" t="n">
        <f aca="false">G17-(B18-C18)*$B$33</f>
        <v>12993100.6549664</v>
      </c>
      <c r="H18" s="0" t="n">
        <f aca="false">SUM(F18/G18)</f>
        <v>0.00746988748701039</v>
      </c>
    </row>
    <row r="19" customFormat="false" ht="13.8" hidden="false" customHeight="false" outlineLevel="0" collapsed="false">
      <c r="A19" s="3" t="s">
        <v>29</v>
      </c>
      <c r="B19" s="4" t="n">
        <v>5.46</v>
      </c>
      <c r="C19" s="4" t="n">
        <v>4.08</v>
      </c>
      <c r="D19" s="5" t="n">
        <f aca="false">ROUND(B19*$B$33,0)</f>
        <v>254854</v>
      </c>
      <c r="E19" s="7" t="n">
        <v>0.352</v>
      </c>
      <c r="F19" s="5" t="n">
        <f aca="false">ROUND(D19*E19,0)</f>
        <v>89709</v>
      </c>
      <c r="G19" s="5" t="n">
        <f aca="false">G18-(B19-C19)*$B$33</f>
        <v>12928686.9133682</v>
      </c>
      <c r="H19" s="0" t="n">
        <f aca="false">SUM(F19/G19)</f>
        <v>0.00693875569894429</v>
      </c>
    </row>
    <row r="20" customFormat="false" ht="13.8" hidden="false" customHeight="false" outlineLevel="0" collapsed="false">
      <c r="A20" s="3" t="s">
        <v>30</v>
      </c>
      <c r="B20" s="4" t="n">
        <v>5.91</v>
      </c>
      <c r="C20" s="4" t="n">
        <v>4.06</v>
      </c>
      <c r="D20" s="5" t="n">
        <f aca="false">ROUND(B20*$B$33,0)</f>
        <v>275859</v>
      </c>
      <c r="E20" s="7" t="n">
        <v>0.338</v>
      </c>
      <c r="F20" s="5" t="n">
        <f aca="false">ROUND(D20*E20,0)</f>
        <v>93240</v>
      </c>
      <c r="G20" s="5" t="n">
        <f aca="false">G19-(B20-C20)*$B$33</f>
        <v>12842335.1583271</v>
      </c>
      <c r="H20" s="0" t="n">
        <f aca="false">SUM(F20/G20)</f>
        <v>0.00726036183065524</v>
      </c>
    </row>
    <row r="21" customFormat="false" ht="13.8" hidden="false" customHeight="false" outlineLevel="0" collapsed="false">
      <c r="A21" s="3" t="s">
        <v>31</v>
      </c>
      <c r="B21" s="5" t="n">
        <v>6</v>
      </c>
      <c r="C21" s="5" t="n">
        <v>4</v>
      </c>
      <c r="D21" s="5" t="n">
        <f aca="false">ROUND(B21*$B$33,0)</f>
        <v>280060</v>
      </c>
      <c r="E21" s="3" t="n">
        <v>0.3425</v>
      </c>
      <c r="F21" s="5" t="n">
        <f aca="false">ROUND(D21*E21,0)</f>
        <v>95921</v>
      </c>
      <c r="G21" s="5" t="n">
        <f aca="false">G20-(B21-C21)*$B$33</f>
        <v>12748981.9096341</v>
      </c>
      <c r="H21" s="0" t="n">
        <f aca="false">SUM(F21/G21)</f>
        <v>0.00752381646471042</v>
      </c>
    </row>
    <row r="22" customFormat="false" ht="13.8" hidden="false" customHeight="false" outlineLevel="0" collapsed="false">
      <c r="A22" s="3" t="s">
        <v>32</v>
      </c>
      <c r="B22" s="4" t="n">
        <v>6.44</v>
      </c>
      <c r="C22" s="6" t="n">
        <v>4.4</v>
      </c>
      <c r="D22" s="5" t="n">
        <f aca="false">ROUND(B22*$B$33,0)</f>
        <v>300597</v>
      </c>
      <c r="E22" s="3" t="n">
        <v>0.3304</v>
      </c>
      <c r="F22" s="5" t="n">
        <f aca="false">ROUND(D22*E22,0)</f>
        <v>99317</v>
      </c>
      <c r="G22" s="5" t="n">
        <f aca="false">G21-(B22-C22)*$B$33</f>
        <v>12653761.5959671</v>
      </c>
      <c r="H22" s="0" t="n">
        <f aca="false">SUM(F22/G22)</f>
        <v>0.00784881232720973</v>
      </c>
    </row>
    <row r="23" customFormat="false" ht="13.8" hidden="false" customHeight="false" outlineLevel="0" collapsed="false">
      <c r="A23" s="3" t="s">
        <v>33</v>
      </c>
      <c r="B23" s="4" t="n">
        <v>7.71</v>
      </c>
      <c r="C23" s="4" t="n">
        <v>4.23</v>
      </c>
      <c r="D23" s="5" t="n">
        <f aca="false">ROUND(B23*$B$33,0)</f>
        <v>359877</v>
      </c>
      <c r="E23" s="3" t="n">
        <v>0.3004</v>
      </c>
      <c r="F23" s="5" t="n">
        <f aca="false">ROUND(D23*E23,0)</f>
        <v>108107</v>
      </c>
      <c r="G23" s="5" t="n">
        <f aca="false">G22-(B23-C23)*$B$33</f>
        <v>12491326.9432412</v>
      </c>
      <c r="H23" s="0" t="n">
        <f aca="false">SUM(F23/G23)</f>
        <v>0.00865456492262371</v>
      </c>
    </row>
    <row r="24" customFormat="false" ht="13.8" hidden="false" customHeight="false" outlineLevel="0" collapsed="false">
      <c r="A24" s="3" t="s">
        <v>34</v>
      </c>
      <c r="B24" s="4" t="n">
        <v>7.41</v>
      </c>
      <c r="C24" s="4" t="n">
        <v>4.15</v>
      </c>
      <c r="D24" s="5" t="n">
        <f aca="false">ROUND(B24*$B$33,0)</f>
        <v>345874</v>
      </c>
      <c r="E24" s="7" t="n">
        <v>0.305</v>
      </c>
      <c r="F24" s="5" t="n">
        <f aca="false">ROUND(D24*E24,0)</f>
        <v>105492</v>
      </c>
      <c r="G24" s="5" t="n">
        <f aca="false">G23-(B24-C24)*$B$33</f>
        <v>12339161.1478716</v>
      </c>
      <c r="H24" s="0" t="n">
        <f aca="false">SUM(F24/G24)</f>
        <v>0.00854936561211837</v>
      </c>
    </row>
    <row r="25" customFormat="false" ht="13.8" hidden="false" customHeight="false" outlineLevel="0" collapsed="false">
      <c r="A25" s="3" t="s">
        <v>35</v>
      </c>
      <c r="B25" s="4" t="n">
        <v>8.31</v>
      </c>
      <c r="C25" s="4" t="n">
        <v>4.18</v>
      </c>
      <c r="D25" s="5" t="n">
        <f aca="false">ROUND(B25*$B$33,0)</f>
        <v>387883</v>
      </c>
      <c r="E25" s="3" t="n">
        <v>0.2933</v>
      </c>
      <c r="F25" s="5" t="n">
        <f aca="false">ROUND(D25*E25,0)</f>
        <v>113766</v>
      </c>
      <c r="G25" s="5" t="n">
        <f aca="false">G24-(B25-C25)*$B$33</f>
        <v>12146386.6893204</v>
      </c>
      <c r="H25" s="0" t="n">
        <f aca="false">SUM(F25/G25)</f>
        <v>0.00936624223399933</v>
      </c>
    </row>
    <row r="26" customFormat="false" ht="13.8" hidden="false" customHeight="false" outlineLevel="0" collapsed="false">
      <c r="A26" s="3" t="s">
        <v>36</v>
      </c>
      <c r="B26" s="4" t="n">
        <v>10.74</v>
      </c>
      <c r="C26" s="4" t="n">
        <v>4.24</v>
      </c>
      <c r="D26" s="5" t="n">
        <f aca="false">ROUND(B26*$B$33,0)</f>
        <v>501307</v>
      </c>
      <c r="E26" s="3" t="n">
        <v>0.2816</v>
      </c>
      <c r="F26" s="5" t="n">
        <f aca="false">ROUND(D26*E26,0)</f>
        <v>141168</v>
      </c>
      <c r="G26" s="5" t="n">
        <f aca="false">G25-(B26-C26)*$B$33</f>
        <v>11842988.631068</v>
      </c>
      <c r="H26" s="0" t="n">
        <f aca="false">SUM(F26/G26)</f>
        <v>0.0119199641574991</v>
      </c>
    </row>
    <row r="27" customFormat="false" ht="13.8" hidden="false" customHeight="false" outlineLevel="0" collapsed="false">
      <c r="A27" s="3" t="s">
        <v>37</v>
      </c>
      <c r="B27" s="4" t="n">
        <v>11.84</v>
      </c>
      <c r="C27" s="6" t="n">
        <v>2.9</v>
      </c>
      <c r="D27" s="5" t="n">
        <f aca="false">ROUND(B27*$B$33,0)</f>
        <v>552651</v>
      </c>
      <c r="E27" s="3" t="n">
        <v>0.2523</v>
      </c>
      <c r="F27" s="5" t="n">
        <f aca="false">ROUND(D27*E27,0)</f>
        <v>139434</v>
      </c>
      <c r="G27" s="5" t="n">
        <f aca="false">G26-(B27-C27)*$B$33</f>
        <v>11425699.60941</v>
      </c>
      <c r="H27" s="0" t="n">
        <f aca="false">SUM(F27/G27)</f>
        <v>0.012203541556892</v>
      </c>
    </row>
    <row r="28" customFormat="false" ht="13.8" hidden="false" customHeight="false" outlineLevel="0" collapsed="false">
      <c r="A28" s="3" t="s">
        <v>38</v>
      </c>
      <c r="B28" s="4" t="n">
        <v>11.14</v>
      </c>
      <c r="C28" s="4" t="n">
        <v>1.75</v>
      </c>
      <c r="D28" s="5" t="n">
        <f aca="false">ROUND(B28*$B$33,0)</f>
        <v>519978</v>
      </c>
      <c r="E28" s="3" t="n">
        <v>0.2343</v>
      </c>
      <c r="F28" s="5" t="n">
        <f aca="false">ROUND(D28*E28,0)</f>
        <v>121831</v>
      </c>
      <c r="G28" s="5" t="n">
        <f aca="false">G27-(B28-C28)*$B$33</f>
        <v>10987406.1067961</v>
      </c>
      <c r="H28" s="0" t="n">
        <f aca="false">SUM(F28/G28)</f>
        <v>0.0110882403740991</v>
      </c>
    </row>
    <row r="29" customFormat="false" ht="13.8" hidden="false" customHeight="false" outlineLevel="0" collapsed="false">
      <c r="A29" s="3" t="s">
        <v>39</v>
      </c>
      <c r="B29" s="4" t="n">
        <v>3.89</v>
      </c>
      <c r="C29" s="4" t="n">
        <v>0.88</v>
      </c>
      <c r="D29" s="5" t="n">
        <f aca="false">ROUND(B29*$B$33,0)</f>
        <v>181572</v>
      </c>
      <c r="E29" s="3" t="n">
        <v>0.2754</v>
      </c>
      <c r="F29" s="5" t="n">
        <f aca="false">ROUND(D29*E29,0)</f>
        <v>50005</v>
      </c>
      <c r="G29" s="5" t="n">
        <f aca="false">G28-(B29-C29)*$B$33</f>
        <v>10846909.4675131</v>
      </c>
      <c r="H29" s="0" t="n">
        <f aca="false">SUM(F29/G29)</f>
        <v>0.00461006890024914</v>
      </c>
    </row>
    <row r="30" customFormat="false" ht="13.8" hidden="false" customHeight="false" outlineLevel="0" collapsed="false">
      <c r="A30" s="3" t="s">
        <v>40</v>
      </c>
      <c r="B30" s="6" t="n">
        <v>1.3</v>
      </c>
      <c r="C30" s="4" t="n">
        <v>0.63</v>
      </c>
      <c r="D30" s="5" t="n">
        <f aca="false">ROUND(B30*$B$33,0)</f>
        <v>60680</v>
      </c>
      <c r="E30" s="3" t="n">
        <v>0.2544</v>
      </c>
      <c r="F30" s="5" t="n">
        <f aca="false">ROUND(D30*E30,0)</f>
        <v>15437</v>
      </c>
      <c r="G30" s="5" t="n">
        <f aca="false">G29-(B30-C30)*$B$33</f>
        <v>10815636.1292009</v>
      </c>
      <c r="H30" s="0" t="n">
        <f aca="false">SUM(F30/G30)</f>
        <v>0.00142728544263078</v>
      </c>
    </row>
    <row r="32" customFormat="false" ht="12.75" hidden="false" customHeight="false" outlineLevel="0" collapsed="false">
      <c r="B32" s="0" t="s">
        <v>42</v>
      </c>
    </row>
    <row r="33" customFormat="false" ht="12.75" hidden="false" customHeight="false" outlineLevel="0" collapsed="false">
      <c r="B33" s="0" t="n">
        <f aca="false">B39/B36</f>
        <v>46676.6243465273</v>
      </c>
    </row>
    <row r="35" customFormat="false" ht="12.75" hidden="false" customHeight="false" outlineLevel="0" collapsed="false">
      <c r="B35" s="0" t="s">
        <v>43</v>
      </c>
    </row>
    <row r="36" customFormat="false" ht="12.75" hidden="false" customHeight="false" outlineLevel="0" collapsed="false">
      <c r="B36" s="9" t="n">
        <f aca="false">SUM(B15:B28)</f>
        <v>107.12</v>
      </c>
    </row>
    <row r="38" customFormat="false" ht="12.75" hidden="false" customHeight="false" outlineLevel="0" collapsed="false">
      <c r="B38" s="0" t="s">
        <v>44</v>
      </c>
    </row>
    <row r="39" customFormat="false" ht="12.75" hidden="false" customHeight="false" outlineLevel="0" collapsed="false">
      <c r="B39" s="0" t="n">
        <f aca="false">5000000</f>
        <v>5000000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LibreOffice/6.0.7.3$Linux_X86_64 LibreOffice_project/00m0$Build-3</Application>
  <Company>Investintech.com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2020-02-14T03:16:10Z</dcterms:created>
  <dc:creator>A2E_Engine</dc:creator>
  <dc:description/>
  <dc:language>en-GB</dc:language>
  <cp:lastModifiedBy/>
  <dcterms:modified xsi:type="dcterms:W3CDTF">2020-02-18T15:41:46Z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Investintech.com Inc.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