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ocuments/GitHub/covback/data/"/>
    </mc:Choice>
  </mc:AlternateContent>
  <xr:revisionPtr revIDLastSave="0" documentId="8_{005FC7D9-39A1-7B4B-B062-1D3E2663B299}" xr6:coauthVersionLast="45" xr6:coauthVersionMax="45" xr10:uidLastSave="{00000000-0000-0000-0000-000000000000}"/>
  <bookViews>
    <workbookView xWindow="1220" yWindow="460" windowWidth="34620" windowHeight="21940" tabRatio="500" activeTab="3" xr2:uid="{00000000-000D-0000-FFFF-FFFF00000000}"/>
  </bookViews>
  <sheets>
    <sheet name="From medrxiv" sheetId="1" r:id="rId1"/>
    <sheet name="Their index estimate" sheetId="2" r:id="rId2"/>
    <sheet name="My index estimate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3" l="1"/>
  <c r="B36" i="3"/>
  <c r="B33" i="3" s="1"/>
  <c r="B39" i="3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F22" i="2"/>
  <c r="D22" i="2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F11" i="2"/>
  <c r="D11" i="2"/>
  <c r="D10" i="2"/>
  <c r="F10" i="2" s="1"/>
  <c r="D9" i="2"/>
  <c r="F9" i="2" s="1"/>
  <c r="D8" i="2"/>
  <c r="F8" i="2" s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D7" i="2"/>
  <c r="F7" i="2" s="1"/>
  <c r="D6" i="2"/>
  <c r="F6" i="2" s="1"/>
  <c r="G7" i="3" l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D27" i="3"/>
  <c r="F27" i="3" s="1"/>
  <c r="D23" i="3"/>
  <c r="F23" i="3" s="1"/>
  <c r="H23" i="3" s="1"/>
  <c r="D19" i="3"/>
  <c r="F19" i="3" s="1"/>
  <c r="H19" i="3" s="1"/>
  <c r="D15" i="3"/>
  <c r="F15" i="3" s="1"/>
  <c r="H15" i="3" s="1"/>
  <c r="D11" i="3"/>
  <c r="F11" i="3" s="1"/>
  <c r="H11" i="3" s="1"/>
  <c r="D7" i="3"/>
  <c r="F7" i="3" s="1"/>
  <c r="H7" i="3" s="1"/>
  <c r="D6" i="3"/>
  <c r="H6" i="3" s="1"/>
  <c r="D30" i="3"/>
  <c r="F30" i="3" s="1"/>
  <c r="H30" i="3" s="1"/>
  <c r="D26" i="3"/>
  <c r="F26" i="3" s="1"/>
  <c r="H26" i="3" s="1"/>
  <c r="D22" i="3"/>
  <c r="F22" i="3" s="1"/>
  <c r="H22" i="3" s="1"/>
  <c r="D18" i="3"/>
  <c r="F18" i="3" s="1"/>
  <c r="H18" i="3" s="1"/>
  <c r="D14" i="3"/>
  <c r="F14" i="3" s="1"/>
  <c r="H14" i="3" s="1"/>
  <c r="D10" i="3"/>
  <c r="F10" i="3" s="1"/>
  <c r="H10" i="3" s="1"/>
  <c r="D29" i="3"/>
  <c r="F29" i="3" s="1"/>
  <c r="H29" i="3" s="1"/>
  <c r="D25" i="3"/>
  <c r="F25" i="3" s="1"/>
  <c r="H25" i="3" s="1"/>
  <c r="D21" i="3"/>
  <c r="F21" i="3" s="1"/>
  <c r="H21" i="3" s="1"/>
  <c r="D17" i="3"/>
  <c r="F17" i="3" s="1"/>
  <c r="H17" i="3" s="1"/>
  <c r="D13" i="3"/>
  <c r="F13" i="3" s="1"/>
  <c r="H13" i="3" s="1"/>
  <c r="D9" i="3"/>
  <c r="F9" i="3" s="1"/>
  <c r="H9" i="3" s="1"/>
  <c r="D28" i="3"/>
  <c r="F28" i="3" s="1"/>
  <c r="H28" i="3" s="1"/>
  <c r="D24" i="3"/>
  <c r="F24" i="3" s="1"/>
  <c r="H24" i="3" s="1"/>
  <c r="D20" i="3"/>
  <c r="F20" i="3" s="1"/>
  <c r="H20" i="3" s="1"/>
  <c r="D16" i="3"/>
  <c r="F16" i="3" s="1"/>
  <c r="H16" i="3" s="1"/>
  <c r="D12" i="3"/>
  <c r="F12" i="3" s="1"/>
  <c r="H12" i="3" s="1"/>
  <c r="D8" i="3"/>
  <c r="F8" i="3" s="1"/>
  <c r="H8" i="3" s="1"/>
  <c r="H27" i="3" l="1"/>
</calcChain>
</file>

<file path=xl/sharedStrings.xml><?xml version="1.0" encoding="utf-8"?>
<sst xmlns="http://schemas.openxmlformats.org/spreadsheetml/2006/main" count="158" uniqueCount="49">
  <si>
    <t>Table S2. Migration indices to and from Wuhan from Baidu Huiyan and calculated number of</t>
  </si>
  <si>
    <t>travellers out of the province of Hubei.</t>
  </si>
  <si>
    <t>Fraction to</t>
  </si>
  <si>
    <t>Pop exported</t>
  </si>
  <si>
    <t>Emigration</t>
  </si>
  <si>
    <t>Immigration</t>
  </si>
  <si>
    <t>Total pop size</t>
  </si>
  <si>
    <t>other</t>
  </si>
  <si>
    <t>out of Hubei</t>
  </si>
  <si>
    <t>Total Pop size</t>
  </si>
  <si>
    <t>Date</t>
  </si>
  <si>
    <t>Index</t>
  </si>
  <si>
    <t>out of Wuhan</t>
  </si>
  <si>
    <t>provinces</t>
  </si>
  <si>
    <t>from Wuhan</t>
  </si>
  <si>
    <t>in Wuhan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</si>
  <si>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</si>
  <si>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</si>
  <si>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</si>
  <si>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</si>
  <si>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</si>
  <si>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</si>
  <si>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</si>
  <si>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</si>
  <si>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</si>
  <si>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</si>
  <si>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</si>
  <si>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</si>
  <si>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</si>
  <si>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</si>
  <si>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</si>
  <si>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</si>
  <si>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</si>
  <si>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</si>
  <si>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</si>
  <si>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</si>
  <si>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</si>
  <si>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</si>
  <si>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</si>
  <si>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</si>
  <si>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</si>
  <si>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other provinces</t>
  </si>
  <si>
    <t>Index estimate</t>
  </si>
  <si>
    <t>Sum of emigration indices from 2020-01-10 to 2020-01-23 (2020-01-10 is start of spring migration period)</t>
  </si>
  <si>
    <t>Total emigration</t>
  </si>
  <si>
    <t>This gives the number of individuals 1 migration index represents</t>
  </si>
  <si>
    <t>emigration</t>
  </si>
  <si>
    <t>immigration</t>
  </si>
  <si>
    <t>frac_leave_hubei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</si>
</sst>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>
    <font>
      <sz val="10"/>
      <name val="Arial"/>
      <family val="2"/>
      <charset val="1"/>
    </font>
    <font>
      <sz val="12"/>
      <name val="Calibri Bold"/>
      <family val="2"/>
      <charset val="1"/>
    </font>
    <font>
      <sz val="11"/>
      <name val="Calibri Bold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32"/>
  <sheetViews>
    <sheetView zoomScaleNormal="100" workbookViewId="0">
      <selection activeCell="I14" sqref="I14"/>
    </sheetView>
  </sheetViews>
  <sheetFormatPr baseColWidth="10" defaultColWidth="8.83203125" defaultRowHeight="13"/>
  <cols>
    <col min="1" max="1" width="39" customWidth="1"/>
    <col min="2" max="2" width="12" customWidth="1"/>
    <col min="3" max="3" width="13" customWidth="1"/>
    <col min="4" max="4" width="8" customWidth="1"/>
    <col min="5" max="5" width="13" customWidth="1"/>
    <col min="6" max="6" width="14" customWidth="1"/>
    <col min="7" max="7" width="16" customWidth="1"/>
    <col min="8" max="1025" width="8.6640625" customWidth="1"/>
  </cols>
  <sheetData>
    <row r="3" spans="1:7" ht="16">
      <c r="A3" s="1" t="s">
        <v>0</v>
      </c>
    </row>
    <row r="4" spans="1:7" ht="16">
      <c r="A4" s="1" t="s">
        <v>1</v>
      </c>
    </row>
    <row r="5" spans="1:7" ht="15">
      <c r="E5" s="2" t="s">
        <v>2</v>
      </c>
      <c r="F5" s="2" t="s">
        <v>3</v>
      </c>
    </row>
    <row r="6" spans="1:7" ht="15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</row>
    <row r="7" spans="1:7" ht="15">
      <c r="A7" s="2" t="s">
        <v>10</v>
      </c>
      <c r="B7" s="2" t="s">
        <v>11</v>
      </c>
      <c r="C7" s="2" t="s">
        <v>11</v>
      </c>
      <c r="D7" s="2" t="s">
        <v>12</v>
      </c>
      <c r="E7" s="2" t="s">
        <v>13</v>
      </c>
      <c r="F7" s="2" t="s">
        <v>14</v>
      </c>
      <c r="G7" s="2" t="s">
        <v>15</v>
      </c>
    </row>
    <row r="8" spans="1:7" ht="15">
      <c r="A8" s="3" t="s">
        <v>16</v>
      </c>
      <c r="B8" s="4">
        <v>3.46</v>
      </c>
      <c r="C8" s="4">
        <v>2.85</v>
      </c>
      <c r="D8" s="5">
        <v>154038</v>
      </c>
      <c r="E8" s="3">
        <v>0.2777</v>
      </c>
      <c r="F8" s="5">
        <v>42776</v>
      </c>
      <c r="G8" s="5">
        <v>13972843</v>
      </c>
    </row>
    <row r="9" spans="1:7" ht="15">
      <c r="A9" s="3" t="s">
        <v>17</v>
      </c>
      <c r="B9" s="4">
        <v>3.52</v>
      </c>
      <c r="C9" s="4">
        <v>3.09</v>
      </c>
      <c r="D9" s="5">
        <v>156709</v>
      </c>
      <c r="E9" s="3">
        <v>0.38669999999999999</v>
      </c>
      <c r="F9" s="5">
        <v>60599</v>
      </c>
      <c r="G9" s="5">
        <v>13953700</v>
      </c>
    </row>
    <row r="10" spans="1:7" ht="15">
      <c r="A10" s="3" t="s">
        <v>18</v>
      </c>
      <c r="B10" s="4">
        <v>5.52</v>
      </c>
      <c r="C10" s="4">
        <v>4.22</v>
      </c>
      <c r="D10" s="5">
        <v>245748</v>
      </c>
      <c r="E10" s="3">
        <v>0.3276</v>
      </c>
      <c r="F10" s="5">
        <v>80507</v>
      </c>
      <c r="G10" s="5">
        <v>13895824</v>
      </c>
    </row>
    <row r="11" spans="1:7" ht="15">
      <c r="A11" s="3" t="s">
        <v>19</v>
      </c>
      <c r="B11" s="6">
        <v>6.1</v>
      </c>
      <c r="C11" s="4">
        <v>4.45</v>
      </c>
      <c r="D11" s="5">
        <v>271570</v>
      </c>
      <c r="E11" s="3">
        <v>0.3226</v>
      </c>
      <c r="F11" s="5">
        <v>87608</v>
      </c>
      <c r="G11" s="5">
        <v>13822367</v>
      </c>
    </row>
    <row r="12" spans="1:7" ht="15">
      <c r="A12" s="3" t="s">
        <v>20</v>
      </c>
      <c r="B12" s="4">
        <v>5.32</v>
      </c>
      <c r="C12" s="4">
        <v>5.08</v>
      </c>
      <c r="D12" s="5">
        <v>236844</v>
      </c>
      <c r="E12" s="3">
        <v>0.37009999999999998</v>
      </c>
      <c r="F12" s="5">
        <v>87656</v>
      </c>
      <c r="G12" s="5">
        <v>13811682</v>
      </c>
    </row>
    <row r="13" spans="1:7" ht="15">
      <c r="A13" s="3" t="s">
        <v>21</v>
      </c>
      <c r="B13" s="6">
        <v>5.6</v>
      </c>
      <c r="C13" s="4">
        <v>4.3099999999999996</v>
      </c>
      <c r="D13" s="5">
        <v>249310</v>
      </c>
      <c r="E13" s="3">
        <v>0.37669999999999998</v>
      </c>
      <c r="F13" s="5">
        <v>93915</v>
      </c>
      <c r="G13" s="5">
        <v>13754252</v>
      </c>
    </row>
    <row r="14" spans="1:7" ht="15">
      <c r="A14" s="3" t="s">
        <v>22</v>
      </c>
      <c r="B14" s="4">
        <v>6.41</v>
      </c>
      <c r="C14" s="4">
        <v>4.25</v>
      </c>
      <c r="D14" s="5">
        <v>285371</v>
      </c>
      <c r="E14" s="3">
        <v>0.37869999999999998</v>
      </c>
      <c r="F14" s="5">
        <v>108070</v>
      </c>
      <c r="G14" s="5">
        <v>13658089</v>
      </c>
    </row>
    <row r="15" spans="1:7" ht="15">
      <c r="A15" s="3" t="s">
        <v>23</v>
      </c>
      <c r="B15" s="4">
        <v>7.34</v>
      </c>
      <c r="C15" s="4">
        <v>4.47</v>
      </c>
      <c r="D15" s="5">
        <v>326774</v>
      </c>
      <c r="E15" s="3">
        <v>0.38619999999999999</v>
      </c>
      <c r="F15" s="5">
        <v>126200</v>
      </c>
      <c r="G15" s="5">
        <v>13530318</v>
      </c>
    </row>
    <row r="16" spans="1:7" ht="15">
      <c r="A16" s="3" t="s">
        <v>24</v>
      </c>
      <c r="B16" s="4">
        <v>8.14</v>
      </c>
      <c r="C16" s="4">
        <v>4.8099999999999996</v>
      </c>
      <c r="D16" s="5">
        <v>362390</v>
      </c>
      <c r="E16" s="3">
        <v>0.38479999999999998</v>
      </c>
      <c r="F16" s="5">
        <v>139448</v>
      </c>
      <c r="G16" s="5">
        <v>13382067</v>
      </c>
    </row>
    <row r="17" spans="1:7" ht="15">
      <c r="A17" s="3" t="s">
        <v>25</v>
      </c>
      <c r="B17" s="4">
        <v>6.62</v>
      </c>
      <c r="C17" s="6">
        <v>4.5999999999999996</v>
      </c>
      <c r="D17" s="5">
        <v>294720</v>
      </c>
      <c r="E17" s="3">
        <v>0.38190000000000002</v>
      </c>
      <c r="F17" s="5">
        <v>112554</v>
      </c>
      <c r="G17" s="5">
        <v>13292138</v>
      </c>
    </row>
    <row r="18" spans="1:7" ht="15">
      <c r="A18" s="3" t="s">
        <v>26</v>
      </c>
      <c r="B18" s="4">
        <v>7.56</v>
      </c>
      <c r="C18" s="4">
        <v>4.6399999999999997</v>
      </c>
      <c r="D18" s="5">
        <v>336568</v>
      </c>
      <c r="E18" s="3">
        <v>0.32569999999999999</v>
      </c>
      <c r="F18" s="5">
        <v>109620</v>
      </c>
      <c r="G18" s="5">
        <v>13162141</v>
      </c>
    </row>
    <row r="19" spans="1:7" ht="15">
      <c r="A19" s="3" t="s">
        <v>27</v>
      </c>
      <c r="B19" s="4">
        <v>6.22</v>
      </c>
      <c r="C19" s="4">
        <v>4.37</v>
      </c>
      <c r="D19" s="5">
        <v>276912</v>
      </c>
      <c r="E19" s="3">
        <v>0.3362</v>
      </c>
      <c r="F19" s="5">
        <v>93098</v>
      </c>
      <c r="G19" s="5">
        <v>13079779</v>
      </c>
    </row>
    <row r="20" spans="1:7" ht="15">
      <c r="A20" s="3" t="s">
        <v>28</v>
      </c>
      <c r="B20" s="4">
        <v>5.76</v>
      </c>
      <c r="C20" s="4">
        <v>4.83</v>
      </c>
      <c r="D20" s="5">
        <v>256433</v>
      </c>
      <c r="E20" s="7">
        <v>0.36099999999999999</v>
      </c>
      <c r="F20" s="5">
        <v>92572</v>
      </c>
      <c r="G20" s="5">
        <v>13038376</v>
      </c>
    </row>
    <row r="21" spans="1:7" ht="15">
      <c r="A21" s="3" t="s">
        <v>29</v>
      </c>
      <c r="B21" s="4">
        <v>5.46</v>
      </c>
      <c r="C21" s="4">
        <v>4.08</v>
      </c>
      <c r="D21" s="5">
        <v>243077</v>
      </c>
      <c r="E21" s="7">
        <v>0.35199999999999998</v>
      </c>
      <c r="F21" s="5">
        <v>85563</v>
      </c>
      <c r="G21" s="5">
        <v>12976939</v>
      </c>
    </row>
    <row r="22" spans="1:7" ht="15">
      <c r="A22" s="3" t="s">
        <v>30</v>
      </c>
      <c r="B22" s="4">
        <v>5.91</v>
      </c>
      <c r="C22" s="4">
        <v>4.0599999999999996</v>
      </c>
      <c r="D22" s="5">
        <v>263111</v>
      </c>
      <c r="E22" s="7">
        <v>0.33800000000000002</v>
      </c>
      <c r="F22" s="5">
        <v>88932</v>
      </c>
      <c r="G22" s="5">
        <v>12894578</v>
      </c>
    </row>
    <row r="23" spans="1:7" ht="15">
      <c r="A23" s="3" t="s">
        <v>31</v>
      </c>
      <c r="B23" s="5">
        <v>6</v>
      </c>
      <c r="C23" s="5">
        <v>4</v>
      </c>
      <c r="D23" s="5">
        <v>267118</v>
      </c>
      <c r="E23" s="3">
        <v>0.34250000000000003</v>
      </c>
      <c r="F23" s="5">
        <v>91488</v>
      </c>
      <c r="G23" s="5">
        <v>12805538</v>
      </c>
    </row>
    <row r="24" spans="1:7" ht="15">
      <c r="A24" s="3" t="s">
        <v>32</v>
      </c>
      <c r="B24" s="4">
        <v>6.44</v>
      </c>
      <c r="C24" s="6">
        <v>4.4000000000000004</v>
      </c>
      <c r="D24" s="5">
        <v>286706</v>
      </c>
      <c r="E24" s="3">
        <v>0.33040000000000003</v>
      </c>
      <c r="F24" s="5">
        <v>94728</v>
      </c>
      <c r="G24" s="5">
        <v>12714718</v>
      </c>
    </row>
    <row r="25" spans="1:7" ht="15">
      <c r="A25" s="3" t="s">
        <v>33</v>
      </c>
      <c r="B25" s="4">
        <v>7.71</v>
      </c>
      <c r="C25" s="4">
        <v>4.2300000000000004</v>
      </c>
      <c r="D25" s="5">
        <v>343246</v>
      </c>
      <c r="E25" s="3">
        <v>0.3004</v>
      </c>
      <c r="F25" s="5">
        <v>103111</v>
      </c>
      <c r="G25" s="5">
        <v>12559790</v>
      </c>
    </row>
    <row r="26" spans="1:7" ht="15">
      <c r="A26" s="3" t="s">
        <v>34</v>
      </c>
      <c r="B26" s="4">
        <v>7.41</v>
      </c>
      <c r="C26" s="4">
        <v>4.1500000000000004</v>
      </c>
      <c r="D26" s="5">
        <v>329890</v>
      </c>
      <c r="E26" s="7">
        <v>0.30499999999999999</v>
      </c>
      <c r="F26" s="5">
        <v>100617</v>
      </c>
      <c r="G26" s="5">
        <v>12414656</v>
      </c>
    </row>
    <row r="27" spans="1:7" ht="15">
      <c r="A27" s="3" t="s">
        <v>35</v>
      </c>
      <c r="B27" s="4">
        <v>8.31</v>
      </c>
      <c r="C27" s="4">
        <v>4.18</v>
      </c>
      <c r="D27" s="5">
        <v>369958</v>
      </c>
      <c r="E27" s="3">
        <v>0.29330000000000001</v>
      </c>
      <c r="F27" s="5">
        <v>108509</v>
      </c>
      <c r="G27" s="5">
        <v>12230790</v>
      </c>
    </row>
    <row r="28" spans="1:7" ht="15">
      <c r="A28" s="3" t="s">
        <v>36</v>
      </c>
      <c r="B28" s="4">
        <v>10.74</v>
      </c>
      <c r="C28" s="4">
        <v>4.24</v>
      </c>
      <c r="D28" s="5">
        <v>478141</v>
      </c>
      <c r="E28" s="3">
        <v>0.28160000000000002</v>
      </c>
      <c r="F28" s="5">
        <v>134644</v>
      </c>
      <c r="G28" s="5">
        <v>11941412</v>
      </c>
    </row>
    <row r="29" spans="1:7" ht="15">
      <c r="A29" s="3" t="s">
        <v>37</v>
      </c>
      <c r="B29" s="4">
        <v>11.84</v>
      </c>
      <c r="C29" s="6">
        <v>2.9</v>
      </c>
      <c r="D29" s="5">
        <v>527112</v>
      </c>
      <c r="E29" s="3">
        <v>0.25230000000000002</v>
      </c>
      <c r="F29" s="5">
        <v>132990</v>
      </c>
      <c r="G29" s="5">
        <v>11543407</v>
      </c>
    </row>
    <row r="30" spans="1:7" ht="15">
      <c r="A30" s="3" t="s">
        <v>38</v>
      </c>
      <c r="B30" s="4">
        <v>11.14</v>
      </c>
      <c r="C30" s="4">
        <v>1.75</v>
      </c>
      <c r="D30" s="5">
        <v>495949</v>
      </c>
      <c r="E30" s="3">
        <v>0.23430000000000001</v>
      </c>
      <c r="F30" s="5">
        <v>116201</v>
      </c>
      <c r="G30" s="5">
        <v>11125367</v>
      </c>
    </row>
    <row r="31" spans="1:7" ht="15">
      <c r="A31" s="3" t="s">
        <v>39</v>
      </c>
      <c r="B31" s="4">
        <v>3.89</v>
      </c>
      <c r="C31" s="4">
        <v>0.88</v>
      </c>
      <c r="D31" s="5">
        <v>173181</v>
      </c>
      <c r="E31" s="3">
        <v>0.27539999999999998</v>
      </c>
      <c r="F31" s="5">
        <v>47694</v>
      </c>
      <c r="G31" s="5">
        <v>10991363</v>
      </c>
    </row>
    <row r="32" spans="1:7" ht="15">
      <c r="A32" s="3" t="s">
        <v>40</v>
      </c>
      <c r="B32" s="6">
        <v>1.3</v>
      </c>
      <c r="C32" s="4">
        <v>0.63</v>
      </c>
      <c r="D32" s="5">
        <v>57876</v>
      </c>
      <c r="E32" s="3">
        <v>0.25440000000000002</v>
      </c>
      <c r="F32" s="5">
        <v>14724</v>
      </c>
      <c r="G32" s="5">
        <v>10961535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topLeftCell="A16" zoomScaleNormal="100" workbookViewId="0">
      <selection activeCell="F9" sqref="F9"/>
    </sheetView>
  </sheetViews>
  <sheetFormatPr baseColWidth="10" defaultColWidth="8.83203125" defaultRowHeight="13"/>
  <cols>
    <col min="1" max="1" width="8.6640625" customWidth="1"/>
    <col min="2" max="2" width="13.83203125" customWidth="1"/>
    <col min="3" max="3" width="14.6640625" customWidth="1"/>
    <col min="4" max="4" width="15.83203125" customWidth="1"/>
    <col min="5" max="5" width="13.5" customWidth="1"/>
    <col min="6" max="6" width="17.5" customWidth="1"/>
    <col min="7" max="7" width="18.1640625" customWidth="1"/>
    <col min="8" max="8" width="11.5" customWidth="1"/>
    <col min="9" max="1025" width="8.6640625" customWidth="1"/>
  </cols>
  <sheetData>
    <row r="1" spans="1:9" ht="16">
      <c r="A1" s="1" t="s">
        <v>0</v>
      </c>
    </row>
    <row r="2" spans="1:9" ht="16">
      <c r="A2" s="1" t="s">
        <v>1</v>
      </c>
    </row>
    <row r="3" spans="1:9" ht="15">
      <c r="E3" s="2"/>
      <c r="F3" s="2" t="s">
        <v>3</v>
      </c>
    </row>
    <row r="4" spans="1:9" ht="15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spans="1:9" ht="15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spans="1:9" ht="15">
      <c r="A6" s="3" t="s">
        <v>16</v>
      </c>
      <c r="B6" s="4">
        <v>3.46</v>
      </c>
      <c r="C6" s="4">
        <v>2.85</v>
      </c>
      <c r="D6" s="5">
        <f t="shared" ref="D6:D30" si="0">ROUND(B6*$B$33,0)</f>
        <v>154038</v>
      </c>
      <c r="E6" s="3">
        <v>0.2777</v>
      </c>
      <c r="F6" s="5">
        <f t="shared" ref="F6:F30" si="1">ROUND(D6*E6,0)</f>
        <v>42776</v>
      </c>
      <c r="G6" s="5">
        <v>13972843</v>
      </c>
      <c r="I6" s="8"/>
    </row>
    <row r="7" spans="1:9" ht="15">
      <c r="A7" s="3" t="s">
        <v>17</v>
      </c>
      <c r="B7" s="4">
        <v>3.52</v>
      </c>
      <c r="C7" s="4">
        <v>3.09</v>
      </c>
      <c r="D7" s="5">
        <f t="shared" si="0"/>
        <v>156709</v>
      </c>
      <c r="E7" s="3">
        <v>0.38669999999999999</v>
      </c>
      <c r="F7" s="5">
        <f t="shared" si="1"/>
        <v>60599</v>
      </c>
      <c r="G7" s="5">
        <f t="shared" ref="G7:G30" si="2">G6-(B7-C7)*$B$33</f>
        <v>13953699.549132949</v>
      </c>
    </row>
    <row r="8" spans="1:9" ht="15">
      <c r="A8" s="3" t="s">
        <v>18</v>
      </c>
      <c r="B8" s="4">
        <v>5.52</v>
      </c>
      <c r="C8" s="4">
        <v>4.22</v>
      </c>
      <c r="D8" s="5">
        <f t="shared" si="0"/>
        <v>245748</v>
      </c>
      <c r="E8" s="3">
        <v>0.3276</v>
      </c>
      <c r="F8" s="5">
        <f t="shared" si="1"/>
        <v>80507</v>
      </c>
      <c r="G8" s="5">
        <f t="shared" si="2"/>
        <v>13895824</v>
      </c>
    </row>
    <row r="9" spans="1:9" ht="15">
      <c r="A9" s="3" t="s">
        <v>19</v>
      </c>
      <c r="B9" s="6">
        <v>6.1</v>
      </c>
      <c r="C9" s="4">
        <v>4.45</v>
      </c>
      <c r="D9" s="5">
        <f t="shared" si="0"/>
        <v>271570</v>
      </c>
      <c r="E9" s="3">
        <v>0.3226</v>
      </c>
      <c r="F9" s="5">
        <f t="shared" si="1"/>
        <v>87608</v>
      </c>
      <c r="G9" s="5">
        <f t="shared" si="2"/>
        <v>13822366.572254336</v>
      </c>
    </row>
    <row r="10" spans="1:9" ht="15">
      <c r="A10" s="3" t="s">
        <v>20</v>
      </c>
      <c r="B10" s="4">
        <v>5.32</v>
      </c>
      <c r="C10" s="4">
        <v>5.08</v>
      </c>
      <c r="D10" s="5">
        <f t="shared" si="0"/>
        <v>236845</v>
      </c>
      <c r="E10" s="3">
        <v>0.37009999999999998</v>
      </c>
      <c r="F10" s="5">
        <f t="shared" si="1"/>
        <v>87656</v>
      </c>
      <c r="G10" s="5">
        <f t="shared" si="2"/>
        <v>13811681.855491329</v>
      </c>
    </row>
    <row r="11" spans="1:9" ht="15">
      <c r="A11" s="3" t="s">
        <v>21</v>
      </c>
      <c r="B11" s="6">
        <v>5.6</v>
      </c>
      <c r="C11" s="4">
        <v>4.3099999999999996</v>
      </c>
      <c r="D11" s="5">
        <f t="shared" si="0"/>
        <v>249310</v>
      </c>
      <c r="E11" s="3">
        <v>0.37669999999999998</v>
      </c>
      <c r="F11" s="5">
        <f t="shared" si="1"/>
        <v>93915</v>
      </c>
      <c r="G11" s="5">
        <f t="shared" si="2"/>
        <v>13754251.502890173</v>
      </c>
    </row>
    <row r="12" spans="1:9" ht="15">
      <c r="A12" s="3" t="s">
        <v>22</v>
      </c>
      <c r="B12" s="4">
        <v>6.41</v>
      </c>
      <c r="C12" s="4">
        <v>4.25</v>
      </c>
      <c r="D12" s="5">
        <f t="shared" si="0"/>
        <v>285371</v>
      </c>
      <c r="E12" s="3">
        <v>0.37869999999999998</v>
      </c>
      <c r="F12" s="5">
        <f t="shared" si="1"/>
        <v>108070</v>
      </c>
      <c r="G12" s="5">
        <f t="shared" si="2"/>
        <v>13658089.052023122</v>
      </c>
    </row>
    <row r="13" spans="1:9" ht="15">
      <c r="A13" s="3" t="s">
        <v>23</v>
      </c>
      <c r="B13" s="4">
        <v>7.34</v>
      </c>
      <c r="C13" s="4">
        <v>4.47</v>
      </c>
      <c r="D13" s="5">
        <f t="shared" si="0"/>
        <v>326774</v>
      </c>
      <c r="E13" s="3">
        <v>0.38619999999999999</v>
      </c>
      <c r="F13" s="5">
        <f t="shared" si="1"/>
        <v>126200</v>
      </c>
      <c r="G13" s="5">
        <f t="shared" si="2"/>
        <v>13530317.647398844</v>
      </c>
    </row>
    <row r="14" spans="1:9" ht="15">
      <c r="A14" s="3" t="s">
        <v>24</v>
      </c>
      <c r="B14" s="4">
        <v>8.14</v>
      </c>
      <c r="C14" s="4">
        <v>4.8099999999999996</v>
      </c>
      <c r="D14" s="5">
        <f t="shared" si="0"/>
        <v>362390</v>
      </c>
      <c r="E14" s="3">
        <v>0.38479999999999998</v>
      </c>
      <c r="F14" s="5">
        <f t="shared" si="1"/>
        <v>139448</v>
      </c>
      <c r="G14" s="5">
        <f t="shared" si="2"/>
        <v>13382067.20231214</v>
      </c>
    </row>
    <row r="15" spans="1:9" ht="15">
      <c r="A15" s="3" t="s">
        <v>25</v>
      </c>
      <c r="B15" s="4">
        <v>6.62</v>
      </c>
      <c r="C15" s="6">
        <v>4.5999999999999996</v>
      </c>
      <c r="D15" s="5">
        <f t="shared" si="0"/>
        <v>294720</v>
      </c>
      <c r="E15" s="3">
        <v>0.38190000000000002</v>
      </c>
      <c r="F15" s="5">
        <f t="shared" si="1"/>
        <v>112554</v>
      </c>
      <c r="G15" s="5">
        <f t="shared" si="2"/>
        <v>13292137.502890175</v>
      </c>
    </row>
    <row r="16" spans="1:9" ht="15">
      <c r="A16" s="3" t="s">
        <v>26</v>
      </c>
      <c r="B16" s="4">
        <v>7.56</v>
      </c>
      <c r="C16" s="4">
        <v>4.6399999999999997</v>
      </c>
      <c r="D16" s="5">
        <f t="shared" si="0"/>
        <v>336569</v>
      </c>
      <c r="E16" s="3">
        <v>0.32569999999999999</v>
      </c>
      <c r="F16" s="5">
        <f t="shared" si="1"/>
        <v>109621</v>
      </c>
      <c r="G16" s="5">
        <f t="shared" si="2"/>
        <v>13162140.115606938</v>
      </c>
    </row>
    <row r="17" spans="1:7" ht="15">
      <c r="A17" s="3" t="s">
        <v>27</v>
      </c>
      <c r="B17" s="4">
        <v>6.22</v>
      </c>
      <c r="C17" s="4">
        <v>4.37</v>
      </c>
      <c r="D17" s="5">
        <f t="shared" si="0"/>
        <v>276912</v>
      </c>
      <c r="E17" s="3">
        <v>0.3362</v>
      </c>
      <c r="F17" s="5">
        <f t="shared" si="1"/>
        <v>93098</v>
      </c>
      <c r="G17" s="5">
        <f t="shared" si="2"/>
        <v>13079778.757225435</v>
      </c>
    </row>
    <row r="18" spans="1:7" ht="15">
      <c r="A18" s="3" t="s">
        <v>28</v>
      </c>
      <c r="B18" s="4">
        <v>5.76</v>
      </c>
      <c r="C18" s="4">
        <v>4.83</v>
      </c>
      <c r="D18" s="5">
        <f t="shared" si="0"/>
        <v>256433</v>
      </c>
      <c r="E18" s="7">
        <v>0.36099999999999999</v>
      </c>
      <c r="F18" s="5">
        <f t="shared" si="1"/>
        <v>92572</v>
      </c>
      <c r="G18" s="5">
        <f t="shared" si="2"/>
        <v>13038375.479768788</v>
      </c>
    </row>
    <row r="19" spans="1:7" ht="15">
      <c r="A19" s="3" t="s">
        <v>29</v>
      </c>
      <c r="B19" s="4">
        <v>5.46</v>
      </c>
      <c r="C19" s="4">
        <v>4.08</v>
      </c>
      <c r="D19" s="5">
        <f t="shared" si="0"/>
        <v>243077</v>
      </c>
      <c r="E19" s="7">
        <v>0.35199999999999998</v>
      </c>
      <c r="F19" s="5">
        <f t="shared" si="1"/>
        <v>85563</v>
      </c>
      <c r="G19" s="5">
        <f t="shared" si="2"/>
        <v>12976938.358381506</v>
      </c>
    </row>
    <row r="20" spans="1:7" ht="15">
      <c r="A20" s="3" t="s">
        <v>30</v>
      </c>
      <c r="B20" s="4">
        <v>5.91</v>
      </c>
      <c r="C20" s="4">
        <v>4.0599999999999996</v>
      </c>
      <c r="D20" s="5">
        <f t="shared" si="0"/>
        <v>263111</v>
      </c>
      <c r="E20" s="7">
        <v>0.33800000000000002</v>
      </c>
      <c r="F20" s="5">
        <f t="shared" si="1"/>
        <v>88932</v>
      </c>
      <c r="G20" s="5">
        <f t="shared" si="2"/>
        <v>12894577.000000004</v>
      </c>
    </row>
    <row r="21" spans="1:7" ht="15">
      <c r="A21" s="3" t="s">
        <v>31</v>
      </c>
      <c r="B21" s="5">
        <v>6</v>
      </c>
      <c r="C21" s="5">
        <v>4</v>
      </c>
      <c r="D21" s="5">
        <f t="shared" si="0"/>
        <v>267118</v>
      </c>
      <c r="E21" s="3">
        <v>0.34250000000000003</v>
      </c>
      <c r="F21" s="5">
        <f t="shared" si="1"/>
        <v>91488</v>
      </c>
      <c r="G21" s="5">
        <f t="shared" si="2"/>
        <v>12805537.693641622</v>
      </c>
    </row>
    <row r="22" spans="1:7" ht="15">
      <c r="A22" s="3" t="s">
        <v>32</v>
      </c>
      <c r="B22" s="4">
        <v>6.44</v>
      </c>
      <c r="C22" s="6">
        <v>4.4000000000000004</v>
      </c>
      <c r="D22" s="5">
        <f t="shared" si="0"/>
        <v>286707</v>
      </c>
      <c r="E22" s="3">
        <v>0.33040000000000003</v>
      </c>
      <c r="F22" s="5">
        <f t="shared" si="1"/>
        <v>94728</v>
      </c>
      <c r="G22" s="5">
        <f t="shared" si="2"/>
        <v>12714717.601156073</v>
      </c>
    </row>
    <row r="23" spans="1:7" ht="15">
      <c r="A23" s="3" t="s">
        <v>33</v>
      </c>
      <c r="B23" s="4">
        <v>7.71</v>
      </c>
      <c r="C23" s="4">
        <v>4.2300000000000004</v>
      </c>
      <c r="D23" s="5">
        <f t="shared" si="0"/>
        <v>343247</v>
      </c>
      <c r="E23" s="3">
        <v>0.3004</v>
      </c>
      <c r="F23" s="5">
        <f t="shared" si="1"/>
        <v>103111</v>
      </c>
      <c r="G23" s="5">
        <f t="shared" si="2"/>
        <v>12559789.208092488</v>
      </c>
    </row>
    <row r="24" spans="1:7" ht="15">
      <c r="A24" s="3" t="s">
        <v>34</v>
      </c>
      <c r="B24" s="4">
        <v>7.41</v>
      </c>
      <c r="C24" s="4">
        <v>4.1500000000000004</v>
      </c>
      <c r="D24" s="5">
        <f t="shared" si="0"/>
        <v>329891</v>
      </c>
      <c r="E24" s="7">
        <v>0.30499999999999999</v>
      </c>
      <c r="F24" s="5">
        <f t="shared" si="1"/>
        <v>100617</v>
      </c>
      <c r="G24" s="5">
        <f t="shared" si="2"/>
        <v>12414655.138728326</v>
      </c>
    </row>
    <row r="25" spans="1:7" ht="15">
      <c r="A25" s="3" t="s">
        <v>35</v>
      </c>
      <c r="B25" s="4">
        <v>8.31</v>
      </c>
      <c r="C25" s="4">
        <v>4.18</v>
      </c>
      <c r="D25" s="5">
        <f t="shared" si="0"/>
        <v>369958</v>
      </c>
      <c r="E25" s="3">
        <v>0.29330000000000001</v>
      </c>
      <c r="F25" s="5">
        <f t="shared" si="1"/>
        <v>108509</v>
      </c>
      <c r="G25" s="5">
        <f t="shared" si="2"/>
        <v>12230788.971098268</v>
      </c>
    </row>
    <row r="26" spans="1:7" ht="15">
      <c r="A26" s="3" t="s">
        <v>36</v>
      </c>
      <c r="B26" s="4">
        <v>10.74</v>
      </c>
      <c r="C26" s="4">
        <v>4.24</v>
      </c>
      <c r="D26" s="5">
        <f t="shared" si="0"/>
        <v>478141</v>
      </c>
      <c r="E26" s="3">
        <v>0.28160000000000002</v>
      </c>
      <c r="F26" s="5">
        <f t="shared" si="1"/>
        <v>134645</v>
      </c>
      <c r="G26" s="5">
        <f t="shared" si="2"/>
        <v>11941411.225433528</v>
      </c>
    </row>
    <row r="27" spans="1:7" ht="15">
      <c r="A27" s="3" t="s">
        <v>37</v>
      </c>
      <c r="B27" s="4">
        <v>11.84</v>
      </c>
      <c r="C27" s="6">
        <v>2.9</v>
      </c>
      <c r="D27" s="5">
        <f t="shared" si="0"/>
        <v>527113</v>
      </c>
      <c r="E27" s="3">
        <v>0.25230000000000002</v>
      </c>
      <c r="F27" s="5">
        <f t="shared" si="1"/>
        <v>132991</v>
      </c>
      <c r="G27" s="5">
        <f t="shared" si="2"/>
        <v>11543405.526011562</v>
      </c>
    </row>
    <row r="28" spans="1:7" ht="15">
      <c r="A28" s="3" t="s">
        <v>38</v>
      </c>
      <c r="B28" s="4">
        <v>11.14</v>
      </c>
      <c r="C28" s="4">
        <v>1.75</v>
      </c>
      <c r="D28" s="5">
        <f t="shared" si="0"/>
        <v>495949</v>
      </c>
      <c r="E28" s="3">
        <v>0.23430000000000001</v>
      </c>
      <c r="F28" s="5">
        <f t="shared" si="1"/>
        <v>116201</v>
      </c>
      <c r="G28" s="5">
        <f t="shared" si="2"/>
        <v>11125365.98265896</v>
      </c>
    </row>
    <row r="29" spans="1:7" ht="15">
      <c r="A29" s="3" t="s">
        <v>39</v>
      </c>
      <c r="B29" s="4">
        <v>3.89</v>
      </c>
      <c r="C29" s="4">
        <v>0.88</v>
      </c>
      <c r="D29" s="5">
        <f t="shared" si="0"/>
        <v>173181</v>
      </c>
      <c r="E29" s="3">
        <v>0.27539999999999998</v>
      </c>
      <c r="F29" s="5">
        <f t="shared" si="1"/>
        <v>47694</v>
      </c>
      <c r="G29" s="5">
        <f t="shared" si="2"/>
        <v>10991361.826589596</v>
      </c>
    </row>
    <row r="30" spans="1:7" ht="15">
      <c r="A30" s="3" t="s">
        <v>40</v>
      </c>
      <c r="B30" s="6">
        <v>1.3</v>
      </c>
      <c r="C30" s="4">
        <v>0.63</v>
      </c>
      <c r="D30" s="5">
        <f t="shared" si="0"/>
        <v>57876</v>
      </c>
      <c r="E30" s="3">
        <v>0.25440000000000002</v>
      </c>
      <c r="F30" s="5">
        <f t="shared" si="1"/>
        <v>14724</v>
      </c>
      <c r="G30" s="5">
        <f t="shared" si="2"/>
        <v>10961533.658959538</v>
      </c>
    </row>
    <row r="32" spans="1:7">
      <c r="B32" t="s">
        <v>42</v>
      </c>
    </row>
    <row r="33" spans="2:2">
      <c r="B33">
        <v>44519.653179190798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"/>
  <sheetViews>
    <sheetView zoomScaleNormal="100" workbookViewId="0">
      <selection activeCell="D8" sqref="D8"/>
    </sheetView>
  </sheetViews>
  <sheetFormatPr baseColWidth="10" defaultColWidth="8.83203125" defaultRowHeight="13"/>
  <cols>
    <col min="1" max="1" width="8.6640625" customWidth="1"/>
    <col min="2" max="2" width="13.83203125" customWidth="1"/>
    <col min="3" max="3" width="14.6640625" customWidth="1"/>
    <col min="4" max="4" width="15.83203125" customWidth="1"/>
    <col min="5" max="5" width="13.5" customWidth="1"/>
    <col min="6" max="6" width="17.5" customWidth="1"/>
    <col min="7" max="7" width="18.1640625" customWidth="1"/>
    <col min="8" max="8" width="11.5" customWidth="1"/>
    <col min="9" max="1025" width="8.6640625" customWidth="1"/>
  </cols>
  <sheetData>
    <row r="1" spans="1:9" ht="16">
      <c r="A1" s="1" t="s">
        <v>0</v>
      </c>
    </row>
    <row r="2" spans="1:9" ht="16">
      <c r="A2" s="1" t="s">
        <v>1</v>
      </c>
    </row>
    <row r="3" spans="1:9" ht="15">
      <c r="E3" s="2"/>
      <c r="F3" s="2" t="s">
        <v>3</v>
      </c>
    </row>
    <row r="4" spans="1:9" ht="15">
      <c r="B4" s="2" t="s">
        <v>4</v>
      </c>
      <c r="C4" s="2" t="s">
        <v>5</v>
      </c>
      <c r="D4" s="2" t="s">
        <v>6</v>
      </c>
      <c r="E4" s="2" t="s">
        <v>2</v>
      </c>
      <c r="F4" s="2" t="s">
        <v>8</v>
      </c>
      <c r="G4" s="2" t="s">
        <v>9</v>
      </c>
    </row>
    <row r="5" spans="1:9" ht="15">
      <c r="A5" s="2" t="s">
        <v>10</v>
      </c>
      <c r="B5" s="2" t="s">
        <v>11</v>
      </c>
      <c r="C5" s="2" t="s">
        <v>11</v>
      </c>
      <c r="D5" s="2" t="s">
        <v>12</v>
      </c>
      <c r="E5" s="2" t="s">
        <v>41</v>
      </c>
      <c r="F5" s="2" t="s">
        <v>14</v>
      </c>
      <c r="G5" s="2" t="s">
        <v>15</v>
      </c>
    </row>
    <row r="6" spans="1:9" ht="15">
      <c r="A6" s="3" t="s">
        <v>16</v>
      </c>
      <c r="B6" s="4">
        <v>3.46</v>
      </c>
      <c r="C6" s="4">
        <v>2.85</v>
      </c>
      <c r="D6" s="5">
        <f t="shared" ref="D6:D30" si="0">ROUND(B6*$B$33,0)</f>
        <v>154038</v>
      </c>
      <c r="E6" s="3">
        <v>0.2777</v>
      </c>
      <c r="F6" s="5">
        <f>ROUND(D6*E6,0)</f>
        <v>42776</v>
      </c>
      <c r="G6" s="5">
        <v>13972843</v>
      </c>
      <c r="H6">
        <f t="shared" ref="H6:H30" si="1">SUM(F6/G6)</f>
        <v>3.0613669673379999E-3</v>
      </c>
      <c r="I6" s="8"/>
    </row>
    <row r="7" spans="1:9" ht="15">
      <c r="A7" s="3" t="s">
        <v>17</v>
      </c>
      <c r="B7" s="4">
        <v>3.52</v>
      </c>
      <c r="C7" s="4">
        <v>3.09</v>
      </c>
      <c r="D7" s="5">
        <f t="shared" si="0"/>
        <v>156709</v>
      </c>
      <c r="E7" s="3">
        <v>0.38669999999999999</v>
      </c>
      <c r="F7" s="5">
        <f t="shared" ref="F6:F30" si="2">ROUND(D7*E7,0)</f>
        <v>60599</v>
      </c>
      <c r="G7" s="5">
        <f t="shared" ref="G7:G30" si="3">G6-(B7-C7)*$B$33</f>
        <v>13953699.557741964</v>
      </c>
      <c r="H7">
        <f t="shared" si="1"/>
        <v>4.3428626042315574E-3</v>
      </c>
    </row>
    <row r="8" spans="1:9" ht="15">
      <c r="A8" s="3" t="s">
        <v>18</v>
      </c>
      <c r="B8" s="4">
        <v>5.52</v>
      </c>
      <c r="C8" s="4">
        <v>4.22</v>
      </c>
      <c r="D8" s="5">
        <f t="shared" si="0"/>
        <v>245748</v>
      </c>
      <c r="E8" s="3">
        <v>0.3276</v>
      </c>
      <c r="F8" s="5">
        <f t="shared" si="2"/>
        <v>80507</v>
      </c>
      <c r="G8" s="5">
        <f t="shared" si="3"/>
        <v>13895824.034636274</v>
      </c>
      <c r="H8">
        <f t="shared" si="1"/>
        <v>5.793611073321805E-3</v>
      </c>
    </row>
    <row r="9" spans="1:9" ht="15">
      <c r="A9" s="3" t="s">
        <v>19</v>
      </c>
      <c r="B9" s="6">
        <v>6.1</v>
      </c>
      <c r="C9" s="4">
        <v>4.45</v>
      </c>
      <c r="D9" s="5">
        <f t="shared" si="0"/>
        <v>271570</v>
      </c>
      <c r="E9" s="3">
        <v>0.3226</v>
      </c>
      <c r="F9" s="5">
        <f t="shared" si="2"/>
        <v>87608</v>
      </c>
      <c r="G9" s="5">
        <f t="shared" si="3"/>
        <v>13822366.639925206</v>
      </c>
      <c r="H9">
        <f t="shared" si="1"/>
        <v>6.3381331346651394E-3</v>
      </c>
    </row>
    <row r="10" spans="1:9" ht="15">
      <c r="A10" s="3" t="s">
        <v>20</v>
      </c>
      <c r="B10" s="4">
        <v>5.32</v>
      </c>
      <c r="C10" s="4">
        <v>5.08</v>
      </c>
      <c r="D10" s="5">
        <f t="shared" si="0"/>
        <v>236844</v>
      </c>
      <c r="E10" s="3">
        <v>0.37009999999999998</v>
      </c>
      <c r="F10" s="5">
        <f t="shared" si="2"/>
        <v>87656</v>
      </c>
      <c r="G10" s="5">
        <f t="shared" si="3"/>
        <v>13811681.927967232</v>
      </c>
      <c r="H10">
        <f t="shared" si="1"/>
        <v>6.3465116310350038E-3</v>
      </c>
    </row>
    <row r="11" spans="1:9" ht="15">
      <c r="A11" s="3" t="s">
        <v>21</v>
      </c>
      <c r="B11" s="6">
        <v>5.6</v>
      </c>
      <c r="C11" s="4">
        <v>4.3099999999999996</v>
      </c>
      <c r="D11" s="5">
        <f t="shared" si="0"/>
        <v>249310</v>
      </c>
      <c r="E11" s="3">
        <v>0.37669999999999998</v>
      </c>
      <c r="F11" s="5">
        <f t="shared" si="2"/>
        <v>93915</v>
      </c>
      <c r="G11" s="5">
        <f t="shared" si="3"/>
        <v>13754251.601193124</v>
      </c>
      <c r="H11">
        <f t="shared" si="1"/>
        <v>6.8280705285232142E-3</v>
      </c>
    </row>
    <row r="12" spans="1:9" ht="15">
      <c r="A12" s="3" t="s">
        <v>22</v>
      </c>
      <c r="B12" s="4">
        <v>6.41</v>
      </c>
      <c r="C12" s="4">
        <v>4.25</v>
      </c>
      <c r="D12" s="5">
        <f t="shared" si="0"/>
        <v>285371</v>
      </c>
      <c r="E12" s="3">
        <v>0.37869999999999998</v>
      </c>
      <c r="F12" s="5">
        <f t="shared" si="2"/>
        <v>108070</v>
      </c>
      <c r="G12" s="5">
        <f t="shared" si="3"/>
        <v>13658089.193571363</v>
      </c>
      <c r="H12">
        <f t="shared" si="1"/>
        <v>7.9125270356900854E-3</v>
      </c>
    </row>
    <row r="13" spans="1:9" ht="15">
      <c r="A13" s="3" t="s">
        <v>23</v>
      </c>
      <c r="B13" s="4">
        <v>7.34</v>
      </c>
      <c r="C13" s="4">
        <v>4.47</v>
      </c>
      <c r="D13" s="5">
        <f t="shared" si="0"/>
        <v>326774</v>
      </c>
      <c r="E13" s="3">
        <v>0.38619999999999999</v>
      </c>
      <c r="F13" s="5">
        <f t="shared" si="2"/>
        <v>126200</v>
      </c>
      <c r="G13" s="5">
        <f t="shared" si="3"/>
        <v>13530317.846407263</v>
      </c>
      <c r="H13">
        <f t="shared" si="1"/>
        <v>9.3272014325598562E-3</v>
      </c>
    </row>
    <row r="14" spans="1:9" ht="15">
      <c r="A14" s="3" t="s">
        <v>24</v>
      </c>
      <c r="B14" s="4">
        <v>8.14</v>
      </c>
      <c r="C14" s="4">
        <v>4.8099999999999996</v>
      </c>
      <c r="D14" s="5">
        <f t="shared" si="0"/>
        <v>362390</v>
      </c>
      <c r="E14" s="3">
        <v>0.38479999999999998</v>
      </c>
      <c r="F14" s="5">
        <f t="shared" si="2"/>
        <v>139448</v>
      </c>
      <c r="G14" s="5">
        <f t="shared" si="3"/>
        <v>13382067.467990382</v>
      </c>
      <c r="H14">
        <f t="shared" si="1"/>
        <v>1.0420512400909398E-2</v>
      </c>
    </row>
    <row r="15" spans="1:9" ht="15">
      <c r="A15" s="3" t="s">
        <v>25</v>
      </c>
      <c r="B15" s="4">
        <v>6.62</v>
      </c>
      <c r="C15" s="6">
        <v>4.5999999999999996</v>
      </c>
      <c r="D15" s="5">
        <f t="shared" si="0"/>
        <v>294720</v>
      </c>
      <c r="E15" s="3">
        <v>0.38190000000000002</v>
      </c>
      <c r="F15" s="5">
        <f t="shared" si="2"/>
        <v>112554</v>
      </c>
      <c r="G15" s="5">
        <f t="shared" si="3"/>
        <v>13292137.809010772</v>
      </c>
      <c r="H15">
        <f t="shared" si="1"/>
        <v>8.4677123888754272E-3</v>
      </c>
    </row>
    <row r="16" spans="1:9" ht="15">
      <c r="A16" s="3" t="s">
        <v>26</v>
      </c>
      <c r="B16" s="4">
        <v>7.56</v>
      </c>
      <c r="C16" s="4">
        <v>4.6399999999999997</v>
      </c>
      <c r="D16" s="5">
        <f t="shared" si="0"/>
        <v>336568</v>
      </c>
      <c r="E16" s="3">
        <v>0.32569999999999999</v>
      </c>
      <c r="F16" s="5">
        <f t="shared" si="2"/>
        <v>109620</v>
      </c>
      <c r="G16" s="5">
        <f t="shared" si="3"/>
        <v>13162140.480188761</v>
      </c>
      <c r="H16">
        <f t="shared" si="1"/>
        <v>8.3284326105618287E-3</v>
      </c>
    </row>
    <row r="17" spans="1:8" ht="15">
      <c r="A17" s="3" t="s">
        <v>27</v>
      </c>
      <c r="B17" s="4">
        <v>6.22</v>
      </c>
      <c r="C17" s="4">
        <v>4.37</v>
      </c>
      <c r="D17" s="5">
        <f t="shared" si="0"/>
        <v>276912</v>
      </c>
      <c r="E17" s="3">
        <v>0.3362</v>
      </c>
      <c r="F17" s="5">
        <f t="shared" si="2"/>
        <v>93098</v>
      </c>
      <c r="G17" s="5">
        <f t="shared" si="3"/>
        <v>13079779.158846049</v>
      </c>
      <c r="H17">
        <f t="shared" si="1"/>
        <v>7.1177042723260696E-3</v>
      </c>
    </row>
    <row r="18" spans="1:8" ht="15">
      <c r="A18" s="3" t="s">
        <v>28</v>
      </c>
      <c r="B18" s="4">
        <v>5.76</v>
      </c>
      <c r="C18" s="4">
        <v>4.83</v>
      </c>
      <c r="D18" s="5">
        <f t="shared" si="0"/>
        <v>256433</v>
      </c>
      <c r="E18" s="7">
        <v>0.36099999999999999</v>
      </c>
      <c r="F18" s="5">
        <f t="shared" si="2"/>
        <v>92572</v>
      </c>
      <c r="G18" s="5">
        <f t="shared" si="3"/>
        <v>13038375.900008902</v>
      </c>
      <c r="H18">
        <f t="shared" si="1"/>
        <v>7.0999640376940504E-3</v>
      </c>
    </row>
    <row r="19" spans="1:8" ht="15">
      <c r="A19" s="3" t="s">
        <v>29</v>
      </c>
      <c r="B19" s="4">
        <v>5.46</v>
      </c>
      <c r="C19" s="4">
        <v>4.08</v>
      </c>
      <c r="D19" s="5">
        <f t="shared" si="0"/>
        <v>243077</v>
      </c>
      <c r="E19" s="7">
        <v>0.35199999999999998</v>
      </c>
      <c r="F19" s="5">
        <f t="shared" si="2"/>
        <v>85563</v>
      </c>
      <c r="G19" s="5">
        <f t="shared" si="3"/>
        <v>12976938.806250555</v>
      </c>
      <c r="H19">
        <f t="shared" si="1"/>
        <v>6.5934656298746799E-3</v>
      </c>
    </row>
    <row r="20" spans="1:8" ht="15">
      <c r="A20" s="3" t="s">
        <v>30</v>
      </c>
      <c r="B20" s="4">
        <v>5.91</v>
      </c>
      <c r="C20" s="4">
        <v>4.0599999999999996</v>
      </c>
      <c r="D20" s="5">
        <f t="shared" si="0"/>
        <v>263111</v>
      </c>
      <c r="E20" s="7">
        <v>0.33800000000000002</v>
      </c>
      <c r="F20" s="5">
        <f t="shared" si="2"/>
        <v>88932</v>
      </c>
      <c r="G20" s="5">
        <f t="shared" si="3"/>
        <v>12894577.484907843</v>
      </c>
      <c r="H20">
        <f t="shared" si="1"/>
        <v>6.8968525804035362E-3</v>
      </c>
    </row>
    <row r="21" spans="1:8" ht="15">
      <c r="A21" s="3" t="s">
        <v>31</v>
      </c>
      <c r="B21" s="5">
        <v>6</v>
      </c>
      <c r="C21" s="5">
        <v>4</v>
      </c>
      <c r="D21" s="5">
        <f t="shared" si="0"/>
        <v>267118</v>
      </c>
      <c r="E21" s="3">
        <v>0.34250000000000003</v>
      </c>
      <c r="F21" s="5">
        <f t="shared" si="2"/>
        <v>91488</v>
      </c>
      <c r="G21" s="5">
        <f t="shared" si="3"/>
        <v>12805538.218591398</v>
      </c>
      <c r="H21">
        <f t="shared" si="1"/>
        <v>7.1444088048697131E-3</v>
      </c>
    </row>
    <row r="22" spans="1:8" ht="15">
      <c r="A22" s="3" t="s">
        <v>32</v>
      </c>
      <c r="B22" s="4">
        <v>6.44</v>
      </c>
      <c r="C22" s="6">
        <v>4.4000000000000004</v>
      </c>
      <c r="D22" s="5">
        <f t="shared" si="0"/>
        <v>286706</v>
      </c>
      <c r="E22" s="3">
        <v>0.33040000000000003</v>
      </c>
      <c r="F22" s="5">
        <f t="shared" si="2"/>
        <v>94728</v>
      </c>
      <c r="G22" s="5">
        <f t="shared" si="3"/>
        <v>12714718.166948624</v>
      </c>
      <c r="H22">
        <f t="shared" si="1"/>
        <v>7.450263447147532E-3</v>
      </c>
    </row>
    <row r="23" spans="1:8" ht="15">
      <c r="A23" s="3" t="s">
        <v>33</v>
      </c>
      <c r="B23" s="4">
        <v>7.71</v>
      </c>
      <c r="C23" s="4">
        <v>4.2300000000000004</v>
      </c>
      <c r="D23" s="5">
        <f t="shared" si="0"/>
        <v>343246</v>
      </c>
      <c r="E23" s="3">
        <v>0.3004</v>
      </c>
      <c r="F23" s="5">
        <f t="shared" si="2"/>
        <v>103111</v>
      </c>
      <c r="G23" s="5">
        <f t="shared" si="3"/>
        <v>12559789.843558008</v>
      </c>
      <c r="H23">
        <f t="shared" si="1"/>
        <v>8.2096118871675429E-3</v>
      </c>
    </row>
    <row r="24" spans="1:8" ht="15">
      <c r="A24" s="3" t="s">
        <v>34</v>
      </c>
      <c r="B24" s="4">
        <v>7.41</v>
      </c>
      <c r="C24" s="4">
        <v>4.1500000000000004</v>
      </c>
      <c r="D24" s="5">
        <f t="shared" si="0"/>
        <v>329890</v>
      </c>
      <c r="E24" s="7">
        <v>0.30499999999999999</v>
      </c>
      <c r="F24" s="5">
        <f t="shared" si="2"/>
        <v>100616</v>
      </c>
      <c r="G24" s="5">
        <f t="shared" si="3"/>
        <v>12414655.839462202</v>
      </c>
      <c r="H24">
        <f t="shared" si="1"/>
        <v>8.104614521827827E-3</v>
      </c>
    </row>
    <row r="25" spans="1:8" ht="15">
      <c r="A25" s="3" t="s">
        <v>35</v>
      </c>
      <c r="B25" s="4">
        <v>8.31</v>
      </c>
      <c r="C25" s="4">
        <v>4.18</v>
      </c>
      <c r="D25" s="5">
        <f t="shared" si="0"/>
        <v>369958</v>
      </c>
      <c r="E25" s="3">
        <v>0.29330000000000001</v>
      </c>
      <c r="F25" s="5">
        <f t="shared" si="2"/>
        <v>108509</v>
      </c>
      <c r="G25" s="5">
        <f t="shared" si="3"/>
        <v>12230789.754518742</v>
      </c>
      <c r="H25">
        <f t="shared" si="1"/>
        <v>8.8717901442064012E-3</v>
      </c>
    </row>
    <row r="26" spans="1:8" ht="15">
      <c r="A26" s="3" t="s">
        <v>36</v>
      </c>
      <c r="B26" s="4">
        <v>10.74</v>
      </c>
      <c r="C26" s="4">
        <v>4.24</v>
      </c>
      <c r="D26" s="5">
        <f t="shared" si="0"/>
        <v>478141</v>
      </c>
      <c r="E26" s="3">
        <v>0.28160000000000002</v>
      </c>
      <c r="F26" s="5">
        <f t="shared" si="2"/>
        <v>134645</v>
      </c>
      <c r="G26" s="5">
        <f t="shared" si="3"/>
        <v>11941412.138990294</v>
      </c>
      <c r="H26">
        <f t="shared" si="1"/>
        <v>1.1275467125061885E-2</v>
      </c>
    </row>
    <row r="27" spans="1:8" ht="15">
      <c r="A27" s="3" t="s">
        <v>37</v>
      </c>
      <c r="B27" s="4">
        <v>11.84</v>
      </c>
      <c r="C27" s="6">
        <v>2.9</v>
      </c>
      <c r="D27" s="5">
        <f t="shared" si="0"/>
        <v>527112</v>
      </c>
      <c r="E27" s="3">
        <v>0.25230000000000002</v>
      </c>
      <c r="F27" s="5">
        <f t="shared" si="2"/>
        <v>132990</v>
      </c>
      <c r="G27" s="5">
        <f t="shared" si="3"/>
        <v>11543406.618555782</v>
      </c>
      <c r="H27">
        <f t="shared" si="1"/>
        <v>1.1520862462405282E-2</v>
      </c>
    </row>
    <row r="28" spans="1:8" ht="15">
      <c r="A28" s="3" t="s">
        <v>38</v>
      </c>
      <c r="B28" s="4">
        <v>11.14</v>
      </c>
      <c r="C28" s="4">
        <v>1.75</v>
      </c>
      <c r="D28" s="5">
        <f t="shared" si="0"/>
        <v>495949</v>
      </c>
      <c r="E28" s="3">
        <v>0.23430000000000001</v>
      </c>
      <c r="F28" s="5">
        <f t="shared" si="2"/>
        <v>116201</v>
      </c>
      <c r="G28" s="5">
        <f t="shared" si="3"/>
        <v>11125367.263200071</v>
      </c>
      <c r="H28">
        <f t="shared" si="1"/>
        <v>1.0444688903382435E-2</v>
      </c>
    </row>
    <row r="29" spans="1:8" ht="15">
      <c r="A29" s="3" t="s">
        <v>39</v>
      </c>
      <c r="B29" s="4">
        <v>3.89</v>
      </c>
      <c r="C29" s="4">
        <v>0.88</v>
      </c>
      <c r="D29" s="5">
        <f t="shared" si="0"/>
        <v>173181</v>
      </c>
      <c r="E29" s="3">
        <v>0.27539999999999998</v>
      </c>
      <c r="F29" s="5">
        <f t="shared" si="2"/>
        <v>47694</v>
      </c>
      <c r="G29" s="5">
        <f t="shared" si="3"/>
        <v>10991363.16739382</v>
      </c>
      <c r="H29">
        <f t="shared" si="1"/>
        <v>4.3392251965148013E-3</v>
      </c>
    </row>
    <row r="30" spans="1:8" ht="15">
      <c r="A30" s="3" t="s">
        <v>40</v>
      </c>
      <c r="B30" s="6">
        <v>1.3</v>
      </c>
      <c r="C30" s="4">
        <v>0.63</v>
      </c>
      <c r="D30" s="5">
        <f t="shared" si="0"/>
        <v>57876</v>
      </c>
      <c r="E30" s="3">
        <v>0.25440000000000002</v>
      </c>
      <c r="F30" s="5">
        <f t="shared" si="2"/>
        <v>14724</v>
      </c>
      <c r="G30" s="5">
        <f t="shared" si="3"/>
        <v>10961535.01317781</v>
      </c>
      <c r="H30">
        <f t="shared" si="1"/>
        <v>1.3432425278301812E-3</v>
      </c>
    </row>
    <row r="31" spans="1:8">
      <c r="D31" s="8"/>
      <c r="F31" s="8"/>
    </row>
    <row r="32" spans="1:8">
      <c r="B32" t="s">
        <v>42</v>
      </c>
      <c r="C32" t="s">
        <v>45</v>
      </c>
    </row>
    <row r="33" spans="2:2">
      <c r="B33">
        <f>B39/B36</f>
        <v>44519.633158222772</v>
      </c>
    </row>
    <row r="35" spans="2:2">
      <c r="B35" t="s">
        <v>43</v>
      </c>
    </row>
    <row r="36" spans="2:2">
      <c r="B36" s="9">
        <f>SUM(B15:B30)</f>
        <v>112.31</v>
      </c>
    </row>
    <row r="38" spans="2:2">
      <c r="B38" t="s">
        <v>44</v>
      </c>
    </row>
    <row r="39" spans="2:2">
      <c r="B39">
        <f>5000000</f>
        <v>5000000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419B0-F59B-384F-B222-7BA016F4C424}">
  <dimension ref="A1:D26"/>
  <sheetViews>
    <sheetView tabSelected="1" workbookViewId="0">
      <selection activeCell="F16" sqref="F16"/>
    </sheetView>
  </sheetViews>
  <sheetFormatPr baseColWidth="10" defaultRowHeight="13"/>
  <sheetData>
    <row r="1" spans="1:4" ht="15">
      <c r="A1" t="s">
        <v>10</v>
      </c>
      <c r="B1" s="2" t="s">
        <v>46</v>
      </c>
      <c r="C1" s="2" t="s">
        <v>47</v>
      </c>
      <c r="D1" s="2" t="s">
        <v>48</v>
      </c>
    </row>
    <row r="2" spans="1:4" ht="15">
      <c r="A2" s="3" t="s">
        <v>16</v>
      </c>
      <c r="B2" s="4">
        <v>3.46</v>
      </c>
      <c r="C2" s="4">
        <v>2.85</v>
      </c>
      <c r="D2" s="3">
        <v>0.2777</v>
      </c>
    </row>
    <row r="3" spans="1:4" ht="15">
      <c r="A3" s="3" t="s">
        <v>17</v>
      </c>
      <c r="B3" s="4">
        <v>3.52</v>
      </c>
      <c r="C3" s="4">
        <v>3.09</v>
      </c>
      <c r="D3" s="3">
        <v>0.38669999999999999</v>
      </c>
    </row>
    <row r="4" spans="1:4" ht="15">
      <c r="A4" s="3" t="s">
        <v>18</v>
      </c>
      <c r="B4" s="4">
        <v>5.52</v>
      </c>
      <c r="C4" s="4">
        <v>4.22</v>
      </c>
      <c r="D4" s="3">
        <v>0.3276</v>
      </c>
    </row>
    <row r="5" spans="1:4" ht="15">
      <c r="A5" s="3" t="s">
        <v>19</v>
      </c>
      <c r="B5" s="6">
        <v>6.1</v>
      </c>
      <c r="C5" s="4">
        <v>4.45</v>
      </c>
      <c r="D5" s="3">
        <v>0.3226</v>
      </c>
    </row>
    <row r="6" spans="1:4" ht="15">
      <c r="A6" s="3" t="s">
        <v>20</v>
      </c>
      <c r="B6" s="4">
        <v>5.32</v>
      </c>
      <c r="C6" s="4">
        <v>5.08</v>
      </c>
      <c r="D6" s="3">
        <v>0.37009999999999998</v>
      </c>
    </row>
    <row r="7" spans="1:4" ht="15">
      <c r="A7" s="3" t="s">
        <v>21</v>
      </c>
      <c r="B7" s="6">
        <v>5.6</v>
      </c>
      <c r="C7" s="4">
        <v>4.3099999999999996</v>
      </c>
      <c r="D7" s="3">
        <v>0.37669999999999998</v>
      </c>
    </row>
    <row r="8" spans="1:4" ht="15">
      <c r="A8" s="3" t="s">
        <v>22</v>
      </c>
      <c r="B8" s="4">
        <v>6.41</v>
      </c>
      <c r="C8" s="4">
        <v>4.25</v>
      </c>
      <c r="D8" s="3">
        <v>0.37869999999999998</v>
      </c>
    </row>
    <row r="9" spans="1:4" ht="15">
      <c r="A9" s="3" t="s">
        <v>23</v>
      </c>
      <c r="B9" s="4">
        <v>7.34</v>
      </c>
      <c r="C9" s="4">
        <v>4.47</v>
      </c>
      <c r="D9" s="3">
        <v>0.38619999999999999</v>
      </c>
    </row>
    <row r="10" spans="1:4" ht="15">
      <c r="A10" s="3" t="s">
        <v>24</v>
      </c>
      <c r="B10" s="4">
        <v>8.14</v>
      </c>
      <c r="C10" s="4">
        <v>4.8099999999999996</v>
      </c>
      <c r="D10" s="3">
        <v>0.38479999999999998</v>
      </c>
    </row>
    <row r="11" spans="1:4" ht="15">
      <c r="A11" s="3" t="s">
        <v>25</v>
      </c>
      <c r="B11" s="4">
        <v>6.62</v>
      </c>
      <c r="C11" s="6">
        <v>4.5999999999999996</v>
      </c>
      <c r="D11" s="3">
        <v>0.38190000000000002</v>
      </c>
    </row>
    <row r="12" spans="1:4" ht="15">
      <c r="A12" s="3" t="s">
        <v>26</v>
      </c>
      <c r="B12" s="4">
        <v>7.56</v>
      </c>
      <c r="C12" s="4">
        <v>4.6399999999999997</v>
      </c>
      <c r="D12" s="3">
        <v>0.32569999999999999</v>
      </c>
    </row>
    <row r="13" spans="1:4" ht="15">
      <c r="A13" s="3" t="s">
        <v>27</v>
      </c>
      <c r="B13" s="4">
        <v>6.22</v>
      </c>
      <c r="C13" s="4">
        <v>4.37</v>
      </c>
      <c r="D13" s="3">
        <v>0.3362</v>
      </c>
    </row>
    <row r="14" spans="1:4" ht="15">
      <c r="A14" s="3" t="s">
        <v>28</v>
      </c>
      <c r="B14" s="4">
        <v>5.76</v>
      </c>
      <c r="C14" s="4">
        <v>4.83</v>
      </c>
      <c r="D14" s="7">
        <v>0.36099999999999999</v>
      </c>
    </row>
    <row r="15" spans="1:4" ht="15">
      <c r="A15" s="3" t="s">
        <v>29</v>
      </c>
      <c r="B15" s="4">
        <v>5.46</v>
      </c>
      <c r="C15" s="4">
        <v>4.08</v>
      </c>
      <c r="D15" s="7">
        <v>0.35199999999999998</v>
      </c>
    </row>
    <row r="16" spans="1:4" ht="15">
      <c r="A16" s="3" t="s">
        <v>30</v>
      </c>
      <c r="B16" s="4">
        <v>5.91</v>
      </c>
      <c r="C16" s="4">
        <v>4.0599999999999996</v>
      </c>
      <c r="D16" s="7">
        <v>0.33800000000000002</v>
      </c>
    </row>
    <row r="17" spans="1:4" ht="15">
      <c r="A17" s="3" t="s">
        <v>31</v>
      </c>
      <c r="B17" s="5">
        <v>6</v>
      </c>
      <c r="C17" s="5">
        <v>4</v>
      </c>
      <c r="D17" s="3">
        <v>0.34250000000000003</v>
      </c>
    </row>
    <row r="18" spans="1:4" ht="15">
      <c r="A18" s="3" t="s">
        <v>32</v>
      </c>
      <c r="B18" s="4">
        <v>6.44</v>
      </c>
      <c r="C18" s="6">
        <v>4.4000000000000004</v>
      </c>
      <c r="D18" s="3">
        <v>0.33040000000000003</v>
      </c>
    </row>
    <row r="19" spans="1:4" ht="15">
      <c r="A19" s="3" t="s">
        <v>33</v>
      </c>
      <c r="B19" s="4">
        <v>7.71</v>
      </c>
      <c r="C19" s="4">
        <v>4.2300000000000004</v>
      </c>
      <c r="D19" s="3">
        <v>0.3004</v>
      </c>
    </row>
    <row r="20" spans="1:4" ht="15">
      <c r="A20" s="3" t="s">
        <v>34</v>
      </c>
      <c r="B20" s="4">
        <v>7.41</v>
      </c>
      <c r="C20" s="4">
        <v>4.1500000000000004</v>
      </c>
      <c r="D20" s="7">
        <v>0.30499999999999999</v>
      </c>
    </row>
    <row r="21" spans="1:4" ht="15">
      <c r="A21" s="3" t="s">
        <v>35</v>
      </c>
      <c r="B21" s="4">
        <v>8.31</v>
      </c>
      <c r="C21" s="4">
        <v>4.18</v>
      </c>
      <c r="D21" s="3">
        <v>0.29330000000000001</v>
      </c>
    </row>
    <row r="22" spans="1:4" ht="15">
      <c r="A22" s="3" t="s">
        <v>36</v>
      </c>
      <c r="B22" s="4">
        <v>10.74</v>
      </c>
      <c r="C22" s="4">
        <v>4.24</v>
      </c>
      <c r="D22" s="3">
        <v>0.28160000000000002</v>
      </c>
    </row>
    <row r="23" spans="1:4" ht="15">
      <c r="A23" s="3" t="s">
        <v>37</v>
      </c>
      <c r="B23" s="4">
        <v>11.84</v>
      </c>
      <c r="C23" s="6">
        <v>2.9</v>
      </c>
      <c r="D23" s="3">
        <v>0.25230000000000002</v>
      </c>
    </row>
    <row r="24" spans="1:4" ht="15">
      <c r="A24" s="3" t="s">
        <v>38</v>
      </c>
      <c r="B24" s="4">
        <v>11.14</v>
      </c>
      <c r="C24" s="4">
        <v>1.75</v>
      </c>
      <c r="D24" s="3">
        <v>0.23430000000000001</v>
      </c>
    </row>
    <row r="25" spans="1:4" ht="15">
      <c r="A25" s="3" t="s">
        <v>39</v>
      </c>
      <c r="B25" s="4">
        <v>3.89</v>
      </c>
      <c r="C25" s="4">
        <v>0.88</v>
      </c>
      <c r="D25" s="3">
        <v>0.27539999999999998</v>
      </c>
    </row>
    <row r="26" spans="1:4" ht="15">
      <c r="A26" s="3" t="s">
        <v>40</v>
      </c>
      <c r="B26" s="6">
        <v>1.3</v>
      </c>
      <c r="C26" s="4">
        <v>0.63</v>
      </c>
      <c r="D26" s="3">
        <v>0.25440000000000002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From medrxiv</vt:lpstr>
      <vt:lpstr>Their index estimate</vt:lpstr>
      <vt:lpstr>My index estimate</vt:lpstr>
      <vt:lpstr>Sheet1</vt:lpstr>
    </vt:vector>
  </TitlesOfParts>
  <Company>Investintech.com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A2E_Engine</dc:creator>
  <dc:description/>
  <cp:lastModifiedBy>Microsoft Office User</cp:lastModifiedBy>
  <cp:revision>1</cp:revision>
  <dcterms:created xsi:type="dcterms:W3CDTF">2020-02-14T03:16:10Z</dcterms:created>
  <dcterms:modified xsi:type="dcterms:W3CDTF">2020-03-06T01:59:38Z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Investintech.com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