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10318.0</v>
      </c>
      <c r="C1" s="2">
        <f>IFERROR(__xludf.DUMMYFUNCTION("UNIQUE(A1:A1000)"),10318.0)</f>
        <v>10318</v>
      </c>
      <c r="D1" s="2">
        <f t="shared" ref="D1:D547" si="1">COUNTIF($A$1:$A$1000, C1)</f>
        <v>1</v>
      </c>
      <c r="F1" s="1">
        <v>10150.0</v>
      </c>
      <c r="G1" s="2">
        <f t="shared" ref="G1:G1000" si="2">IFNA(LOOKUP(F1,C$1:C$1000, D$1:D$1000), 0) * COUNTIF($C$1:$C$1000, F1) * F1</f>
        <v>0</v>
      </c>
      <c r="I1" s="2">
        <f>SUM(G1:G10000)</f>
        <v>27732508</v>
      </c>
    </row>
    <row r="2">
      <c r="A2" s="1">
        <v>10979.0</v>
      </c>
      <c r="C2" s="2">
        <f>IFERROR(__xludf.DUMMYFUNCTION("""COMPUTED_VALUE"""),10979.0)</f>
        <v>10979</v>
      </c>
      <c r="D2" s="2">
        <f t="shared" si="1"/>
        <v>1</v>
      </c>
      <c r="F2" s="1">
        <v>10594.0</v>
      </c>
      <c r="G2" s="2">
        <f t="shared" si="2"/>
        <v>0</v>
      </c>
    </row>
    <row r="3">
      <c r="A3" s="1">
        <v>11065.0</v>
      </c>
      <c r="C3" s="2">
        <f>IFERROR(__xludf.DUMMYFUNCTION("""COMPUTED_VALUE"""),11065.0)</f>
        <v>11065</v>
      </c>
      <c r="D3" s="2">
        <f t="shared" si="1"/>
        <v>1</v>
      </c>
      <c r="F3" s="1">
        <v>10652.0</v>
      </c>
      <c r="G3" s="2">
        <f t="shared" si="2"/>
        <v>0</v>
      </c>
    </row>
    <row r="4">
      <c r="A4" s="1">
        <v>11284.0</v>
      </c>
      <c r="C4" s="2">
        <f>IFERROR(__xludf.DUMMYFUNCTION("""COMPUTED_VALUE"""),11284.0)</f>
        <v>11284</v>
      </c>
      <c r="D4" s="2">
        <f t="shared" si="1"/>
        <v>1</v>
      </c>
      <c r="F4" s="1">
        <v>10701.0</v>
      </c>
      <c r="G4" s="2">
        <f t="shared" si="2"/>
        <v>0</v>
      </c>
    </row>
    <row r="5">
      <c r="A5" s="1">
        <v>11537.0</v>
      </c>
      <c r="C5" s="2">
        <f>IFERROR(__xludf.DUMMYFUNCTION("""COMPUTED_VALUE"""),11537.0)</f>
        <v>11537</v>
      </c>
      <c r="D5" s="2">
        <f t="shared" si="1"/>
        <v>19</v>
      </c>
      <c r="F5" s="1">
        <v>10777.0</v>
      </c>
      <c r="G5" s="2">
        <f t="shared" si="2"/>
        <v>0</v>
      </c>
    </row>
    <row r="6">
      <c r="A6" s="1">
        <v>11537.0</v>
      </c>
      <c r="C6" s="2">
        <f>IFERROR(__xludf.DUMMYFUNCTION("""COMPUTED_VALUE"""),11641.0)</f>
        <v>11641</v>
      </c>
      <c r="D6" s="2">
        <f t="shared" si="1"/>
        <v>1</v>
      </c>
      <c r="F6" s="1">
        <v>10900.0</v>
      </c>
      <c r="G6" s="2">
        <f t="shared" si="2"/>
        <v>0</v>
      </c>
    </row>
    <row r="7">
      <c r="A7" s="1">
        <v>11537.0</v>
      </c>
      <c r="C7" s="2">
        <f>IFERROR(__xludf.DUMMYFUNCTION("""COMPUTED_VALUE"""),11819.0)</f>
        <v>11819</v>
      </c>
      <c r="D7" s="2">
        <f t="shared" si="1"/>
        <v>1</v>
      </c>
      <c r="F7" s="1">
        <v>11094.0</v>
      </c>
      <c r="G7" s="2">
        <f t="shared" si="2"/>
        <v>0</v>
      </c>
    </row>
    <row r="8">
      <c r="A8" s="1">
        <v>11537.0</v>
      </c>
      <c r="C8" s="2">
        <f>IFERROR(__xludf.DUMMYFUNCTION("""COMPUTED_VALUE"""),12022.0)</f>
        <v>12022</v>
      </c>
      <c r="D8" s="2">
        <f t="shared" si="1"/>
        <v>1</v>
      </c>
      <c r="F8" s="1">
        <v>11297.0</v>
      </c>
      <c r="G8" s="2">
        <f t="shared" si="2"/>
        <v>0</v>
      </c>
    </row>
    <row r="9">
      <c r="A9" s="1">
        <v>11537.0</v>
      </c>
      <c r="C9" s="2">
        <f>IFERROR(__xludf.DUMMYFUNCTION("""COMPUTED_VALUE"""),12070.0)</f>
        <v>12070</v>
      </c>
      <c r="D9" s="2">
        <f t="shared" si="1"/>
        <v>1</v>
      </c>
      <c r="F9" s="1">
        <v>11303.0</v>
      </c>
      <c r="G9" s="2">
        <f t="shared" si="2"/>
        <v>0</v>
      </c>
    </row>
    <row r="10">
      <c r="A10" s="1">
        <v>11537.0</v>
      </c>
      <c r="C10" s="2">
        <f>IFERROR(__xludf.DUMMYFUNCTION("""COMPUTED_VALUE"""),12667.0)</f>
        <v>12667</v>
      </c>
      <c r="D10" s="2">
        <f t="shared" si="1"/>
        <v>1</v>
      </c>
      <c r="F10" s="1">
        <v>11497.0</v>
      </c>
      <c r="G10" s="2">
        <f t="shared" si="2"/>
        <v>0</v>
      </c>
    </row>
    <row r="11">
      <c r="A11" s="1">
        <v>11537.0</v>
      </c>
      <c r="C11" s="2">
        <f>IFERROR(__xludf.DUMMYFUNCTION("""COMPUTED_VALUE"""),12819.0)</f>
        <v>12819</v>
      </c>
      <c r="D11" s="2">
        <f t="shared" si="1"/>
        <v>1</v>
      </c>
      <c r="F11" s="1">
        <v>11537.0</v>
      </c>
      <c r="G11" s="2">
        <f t="shared" si="2"/>
        <v>219203</v>
      </c>
      <c r="H11" s="1">
        <f>19*F11</f>
        <v>219203</v>
      </c>
    </row>
    <row r="12">
      <c r="A12" s="1">
        <v>11537.0</v>
      </c>
      <c r="C12" s="2">
        <f>IFERROR(__xludf.DUMMYFUNCTION("""COMPUTED_VALUE"""),12947.0)</f>
        <v>12947</v>
      </c>
      <c r="D12" s="2">
        <f t="shared" si="1"/>
        <v>1</v>
      </c>
      <c r="F12" s="1">
        <v>11595.0</v>
      </c>
      <c r="G12" s="2">
        <f t="shared" si="2"/>
        <v>0</v>
      </c>
      <c r="H12" s="2">
        <f>COUNTIF(C1:C1000, F12)</f>
        <v>0</v>
      </c>
    </row>
    <row r="13">
      <c r="A13" s="1">
        <v>11537.0</v>
      </c>
      <c r="C13" s="2">
        <f>IFERROR(__xludf.DUMMYFUNCTION("""COMPUTED_VALUE"""),13478.0)</f>
        <v>13478</v>
      </c>
      <c r="D13" s="2">
        <f t="shared" si="1"/>
        <v>1</v>
      </c>
      <c r="F13" s="1">
        <v>11609.0</v>
      </c>
      <c r="G13" s="2">
        <f t="shared" si="2"/>
        <v>0</v>
      </c>
    </row>
    <row r="14">
      <c r="A14" s="1">
        <v>11537.0</v>
      </c>
      <c r="C14" s="2">
        <f>IFERROR(__xludf.DUMMYFUNCTION("""COMPUTED_VALUE"""),13484.0)</f>
        <v>13484</v>
      </c>
      <c r="D14" s="2">
        <f t="shared" si="1"/>
        <v>1</v>
      </c>
      <c r="F14" s="1">
        <v>11612.0</v>
      </c>
      <c r="G14" s="2">
        <f t="shared" si="2"/>
        <v>0</v>
      </c>
    </row>
    <row r="15">
      <c r="A15" s="1">
        <v>11537.0</v>
      </c>
      <c r="C15" s="2">
        <f>IFERROR(__xludf.DUMMYFUNCTION("""COMPUTED_VALUE"""),13631.0)</f>
        <v>13631</v>
      </c>
      <c r="D15" s="2">
        <f t="shared" si="1"/>
        <v>1</v>
      </c>
      <c r="F15" s="1">
        <v>11792.0</v>
      </c>
      <c r="G15" s="2">
        <f t="shared" si="2"/>
        <v>0</v>
      </c>
    </row>
    <row r="16">
      <c r="A16" s="1">
        <v>11537.0</v>
      </c>
      <c r="C16" s="2">
        <f>IFERROR(__xludf.DUMMYFUNCTION("""COMPUTED_VALUE"""),13639.0)</f>
        <v>13639</v>
      </c>
      <c r="D16" s="2">
        <f t="shared" si="1"/>
        <v>1</v>
      </c>
      <c r="F16" s="1">
        <v>11852.0</v>
      </c>
      <c r="G16" s="2">
        <f t="shared" si="2"/>
        <v>0</v>
      </c>
    </row>
    <row r="17">
      <c r="A17" s="1">
        <v>11537.0</v>
      </c>
      <c r="C17" s="2">
        <f>IFERROR(__xludf.DUMMYFUNCTION("""COMPUTED_VALUE"""),13709.0)</f>
        <v>13709</v>
      </c>
      <c r="D17" s="2">
        <f t="shared" si="1"/>
        <v>1</v>
      </c>
      <c r="F17" s="1">
        <v>12101.0</v>
      </c>
      <c r="G17" s="2">
        <f t="shared" si="2"/>
        <v>0</v>
      </c>
    </row>
    <row r="18">
      <c r="A18" s="1">
        <v>11537.0</v>
      </c>
      <c r="C18" s="2">
        <f>IFERROR(__xludf.DUMMYFUNCTION("""COMPUTED_VALUE"""),13721.0)</f>
        <v>13721</v>
      </c>
      <c r="D18" s="2">
        <f t="shared" si="1"/>
        <v>1</v>
      </c>
      <c r="F18" s="1">
        <v>12128.0</v>
      </c>
      <c r="G18" s="2">
        <f t="shared" si="2"/>
        <v>0</v>
      </c>
    </row>
    <row r="19">
      <c r="A19" s="1">
        <v>11537.0</v>
      </c>
      <c r="C19" s="2">
        <f>IFERROR(__xludf.DUMMYFUNCTION("""COMPUTED_VALUE"""),14322.0)</f>
        <v>14322</v>
      </c>
      <c r="D19" s="2">
        <f t="shared" si="1"/>
        <v>1</v>
      </c>
      <c r="F19" s="1">
        <v>12218.0</v>
      </c>
      <c r="G19" s="2">
        <f t="shared" si="2"/>
        <v>0</v>
      </c>
    </row>
    <row r="20">
      <c r="A20" s="1">
        <v>11537.0</v>
      </c>
      <c r="C20" s="2">
        <f>IFERROR(__xludf.DUMMYFUNCTION("""COMPUTED_VALUE"""),14509.0)</f>
        <v>14509</v>
      </c>
      <c r="D20" s="2">
        <f t="shared" si="1"/>
        <v>1</v>
      </c>
      <c r="F20" s="1">
        <v>12235.0</v>
      </c>
      <c r="G20" s="2">
        <f t="shared" si="2"/>
        <v>0</v>
      </c>
    </row>
    <row r="21">
      <c r="A21" s="1">
        <v>11537.0</v>
      </c>
      <c r="C21" s="2">
        <f>IFERROR(__xludf.DUMMYFUNCTION("""COMPUTED_VALUE"""),14610.0)</f>
        <v>14610</v>
      </c>
      <c r="D21" s="2">
        <f t="shared" si="1"/>
        <v>1</v>
      </c>
      <c r="F21" s="1">
        <v>12336.0</v>
      </c>
      <c r="G21" s="2">
        <f t="shared" si="2"/>
        <v>0</v>
      </c>
    </row>
    <row r="22">
      <c r="A22" s="1">
        <v>11537.0</v>
      </c>
      <c r="C22" s="2">
        <f>IFERROR(__xludf.DUMMYFUNCTION("""COMPUTED_VALUE"""),14710.0)</f>
        <v>14710</v>
      </c>
      <c r="D22" s="2">
        <f t="shared" si="1"/>
        <v>1</v>
      </c>
      <c r="F22" s="1">
        <v>12378.0</v>
      </c>
      <c r="G22" s="2">
        <f t="shared" si="2"/>
        <v>0</v>
      </c>
    </row>
    <row r="23">
      <c r="A23" s="1">
        <v>11537.0</v>
      </c>
      <c r="C23" s="2">
        <f>IFERROR(__xludf.DUMMYFUNCTION("""COMPUTED_VALUE"""),14836.0)</f>
        <v>14836</v>
      </c>
      <c r="D23" s="2">
        <f t="shared" si="1"/>
        <v>1</v>
      </c>
      <c r="F23" s="1">
        <v>12479.0</v>
      </c>
      <c r="G23" s="2">
        <f t="shared" si="2"/>
        <v>0</v>
      </c>
    </row>
    <row r="24">
      <c r="A24" s="1">
        <v>11641.0</v>
      </c>
      <c r="C24" s="2">
        <f>IFERROR(__xludf.DUMMYFUNCTION("""COMPUTED_VALUE"""),14849.0)</f>
        <v>14849</v>
      </c>
      <c r="D24" s="2">
        <f t="shared" si="1"/>
        <v>1</v>
      </c>
      <c r="F24" s="1">
        <v>12486.0</v>
      </c>
      <c r="G24" s="2">
        <f t="shared" si="2"/>
        <v>0</v>
      </c>
    </row>
    <row r="25">
      <c r="A25" s="1">
        <v>11819.0</v>
      </c>
      <c r="C25" s="2">
        <f>IFERROR(__xludf.DUMMYFUNCTION("""COMPUTED_VALUE"""),14907.0)</f>
        <v>14907</v>
      </c>
      <c r="D25" s="2">
        <f t="shared" si="1"/>
        <v>1</v>
      </c>
      <c r="F25" s="1">
        <v>12662.0</v>
      </c>
      <c r="G25" s="2">
        <f t="shared" si="2"/>
        <v>0</v>
      </c>
    </row>
    <row r="26">
      <c r="A26" s="1">
        <v>12022.0</v>
      </c>
      <c r="C26" s="2">
        <f>IFERROR(__xludf.DUMMYFUNCTION("""COMPUTED_VALUE"""),15074.0)</f>
        <v>15074</v>
      </c>
      <c r="D26" s="2">
        <f t="shared" si="1"/>
        <v>1</v>
      </c>
      <c r="F26" s="1">
        <v>12709.0</v>
      </c>
      <c r="G26" s="2">
        <f t="shared" si="2"/>
        <v>0</v>
      </c>
    </row>
    <row r="27">
      <c r="A27" s="1">
        <v>12070.0</v>
      </c>
      <c r="C27" s="2">
        <f>IFERROR(__xludf.DUMMYFUNCTION("""COMPUTED_VALUE"""),15174.0)</f>
        <v>15174</v>
      </c>
      <c r="D27" s="2">
        <f t="shared" si="1"/>
        <v>1</v>
      </c>
      <c r="F27" s="1">
        <v>12734.0</v>
      </c>
      <c r="G27" s="2">
        <f t="shared" si="2"/>
        <v>0</v>
      </c>
    </row>
    <row r="28">
      <c r="A28" s="1">
        <v>12667.0</v>
      </c>
      <c r="C28" s="2">
        <f>IFERROR(__xludf.DUMMYFUNCTION("""COMPUTED_VALUE"""),15227.0)</f>
        <v>15227</v>
      </c>
      <c r="D28" s="2">
        <f t="shared" si="1"/>
        <v>1</v>
      </c>
      <c r="F28" s="1">
        <v>12738.0</v>
      </c>
      <c r="G28" s="2">
        <f t="shared" si="2"/>
        <v>0</v>
      </c>
    </row>
    <row r="29">
      <c r="A29" s="1">
        <v>12819.0</v>
      </c>
      <c r="C29" s="2">
        <f>IFERROR(__xludf.DUMMYFUNCTION("""COMPUTED_VALUE"""),15267.0)</f>
        <v>15267</v>
      </c>
      <c r="D29" s="2">
        <f t="shared" si="1"/>
        <v>1</v>
      </c>
      <c r="F29" s="1">
        <v>12871.0</v>
      </c>
      <c r="G29" s="2">
        <f t="shared" si="2"/>
        <v>0</v>
      </c>
    </row>
    <row r="30">
      <c r="A30" s="1">
        <v>12947.0</v>
      </c>
      <c r="C30" s="2">
        <f>IFERROR(__xludf.DUMMYFUNCTION("""COMPUTED_VALUE"""),15287.0)</f>
        <v>15287</v>
      </c>
      <c r="D30" s="2">
        <f t="shared" si="1"/>
        <v>1</v>
      </c>
      <c r="F30" s="1">
        <v>13004.0</v>
      </c>
      <c r="G30" s="2">
        <f t="shared" si="2"/>
        <v>0</v>
      </c>
    </row>
    <row r="31">
      <c r="A31" s="1">
        <v>13478.0</v>
      </c>
      <c r="C31" s="2">
        <f>IFERROR(__xludf.DUMMYFUNCTION("""COMPUTED_VALUE"""),15292.0)</f>
        <v>15292</v>
      </c>
      <c r="D31" s="2">
        <f t="shared" si="1"/>
        <v>19</v>
      </c>
      <c r="F31" s="1">
        <v>13235.0</v>
      </c>
      <c r="G31" s="2">
        <f t="shared" si="2"/>
        <v>0</v>
      </c>
    </row>
    <row r="32">
      <c r="A32" s="1">
        <v>13484.0</v>
      </c>
      <c r="C32" s="2">
        <f>IFERROR(__xludf.DUMMYFUNCTION("""COMPUTED_VALUE"""),15341.0)</f>
        <v>15341</v>
      </c>
      <c r="D32" s="2">
        <f t="shared" si="1"/>
        <v>1</v>
      </c>
      <c r="F32" s="1">
        <v>13257.0</v>
      </c>
      <c r="G32" s="2">
        <f t="shared" si="2"/>
        <v>0</v>
      </c>
    </row>
    <row r="33">
      <c r="A33" s="1">
        <v>13631.0</v>
      </c>
      <c r="C33" s="2">
        <f>IFERROR(__xludf.DUMMYFUNCTION("""COMPUTED_VALUE"""),15715.0)</f>
        <v>15715</v>
      </c>
      <c r="D33" s="2">
        <f t="shared" si="1"/>
        <v>1</v>
      </c>
      <c r="F33" s="1">
        <v>13283.0</v>
      </c>
      <c r="G33" s="2">
        <f t="shared" si="2"/>
        <v>0</v>
      </c>
    </row>
    <row r="34">
      <c r="A34" s="1">
        <v>13639.0</v>
      </c>
      <c r="C34" s="2">
        <f>IFERROR(__xludf.DUMMYFUNCTION("""COMPUTED_VALUE"""),15783.0)</f>
        <v>15783</v>
      </c>
      <c r="D34" s="2">
        <f t="shared" si="1"/>
        <v>1</v>
      </c>
      <c r="F34" s="1">
        <v>13324.0</v>
      </c>
      <c r="G34" s="2">
        <f t="shared" si="2"/>
        <v>0</v>
      </c>
    </row>
    <row r="35">
      <c r="A35" s="1">
        <v>13709.0</v>
      </c>
      <c r="C35" s="2">
        <f>IFERROR(__xludf.DUMMYFUNCTION("""COMPUTED_VALUE"""),15824.0)</f>
        <v>15824</v>
      </c>
      <c r="D35" s="2">
        <f t="shared" si="1"/>
        <v>1</v>
      </c>
      <c r="F35" s="1">
        <v>13377.0</v>
      </c>
      <c r="G35" s="2">
        <f t="shared" si="2"/>
        <v>0</v>
      </c>
    </row>
    <row r="36">
      <c r="A36" s="1">
        <v>13721.0</v>
      </c>
      <c r="C36" s="2">
        <f>IFERROR(__xludf.DUMMYFUNCTION("""COMPUTED_VALUE"""),15861.0)</f>
        <v>15861</v>
      </c>
      <c r="D36" s="2">
        <f t="shared" si="1"/>
        <v>1</v>
      </c>
      <c r="F36" s="1">
        <v>13434.0</v>
      </c>
      <c r="G36" s="2">
        <f t="shared" si="2"/>
        <v>0</v>
      </c>
    </row>
    <row r="37">
      <c r="A37" s="1">
        <v>14322.0</v>
      </c>
      <c r="C37" s="2">
        <f>IFERROR(__xludf.DUMMYFUNCTION("""COMPUTED_VALUE"""),16001.0)</f>
        <v>16001</v>
      </c>
      <c r="D37" s="2">
        <f t="shared" si="1"/>
        <v>1</v>
      </c>
      <c r="F37" s="1">
        <v>13530.0</v>
      </c>
      <c r="G37" s="2">
        <f t="shared" si="2"/>
        <v>0</v>
      </c>
    </row>
    <row r="38">
      <c r="A38" s="1">
        <v>14509.0</v>
      </c>
      <c r="C38" s="2">
        <f>IFERROR(__xludf.DUMMYFUNCTION("""COMPUTED_VALUE"""),16140.0)</f>
        <v>16140</v>
      </c>
      <c r="D38" s="2">
        <f t="shared" si="1"/>
        <v>1</v>
      </c>
      <c r="F38" s="1">
        <v>13672.0</v>
      </c>
      <c r="G38" s="2">
        <f t="shared" si="2"/>
        <v>0</v>
      </c>
    </row>
    <row r="39">
      <c r="A39" s="1">
        <v>14610.0</v>
      </c>
      <c r="C39" s="2">
        <f>IFERROR(__xludf.DUMMYFUNCTION("""COMPUTED_VALUE"""),16445.0)</f>
        <v>16445</v>
      </c>
      <c r="D39" s="2">
        <f t="shared" si="1"/>
        <v>1</v>
      </c>
      <c r="F39" s="1">
        <v>13699.0</v>
      </c>
      <c r="G39" s="2">
        <f t="shared" si="2"/>
        <v>0</v>
      </c>
    </row>
    <row r="40">
      <c r="A40" s="1">
        <v>14710.0</v>
      </c>
      <c r="C40" s="2">
        <f>IFERROR(__xludf.DUMMYFUNCTION("""COMPUTED_VALUE"""),16657.0)</f>
        <v>16657</v>
      </c>
      <c r="D40" s="2">
        <f t="shared" si="1"/>
        <v>1</v>
      </c>
      <c r="F40" s="1">
        <v>13881.0</v>
      </c>
      <c r="G40" s="2">
        <f t="shared" si="2"/>
        <v>0</v>
      </c>
    </row>
    <row r="41">
      <c r="A41" s="1">
        <v>14836.0</v>
      </c>
      <c r="C41" s="2">
        <f>IFERROR(__xludf.DUMMYFUNCTION("""COMPUTED_VALUE"""),17596.0)</f>
        <v>17596</v>
      </c>
      <c r="D41" s="2">
        <f t="shared" si="1"/>
        <v>1</v>
      </c>
      <c r="F41" s="1">
        <v>14038.0</v>
      </c>
      <c r="G41" s="2">
        <f t="shared" si="2"/>
        <v>0</v>
      </c>
    </row>
    <row r="42">
      <c r="A42" s="1">
        <v>14849.0</v>
      </c>
      <c r="C42" s="2">
        <f>IFERROR(__xludf.DUMMYFUNCTION("""COMPUTED_VALUE"""),17917.0)</f>
        <v>17917</v>
      </c>
      <c r="D42" s="2">
        <f t="shared" si="1"/>
        <v>17</v>
      </c>
      <c r="F42" s="1">
        <v>14096.0</v>
      </c>
      <c r="G42" s="2">
        <f t="shared" si="2"/>
        <v>0</v>
      </c>
    </row>
    <row r="43">
      <c r="A43" s="1">
        <v>14907.0</v>
      </c>
      <c r="C43" s="2">
        <f>IFERROR(__xludf.DUMMYFUNCTION("""COMPUTED_VALUE"""),17996.0)</f>
        <v>17996</v>
      </c>
      <c r="D43" s="2">
        <f t="shared" si="1"/>
        <v>1</v>
      </c>
      <c r="F43" s="1">
        <v>14117.0</v>
      </c>
      <c r="G43" s="2">
        <f t="shared" si="2"/>
        <v>0</v>
      </c>
    </row>
    <row r="44">
      <c r="A44" s="1">
        <v>15074.0</v>
      </c>
      <c r="C44" s="2">
        <f>IFERROR(__xludf.DUMMYFUNCTION("""COMPUTED_VALUE"""),18481.0)</f>
        <v>18481</v>
      </c>
      <c r="D44" s="2">
        <f t="shared" si="1"/>
        <v>1</v>
      </c>
      <c r="F44" s="1">
        <v>14348.0</v>
      </c>
      <c r="G44" s="2">
        <f t="shared" si="2"/>
        <v>0</v>
      </c>
    </row>
    <row r="45">
      <c r="A45" s="1">
        <v>15174.0</v>
      </c>
      <c r="C45" s="2">
        <f>IFERROR(__xludf.DUMMYFUNCTION("""COMPUTED_VALUE"""),18499.0)</f>
        <v>18499</v>
      </c>
      <c r="D45" s="2">
        <f t="shared" si="1"/>
        <v>1</v>
      </c>
      <c r="F45" s="1">
        <v>14424.0</v>
      </c>
      <c r="G45" s="2">
        <f t="shared" si="2"/>
        <v>0</v>
      </c>
    </row>
    <row r="46">
      <c r="A46" s="1">
        <v>15227.0</v>
      </c>
      <c r="C46" s="2">
        <f>IFERROR(__xludf.DUMMYFUNCTION("""COMPUTED_VALUE"""),18786.0)</f>
        <v>18786</v>
      </c>
      <c r="D46" s="2">
        <f t="shared" si="1"/>
        <v>1</v>
      </c>
      <c r="F46" s="1">
        <v>14447.0</v>
      </c>
      <c r="G46" s="2">
        <f t="shared" si="2"/>
        <v>0</v>
      </c>
    </row>
    <row r="47">
      <c r="A47" s="1">
        <v>15267.0</v>
      </c>
      <c r="C47" s="2">
        <f>IFERROR(__xludf.DUMMYFUNCTION("""COMPUTED_VALUE"""),18811.0)</f>
        <v>18811</v>
      </c>
      <c r="D47" s="2">
        <f t="shared" si="1"/>
        <v>1</v>
      </c>
      <c r="F47" s="1">
        <v>14678.0</v>
      </c>
      <c r="G47" s="2">
        <f t="shared" si="2"/>
        <v>0</v>
      </c>
    </row>
    <row r="48">
      <c r="A48" s="1">
        <v>15287.0</v>
      </c>
      <c r="C48" s="2">
        <f>IFERROR(__xludf.DUMMYFUNCTION("""COMPUTED_VALUE"""),19155.0)</f>
        <v>19155</v>
      </c>
      <c r="D48" s="2">
        <f t="shared" si="1"/>
        <v>1</v>
      </c>
      <c r="F48" s="1">
        <v>14691.0</v>
      </c>
      <c r="G48" s="2">
        <f t="shared" si="2"/>
        <v>0</v>
      </c>
    </row>
    <row r="49">
      <c r="A49" s="1">
        <v>15292.0</v>
      </c>
      <c r="C49" s="2">
        <f>IFERROR(__xludf.DUMMYFUNCTION("""COMPUTED_VALUE"""),19299.0)</f>
        <v>19299</v>
      </c>
      <c r="D49" s="2">
        <f t="shared" si="1"/>
        <v>1</v>
      </c>
      <c r="F49" s="1">
        <v>14695.0</v>
      </c>
      <c r="G49" s="2">
        <f t="shared" si="2"/>
        <v>0</v>
      </c>
    </row>
    <row r="50">
      <c r="A50" s="1">
        <v>15292.0</v>
      </c>
      <c r="C50" s="2">
        <f>IFERROR(__xludf.DUMMYFUNCTION("""COMPUTED_VALUE"""),19317.0)</f>
        <v>19317</v>
      </c>
      <c r="D50" s="2">
        <f t="shared" si="1"/>
        <v>4</v>
      </c>
      <c r="F50" s="1">
        <v>14730.0</v>
      </c>
      <c r="G50" s="2">
        <f t="shared" si="2"/>
        <v>0</v>
      </c>
    </row>
    <row r="51">
      <c r="A51" s="1">
        <v>15292.0</v>
      </c>
      <c r="C51" s="2">
        <f>IFERROR(__xludf.DUMMYFUNCTION("""COMPUTED_VALUE"""),19467.0)</f>
        <v>19467</v>
      </c>
      <c r="D51" s="2">
        <f t="shared" si="1"/>
        <v>1</v>
      </c>
      <c r="F51" s="1">
        <v>15202.0</v>
      </c>
      <c r="G51" s="2">
        <f t="shared" si="2"/>
        <v>0</v>
      </c>
    </row>
    <row r="52">
      <c r="A52" s="1">
        <v>15292.0</v>
      </c>
      <c r="C52" s="2">
        <f>IFERROR(__xludf.DUMMYFUNCTION("""COMPUTED_VALUE"""),19675.0)</f>
        <v>19675</v>
      </c>
      <c r="D52" s="2">
        <f t="shared" si="1"/>
        <v>1</v>
      </c>
      <c r="F52" s="1">
        <v>15256.0</v>
      </c>
      <c r="G52" s="2">
        <f t="shared" si="2"/>
        <v>0</v>
      </c>
    </row>
    <row r="53">
      <c r="A53" s="1">
        <v>15292.0</v>
      </c>
      <c r="C53" s="2">
        <f>IFERROR(__xludf.DUMMYFUNCTION("""COMPUTED_VALUE"""),19776.0)</f>
        <v>19776</v>
      </c>
      <c r="D53" s="2">
        <f t="shared" si="1"/>
        <v>1</v>
      </c>
      <c r="F53" s="1">
        <v>15292.0</v>
      </c>
      <c r="G53" s="2">
        <f t="shared" si="2"/>
        <v>290548</v>
      </c>
    </row>
    <row r="54">
      <c r="A54" s="1">
        <v>15292.0</v>
      </c>
      <c r="C54" s="2">
        <f>IFERROR(__xludf.DUMMYFUNCTION("""COMPUTED_VALUE"""),19845.0)</f>
        <v>19845</v>
      </c>
      <c r="D54" s="2">
        <f t="shared" si="1"/>
        <v>1</v>
      </c>
      <c r="F54" s="1">
        <v>15405.0</v>
      </c>
      <c r="G54" s="2">
        <f t="shared" si="2"/>
        <v>0</v>
      </c>
    </row>
    <row r="55">
      <c r="A55" s="1">
        <v>15292.0</v>
      </c>
      <c r="C55" s="2">
        <f>IFERROR(__xludf.DUMMYFUNCTION("""COMPUTED_VALUE"""),19984.0)</f>
        <v>19984</v>
      </c>
      <c r="D55" s="2">
        <f t="shared" si="1"/>
        <v>1</v>
      </c>
      <c r="F55" s="1">
        <v>15551.0</v>
      </c>
      <c r="G55" s="2">
        <f t="shared" si="2"/>
        <v>0</v>
      </c>
    </row>
    <row r="56">
      <c r="A56" s="1">
        <v>15292.0</v>
      </c>
      <c r="C56" s="2">
        <f>IFERROR(__xludf.DUMMYFUNCTION("""COMPUTED_VALUE"""),20284.0)</f>
        <v>20284</v>
      </c>
      <c r="D56" s="2">
        <f t="shared" si="1"/>
        <v>1</v>
      </c>
      <c r="F56" s="1">
        <v>15570.0</v>
      </c>
      <c r="G56" s="2">
        <f t="shared" si="2"/>
        <v>0</v>
      </c>
    </row>
    <row r="57">
      <c r="A57" s="1">
        <v>15292.0</v>
      </c>
      <c r="C57" s="2">
        <f>IFERROR(__xludf.DUMMYFUNCTION("""COMPUTED_VALUE"""),20324.0)</f>
        <v>20324</v>
      </c>
      <c r="D57" s="2">
        <f t="shared" si="1"/>
        <v>1</v>
      </c>
      <c r="F57" s="1">
        <v>15608.0</v>
      </c>
      <c r="G57" s="2">
        <f t="shared" si="2"/>
        <v>0</v>
      </c>
    </row>
    <row r="58">
      <c r="A58" s="1">
        <v>15292.0</v>
      </c>
      <c r="C58" s="2">
        <f>IFERROR(__xludf.DUMMYFUNCTION("""COMPUTED_VALUE"""),20326.0)</f>
        <v>20326</v>
      </c>
      <c r="D58" s="2">
        <f t="shared" si="1"/>
        <v>1</v>
      </c>
      <c r="F58" s="1">
        <v>15647.0</v>
      </c>
      <c r="G58" s="2">
        <f t="shared" si="2"/>
        <v>0</v>
      </c>
    </row>
    <row r="59">
      <c r="A59" s="1">
        <v>15292.0</v>
      </c>
      <c r="C59" s="2">
        <f>IFERROR(__xludf.DUMMYFUNCTION("""COMPUTED_VALUE"""),20430.0)</f>
        <v>20430</v>
      </c>
      <c r="D59" s="2">
        <f t="shared" si="1"/>
        <v>1</v>
      </c>
      <c r="F59" s="1">
        <v>15653.0</v>
      </c>
      <c r="G59" s="2">
        <f t="shared" si="2"/>
        <v>0</v>
      </c>
    </row>
    <row r="60">
      <c r="A60" s="1">
        <v>15292.0</v>
      </c>
      <c r="C60" s="2">
        <f>IFERROR(__xludf.DUMMYFUNCTION("""COMPUTED_VALUE"""),20621.0)</f>
        <v>20621</v>
      </c>
      <c r="D60" s="2">
        <f t="shared" si="1"/>
        <v>1</v>
      </c>
      <c r="F60" s="1">
        <v>15655.0</v>
      </c>
      <c r="G60" s="2">
        <f t="shared" si="2"/>
        <v>0</v>
      </c>
    </row>
    <row r="61">
      <c r="A61" s="1">
        <v>15292.0</v>
      </c>
      <c r="C61" s="2">
        <f>IFERROR(__xludf.DUMMYFUNCTION("""COMPUTED_VALUE"""),20744.0)</f>
        <v>20744</v>
      </c>
      <c r="D61" s="2">
        <f t="shared" si="1"/>
        <v>1</v>
      </c>
      <c r="F61" s="1">
        <v>15828.0</v>
      </c>
      <c r="G61" s="2">
        <f t="shared" si="2"/>
        <v>0</v>
      </c>
    </row>
    <row r="62">
      <c r="A62" s="1">
        <v>15292.0</v>
      </c>
      <c r="C62" s="2">
        <f>IFERROR(__xludf.DUMMYFUNCTION("""COMPUTED_VALUE"""),20752.0)</f>
        <v>20752</v>
      </c>
      <c r="D62" s="2">
        <f t="shared" si="1"/>
        <v>1</v>
      </c>
      <c r="F62" s="1">
        <v>15868.0</v>
      </c>
      <c r="G62" s="2">
        <f t="shared" si="2"/>
        <v>0</v>
      </c>
    </row>
    <row r="63">
      <c r="A63" s="1">
        <v>15292.0</v>
      </c>
      <c r="C63" s="2">
        <f>IFERROR(__xludf.DUMMYFUNCTION("""COMPUTED_VALUE"""),20793.0)</f>
        <v>20793</v>
      </c>
      <c r="D63" s="2">
        <f t="shared" si="1"/>
        <v>1</v>
      </c>
      <c r="F63" s="1">
        <v>16156.0</v>
      </c>
      <c r="G63" s="2">
        <f t="shared" si="2"/>
        <v>0</v>
      </c>
    </row>
    <row r="64">
      <c r="A64" s="1">
        <v>15292.0</v>
      </c>
      <c r="C64" s="2">
        <f>IFERROR(__xludf.DUMMYFUNCTION("""COMPUTED_VALUE"""),20945.0)</f>
        <v>20945</v>
      </c>
      <c r="D64" s="2">
        <f t="shared" si="1"/>
        <v>1</v>
      </c>
      <c r="F64" s="1">
        <v>16200.0</v>
      </c>
      <c r="G64" s="2">
        <f t="shared" si="2"/>
        <v>0</v>
      </c>
    </row>
    <row r="65">
      <c r="A65" s="1">
        <v>15292.0</v>
      </c>
      <c r="C65" s="2">
        <f>IFERROR(__xludf.DUMMYFUNCTION("""COMPUTED_VALUE"""),20953.0)</f>
        <v>20953</v>
      </c>
      <c r="D65" s="2">
        <f t="shared" si="1"/>
        <v>1</v>
      </c>
      <c r="F65" s="1">
        <v>16492.0</v>
      </c>
      <c r="G65" s="2">
        <f t="shared" si="2"/>
        <v>0</v>
      </c>
    </row>
    <row r="66">
      <c r="A66" s="1">
        <v>15292.0</v>
      </c>
      <c r="C66" s="2">
        <f>IFERROR(__xludf.DUMMYFUNCTION("""COMPUTED_VALUE"""),21069.0)</f>
        <v>21069</v>
      </c>
      <c r="D66" s="2">
        <f t="shared" si="1"/>
        <v>1</v>
      </c>
      <c r="F66" s="1">
        <v>16626.0</v>
      </c>
      <c r="G66" s="2">
        <f t="shared" si="2"/>
        <v>0</v>
      </c>
    </row>
    <row r="67">
      <c r="A67" s="1">
        <v>15292.0</v>
      </c>
      <c r="C67" s="2">
        <f>IFERROR(__xludf.DUMMYFUNCTION("""COMPUTED_VALUE"""),21074.0)</f>
        <v>21074</v>
      </c>
      <c r="D67" s="2">
        <f t="shared" si="1"/>
        <v>1</v>
      </c>
      <c r="F67" s="1">
        <v>16639.0</v>
      </c>
      <c r="G67" s="2">
        <f t="shared" si="2"/>
        <v>0</v>
      </c>
    </row>
    <row r="68">
      <c r="A68" s="1">
        <v>15341.0</v>
      </c>
      <c r="C68" s="2">
        <f>IFERROR(__xludf.DUMMYFUNCTION("""COMPUTED_VALUE"""),21347.0)</f>
        <v>21347</v>
      </c>
      <c r="D68" s="2">
        <f t="shared" si="1"/>
        <v>1</v>
      </c>
      <c r="F68" s="1">
        <v>16732.0</v>
      </c>
      <c r="G68" s="2">
        <f t="shared" si="2"/>
        <v>0</v>
      </c>
    </row>
    <row r="69">
      <c r="A69" s="1">
        <v>15715.0</v>
      </c>
      <c r="C69" s="2">
        <f>IFERROR(__xludf.DUMMYFUNCTION("""COMPUTED_VALUE"""),21591.0)</f>
        <v>21591</v>
      </c>
      <c r="D69" s="2">
        <f t="shared" si="1"/>
        <v>1</v>
      </c>
      <c r="F69" s="1">
        <v>16734.0</v>
      </c>
      <c r="G69" s="2">
        <f t="shared" si="2"/>
        <v>0</v>
      </c>
    </row>
    <row r="70">
      <c r="A70" s="1">
        <v>15783.0</v>
      </c>
      <c r="C70" s="2">
        <f>IFERROR(__xludf.DUMMYFUNCTION("""COMPUTED_VALUE"""),21668.0)</f>
        <v>21668</v>
      </c>
      <c r="D70" s="2">
        <f t="shared" si="1"/>
        <v>1</v>
      </c>
      <c r="F70" s="1">
        <v>16764.0</v>
      </c>
      <c r="G70" s="2">
        <f t="shared" si="2"/>
        <v>0</v>
      </c>
    </row>
    <row r="71">
      <c r="A71" s="1">
        <v>15824.0</v>
      </c>
      <c r="C71" s="2">
        <f>IFERROR(__xludf.DUMMYFUNCTION("""COMPUTED_VALUE"""),21725.0)</f>
        <v>21725</v>
      </c>
      <c r="D71" s="2">
        <f t="shared" si="1"/>
        <v>1</v>
      </c>
      <c r="F71" s="1">
        <v>16827.0</v>
      </c>
      <c r="G71" s="2">
        <f t="shared" si="2"/>
        <v>0</v>
      </c>
    </row>
    <row r="72">
      <c r="A72" s="1">
        <v>15861.0</v>
      </c>
      <c r="C72" s="2">
        <f>IFERROR(__xludf.DUMMYFUNCTION("""COMPUTED_VALUE"""),21789.0)</f>
        <v>21789</v>
      </c>
      <c r="D72" s="2">
        <f t="shared" si="1"/>
        <v>1</v>
      </c>
      <c r="F72" s="1">
        <v>16841.0</v>
      </c>
      <c r="G72" s="2">
        <f t="shared" si="2"/>
        <v>0</v>
      </c>
    </row>
    <row r="73">
      <c r="A73" s="1">
        <v>16001.0</v>
      </c>
      <c r="C73" s="2">
        <f>IFERROR(__xludf.DUMMYFUNCTION("""COMPUTED_VALUE"""),21845.0)</f>
        <v>21845</v>
      </c>
      <c r="D73" s="2">
        <f t="shared" si="1"/>
        <v>1</v>
      </c>
      <c r="F73" s="1">
        <v>16903.0</v>
      </c>
      <c r="G73" s="2">
        <f t="shared" si="2"/>
        <v>0</v>
      </c>
    </row>
    <row r="74">
      <c r="A74" s="1">
        <v>16140.0</v>
      </c>
      <c r="C74" s="2">
        <f>IFERROR(__xludf.DUMMYFUNCTION("""COMPUTED_VALUE"""),21920.0)</f>
        <v>21920</v>
      </c>
      <c r="D74" s="2">
        <f t="shared" si="1"/>
        <v>1</v>
      </c>
      <c r="F74" s="1">
        <v>16986.0</v>
      </c>
      <c r="G74" s="2">
        <f t="shared" si="2"/>
        <v>0</v>
      </c>
    </row>
    <row r="75">
      <c r="A75" s="1">
        <v>16445.0</v>
      </c>
      <c r="C75" s="2">
        <f>IFERROR(__xludf.DUMMYFUNCTION("""COMPUTED_VALUE"""),22108.0)</f>
        <v>22108</v>
      </c>
      <c r="D75" s="2">
        <f t="shared" si="1"/>
        <v>1</v>
      </c>
      <c r="F75" s="1">
        <v>17234.0</v>
      </c>
      <c r="G75" s="2">
        <f t="shared" si="2"/>
        <v>0</v>
      </c>
    </row>
    <row r="76">
      <c r="A76" s="1">
        <v>16657.0</v>
      </c>
      <c r="C76" s="2">
        <f>IFERROR(__xludf.DUMMYFUNCTION("""COMPUTED_VALUE"""),22124.0)</f>
        <v>22124</v>
      </c>
      <c r="D76" s="2">
        <f t="shared" si="1"/>
        <v>1</v>
      </c>
      <c r="F76" s="1">
        <v>17331.0</v>
      </c>
      <c r="G76" s="2">
        <f t="shared" si="2"/>
        <v>0</v>
      </c>
    </row>
    <row r="77">
      <c r="A77" s="1">
        <v>17596.0</v>
      </c>
      <c r="C77" s="2">
        <f>IFERROR(__xludf.DUMMYFUNCTION("""COMPUTED_VALUE"""),22211.0)</f>
        <v>22211</v>
      </c>
      <c r="D77" s="2">
        <f t="shared" si="1"/>
        <v>2</v>
      </c>
      <c r="F77" s="1">
        <v>17601.0</v>
      </c>
      <c r="G77" s="2">
        <f t="shared" si="2"/>
        <v>0</v>
      </c>
    </row>
    <row r="78">
      <c r="A78" s="1">
        <v>17917.0</v>
      </c>
      <c r="C78" s="2">
        <f>IFERROR(__xludf.DUMMYFUNCTION("""COMPUTED_VALUE"""),22523.0)</f>
        <v>22523</v>
      </c>
      <c r="D78" s="2">
        <f t="shared" si="1"/>
        <v>1</v>
      </c>
      <c r="F78" s="1">
        <v>17606.0</v>
      </c>
      <c r="G78" s="2">
        <f t="shared" si="2"/>
        <v>0</v>
      </c>
    </row>
    <row r="79">
      <c r="A79" s="1">
        <v>17917.0</v>
      </c>
      <c r="C79" s="2">
        <f>IFERROR(__xludf.DUMMYFUNCTION("""COMPUTED_VALUE"""),22670.0)</f>
        <v>22670</v>
      </c>
      <c r="D79" s="2">
        <f t="shared" si="1"/>
        <v>1</v>
      </c>
      <c r="F79" s="1">
        <v>17649.0</v>
      </c>
      <c r="G79" s="2">
        <f t="shared" si="2"/>
        <v>0</v>
      </c>
    </row>
    <row r="80">
      <c r="A80" s="1">
        <v>17917.0</v>
      </c>
      <c r="C80" s="2">
        <f>IFERROR(__xludf.DUMMYFUNCTION("""COMPUTED_VALUE"""),22737.0)</f>
        <v>22737</v>
      </c>
      <c r="D80" s="2">
        <f t="shared" si="1"/>
        <v>1</v>
      </c>
      <c r="F80" s="1">
        <v>17917.0</v>
      </c>
      <c r="G80" s="2">
        <f t="shared" si="2"/>
        <v>304589</v>
      </c>
    </row>
    <row r="81">
      <c r="A81" s="1">
        <v>17917.0</v>
      </c>
      <c r="C81" s="2">
        <f>IFERROR(__xludf.DUMMYFUNCTION("""COMPUTED_VALUE"""),22786.0)</f>
        <v>22786</v>
      </c>
      <c r="D81" s="2">
        <f t="shared" si="1"/>
        <v>1</v>
      </c>
      <c r="F81" s="1">
        <v>17970.0</v>
      </c>
      <c r="G81" s="2">
        <f t="shared" si="2"/>
        <v>0</v>
      </c>
    </row>
    <row r="82">
      <c r="A82" s="1">
        <v>17917.0</v>
      </c>
      <c r="C82" s="2">
        <f>IFERROR(__xludf.DUMMYFUNCTION("""COMPUTED_VALUE"""),22809.0)</f>
        <v>22809</v>
      </c>
      <c r="D82" s="2">
        <f t="shared" si="1"/>
        <v>1</v>
      </c>
      <c r="F82" s="1">
        <v>18008.0</v>
      </c>
      <c r="G82" s="2">
        <f t="shared" si="2"/>
        <v>0</v>
      </c>
    </row>
    <row r="83">
      <c r="A83" s="1">
        <v>17917.0</v>
      </c>
      <c r="C83" s="2">
        <f>IFERROR(__xludf.DUMMYFUNCTION("""COMPUTED_VALUE"""),22888.0)</f>
        <v>22888</v>
      </c>
      <c r="D83" s="2">
        <f t="shared" si="1"/>
        <v>1</v>
      </c>
      <c r="F83" s="1">
        <v>18110.0</v>
      </c>
      <c r="G83" s="2">
        <f t="shared" si="2"/>
        <v>0</v>
      </c>
    </row>
    <row r="84">
      <c r="A84" s="1">
        <v>17917.0</v>
      </c>
      <c r="C84" s="2">
        <f>IFERROR(__xludf.DUMMYFUNCTION("""COMPUTED_VALUE"""),22959.0)</f>
        <v>22959</v>
      </c>
      <c r="D84" s="2">
        <f t="shared" si="1"/>
        <v>1</v>
      </c>
      <c r="F84" s="1">
        <v>18201.0</v>
      </c>
      <c r="G84" s="2">
        <f t="shared" si="2"/>
        <v>0</v>
      </c>
    </row>
    <row r="85">
      <c r="A85" s="1">
        <v>17917.0</v>
      </c>
      <c r="C85" s="2">
        <f>IFERROR(__xludf.DUMMYFUNCTION("""COMPUTED_VALUE"""),23030.0)</f>
        <v>23030</v>
      </c>
      <c r="D85" s="2">
        <f t="shared" si="1"/>
        <v>1</v>
      </c>
      <c r="F85" s="1">
        <v>18278.0</v>
      </c>
      <c r="G85" s="2">
        <f t="shared" si="2"/>
        <v>0</v>
      </c>
    </row>
    <row r="86">
      <c r="A86" s="1">
        <v>17917.0</v>
      </c>
      <c r="C86" s="2">
        <f>IFERROR(__xludf.DUMMYFUNCTION("""COMPUTED_VALUE"""),23052.0)</f>
        <v>23052</v>
      </c>
      <c r="D86" s="2">
        <f t="shared" si="1"/>
        <v>1</v>
      </c>
      <c r="F86" s="1">
        <v>18307.0</v>
      </c>
      <c r="G86" s="2">
        <f t="shared" si="2"/>
        <v>0</v>
      </c>
    </row>
    <row r="87">
      <c r="A87" s="1">
        <v>17917.0</v>
      </c>
      <c r="C87" s="2">
        <f>IFERROR(__xludf.DUMMYFUNCTION("""COMPUTED_VALUE"""),23680.0)</f>
        <v>23680</v>
      </c>
      <c r="D87" s="2">
        <f t="shared" si="1"/>
        <v>1</v>
      </c>
      <c r="F87" s="1">
        <v>18309.0</v>
      </c>
      <c r="G87" s="2">
        <f t="shared" si="2"/>
        <v>0</v>
      </c>
    </row>
    <row r="88">
      <c r="A88" s="1">
        <v>17917.0</v>
      </c>
      <c r="C88" s="2">
        <f>IFERROR(__xludf.DUMMYFUNCTION("""COMPUTED_VALUE"""),23789.0)</f>
        <v>23789</v>
      </c>
      <c r="D88" s="2">
        <f t="shared" si="1"/>
        <v>13</v>
      </c>
      <c r="F88" s="1">
        <v>18314.0</v>
      </c>
      <c r="G88" s="2">
        <f t="shared" si="2"/>
        <v>0</v>
      </c>
    </row>
    <row r="89">
      <c r="A89" s="1">
        <v>17917.0</v>
      </c>
      <c r="C89" s="2">
        <f>IFERROR(__xludf.DUMMYFUNCTION("""COMPUTED_VALUE"""),23848.0)</f>
        <v>23848</v>
      </c>
      <c r="D89" s="2">
        <f t="shared" si="1"/>
        <v>1</v>
      </c>
      <c r="F89" s="1">
        <v>18367.0</v>
      </c>
      <c r="G89" s="2">
        <f t="shared" si="2"/>
        <v>0</v>
      </c>
    </row>
    <row r="90">
      <c r="A90" s="1">
        <v>17917.0</v>
      </c>
      <c r="C90" s="2">
        <f>IFERROR(__xludf.DUMMYFUNCTION("""COMPUTED_VALUE"""),23873.0)</f>
        <v>23873</v>
      </c>
      <c r="D90" s="2">
        <f t="shared" si="1"/>
        <v>1</v>
      </c>
      <c r="F90" s="1">
        <v>18378.0</v>
      </c>
      <c r="G90" s="2">
        <f t="shared" si="2"/>
        <v>0</v>
      </c>
    </row>
    <row r="91">
      <c r="A91" s="1">
        <v>17917.0</v>
      </c>
      <c r="C91" s="2">
        <f>IFERROR(__xludf.DUMMYFUNCTION("""COMPUTED_VALUE"""),23996.0)</f>
        <v>23996</v>
      </c>
      <c r="D91" s="2">
        <f t="shared" si="1"/>
        <v>1</v>
      </c>
      <c r="F91" s="1">
        <v>18437.0</v>
      </c>
      <c r="G91" s="2">
        <f t="shared" si="2"/>
        <v>0</v>
      </c>
    </row>
    <row r="92">
      <c r="A92" s="1">
        <v>17917.0</v>
      </c>
      <c r="C92" s="2">
        <f>IFERROR(__xludf.DUMMYFUNCTION("""COMPUTED_VALUE"""),24002.0)</f>
        <v>24002</v>
      </c>
      <c r="D92" s="2">
        <f t="shared" si="1"/>
        <v>1</v>
      </c>
      <c r="F92" s="1">
        <v>18529.0</v>
      </c>
      <c r="G92" s="2">
        <f t="shared" si="2"/>
        <v>0</v>
      </c>
    </row>
    <row r="93">
      <c r="A93" s="1">
        <v>17917.0</v>
      </c>
      <c r="C93" s="2">
        <f>IFERROR(__xludf.DUMMYFUNCTION("""COMPUTED_VALUE"""),24147.0)</f>
        <v>24147</v>
      </c>
      <c r="D93" s="2">
        <f t="shared" si="1"/>
        <v>1</v>
      </c>
      <c r="F93" s="1">
        <v>18560.0</v>
      </c>
      <c r="G93" s="2">
        <f t="shared" si="2"/>
        <v>0</v>
      </c>
    </row>
    <row r="94">
      <c r="A94" s="1">
        <v>17917.0</v>
      </c>
      <c r="C94" s="2">
        <f>IFERROR(__xludf.DUMMYFUNCTION("""COMPUTED_VALUE"""),24537.0)</f>
        <v>24537</v>
      </c>
      <c r="D94" s="2">
        <f t="shared" si="1"/>
        <v>1</v>
      </c>
      <c r="F94" s="1">
        <v>18585.0</v>
      </c>
      <c r="G94" s="2">
        <f t="shared" si="2"/>
        <v>0</v>
      </c>
    </row>
    <row r="95">
      <c r="A95" s="1">
        <v>17996.0</v>
      </c>
      <c r="C95" s="2">
        <f>IFERROR(__xludf.DUMMYFUNCTION("""COMPUTED_VALUE"""),25313.0)</f>
        <v>25313</v>
      </c>
      <c r="D95" s="2">
        <f t="shared" si="1"/>
        <v>1</v>
      </c>
      <c r="F95" s="1">
        <v>19148.0</v>
      </c>
      <c r="G95" s="2">
        <f t="shared" si="2"/>
        <v>0</v>
      </c>
    </row>
    <row r="96">
      <c r="A96" s="1">
        <v>18481.0</v>
      </c>
      <c r="C96" s="2">
        <f>IFERROR(__xludf.DUMMYFUNCTION("""COMPUTED_VALUE"""),25377.0)</f>
        <v>25377</v>
      </c>
      <c r="D96" s="2">
        <f t="shared" si="1"/>
        <v>1</v>
      </c>
      <c r="F96" s="1">
        <v>19317.0</v>
      </c>
      <c r="G96" s="2">
        <f t="shared" si="2"/>
        <v>77268</v>
      </c>
    </row>
    <row r="97">
      <c r="A97" s="1">
        <v>18499.0</v>
      </c>
      <c r="C97" s="2">
        <f>IFERROR(__xludf.DUMMYFUNCTION("""COMPUTED_VALUE"""),25440.0)</f>
        <v>25440</v>
      </c>
      <c r="D97" s="2">
        <f t="shared" si="1"/>
        <v>1</v>
      </c>
      <c r="F97" s="1">
        <v>19383.0</v>
      </c>
      <c r="G97" s="2">
        <f t="shared" si="2"/>
        <v>0</v>
      </c>
    </row>
    <row r="98">
      <c r="A98" s="1">
        <v>18786.0</v>
      </c>
      <c r="C98" s="2">
        <f>IFERROR(__xludf.DUMMYFUNCTION("""COMPUTED_VALUE"""),25564.0)</f>
        <v>25564</v>
      </c>
      <c r="D98" s="2">
        <f t="shared" si="1"/>
        <v>1</v>
      </c>
      <c r="F98" s="1">
        <v>19402.0</v>
      </c>
      <c r="G98" s="2">
        <f t="shared" si="2"/>
        <v>0</v>
      </c>
    </row>
    <row r="99">
      <c r="A99" s="1">
        <v>18811.0</v>
      </c>
      <c r="C99" s="2">
        <f>IFERROR(__xludf.DUMMYFUNCTION("""COMPUTED_VALUE"""),25770.0)</f>
        <v>25770</v>
      </c>
      <c r="D99" s="2">
        <f t="shared" si="1"/>
        <v>1</v>
      </c>
      <c r="F99" s="1">
        <v>19638.0</v>
      </c>
      <c r="G99" s="2">
        <f t="shared" si="2"/>
        <v>0</v>
      </c>
    </row>
    <row r="100">
      <c r="A100" s="1">
        <v>19155.0</v>
      </c>
      <c r="C100" s="2">
        <f>IFERROR(__xludf.DUMMYFUNCTION("""COMPUTED_VALUE"""),25776.0)</f>
        <v>25776</v>
      </c>
      <c r="D100" s="2">
        <f t="shared" si="1"/>
        <v>1</v>
      </c>
      <c r="F100" s="1">
        <v>19702.0</v>
      </c>
      <c r="G100" s="2">
        <f t="shared" si="2"/>
        <v>0</v>
      </c>
    </row>
    <row r="101">
      <c r="A101" s="1">
        <v>19299.0</v>
      </c>
      <c r="C101" s="2">
        <f>IFERROR(__xludf.DUMMYFUNCTION("""COMPUTED_VALUE"""),25820.0)</f>
        <v>25820</v>
      </c>
      <c r="D101" s="2">
        <f t="shared" si="1"/>
        <v>1</v>
      </c>
      <c r="F101" s="1">
        <v>19759.0</v>
      </c>
      <c r="G101" s="2">
        <f t="shared" si="2"/>
        <v>0</v>
      </c>
    </row>
    <row r="102">
      <c r="A102" s="1">
        <v>19317.0</v>
      </c>
      <c r="C102" s="2">
        <f>IFERROR(__xludf.DUMMYFUNCTION("""COMPUTED_VALUE"""),26102.0)</f>
        <v>26102</v>
      </c>
      <c r="D102" s="2">
        <f t="shared" si="1"/>
        <v>1</v>
      </c>
      <c r="F102" s="1">
        <v>19787.0</v>
      </c>
      <c r="G102" s="2">
        <f t="shared" si="2"/>
        <v>0</v>
      </c>
    </row>
    <row r="103">
      <c r="A103" s="1">
        <v>19317.0</v>
      </c>
      <c r="C103" s="2">
        <f>IFERROR(__xludf.DUMMYFUNCTION("""COMPUTED_VALUE"""),26385.0)</f>
        <v>26385</v>
      </c>
      <c r="D103" s="2">
        <f t="shared" si="1"/>
        <v>1</v>
      </c>
      <c r="F103" s="1">
        <v>19857.0</v>
      </c>
      <c r="G103" s="2">
        <f t="shared" si="2"/>
        <v>0</v>
      </c>
    </row>
    <row r="104">
      <c r="A104" s="1">
        <v>19317.0</v>
      </c>
      <c r="C104" s="2">
        <f>IFERROR(__xludf.DUMMYFUNCTION("""COMPUTED_VALUE"""),26409.0)</f>
        <v>26409</v>
      </c>
      <c r="D104" s="2">
        <f t="shared" si="1"/>
        <v>1</v>
      </c>
      <c r="F104" s="1">
        <v>19944.0</v>
      </c>
      <c r="G104" s="2">
        <f t="shared" si="2"/>
        <v>0</v>
      </c>
    </row>
    <row r="105">
      <c r="A105" s="1">
        <v>19317.0</v>
      </c>
      <c r="C105" s="2">
        <f>IFERROR(__xludf.DUMMYFUNCTION("""COMPUTED_VALUE"""),26509.0)</f>
        <v>26509</v>
      </c>
      <c r="D105" s="2">
        <f t="shared" si="1"/>
        <v>1</v>
      </c>
      <c r="F105" s="1">
        <v>19967.0</v>
      </c>
      <c r="G105" s="2">
        <f t="shared" si="2"/>
        <v>0</v>
      </c>
    </row>
    <row r="106">
      <c r="A106" s="1">
        <v>19467.0</v>
      </c>
      <c r="C106" s="2">
        <f>IFERROR(__xludf.DUMMYFUNCTION("""COMPUTED_VALUE"""),26546.0)</f>
        <v>26546</v>
      </c>
      <c r="D106" s="2">
        <f t="shared" si="1"/>
        <v>1</v>
      </c>
      <c r="F106" s="1">
        <v>20015.0</v>
      </c>
      <c r="G106" s="2">
        <f t="shared" si="2"/>
        <v>0</v>
      </c>
    </row>
    <row r="107">
      <c r="A107" s="1">
        <v>19675.0</v>
      </c>
      <c r="C107" s="2">
        <f>IFERROR(__xludf.DUMMYFUNCTION("""COMPUTED_VALUE"""),26674.0)</f>
        <v>26674</v>
      </c>
      <c r="D107" s="2">
        <f t="shared" si="1"/>
        <v>1</v>
      </c>
      <c r="F107" s="1">
        <v>20039.0</v>
      </c>
      <c r="G107" s="2">
        <f t="shared" si="2"/>
        <v>0</v>
      </c>
    </row>
    <row r="108">
      <c r="A108" s="1">
        <v>19776.0</v>
      </c>
      <c r="C108" s="2">
        <f>IFERROR(__xludf.DUMMYFUNCTION("""COMPUTED_VALUE"""),26740.0)</f>
        <v>26740</v>
      </c>
      <c r="D108" s="2">
        <f t="shared" si="1"/>
        <v>1</v>
      </c>
      <c r="F108" s="1">
        <v>20064.0</v>
      </c>
      <c r="G108" s="2">
        <f t="shared" si="2"/>
        <v>0</v>
      </c>
    </row>
    <row r="109">
      <c r="A109" s="1">
        <v>19845.0</v>
      </c>
      <c r="C109" s="2">
        <f>IFERROR(__xludf.DUMMYFUNCTION("""COMPUTED_VALUE"""),26741.0)</f>
        <v>26741</v>
      </c>
      <c r="D109" s="2">
        <f t="shared" si="1"/>
        <v>1</v>
      </c>
      <c r="F109" s="1">
        <v>20085.0</v>
      </c>
      <c r="G109" s="2">
        <f t="shared" si="2"/>
        <v>0</v>
      </c>
    </row>
    <row r="110">
      <c r="A110" s="1">
        <v>19984.0</v>
      </c>
      <c r="C110" s="2">
        <f>IFERROR(__xludf.DUMMYFUNCTION("""COMPUTED_VALUE"""),26759.0)</f>
        <v>26759</v>
      </c>
      <c r="D110" s="2">
        <f t="shared" si="1"/>
        <v>1</v>
      </c>
      <c r="F110" s="1">
        <v>20193.0</v>
      </c>
      <c r="G110" s="2">
        <f t="shared" si="2"/>
        <v>0</v>
      </c>
    </row>
    <row r="111">
      <c r="A111" s="1">
        <v>20284.0</v>
      </c>
      <c r="C111" s="2">
        <f>IFERROR(__xludf.DUMMYFUNCTION("""COMPUTED_VALUE"""),26837.0)</f>
        <v>26837</v>
      </c>
      <c r="D111" s="2">
        <f t="shared" si="1"/>
        <v>1</v>
      </c>
      <c r="F111" s="1">
        <v>20247.0</v>
      </c>
      <c r="G111" s="2">
        <f t="shared" si="2"/>
        <v>0</v>
      </c>
    </row>
    <row r="112">
      <c r="A112" s="1">
        <v>20324.0</v>
      </c>
      <c r="C112" s="2">
        <f>IFERROR(__xludf.DUMMYFUNCTION("""COMPUTED_VALUE"""),26865.0)</f>
        <v>26865</v>
      </c>
      <c r="D112" s="2">
        <f t="shared" si="1"/>
        <v>1</v>
      </c>
      <c r="F112" s="1">
        <v>20336.0</v>
      </c>
      <c r="G112" s="2">
        <f t="shared" si="2"/>
        <v>0</v>
      </c>
    </row>
    <row r="113">
      <c r="A113" s="1">
        <v>20326.0</v>
      </c>
      <c r="C113" s="2">
        <f>IFERROR(__xludf.DUMMYFUNCTION("""COMPUTED_VALUE"""),27308.0)</f>
        <v>27308</v>
      </c>
      <c r="D113" s="2">
        <f t="shared" si="1"/>
        <v>1</v>
      </c>
      <c r="F113" s="1">
        <v>20453.0</v>
      </c>
      <c r="G113" s="2">
        <f t="shared" si="2"/>
        <v>0</v>
      </c>
    </row>
    <row r="114">
      <c r="A114" s="1">
        <v>20430.0</v>
      </c>
      <c r="C114" s="2">
        <f>IFERROR(__xludf.DUMMYFUNCTION("""COMPUTED_VALUE"""),27379.0)</f>
        <v>27379</v>
      </c>
      <c r="D114" s="2">
        <f t="shared" si="1"/>
        <v>1</v>
      </c>
      <c r="F114" s="1">
        <v>20458.0</v>
      </c>
      <c r="G114" s="2">
        <f t="shared" si="2"/>
        <v>0</v>
      </c>
    </row>
    <row r="115">
      <c r="A115" s="1">
        <v>20621.0</v>
      </c>
      <c r="C115" s="2">
        <f>IFERROR(__xludf.DUMMYFUNCTION("""COMPUTED_VALUE"""),27416.0)</f>
        <v>27416</v>
      </c>
      <c r="D115" s="2">
        <f t="shared" si="1"/>
        <v>16</v>
      </c>
      <c r="F115" s="1">
        <v>20619.0</v>
      </c>
      <c r="G115" s="2">
        <f t="shared" si="2"/>
        <v>0</v>
      </c>
    </row>
    <row r="116">
      <c r="A116" s="1">
        <v>20744.0</v>
      </c>
      <c r="C116" s="2">
        <f>IFERROR(__xludf.DUMMYFUNCTION("""COMPUTED_VALUE"""),27542.0)</f>
        <v>27542</v>
      </c>
      <c r="D116" s="2">
        <f t="shared" si="1"/>
        <v>1</v>
      </c>
      <c r="F116" s="1">
        <v>20625.0</v>
      </c>
      <c r="G116" s="2">
        <f t="shared" si="2"/>
        <v>0</v>
      </c>
    </row>
    <row r="117">
      <c r="A117" s="1">
        <v>20752.0</v>
      </c>
      <c r="C117" s="2">
        <f>IFERROR(__xludf.DUMMYFUNCTION("""COMPUTED_VALUE"""),27615.0)</f>
        <v>27615</v>
      </c>
      <c r="D117" s="2">
        <f t="shared" si="1"/>
        <v>1</v>
      </c>
      <c r="F117" s="1">
        <v>20675.0</v>
      </c>
      <c r="G117" s="2">
        <f t="shared" si="2"/>
        <v>0</v>
      </c>
    </row>
    <row r="118">
      <c r="A118" s="1">
        <v>20793.0</v>
      </c>
      <c r="C118" s="2">
        <f>IFERROR(__xludf.DUMMYFUNCTION("""COMPUTED_VALUE"""),27723.0)</f>
        <v>27723</v>
      </c>
      <c r="D118" s="2">
        <f t="shared" si="1"/>
        <v>1</v>
      </c>
      <c r="F118" s="1">
        <v>20817.0</v>
      </c>
      <c r="G118" s="2">
        <f t="shared" si="2"/>
        <v>0</v>
      </c>
    </row>
    <row r="119">
      <c r="A119" s="1">
        <v>20945.0</v>
      </c>
      <c r="C119" s="2">
        <f>IFERROR(__xludf.DUMMYFUNCTION("""COMPUTED_VALUE"""),27778.0)</f>
        <v>27778</v>
      </c>
      <c r="D119" s="2">
        <f t="shared" si="1"/>
        <v>1</v>
      </c>
      <c r="F119" s="1">
        <v>20838.0</v>
      </c>
      <c r="G119" s="2">
        <f t="shared" si="2"/>
        <v>0</v>
      </c>
    </row>
    <row r="120">
      <c r="A120" s="1">
        <v>20953.0</v>
      </c>
      <c r="C120" s="2">
        <f>IFERROR(__xludf.DUMMYFUNCTION("""COMPUTED_VALUE"""),27807.0)</f>
        <v>27807</v>
      </c>
      <c r="D120" s="2">
        <f t="shared" si="1"/>
        <v>1</v>
      </c>
      <c r="F120" s="1">
        <v>20898.0</v>
      </c>
      <c r="G120" s="2">
        <f t="shared" si="2"/>
        <v>0</v>
      </c>
    </row>
    <row r="121">
      <c r="A121" s="1">
        <v>21069.0</v>
      </c>
      <c r="C121" s="2">
        <f>IFERROR(__xludf.DUMMYFUNCTION("""COMPUTED_VALUE"""),27808.0)</f>
        <v>27808</v>
      </c>
      <c r="D121" s="2">
        <f t="shared" si="1"/>
        <v>1</v>
      </c>
      <c r="F121" s="1">
        <v>20922.0</v>
      </c>
      <c r="G121" s="2">
        <f t="shared" si="2"/>
        <v>0</v>
      </c>
    </row>
    <row r="122">
      <c r="A122" s="1">
        <v>21074.0</v>
      </c>
      <c r="C122" s="2">
        <f>IFERROR(__xludf.DUMMYFUNCTION("""COMPUTED_VALUE"""),27902.0)</f>
        <v>27902</v>
      </c>
      <c r="D122" s="2">
        <f t="shared" si="1"/>
        <v>1</v>
      </c>
      <c r="F122" s="1">
        <v>21013.0</v>
      </c>
      <c r="G122" s="2">
        <f t="shared" si="2"/>
        <v>0</v>
      </c>
    </row>
    <row r="123">
      <c r="A123" s="1">
        <v>21347.0</v>
      </c>
      <c r="C123" s="2">
        <f>IFERROR(__xludf.DUMMYFUNCTION("""COMPUTED_VALUE"""),28219.0)</f>
        <v>28219</v>
      </c>
      <c r="D123" s="2">
        <f t="shared" si="1"/>
        <v>1</v>
      </c>
      <c r="F123" s="1">
        <v>21074.0</v>
      </c>
      <c r="G123" s="2">
        <f t="shared" si="2"/>
        <v>21074</v>
      </c>
    </row>
    <row r="124">
      <c r="A124" s="1">
        <v>21591.0</v>
      </c>
      <c r="C124" s="2">
        <f>IFERROR(__xludf.DUMMYFUNCTION("""COMPUTED_VALUE"""),28293.0)</f>
        <v>28293</v>
      </c>
      <c r="D124" s="2">
        <f t="shared" si="1"/>
        <v>1</v>
      </c>
      <c r="F124" s="1">
        <v>21115.0</v>
      </c>
      <c r="G124" s="2">
        <f t="shared" si="2"/>
        <v>0</v>
      </c>
    </row>
    <row r="125">
      <c r="A125" s="1">
        <v>21668.0</v>
      </c>
      <c r="C125" s="2">
        <f>IFERROR(__xludf.DUMMYFUNCTION("""COMPUTED_VALUE"""),28573.0)</f>
        <v>28573</v>
      </c>
      <c r="D125" s="2">
        <f t="shared" si="1"/>
        <v>1</v>
      </c>
      <c r="F125" s="1">
        <v>21277.0</v>
      </c>
      <c r="G125" s="2">
        <f t="shared" si="2"/>
        <v>0</v>
      </c>
    </row>
    <row r="126">
      <c r="A126" s="1">
        <v>21725.0</v>
      </c>
      <c r="C126" s="2">
        <f>IFERROR(__xludf.DUMMYFUNCTION("""COMPUTED_VALUE"""),28613.0)</f>
        <v>28613</v>
      </c>
      <c r="D126" s="2">
        <f t="shared" si="1"/>
        <v>1</v>
      </c>
      <c r="F126" s="1">
        <v>21376.0</v>
      </c>
      <c r="G126" s="2">
        <f t="shared" si="2"/>
        <v>0</v>
      </c>
    </row>
    <row r="127">
      <c r="A127" s="1">
        <v>21789.0</v>
      </c>
      <c r="C127" s="2">
        <f>IFERROR(__xludf.DUMMYFUNCTION("""COMPUTED_VALUE"""),28654.0)</f>
        <v>28654</v>
      </c>
      <c r="D127" s="2">
        <f t="shared" si="1"/>
        <v>1</v>
      </c>
      <c r="F127" s="1">
        <v>21394.0</v>
      </c>
      <c r="G127" s="2">
        <f t="shared" si="2"/>
        <v>0</v>
      </c>
    </row>
    <row r="128">
      <c r="A128" s="1">
        <v>21845.0</v>
      </c>
      <c r="C128" s="2">
        <f>IFERROR(__xludf.DUMMYFUNCTION("""COMPUTED_VALUE"""),28669.0)</f>
        <v>28669</v>
      </c>
      <c r="D128" s="2">
        <f t="shared" si="1"/>
        <v>1</v>
      </c>
      <c r="F128" s="1">
        <v>21486.0</v>
      </c>
      <c r="G128" s="2">
        <f t="shared" si="2"/>
        <v>0</v>
      </c>
    </row>
    <row r="129">
      <c r="A129" s="1">
        <v>21920.0</v>
      </c>
      <c r="C129" s="2">
        <f>IFERROR(__xludf.DUMMYFUNCTION("""COMPUTED_VALUE"""),28867.0)</f>
        <v>28867</v>
      </c>
      <c r="D129" s="2">
        <f t="shared" si="1"/>
        <v>1</v>
      </c>
      <c r="F129" s="1">
        <v>21521.0</v>
      </c>
      <c r="G129" s="2">
        <f t="shared" si="2"/>
        <v>0</v>
      </c>
    </row>
    <row r="130">
      <c r="A130" s="1">
        <v>22108.0</v>
      </c>
      <c r="C130" s="2">
        <f>IFERROR(__xludf.DUMMYFUNCTION("""COMPUTED_VALUE"""),28934.0)</f>
        <v>28934</v>
      </c>
      <c r="D130" s="2">
        <f t="shared" si="1"/>
        <v>1</v>
      </c>
      <c r="F130" s="1">
        <v>21534.0</v>
      </c>
      <c r="G130" s="2">
        <f t="shared" si="2"/>
        <v>0</v>
      </c>
    </row>
    <row r="131">
      <c r="A131" s="1">
        <v>22124.0</v>
      </c>
      <c r="C131" s="2">
        <f>IFERROR(__xludf.DUMMYFUNCTION("""COMPUTED_VALUE"""),29078.0)</f>
        <v>29078</v>
      </c>
      <c r="D131" s="2">
        <f t="shared" si="1"/>
        <v>1</v>
      </c>
      <c r="F131" s="1">
        <v>21614.0</v>
      </c>
      <c r="G131" s="2">
        <f t="shared" si="2"/>
        <v>0</v>
      </c>
    </row>
    <row r="132">
      <c r="A132" s="1">
        <v>22211.0</v>
      </c>
      <c r="C132" s="2">
        <f>IFERROR(__xludf.DUMMYFUNCTION("""COMPUTED_VALUE"""),29104.0)</f>
        <v>29104</v>
      </c>
      <c r="D132" s="2">
        <f t="shared" si="1"/>
        <v>1</v>
      </c>
      <c r="F132" s="1">
        <v>21667.0</v>
      </c>
      <c r="G132" s="2">
        <f t="shared" si="2"/>
        <v>0</v>
      </c>
    </row>
    <row r="133">
      <c r="A133" s="1">
        <v>22211.0</v>
      </c>
      <c r="C133" s="2">
        <f>IFERROR(__xludf.DUMMYFUNCTION("""COMPUTED_VALUE"""),29185.0)</f>
        <v>29185</v>
      </c>
      <c r="D133" s="2">
        <f t="shared" si="1"/>
        <v>1</v>
      </c>
      <c r="F133" s="1">
        <v>21719.0</v>
      </c>
      <c r="G133" s="2">
        <f t="shared" si="2"/>
        <v>0</v>
      </c>
    </row>
    <row r="134">
      <c r="A134" s="1">
        <v>22523.0</v>
      </c>
      <c r="C134" s="2">
        <f>IFERROR(__xludf.DUMMYFUNCTION("""COMPUTED_VALUE"""),29335.0)</f>
        <v>29335</v>
      </c>
      <c r="D134" s="2">
        <f t="shared" si="1"/>
        <v>1</v>
      </c>
      <c r="F134" s="1">
        <v>22092.0</v>
      </c>
      <c r="G134" s="2">
        <f t="shared" si="2"/>
        <v>0</v>
      </c>
    </row>
    <row r="135">
      <c r="A135" s="1">
        <v>22670.0</v>
      </c>
      <c r="C135" s="2">
        <f>IFERROR(__xludf.DUMMYFUNCTION("""COMPUTED_VALUE"""),29693.0)</f>
        <v>29693</v>
      </c>
      <c r="D135" s="2">
        <f t="shared" si="1"/>
        <v>1</v>
      </c>
      <c r="F135" s="1">
        <v>22211.0</v>
      </c>
      <c r="G135" s="2">
        <f t="shared" si="2"/>
        <v>44422</v>
      </c>
    </row>
    <row r="136">
      <c r="A136" s="1">
        <v>22737.0</v>
      </c>
      <c r="C136" s="2">
        <f>IFERROR(__xludf.DUMMYFUNCTION("""COMPUTED_VALUE"""),29703.0)</f>
        <v>29703</v>
      </c>
      <c r="D136" s="2">
        <f t="shared" si="1"/>
        <v>1</v>
      </c>
      <c r="F136" s="1">
        <v>22226.0</v>
      </c>
      <c r="G136" s="2">
        <f t="shared" si="2"/>
        <v>0</v>
      </c>
    </row>
    <row r="137">
      <c r="A137" s="1">
        <v>22786.0</v>
      </c>
      <c r="C137" s="2">
        <f>IFERROR(__xludf.DUMMYFUNCTION("""COMPUTED_VALUE"""),30003.0)</f>
        <v>30003</v>
      </c>
      <c r="D137" s="2">
        <f t="shared" si="1"/>
        <v>1</v>
      </c>
      <c r="F137" s="1">
        <v>22478.0</v>
      </c>
      <c r="G137" s="2">
        <f t="shared" si="2"/>
        <v>0</v>
      </c>
    </row>
    <row r="138">
      <c r="A138" s="1">
        <v>22809.0</v>
      </c>
      <c r="C138" s="2">
        <f>IFERROR(__xludf.DUMMYFUNCTION("""COMPUTED_VALUE"""),31240.0)</f>
        <v>31240</v>
      </c>
      <c r="D138" s="2">
        <f t="shared" si="1"/>
        <v>1</v>
      </c>
      <c r="F138" s="1">
        <v>22493.0</v>
      </c>
      <c r="G138" s="2">
        <f t="shared" si="2"/>
        <v>0</v>
      </c>
    </row>
    <row r="139">
      <c r="A139" s="1">
        <v>22888.0</v>
      </c>
      <c r="C139" s="2">
        <f>IFERROR(__xludf.DUMMYFUNCTION("""COMPUTED_VALUE"""),31325.0)</f>
        <v>31325</v>
      </c>
      <c r="D139" s="2">
        <f t="shared" si="1"/>
        <v>1</v>
      </c>
      <c r="F139" s="1">
        <v>22680.0</v>
      </c>
      <c r="G139" s="2">
        <f t="shared" si="2"/>
        <v>0</v>
      </c>
    </row>
    <row r="140">
      <c r="A140" s="1">
        <v>22959.0</v>
      </c>
      <c r="C140" s="2">
        <f>IFERROR(__xludf.DUMMYFUNCTION("""COMPUTED_VALUE"""),31365.0)</f>
        <v>31365</v>
      </c>
      <c r="D140" s="2">
        <f t="shared" si="1"/>
        <v>1</v>
      </c>
      <c r="F140" s="1">
        <v>22695.0</v>
      </c>
      <c r="G140" s="2">
        <f t="shared" si="2"/>
        <v>0</v>
      </c>
    </row>
    <row r="141">
      <c r="A141" s="1">
        <v>23030.0</v>
      </c>
      <c r="C141" s="2">
        <f>IFERROR(__xludf.DUMMYFUNCTION("""COMPUTED_VALUE"""),31422.0)</f>
        <v>31422</v>
      </c>
      <c r="D141" s="2">
        <f t="shared" si="1"/>
        <v>1</v>
      </c>
      <c r="F141" s="1">
        <v>22737.0</v>
      </c>
      <c r="G141" s="2">
        <f t="shared" si="2"/>
        <v>22737</v>
      </c>
    </row>
    <row r="142">
      <c r="A142" s="1">
        <v>23052.0</v>
      </c>
      <c r="C142" s="2">
        <f>IFERROR(__xludf.DUMMYFUNCTION("""COMPUTED_VALUE"""),31698.0)</f>
        <v>31698</v>
      </c>
      <c r="D142" s="2">
        <f t="shared" si="1"/>
        <v>1</v>
      </c>
      <c r="F142" s="1">
        <v>22870.0</v>
      </c>
      <c r="G142" s="2">
        <f t="shared" si="2"/>
        <v>0</v>
      </c>
    </row>
    <row r="143">
      <c r="A143" s="1">
        <v>23680.0</v>
      </c>
      <c r="C143" s="2">
        <f>IFERROR(__xludf.DUMMYFUNCTION("""COMPUTED_VALUE"""),31817.0)</f>
        <v>31817</v>
      </c>
      <c r="D143" s="2">
        <f t="shared" si="1"/>
        <v>1</v>
      </c>
      <c r="F143" s="1">
        <v>22900.0</v>
      </c>
      <c r="G143" s="2">
        <f t="shared" si="2"/>
        <v>0</v>
      </c>
    </row>
    <row r="144">
      <c r="A144" s="1">
        <v>23789.0</v>
      </c>
      <c r="C144" s="2">
        <f>IFERROR(__xludf.DUMMYFUNCTION("""COMPUTED_VALUE"""),32111.0)</f>
        <v>32111</v>
      </c>
      <c r="D144" s="2">
        <f t="shared" si="1"/>
        <v>1</v>
      </c>
      <c r="F144" s="1">
        <v>22902.0</v>
      </c>
      <c r="G144" s="2">
        <f t="shared" si="2"/>
        <v>0</v>
      </c>
    </row>
    <row r="145">
      <c r="A145" s="1">
        <v>23789.0</v>
      </c>
      <c r="C145" s="2">
        <f>IFERROR(__xludf.DUMMYFUNCTION("""COMPUTED_VALUE"""),32126.0)</f>
        <v>32126</v>
      </c>
      <c r="D145" s="2">
        <f t="shared" si="1"/>
        <v>8</v>
      </c>
      <c r="F145" s="1">
        <v>23083.0</v>
      </c>
      <c r="G145" s="2">
        <f t="shared" si="2"/>
        <v>0</v>
      </c>
    </row>
    <row r="146">
      <c r="A146" s="1">
        <v>23789.0</v>
      </c>
      <c r="C146" s="2">
        <f>IFERROR(__xludf.DUMMYFUNCTION("""COMPUTED_VALUE"""),32268.0)</f>
        <v>32268</v>
      </c>
      <c r="D146" s="2">
        <f t="shared" si="1"/>
        <v>1</v>
      </c>
      <c r="F146" s="1">
        <v>23097.0</v>
      </c>
      <c r="G146" s="2">
        <f t="shared" si="2"/>
        <v>0</v>
      </c>
    </row>
    <row r="147">
      <c r="A147" s="1">
        <v>23789.0</v>
      </c>
      <c r="C147" s="2">
        <f>IFERROR(__xludf.DUMMYFUNCTION("""COMPUTED_VALUE"""),32751.0)</f>
        <v>32751</v>
      </c>
      <c r="D147" s="2">
        <f t="shared" si="1"/>
        <v>1</v>
      </c>
      <c r="F147" s="1">
        <v>23204.0</v>
      </c>
      <c r="G147" s="2">
        <f t="shared" si="2"/>
        <v>0</v>
      </c>
    </row>
    <row r="148">
      <c r="A148" s="1">
        <v>23789.0</v>
      </c>
      <c r="C148" s="2">
        <f>IFERROR(__xludf.DUMMYFUNCTION("""COMPUTED_VALUE"""),33295.0)</f>
        <v>33295</v>
      </c>
      <c r="D148" s="2">
        <f t="shared" si="1"/>
        <v>1</v>
      </c>
      <c r="F148" s="1">
        <v>23323.0</v>
      </c>
      <c r="G148" s="2">
        <f t="shared" si="2"/>
        <v>0</v>
      </c>
    </row>
    <row r="149">
      <c r="A149" s="1">
        <v>23789.0</v>
      </c>
      <c r="C149" s="2">
        <f>IFERROR(__xludf.DUMMYFUNCTION("""COMPUTED_VALUE"""),33341.0)</f>
        <v>33341</v>
      </c>
      <c r="D149" s="2">
        <f t="shared" si="1"/>
        <v>1</v>
      </c>
      <c r="F149" s="1">
        <v>23381.0</v>
      </c>
      <c r="G149" s="2">
        <f t="shared" si="2"/>
        <v>0</v>
      </c>
    </row>
    <row r="150">
      <c r="A150" s="1">
        <v>23789.0</v>
      </c>
      <c r="C150" s="2">
        <f>IFERROR(__xludf.DUMMYFUNCTION("""COMPUTED_VALUE"""),33363.0)</f>
        <v>33363</v>
      </c>
      <c r="D150" s="2">
        <f t="shared" si="1"/>
        <v>1</v>
      </c>
      <c r="F150" s="1">
        <v>23443.0</v>
      </c>
      <c r="G150" s="2">
        <f t="shared" si="2"/>
        <v>0</v>
      </c>
    </row>
    <row r="151">
      <c r="A151" s="1">
        <v>23789.0</v>
      </c>
      <c r="C151" s="2">
        <f>IFERROR(__xludf.DUMMYFUNCTION("""COMPUTED_VALUE"""),33961.0)</f>
        <v>33961</v>
      </c>
      <c r="D151" s="2">
        <f t="shared" si="1"/>
        <v>1</v>
      </c>
      <c r="F151" s="1">
        <v>23500.0</v>
      </c>
      <c r="G151" s="2">
        <f t="shared" si="2"/>
        <v>0</v>
      </c>
    </row>
    <row r="152">
      <c r="A152" s="1">
        <v>23789.0</v>
      </c>
      <c r="C152" s="2">
        <f>IFERROR(__xludf.DUMMYFUNCTION("""COMPUTED_VALUE"""),34020.0)</f>
        <v>34020</v>
      </c>
      <c r="D152" s="2">
        <f t="shared" si="1"/>
        <v>1</v>
      </c>
      <c r="F152" s="1">
        <v>23639.0</v>
      </c>
      <c r="G152" s="2">
        <f t="shared" si="2"/>
        <v>0</v>
      </c>
    </row>
    <row r="153">
      <c r="A153" s="1">
        <v>23789.0</v>
      </c>
      <c r="C153" s="2">
        <f>IFERROR(__xludf.DUMMYFUNCTION("""COMPUTED_VALUE"""),34188.0)</f>
        <v>34188</v>
      </c>
      <c r="D153" s="2">
        <f t="shared" si="1"/>
        <v>1</v>
      </c>
      <c r="F153" s="1">
        <v>23762.0</v>
      </c>
      <c r="G153" s="2">
        <f t="shared" si="2"/>
        <v>0</v>
      </c>
    </row>
    <row r="154">
      <c r="A154" s="1">
        <v>23789.0</v>
      </c>
      <c r="C154" s="2">
        <f>IFERROR(__xludf.DUMMYFUNCTION("""COMPUTED_VALUE"""),34203.0)</f>
        <v>34203</v>
      </c>
      <c r="D154" s="2">
        <f t="shared" si="1"/>
        <v>1</v>
      </c>
      <c r="F154" s="1">
        <v>23789.0</v>
      </c>
      <c r="G154" s="2">
        <f t="shared" si="2"/>
        <v>309257</v>
      </c>
    </row>
    <row r="155">
      <c r="A155" s="1">
        <v>23789.0</v>
      </c>
      <c r="C155" s="2">
        <f>IFERROR(__xludf.DUMMYFUNCTION("""COMPUTED_VALUE"""),34307.0)</f>
        <v>34307</v>
      </c>
      <c r="D155" s="2">
        <f t="shared" si="1"/>
        <v>1</v>
      </c>
      <c r="F155" s="1">
        <v>23812.0</v>
      </c>
      <c r="G155" s="2">
        <f t="shared" si="2"/>
        <v>0</v>
      </c>
    </row>
    <row r="156">
      <c r="A156" s="1">
        <v>23789.0</v>
      </c>
      <c r="C156" s="2">
        <f>IFERROR(__xludf.DUMMYFUNCTION("""COMPUTED_VALUE"""),34471.0)</f>
        <v>34471</v>
      </c>
      <c r="D156" s="2">
        <f t="shared" si="1"/>
        <v>1</v>
      </c>
      <c r="F156" s="1">
        <v>23926.0</v>
      </c>
      <c r="G156" s="2">
        <f t="shared" si="2"/>
        <v>0</v>
      </c>
    </row>
    <row r="157">
      <c r="A157" s="1">
        <v>23848.0</v>
      </c>
      <c r="C157" s="2">
        <f>IFERROR(__xludf.DUMMYFUNCTION("""COMPUTED_VALUE"""),34568.0)</f>
        <v>34568</v>
      </c>
      <c r="D157" s="2">
        <f t="shared" si="1"/>
        <v>1</v>
      </c>
      <c r="F157" s="1">
        <v>24134.0</v>
      </c>
      <c r="G157" s="2">
        <f t="shared" si="2"/>
        <v>0</v>
      </c>
    </row>
    <row r="158">
      <c r="A158" s="1">
        <v>23873.0</v>
      </c>
      <c r="C158" s="2">
        <f>IFERROR(__xludf.DUMMYFUNCTION("""COMPUTED_VALUE"""),34652.0)</f>
        <v>34652</v>
      </c>
      <c r="D158" s="2">
        <f t="shared" si="1"/>
        <v>10</v>
      </c>
      <c r="F158" s="1">
        <v>24149.0</v>
      </c>
      <c r="G158" s="2">
        <f t="shared" si="2"/>
        <v>0</v>
      </c>
    </row>
    <row r="159">
      <c r="A159" s="1">
        <v>23996.0</v>
      </c>
      <c r="C159" s="2">
        <f>IFERROR(__xludf.DUMMYFUNCTION("""COMPUTED_VALUE"""),34938.0)</f>
        <v>34938</v>
      </c>
      <c r="D159" s="2">
        <f t="shared" si="1"/>
        <v>1</v>
      </c>
      <c r="F159" s="1">
        <v>24204.0</v>
      </c>
      <c r="G159" s="2">
        <f t="shared" si="2"/>
        <v>0</v>
      </c>
    </row>
    <row r="160">
      <c r="A160" s="1">
        <v>24002.0</v>
      </c>
      <c r="C160" s="2">
        <f>IFERROR(__xludf.DUMMYFUNCTION("""COMPUTED_VALUE"""),35205.0)</f>
        <v>35205</v>
      </c>
      <c r="D160" s="2">
        <f t="shared" si="1"/>
        <v>1</v>
      </c>
      <c r="F160" s="1">
        <v>24429.0</v>
      </c>
      <c r="G160" s="2">
        <f t="shared" si="2"/>
        <v>0</v>
      </c>
    </row>
    <row r="161">
      <c r="A161" s="1">
        <v>24147.0</v>
      </c>
      <c r="C161" s="2">
        <f>IFERROR(__xludf.DUMMYFUNCTION("""COMPUTED_VALUE"""),35241.0)</f>
        <v>35241</v>
      </c>
      <c r="D161" s="2">
        <f t="shared" si="1"/>
        <v>1</v>
      </c>
      <c r="F161" s="1">
        <v>24606.0</v>
      </c>
      <c r="G161" s="2">
        <f t="shared" si="2"/>
        <v>0</v>
      </c>
    </row>
    <row r="162">
      <c r="A162" s="1">
        <v>24537.0</v>
      </c>
      <c r="C162" s="2">
        <f>IFERROR(__xludf.DUMMYFUNCTION("""COMPUTED_VALUE"""),35352.0)</f>
        <v>35352</v>
      </c>
      <c r="D162" s="2">
        <f t="shared" si="1"/>
        <v>1</v>
      </c>
      <c r="F162" s="1">
        <v>24723.0</v>
      </c>
      <c r="G162" s="2">
        <f t="shared" si="2"/>
        <v>0</v>
      </c>
    </row>
    <row r="163">
      <c r="A163" s="1">
        <v>25313.0</v>
      </c>
      <c r="C163" s="2">
        <f>IFERROR(__xludf.DUMMYFUNCTION("""COMPUTED_VALUE"""),35632.0)</f>
        <v>35632</v>
      </c>
      <c r="D163" s="2">
        <f t="shared" si="1"/>
        <v>1</v>
      </c>
      <c r="F163" s="1">
        <v>24748.0</v>
      </c>
      <c r="G163" s="2">
        <f t="shared" si="2"/>
        <v>0</v>
      </c>
    </row>
    <row r="164">
      <c r="A164" s="1">
        <v>25377.0</v>
      </c>
      <c r="C164" s="2">
        <f>IFERROR(__xludf.DUMMYFUNCTION("""COMPUTED_VALUE"""),35773.0)</f>
        <v>35773</v>
      </c>
      <c r="D164" s="2">
        <f t="shared" si="1"/>
        <v>1</v>
      </c>
      <c r="F164" s="1">
        <v>24864.0</v>
      </c>
      <c r="G164" s="2">
        <f t="shared" si="2"/>
        <v>0</v>
      </c>
    </row>
    <row r="165">
      <c r="A165" s="1">
        <v>25440.0</v>
      </c>
      <c r="C165" s="2">
        <f>IFERROR(__xludf.DUMMYFUNCTION("""COMPUTED_VALUE"""),35783.0)</f>
        <v>35783</v>
      </c>
      <c r="D165" s="2">
        <f t="shared" si="1"/>
        <v>1</v>
      </c>
      <c r="F165" s="1">
        <v>24972.0</v>
      </c>
      <c r="G165" s="2">
        <f t="shared" si="2"/>
        <v>0</v>
      </c>
    </row>
    <row r="166">
      <c r="A166" s="1">
        <v>25564.0</v>
      </c>
      <c r="C166" s="2">
        <f>IFERROR(__xludf.DUMMYFUNCTION("""COMPUTED_VALUE"""),35904.0)</f>
        <v>35904</v>
      </c>
      <c r="D166" s="2">
        <f t="shared" si="1"/>
        <v>1</v>
      </c>
      <c r="F166" s="1">
        <v>25052.0</v>
      </c>
      <c r="G166" s="2">
        <f t="shared" si="2"/>
        <v>0</v>
      </c>
    </row>
    <row r="167">
      <c r="A167" s="1">
        <v>25770.0</v>
      </c>
      <c r="C167" s="2">
        <f>IFERROR(__xludf.DUMMYFUNCTION("""COMPUTED_VALUE"""),35982.0)</f>
        <v>35982</v>
      </c>
      <c r="D167" s="2">
        <f t="shared" si="1"/>
        <v>1</v>
      </c>
      <c r="F167" s="1">
        <v>25162.0</v>
      </c>
      <c r="G167" s="2">
        <f t="shared" si="2"/>
        <v>0</v>
      </c>
    </row>
    <row r="168">
      <c r="A168" s="1">
        <v>25776.0</v>
      </c>
      <c r="C168" s="2">
        <f>IFERROR(__xludf.DUMMYFUNCTION("""COMPUTED_VALUE"""),36006.0)</f>
        <v>36006</v>
      </c>
      <c r="D168" s="2">
        <f t="shared" si="1"/>
        <v>1</v>
      </c>
      <c r="F168" s="1">
        <v>25191.0</v>
      </c>
      <c r="G168" s="2">
        <f t="shared" si="2"/>
        <v>0</v>
      </c>
    </row>
    <row r="169">
      <c r="A169" s="1">
        <v>25820.0</v>
      </c>
      <c r="C169" s="2">
        <f>IFERROR(__xludf.DUMMYFUNCTION("""COMPUTED_VALUE"""),36031.0)</f>
        <v>36031</v>
      </c>
      <c r="D169" s="2">
        <f t="shared" si="1"/>
        <v>1</v>
      </c>
      <c r="F169" s="1">
        <v>25245.0</v>
      </c>
      <c r="G169" s="2">
        <f t="shared" si="2"/>
        <v>0</v>
      </c>
    </row>
    <row r="170">
      <c r="A170" s="1">
        <v>26102.0</v>
      </c>
      <c r="C170" s="2">
        <f>IFERROR(__xludf.DUMMYFUNCTION("""COMPUTED_VALUE"""),36384.0)</f>
        <v>36384</v>
      </c>
      <c r="D170" s="2">
        <f t="shared" si="1"/>
        <v>1</v>
      </c>
      <c r="F170" s="1">
        <v>25252.0</v>
      </c>
      <c r="G170" s="2">
        <f t="shared" si="2"/>
        <v>0</v>
      </c>
    </row>
    <row r="171">
      <c r="A171" s="1">
        <v>26385.0</v>
      </c>
      <c r="C171" s="2">
        <f>IFERROR(__xludf.DUMMYFUNCTION("""COMPUTED_VALUE"""),36397.0)</f>
        <v>36397</v>
      </c>
      <c r="D171" s="2">
        <f t="shared" si="1"/>
        <v>1</v>
      </c>
      <c r="F171" s="1">
        <v>25286.0</v>
      </c>
      <c r="G171" s="2">
        <f t="shared" si="2"/>
        <v>0</v>
      </c>
    </row>
    <row r="172">
      <c r="A172" s="1">
        <v>26409.0</v>
      </c>
      <c r="C172" s="2">
        <f>IFERROR(__xludf.DUMMYFUNCTION("""COMPUTED_VALUE"""),36550.0)</f>
        <v>36550</v>
      </c>
      <c r="D172" s="2">
        <f t="shared" si="1"/>
        <v>1</v>
      </c>
      <c r="F172" s="1">
        <v>25305.0</v>
      </c>
      <c r="G172" s="2">
        <f t="shared" si="2"/>
        <v>0</v>
      </c>
    </row>
    <row r="173">
      <c r="A173" s="1">
        <v>26509.0</v>
      </c>
      <c r="C173" s="2">
        <f>IFERROR(__xludf.DUMMYFUNCTION("""COMPUTED_VALUE"""),36556.0)</f>
        <v>36556</v>
      </c>
      <c r="D173" s="2">
        <f t="shared" si="1"/>
        <v>1</v>
      </c>
      <c r="F173" s="1">
        <v>25382.0</v>
      </c>
      <c r="G173" s="2">
        <f t="shared" si="2"/>
        <v>0</v>
      </c>
    </row>
    <row r="174">
      <c r="A174" s="1">
        <v>26546.0</v>
      </c>
      <c r="C174" s="2">
        <f>IFERROR(__xludf.DUMMYFUNCTION("""COMPUTED_VALUE"""),36680.0)</f>
        <v>36680</v>
      </c>
      <c r="D174" s="2">
        <f t="shared" si="1"/>
        <v>1</v>
      </c>
      <c r="F174" s="1">
        <v>25387.0</v>
      </c>
      <c r="G174" s="2">
        <f t="shared" si="2"/>
        <v>0</v>
      </c>
    </row>
    <row r="175">
      <c r="A175" s="1">
        <v>26674.0</v>
      </c>
      <c r="C175" s="2">
        <f>IFERROR(__xludf.DUMMYFUNCTION("""COMPUTED_VALUE"""),36886.0)</f>
        <v>36886</v>
      </c>
      <c r="D175" s="2">
        <f t="shared" si="1"/>
        <v>1</v>
      </c>
      <c r="F175" s="1">
        <v>25466.0</v>
      </c>
      <c r="G175" s="2">
        <f t="shared" si="2"/>
        <v>0</v>
      </c>
    </row>
    <row r="176">
      <c r="A176" s="1">
        <v>26740.0</v>
      </c>
      <c r="C176" s="2">
        <f>IFERROR(__xludf.DUMMYFUNCTION("""COMPUTED_VALUE"""),37020.0)</f>
        <v>37020</v>
      </c>
      <c r="D176" s="2">
        <f t="shared" si="1"/>
        <v>1</v>
      </c>
      <c r="F176" s="1">
        <v>25585.0</v>
      </c>
      <c r="G176" s="2">
        <f t="shared" si="2"/>
        <v>0</v>
      </c>
    </row>
    <row r="177">
      <c r="A177" s="1">
        <v>26741.0</v>
      </c>
      <c r="C177" s="2">
        <f>IFERROR(__xludf.DUMMYFUNCTION("""COMPUTED_VALUE"""),37355.0)</f>
        <v>37355</v>
      </c>
      <c r="D177" s="2">
        <f t="shared" si="1"/>
        <v>1</v>
      </c>
      <c r="F177" s="1">
        <v>25648.0</v>
      </c>
      <c r="G177" s="2">
        <f t="shared" si="2"/>
        <v>0</v>
      </c>
    </row>
    <row r="178">
      <c r="A178" s="1">
        <v>26759.0</v>
      </c>
      <c r="C178" s="2">
        <f>IFERROR(__xludf.DUMMYFUNCTION("""COMPUTED_VALUE"""),37430.0)</f>
        <v>37430</v>
      </c>
      <c r="D178" s="2">
        <f t="shared" si="1"/>
        <v>1</v>
      </c>
      <c r="F178" s="1">
        <v>25690.0</v>
      </c>
      <c r="G178" s="2">
        <f t="shared" si="2"/>
        <v>0</v>
      </c>
    </row>
    <row r="179">
      <c r="A179" s="1">
        <v>26837.0</v>
      </c>
      <c r="C179" s="2">
        <f>IFERROR(__xludf.DUMMYFUNCTION("""COMPUTED_VALUE"""),37678.0)</f>
        <v>37678</v>
      </c>
      <c r="D179" s="2">
        <f t="shared" si="1"/>
        <v>18</v>
      </c>
      <c r="F179" s="1">
        <v>26017.0</v>
      </c>
      <c r="G179" s="2">
        <f t="shared" si="2"/>
        <v>0</v>
      </c>
    </row>
    <row r="180">
      <c r="A180" s="1">
        <v>26865.0</v>
      </c>
      <c r="C180" s="2">
        <f>IFERROR(__xludf.DUMMYFUNCTION("""COMPUTED_VALUE"""),37938.0)</f>
        <v>37938</v>
      </c>
      <c r="D180" s="2">
        <f t="shared" si="1"/>
        <v>1</v>
      </c>
      <c r="F180" s="1">
        <v>26183.0</v>
      </c>
      <c r="G180" s="2">
        <f t="shared" si="2"/>
        <v>0</v>
      </c>
    </row>
    <row r="181">
      <c r="A181" s="1">
        <v>27308.0</v>
      </c>
      <c r="C181" s="2">
        <f>IFERROR(__xludf.DUMMYFUNCTION("""COMPUTED_VALUE"""),38301.0)</f>
        <v>38301</v>
      </c>
      <c r="D181" s="2">
        <f t="shared" si="1"/>
        <v>1</v>
      </c>
      <c r="F181" s="1">
        <v>26364.0</v>
      </c>
      <c r="G181" s="2">
        <f t="shared" si="2"/>
        <v>0</v>
      </c>
    </row>
    <row r="182">
      <c r="A182" s="1">
        <v>27379.0</v>
      </c>
      <c r="C182" s="2">
        <f>IFERROR(__xludf.DUMMYFUNCTION("""COMPUTED_VALUE"""),38414.0)</f>
        <v>38414</v>
      </c>
      <c r="D182" s="2">
        <f t="shared" si="1"/>
        <v>1</v>
      </c>
      <c r="F182" s="1">
        <v>26458.0</v>
      </c>
      <c r="G182" s="2">
        <f t="shared" si="2"/>
        <v>0</v>
      </c>
    </row>
    <row r="183">
      <c r="A183" s="1">
        <v>27416.0</v>
      </c>
      <c r="C183" s="2">
        <f>IFERROR(__xludf.DUMMYFUNCTION("""COMPUTED_VALUE"""),38603.0)</f>
        <v>38603</v>
      </c>
      <c r="D183" s="2">
        <f t="shared" si="1"/>
        <v>1</v>
      </c>
      <c r="F183" s="1">
        <v>26467.0</v>
      </c>
      <c r="G183" s="2">
        <f t="shared" si="2"/>
        <v>0</v>
      </c>
    </row>
    <row r="184">
      <c r="A184" s="1">
        <v>27416.0</v>
      </c>
      <c r="C184" s="2">
        <f>IFERROR(__xludf.DUMMYFUNCTION("""COMPUTED_VALUE"""),38663.0)</f>
        <v>38663</v>
      </c>
      <c r="D184" s="2">
        <f t="shared" si="1"/>
        <v>1</v>
      </c>
      <c r="F184" s="1">
        <v>26468.0</v>
      </c>
      <c r="G184" s="2">
        <f t="shared" si="2"/>
        <v>0</v>
      </c>
    </row>
    <row r="185">
      <c r="A185" s="1">
        <v>27416.0</v>
      </c>
      <c r="C185" s="2">
        <f>IFERROR(__xludf.DUMMYFUNCTION("""COMPUTED_VALUE"""),38668.0)</f>
        <v>38668</v>
      </c>
      <c r="D185" s="2">
        <f t="shared" si="1"/>
        <v>1</v>
      </c>
      <c r="F185" s="1">
        <v>26482.0</v>
      </c>
      <c r="G185" s="2">
        <f t="shared" si="2"/>
        <v>0</v>
      </c>
    </row>
    <row r="186">
      <c r="A186" s="1">
        <v>27416.0</v>
      </c>
      <c r="C186" s="2">
        <f>IFERROR(__xludf.DUMMYFUNCTION("""COMPUTED_VALUE"""),38673.0)</f>
        <v>38673</v>
      </c>
      <c r="D186" s="2">
        <f t="shared" si="1"/>
        <v>1</v>
      </c>
      <c r="F186" s="1">
        <v>26535.0</v>
      </c>
      <c r="G186" s="2">
        <f t="shared" si="2"/>
        <v>0</v>
      </c>
    </row>
    <row r="187">
      <c r="A187" s="1">
        <v>27416.0</v>
      </c>
      <c r="C187" s="2">
        <f>IFERROR(__xludf.DUMMYFUNCTION("""COMPUTED_VALUE"""),38805.0)</f>
        <v>38805</v>
      </c>
      <c r="D187" s="2">
        <f t="shared" si="1"/>
        <v>14</v>
      </c>
      <c r="F187" s="1">
        <v>26569.0</v>
      </c>
      <c r="G187" s="2">
        <f t="shared" si="2"/>
        <v>0</v>
      </c>
    </row>
    <row r="188">
      <c r="A188" s="1">
        <v>27416.0</v>
      </c>
      <c r="C188" s="2">
        <f>IFERROR(__xludf.DUMMYFUNCTION("""COMPUTED_VALUE"""),39103.0)</f>
        <v>39103</v>
      </c>
      <c r="D188" s="2">
        <f t="shared" si="1"/>
        <v>1</v>
      </c>
      <c r="F188" s="1">
        <v>26665.0</v>
      </c>
      <c r="G188" s="2">
        <f t="shared" si="2"/>
        <v>0</v>
      </c>
    </row>
    <row r="189">
      <c r="A189" s="1">
        <v>27416.0</v>
      </c>
      <c r="C189" s="2">
        <f>IFERROR(__xludf.DUMMYFUNCTION("""COMPUTED_VALUE"""),39113.0)</f>
        <v>39113</v>
      </c>
      <c r="D189" s="2">
        <f t="shared" si="1"/>
        <v>1</v>
      </c>
      <c r="F189" s="1">
        <v>26812.0</v>
      </c>
      <c r="G189" s="2">
        <f t="shared" si="2"/>
        <v>0</v>
      </c>
    </row>
    <row r="190">
      <c r="A190" s="1">
        <v>27416.0</v>
      </c>
      <c r="C190" s="2">
        <f>IFERROR(__xludf.DUMMYFUNCTION("""COMPUTED_VALUE"""),39170.0)</f>
        <v>39170</v>
      </c>
      <c r="D190" s="2">
        <f t="shared" si="1"/>
        <v>1</v>
      </c>
      <c r="F190" s="1">
        <v>27004.0</v>
      </c>
      <c r="G190" s="2">
        <f t="shared" si="2"/>
        <v>0</v>
      </c>
    </row>
    <row r="191">
      <c r="A191" s="1">
        <v>27416.0</v>
      </c>
      <c r="C191" s="2">
        <f>IFERROR(__xludf.DUMMYFUNCTION("""COMPUTED_VALUE"""),39438.0)</f>
        <v>39438</v>
      </c>
      <c r="D191" s="2">
        <f t="shared" si="1"/>
        <v>1</v>
      </c>
      <c r="F191" s="1">
        <v>27162.0</v>
      </c>
      <c r="G191" s="2">
        <f t="shared" si="2"/>
        <v>0</v>
      </c>
    </row>
    <row r="192">
      <c r="A192" s="1">
        <v>27416.0</v>
      </c>
      <c r="C192" s="2">
        <f>IFERROR(__xludf.DUMMYFUNCTION("""COMPUTED_VALUE"""),39498.0)</f>
        <v>39498</v>
      </c>
      <c r="D192" s="2">
        <f t="shared" si="1"/>
        <v>1</v>
      </c>
      <c r="F192" s="1">
        <v>27368.0</v>
      </c>
      <c r="G192" s="2">
        <f t="shared" si="2"/>
        <v>0</v>
      </c>
    </row>
    <row r="193">
      <c r="A193" s="1">
        <v>27416.0</v>
      </c>
      <c r="C193" s="2">
        <f>IFERROR(__xludf.DUMMYFUNCTION("""COMPUTED_VALUE"""),39579.0)</f>
        <v>39579</v>
      </c>
      <c r="D193" s="2">
        <f t="shared" si="1"/>
        <v>1</v>
      </c>
      <c r="F193" s="1">
        <v>27416.0</v>
      </c>
      <c r="G193" s="2">
        <f t="shared" si="2"/>
        <v>438656</v>
      </c>
    </row>
    <row r="194">
      <c r="A194" s="1">
        <v>27416.0</v>
      </c>
      <c r="C194" s="2">
        <f>IFERROR(__xludf.DUMMYFUNCTION("""COMPUTED_VALUE"""),39664.0)</f>
        <v>39664</v>
      </c>
      <c r="D194" s="2">
        <f t="shared" si="1"/>
        <v>1</v>
      </c>
      <c r="F194" s="1">
        <v>27428.0</v>
      </c>
      <c r="G194" s="2">
        <f t="shared" si="2"/>
        <v>0</v>
      </c>
    </row>
    <row r="195">
      <c r="A195" s="1">
        <v>27416.0</v>
      </c>
      <c r="C195" s="2">
        <f>IFERROR(__xludf.DUMMYFUNCTION("""COMPUTED_VALUE"""),40140.0)</f>
        <v>40140</v>
      </c>
      <c r="D195" s="2">
        <f t="shared" si="1"/>
        <v>1</v>
      </c>
      <c r="F195" s="1">
        <v>27680.0</v>
      </c>
      <c r="G195" s="2">
        <f t="shared" si="2"/>
        <v>0</v>
      </c>
    </row>
    <row r="196">
      <c r="A196" s="1">
        <v>27416.0</v>
      </c>
      <c r="C196" s="2">
        <f>IFERROR(__xludf.DUMMYFUNCTION("""COMPUTED_VALUE"""),40189.0)</f>
        <v>40189</v>
      </c>
      <c r="D196" s="2">
        <f t="shared" si="1"/>
        <v>1</v>
      </c>
      <c r="F196" s="1">
        <v>27769.0</v>
      </c>
      <c r="G196" s="2">
        <f t="shared" si="2"/>
        <v>0</v>
      </c>
    </row>
    <row r="197">
      <c r="A197" s="1">
        <v>27416.0</v>
      </c>
      <c r="C197" s="2">
        <f>IFERROR(__xludf.DUMMYFUNCTION("""COMPUTED_VALUE"""),40253.0)</f>
        <v>40253</v>
      </c>
      <c r="D197" s="2">
        <f t="shared" si="1"/>
        <v>1</v>
      </c>
      <c r="F197" s="1">
        <v>27814.0</v>
      </c>
      <c r="G197" s="2">
        <f t="shared" si="2"/>
        <v>0</v>
      </c>
    </row>
    <row r="198">
      <c r="A198" s="1">
        <v>27416.0</v>
      </c>
      <c r="C198" s="2">
        <f>IFERROR(__xludf.DUMMYFUNCTION("""COMPUTED_VALUE"""),40472.0)</f>
        <v>40472</v>
      </c>
      <c r="D198" s="2">
        <f t="shared" si="1"/>
        <v>1</v>
      </c>
      <c r="F198" s="1">
        <v>27868.0</v>
      </c>
      <c r="G198" s="2">
        <f t="shared" si="2"/>
        <v>0</v>
      </c>
    </row>
    <row r="199">
      <c r="A199" s="1">
        <v>27542.0</v>
      </c>
      <c r="C199" s="2">
        <f>IFERROR(__xludf.DUMMYFUNCTION("""COMPUTED_VALUE"""),40775.0)</f>
        <v>40775</v>
      </c>
      <c r="D199" s="2">
        <f t="shared" si="1"/>
        <v>1</v>
      </c>
      <c r="F199" s="1">
        <v>27930.0</v>
      </c>
      <c r="G199" s="2">
        <f t="shared" si="2"/>
        <v>0</v>
      </c>
    </row>
    <row r="200">
      <c r="A200" s="1">
        <v>27615.0</v>
      </c>
      <c r="C200" s="2">
        <f>IFERROR(__xludf.DUMMYFUNCTION("""COMPUTED_VALUE"""),41393.0)</f>
        <v>41393</v>
      </c>
      <c r="D200" s="2">
        <f t="shared" si="1"/>
        <v>11</v>
      </c>
      <c r="F200" s="1">
        <v>27961.0</v>
      </c>
      <c r="G200" s="2">
        <f t="shared" si="2"/>
        <v>0</v>
      </c>
    </row>
    <row r="201">
      <c r="A201" s="1">
        <v>27723.0</v>
      </c>
      <c r="C201" s="2">
        <f>IFERROR(__xludf.DUMMYFUNCTION("""COMPUTED_VALUE"""),41525.0)</f>
        <v>41525</v>
      </c>
      <c r="D201" s="2">
        <f t="shared" si="1"/>
        <v>1</v>
      </c>
      <c r="F201" s="1">
        <v>27996.0</v>
      </c>
      <c r="G201" s="2">
        <f t="shared" si="2"/>
        <v>0</v>
      </c>
    </row>
    <row r="202">
      <c r="A202" s="1">
        <v>27778.0</v>
      </c>
      <c r="C202" s="2">
        <f>IFERROR(__xludf.DUMMYFUNCTION("""COMPUTED_VALUE"""),41708.0)</f>
        <v>41708</v>
      </c>
      <c r="D202" s="2">
        <f t="shared" si="1"/>
        <v>1</v>
      </c>
      <c r="F202" s="1">
        <v>28177.0</v>
      </c>
      <c r="G202" s="2">
        <f t="shared" si="2"/>
        <v>0</v>
      </c>
    </row>
    <row r="203">
      <c r="A203" s="1">
        <v>27807.0</v>
      </c>
      <c r="C203" s="2">
        <f>IFERROR(__xludf.DUMMYFUNCTION("""COMPUTED_VALUE"""),41716.0)</f>
        <v>41716</v>
      </c>
      <c r="D203" s="2">
        <f t="shared" si="1"/>
        <v>1</v>
      </c>
      <c r="F203" s="1">
        <v>28185.0</v>
      </c>
      <c r="G203" s="2">
        <f t="shared" si="2"/>
        <v>0</v>
      </c>
    </row>
    <row r="204">
      <c r="A204" s="1">
        <v>27808.0</v>
      </c>
      <c r="C204" s="2">
        <f>IFERROR(__xludf.DUMMYFUNCTION("""COMPUTED_VALUE"""),41829.0)</f>
        <v>41829</v>
      </c>
      <c r="D204" s="2">
        <f t="shared" si="1"/>
        <v>1</v>
      </c>
      <c r="F204" s="1">
        <v>28206.0</v>
      </c>
      <c r="G204" s="2">
        <f t="shared" si="2"/>
        <v>0</v>
      </c>
    </row>
    <row r="205">
      <c r="A205" s="1">
        <v>27902.0</v>
      </c>
      <c r="C205" s="2">
        <f>IFERROR(__xludf.DUMMYFUNCTION("""COMPUTED_VALUE"""),42025.0)</f>
        <v>42025</v>
      </c>
      <c r="D205" s="2">
        <f t="shared" si="1"/>
        <v>12</v>
      </c>
      <c r="F205" s="1">
        <v>28428.0</v>
      </c>
      <c r="G205" s="2">
        <f t="shared" si="2"/>
        <v>0</v>
      </c>
    </row>
    <row r="206">
      <c r="A206" s="1">
        <v>28219.0</v>
      </c>
      <c r="C206" s="2">
        <f>IFERROR(__xludf.DUMMYFUNCTION("""COMPUTED_VALUE"""),42041.0)</f>
        <v>42041</v>
      </c>
      <c r="D206" s="2">
        <f t="shared" si="1"/>
        <v>1</v>
      </c>
      <c r="F206" s="1">
        <v>28433.0</v>
      </c>
      <c r="G206" s="2">
        <f t="shared" si="2"/>
        <v>0</v>
      </c>
    </row>
    <row r="207">
      <c r="A207" s="1">
        <v>28293.0</v>
      </c>
      <c r="C207" s="2">
        <f>IFERROR(__xludf.DUMMYFUNCTION("""COMPUTED_VALUE"""),42100.0)</f>
        <v>42100</v>
      </c>
      <c r="D207" s="2">
        <f t="shared" si="1"/>
        <v>1</v>
      </c>
      <c r="F207" s="1">
        <v>28522.0</v>
      </c>
      <c r="G207" s="2">
        <f t="shared" si="2"/>
        <v>0</v>
      </c>
    </row>
    <row r="208">
      <c r="A208" s="1">
        <v>28573.0</v>
      </c>
      <c r="C208" s="2">
        <f>IFERROR(__xludf.DUMMYFUNCTION("""COMPUTED_VALUE"""),42216.0)</f>
        <v>42216</v>
      </c>
      <c r="D208" s="2">
        <f t="shared" si="1"/>
        <v>1</v>
      </c>
      <c r="F208" s="1">
        <v>29079.0</v>
      </c>
      <c r="G208" s="2">
        <f t="shared" si="2"/>
        <v>0</v>
      </c>
    </row>
    <row r="209">
      <c r="A209" s="1">
        <v>28613.0</v>
      </c>
      <c r="C209" s="2">
        <f>IFERROR(__xludf.DUMMYFUNCTION("""COMPUTED_VALUE"""),42303.0)</f>
        <v>42303</v>
      </c>
      <c r="D209" s="2">
        <f t="shared" si="1"/>
        <v>1</v>
      </c>
      <c r="F209" s="1">
        <v>29202.0</v>
      </c>
      <c r="G209" s="2">
        <f t="shared" si="2"/>
        <v>0</v>
      </c>
    </row>
    <row r="210">
      <c r="A210" s="1">
        <v>28654.0</v>
      </c>
      <c r="C210" s="2">
        <f>IFERROR(__xludf.DUMMYFUNCTION("""COMPUTED_VALUE"""),42326.0)</f>
        <v>42326</v>
      </c>
      <c r="D210" s="2">
        <f t="shared" si="1"/>
        <v>1</v>
      </c>
      <c r="F210" s="1">
        <v>29212.0</v>
      </c>
      <c r="G210" s="2">
        <f t="shared" si="2"/>
        <v>0</v>
      </c>
    </row>
    <row r="211">
      <c r="A211" s="1">
        <v>28669.0</v>
      </c>
      <c r="C211" s="2">
        <f>IFERROR(__xludf.DUMMYFUNCTION("""COMPUTED_VALUE"""),42402.0)</f>
        <v>42402</v>
      </c>
      <c r="D211" s="2">
        <f t="shared" si="1"/>
        <v>1</v>
      </c>
      <c r="F211" s="1">
        <v>29378.0</v>
      </c>
      <c r="G211" s="2">
        <f t="shared" si="2"/>
        <v>0</v>
      </c>
    </row>
    <row r="212">
      <c r="A212" s="1">
        <v>28867.0</v>
      </c>
      <c r="C212" s="2">
        <f>IFERROR(__xludf.DUMMYFUNCTION("""COMPUTED_VALUE"""),42501.0)</f>
        <v>42501</v>
      </c>
      <c r="D212" s="2">
        <f t="shared" si="1"/>
        <v>1</v>
      </c>
      <c r="F212" s="1">
        <v>29436.0</v>
      </c>
      <c r="G212" s="2">
        <f t="shared" si="2"/>
        <v>0</v>
      </c>
    </row>
    <row r="213">
      <c r="A213" s="1">
        <v>28934.0</v>
      </c>
      <c r="C213" s="2">
        <f>IFERROR(__xludf.DUMMYFUNCTION("""COMPUTED_VALUE"""),42695.0)</f>
        <v>42695</v>
      </c>
      <c r="D213" s="2">
        <f t="shared" si="1"/>
        <v>9</v>
      </c>
      <c r="F213" s="1">
        <v>29505.0</v>
      </c>
      <c r="G213" s="2">
        <f t="shared" si="2"/>
        <v>0</v>
      </c>
    </row>
    <row r="214">
      <c r="A214" s="1">
        <v>29078.0</v>
      </c>
      <c r="C214" s="2">
        <f>IFERROR(__xludf.DUMMYFUNCTION("""COMPUTED_VALUE"""),42723.0)</f>
        <v>42723</v>
      </c>
      <c r="D214" s="2">
        <f t="shared" si="1"/>
        <v>1</v>
      </c>
      <c r="F214" s="1">
        <v>29529.0</v>
      </c>
      <c r="G214" s="2">
        <f t="shared" si="2"/>
        <v>0</v>
      </c>
    </row>
    <row r="215">
      <c r="A215" s="1">
        <v>29104.0</v>
      </c>
      <c r="C215" s="2">
        <f>IFERROR(__xludf.DUMMYFUNCTION("""COMPUTED_VALUE"""),42936.0)</f>
        <v>42936</v>
      </c>
      <c r="D215" s="2">
        <f t="shared" si="1"/>
        <v>1</v>
      </c>
      <c r="F215" s="1">
        <v>29681.0</v>
      </c>
      <c r="G215" s="2">
        <f t="shared" si="2"/>
        <v>0</v>
      </c>
    </row>
    <row r="216">
      <c r="A216" s="1">
        <v>29185.0</v>
      </c>
      <c r="C216" s="2">
        <f>IFERROR(__xludf.DUMMYFUNCTION("""COMPUTED_VALUE"""),43122.0)</f>
        <v>43122</v>
      </c>
      <c r="D216" s="2">
        <f t="shared" si="1"/>
        <v>1</v>
      </c>
      <c r="F216" s="1">
        <v>29692.0</v>
      </c>
      <c r="G216" s="2">
        <f t="shared" si="2"/>
        <v>0</v>
      </c>
    </row>
    <row r="217">
      <c r="A217" s="1">
        <v>29335.0</v>
      </c>
      <c r="C217" s="2">
        <f>IFERROR(__xludf.DUMMYFUNCTION("""COMPUTED_VALUE"""),43136.0)</f>
        <v>43136</v>
      </c>
      <c r="D217" s="2">
        <f t="shared" si="1"/>
        <v>1</v>
      </c>
      <c r="F217" s="1">
        <v>29813.0</v>
      </c>
      <c r="G217" s="2">
        <f t="shared" si="2"/>
        <v>0</v>
      </c>
    </row>
    <row r="218">
      <c r="A218" s="1">
        <v>29693.0</v>
      </c>
      <c r="C218" s="2">
        <f>IFERROR(__xludf.DUMMYFUNCTION("""COMPUTED_VALUE"""),43214.0)</f>
        <v>43214</v>
      </c>
      <c r="D218" s="2">
        <f t="shared" si="1"/>
        <v>1</v>
      </c>
      <c r="F218" s="1">
        <v>30076.0</v>
      </c>
      <c r="G218" s="2">
        <f t="shared" si="2"/>
        <v>0</v>
      </c>
    </row>
    <row r="219">
      <c r="A219" s="1">
        <v>29703.0</v>
      </c>
      <c r="C219" s="2">
        <f>IFERROR(__xludf.DUMMYFUNCTION("""COMPUTED_VALUE"""),43399.0)</f>
        <v>43399</v>
      </c>
      <c r="D219" s="2">
        <f t="shared" si="1"/>
        <v>1</v>
      </c>
      <c r="F219" s="1">
        <v>30155.0</v>
      </c>
      <c r="G219" s="2">
        <f t="shared" si="2"/>
        <v>0</v>
      </c>
    </row>
    <row r="220">
      <c r="A220" s="1">
        <v>30003.0</v>
      </c>
      <c r="C220" s="2">
        <f>IFERROR(__xludf.DUMMYFUNCTION("""COMPUTED_VALUE"""),43679.0)</f>
        <v>43679</v>
      </c>
      <c r="D220" s="2">
        <f t="shared" si="1"/>
        <v>1</v>
      </c>
      <c r="F220" s="1">
        <v>30210.0</v>
      </c>
      <c r="G220" s="2">
        <f t="shared" si="2"/>
        <v>0</v>
      </c>
    </row>
    <row r="221">
      <c r="A221" s="1">
        <v>31240.0</v>
      </c>
      <c r="C221" s="2">
        <f>IFERROR(__xludf.DUMMYFUNCTION("""COMPUTED_VALUE"""),43714.0)</f>
        <v>43714</v>
      </c>
      <c r="D221" s="2">
        <f t="shared" si="1"/>
        <v>1</v>
      </c>
      <c r="F221" s="1">
        <v>30214.0</v>
      </c>
      <c r="G221" s="2">
        <f t="shared" si="2"/>
        <v>0</v>
      </c>
    </row>
    <row r="222">
      <c r="A222" s="1">
        <v>31325.0</v>
      </c>
      <c r="C222" s="2">
        <f>IFERROR(__xludf.DUMMYFUNCTION("""COMPUTED_VALUE"""),43847.0)</f>
        <v>43847</v>
      </c>
      <c r="D222" s="2">
        <f t="shared" si="1"/>
        <v>13</v>
      </c>
      <c r="F222" s="1">
        <v>30238.0</v>
      </c>
      <c r="G222" s="2">
        <f t="shared" si="2"/>
        <v>0</v>
      </c>
    </row>
    <row r="223">
      <c r="A223" s="1">
        <v>31365.0</v>
      </c>
      <c r="C223" s="2">
        <f>IFERROR(__xludf.DUMMYFUNCTION("""COMPUTED_VALUE"""),44206.0)</f>
        <v>44206</v>
      </c>
      <c r="D223" s="2">
        <f t="shared" si="1"/>
        <v>1</v>
      </c>
      <c r="F223" s="1">
        <v>30459.0</v>
      </c>
      <c r="G223" s="2">
        <f t="shared" si="2"/>
        <v>0</v>
      </c>
    </row>
    <row r="224">
      <c r="A224" s="1">
        <v>31422.0</v>
      </c>
      <c r="C224" s="2">
        <f>IFERROR(__xludf.DUMMYFUNCTION("""COMPUTED_VALUE"""),44368.0)</f>
        <v>44368</v>
      </c>
      <c r="D224" s="2">
        <f t="shared" si="1"/>
        <v>18</v>
      </c>
      <c r="F224" s="1">
        <v>30515.0</v>
      </c>
      <c r="G224" s="2">
        <f t="shared" si="2"/>
        <v>0</v>
      </c>
    </row>
    <row r="225">
      <c r="A225" s="1">
        <v>31698.0</v>
      </c>
      <c r="C225" s="2">
        <f>IFERROR(__xludf.DUMMYFUNCTION("""COMPUTED_VALUE"""),44388.0)</f>
        <v>44388</v>
      </c>
      <c r="D225" s="2">
        <f t="shared" si="1"/>
        <v>1</v>
      </c>
      <c r="F225" s="1">
        <v>30860.0</v>
      </c>
      <c r="G225" s="2">
        <f t="shared" si="2"/>
        <v>0</v>
      </c>
    </row>
    <row r="226">
      <c r="A226" s="1">
        <v>31817.0</v>
      </c>
      <c r="C226" s="2">
        <f>IFERROR(__xludf.DUMMYFUNCTION("""COMPUTED_VALUE"""),44466.0)</f>
        <v>44466</v>
      </c>
      <c r="D226" s="2">
        <f t="shared" si="1"/>
        <v>1</v>
      </c>
      <c r="F226" s="1">
        <v>30888.0</v>
      </c>
      <c r="G226" s="2">
        <f t="shared" si="2"/>
        <v>0</v>
      </c>
    </row>
    <row r="227">
      <c r="A227" s="1">
        <v>32111.0</v>
      </c>
      <c r="C227" s="2">
        <f>IFERROR(__xludf.DUMMYFUNCTION("""COMPUTED_VALUE"""),44731.0)</f>
        <v>44731</v>
      </c>
      <c r="D227" s="2">
        <f t="shared" si="1"/>
        <v>1</v>
      </c>
      <c r="F227" s="1">
        <v>31214.0</v>
      </c>
      <c r="G227" s="2">
        <f t="shared" si="2"/>
        <v>0</v>
      </c>
    </row>
    <row r="228">
      <c r="A228" s="1">
        <v>32126.0</v>
      </c>
      <c r="C228" s="2">
        <f>IFERROR(__xludf.DUMMYFUNCTION("""COMPUTED_VALUE"""),45127.0)</f>
        <v>45127</v>
      </c>
      <c r="D228" s="2">
        <f t="shared" si="1"/>
        <v>1</v>
      </c>
      <c r="F228" s="1">
        <v>31327.0</v>
      </c>
      <c r="G228" s="2">
        <f t="shared" si="2"/>
        <v>0</v>
      </c>
    </row>
    <row r="229">
      <c r="A229" s="1">
        <v>32126.0</v>
      </c>
      <c r="C229" s="2">
        <f>IFERROR(__xludf.DUMMYFUNCTION("""COMPUTED_VALUE"""),45559.0)</f>
        <v>45559</v>
      </c>
      <c r="D229" s="2">
        <f t="shared" si="1"/>
        <v>1</v>
      </c>
      <c r="F229" s="1">
        <v>31335.0</v>
      </c>
      <c r="G229" s="2">
        <f t="shared" si="2"/>
        <v>0</v>
      </c>
    </row>
    <row r="230">
      <c r="A230" s="1">
        <v>32126.0</v>
      </c>
      <c r="C230" s="2">
        <f>IFERROR(__xludf.DUMMYFUNCTION("""COMPUTED_VALUE"""),45693.0)</f>
        <v>45693</v>
      </c>
      <c r="D230" s="2">
        <f t="shared" si="1"/>
        <v>1</v>
      </c>
      <c r="F230" s="1">
        <v>31396.0</v>
      </c>
      <c r="G230" s="2">
        <f t="shared" si="2"/>
        <v>0</v>
      </c>
    </row>
    <row r="231">
      <c r="A231" s="1">
        <v>32126.0</v>
      </c>
      <c r="C231" s="2">
        <f>IFERROR(__xludf.DUMMYFUNCTION("""COMPUTED_VALUE"""),45829.0)</f>
        <v>45829</v>
      </c>
      <c r="D231" s="2">
        <f t="shared" si="1"/>
        <v>12</v>
      </c>
      <c r="F231" s="1">
        <v>31555.0</v>
      </c>
      <c r="G231" s="2">
        <f t="shared" si="2"/>
        <v>0</v>
      </c>
    </row>
    <row r="232">
      <c r="A232" s="1">
        <v>32126.0</v>
      </c>
      <c r="C232" s="2">
        <f>IFERROR(__xludf.DUMMYFUNCTION("""COMPUTED_VALUE"""),45831.0)</f>
        <v>45831</v>
      </c>
      <c r="D232" s="2">
        <f t="shared" si="1"/>
        <v>1</v>
      </c>
      <c r="F232" s="1">
        <v>31608.0</v>
      </c>
      <c r="G232" s="2">
        <f t="shared" si="2"/>
        <v>0</v>
      </c>
    </row>
    <row r="233">
      <c r="A233" s="1">
        <v>32126.0</v>
      </c>
      <c r="C233" s="2">
        <f>IFERROR(__xludf.DUMMYFUNCTION("""COMPUTED_VALUE"""),45958.0)</f>
        <v>45958</v>
      </c>
      <c r="D233" s="2">
        <f t="shared" si="1"/>
        <v>1</v>
      </c>
      <c r="F233" s="1">
        <v>31700.0</v>
      </c>
      <c r="G233" s="2">
        <f t="shared" si="2"/>
        <v>0</v>
      </c>
    </row>
    <row r="234">
      <c r="A234" s="1">
        <v>32126.0</v>
      </c>
      <c r="C234" s="2">
        <f>IFERROR(__xludf.DUMMYFUNCTION("""COMPUTED_VALUE"""),46042.0)</f>
        <v>46042</v>
      </c>
      <c r="D234" s="2">
        <f t="shared" si="1"/>
        <v>1</v>
      </c>
      <c r="F234" s="1">
        <v>32072.0</v>
      </c>
      <c r="G234" s="2">
        <f t="shared" si="2"/>
        <v>0</v>
      </c>
    </row>
    <row r="235">
      <c r="A235" s="1">
        <v>32126.0</v>
      </c>
      <c r="C235" s="2">
        <f>IFERROR(__xludf.DUMMYFUNCTION("""COMPUTED_VALUE"""),46261.0)</f>
        <v>46261</v>
      </c>
      <c r="D235" s="2">
        <f t="shared" si="1"/>
        <v>1</v>
      </c>
      <c r="F235" s="1">
        <v>32078.0</v>
      </c>
      <c r="G235" s="2">
        <f t="shared" si="2"/>
        <v>0</v>
      </c>
    </row>
    <row r="236">
      <c r="A236" s="1">
        <v>32268.0</v>
      </c>
      <c r="C236" s="2">
        <f>IFERROR(__xludf.DUMMYFUNCTION("""COMPUTED_VALUE"""),46594.0)</f>
        <v>46594</v>
      </c>
      <c r="D236" s="2">
        <f t="shared" si="1"/>
        <v>7</v>
      </c>
      <c r="F236" s="1">
        <v>32093.0</v>
      </c>
      <c r="G236" s="2">
        <f t="shared" si="2"/>
        <v>0</v>
      </c>
    </row>
    <row r="237">
      <c r="A237" s="1">
        <v>32751.0</v>
      </c>
      <c r="C237" s="2">
        <f>IFERROR(__xludf.DUMMYFUNCTION("""COMPUTED_VALUE"""),46775.0)</f>
        <v>46775</v>
      </c>
      <c r="D237" s="2">
        <f t="shared" si="1"/>
        <v>1</v>
      </c>
      <c r="F237" s="1">
        <v>32126.0</v>
      </c>
      <c r="G237" s="2">
        <f t="shared" si="2"/>
        <v>257008</v>
      </c>
    </row>
    <row r="238">
      <c r="A238" s="1">
        <v>33295.0</v>
      </c>
      <c r="C238" s="2">
        <f>IFERROR(__xludf.DUMMYFUNCTION("""COMPUTED_VALUE"""),47044.0)</f>
        <v>47044</v>
      </c>
      <c r="D238" s="2">
        <f t="shared" si="1"/>
        <v>1</v>
      </c>
      <c r="F238" s="1">
        <v>32127.0</v>
      </c>
      <c r="G238" s="2">
        <f t="shared" si="2"/>
        <v>0</v>
      </c>
    </row>
    <row r="239">
      <c r="A239" s="1">
        <v>33341.0</v>
      </c>
      <c r="C239" s="2">
        <f>IFERROR(__xludf.DUMMYFUNCTION("""COMPUTED_VALUE"""),47091.0)</f>
        <v>47091</v>
      </c>
      <c r="D239" s="2">
        <f t="shared" si="1"/>
        <v>1</v>
      </c>
      <c r="F239" s="1">
        <v>32214.0</v>
      </c>
      <c r="G239" s="2">
        <f t="shared" si="2"/>
        <v>0</v>
      </c>
    </row>
    <row r="240">
      <c r="A240" s="1">
        <v>33363.0</v>
      </c>
      <c r="C240" s="2">
        <f>IFERROR(__xludf.DUMMYFUNCTION("""COMPUTED_VALUE"""),47142.0)</f>
        <v>47142</v>
      </c>
      <c r="D240" s="2">
        <f t="shared" si="1"/>
        <v>1</v>
      </c>
      <c r="F240" s="1">
        <v>32231.0</v>
      </c>
      <c r="G240" s="2">
        <f t="shared" si="2"/>
        <v>0</v>
      </c>
    </row>
    <row r="241">
      <c r="A241" s="1">
        <v>33961.0</v>
      </c>
      <c r="C241" s="2">
        <f>IFERROR(__xludf.DUMMYFUNCTION("""COMPUTED_VALUE"""),47456.0)</f>
        <v>47456</v>
      </c>
      <c r="D241" s="2">
        <f t="shared" si="1"/>
        <v>1</v>
      </c>
      <c r="F241" s="1">
        <v>32257.0</v>
      </c>
      <c r="G241" s="2">
        <f t="shared" si="2"/>
        <v>0</v>
      </c>
    </row>
    <row r="242">
      <c r="A242" s="1">
        <v>34020.0</v>
      </c>
      <c r="C242" s="2">
        <f>IFERROR(__xludf.DUMMYFUNCTION("""COMPUTED_VALUE"""),47559.0)</f>
        <v>47559</v>
      </c>
      <c r="D242" s="2">
        <f t="shared" si="1"/>
        <v>1</v>
      </c>
      <c r="F242" s="1">
        <v>32341.0</v>
      </c>
      <c r="G242" s="2">
        <f t="shared" si="2"/>
        <v>0</v>
      </c>
    </row>
    <row r="243">
      <c r="A243" s="1">
        <v>34188.0</v>
      </c>
      <c r="C243" s="2">
        <f>IFERROR(__xludf.DUMMYFUNCTION("""COMPUTED_VALUE"""),47574.0)</f>
        <v>47574</v>
      </c>
      <c r="D243" s="2">
        <f t="shared" si="1"/>
        <v>1</v>
      </c>
      <c r="F243" s="1">
        <v>32451.0</v>
      </c>
      <c r="G243" s="2">
        <f t="shared" si="2"/>
        <v>0</v>
      </c>
    </row>
    <row r="244">
      <c r="A244" s="1">
        <v>34203.0</v>
      </c>
      <c r="C244" s="2">
        <f>IFERROR(__xludf.DUMMYFUNCTION("""COMPUTED_VALUE"""),47747.0)</f>
        <v>47747</v>
      </c>
      <c r="D244" s="2">
        <f t="shared" si="1"/>
        <v>1</v>
      </c>
      <c r="F244" s="1">
        <v>32475.0</v>
      </c>
      <c r="G244" s="2">
        <f t="shared" si="2"/>
        <v>0</v>
      </c>
    </row>
    <row r="245">
      <c r="A245" s="1">
        <v>34307.0</v>
      </c>
      <c r="C245" s="2">
        <f>IFERROR(__xludf.DUMMYFUNCTION("""COMPUTED_VALUE"""),47800.0)</f>
        <v>47800</v>
      </c>
      <c r="D245" s="2">
        <f t="shared" si="1"/>
        <v>1</v>
      </c>
      <c r="F245" s="1">
        <v>32492.0</v>
      </c>
      <c r="G245" s="2">
        <f t="shared" si="2"/>
        <v>0</v>
      </c>
    </row>
    <row r="246">
      <c r="A246" s="1">
        <v>34471.0</v>
      </c>
      <c r="C246" s="2">
        <f>IFERROR(__xludf.DUMMYFUNCTION("""COMPUTED_VALUE"""),48158.0)</f>
        <v>48158</v>
      </c>
      <c r="D246" s="2">
        <f t="shared" si="1"/>
        <v>1</v>
      </c>
      <c r="F246" s="1">
        <v>32507.0</v>
      </c>
      <c r="G246" s="2">
        <f t="shared" si="2"/>
        <v>0</v>
      </c>
    </row>
    <row r="247">
      <c r="A247" s="1">
        <v>34568.0</v>
      </c>
      <c r="C247" s="2">
        <f>IFERROR(__xludf.DUMMYFUNCTION("""COMPUTED_VALUE"""),48360.0)</f>
        <v>48360</v>
      </c>
      <c r="D247" s="2">
        <f t="shared" si="1"/>
        <v>1</v>
      </c>
      <c r="F247" s="1">
        <v>32562.0</v>
      </c>
      <c r="G247" s="2">
        <f t="shared" si="2"/>
        <v>0</v>
      </c>
    </row>
    <row r="248">
      <c r="A248" s="1">
        <v>34652.0</v>
      </c>
      <c r="C248" s="2">
        <f>IFERROR(__xludf.DUMMYFUNCTION("""COMPUTED_VALUE"""),48368.0)</f>
        <v>48368</v>
      </c>
      <c r="D248" s="2">
        <f t="shared" si="1"/>
        <v>1</v>
      </c>
      <c r="F248" s="1">
        <v>32584.0</v>
      </c>
      <c r="G248" s="2">
        <f t="shared" si="2"/>
        <v>0</v>
      </c>
    </row>
    <row r="249">
      <c r="A249" s="1">
        <v>34652.0</v>
      </c>
      <c r="C249" s="2">
        <f>IFERROR(__xludf.DUMMYFUNCTION("""COMPUTED_VALUE"""),48971.0)</f>
        <v>48971</v>
      </c>
      <c r="D249" s="2">
        <f t="shared" si="1"/>
        <v>1</v>
      </c>
      <c r="F249" s="1">
        <v>32617.0</v>
      </c>
      <c r="G249" s="2">
        <f t="shared" si="2"/>
        <v>0</v>
      </c>
    </row>
    <row r="250">
      <c r="A250" s="1">
        <v>34652.0</v>
      </c>
      <c r="C250" s="2">
        <f>IFERROR(__xludf.DUMMYFUNCTION("""COMPUTED_VALUE"""),49115.0)</f>
        <v>49115</v>
      </c>
      <c r="D250" s="2">
        <f t="shared" si="1"/>
        <v>1</v>
      </c>
      <c r="F250" s="1">
        <v>32753.0</v>
      </c>
      <c r="G250" s="2">
        <f t="shared" si="2"/>
        <v>0</v>
      </c>
    </row>
    <row r="251">
      <c r="A251" s="1">
        <v>34652.0</v>
      </c>
      <c r="C251" s="2">
        <f>IFERROR(__xludf.DUMMYFUNCTION("""COMPUTED_VALUE"""),49166.0)</f>
        <v>49166</v>
      </c>
      <c r="D251" s="2">
        <f t="shared" si="1"/>
        <v>1</v>
      </c>
      <c r="F251" s="1">
        <v>32900.0</v>
      </c>
      <c r="G251" s="2">
        <f t="shared" si="2"/>
        <v>0</v>
      </c>
    </row>
    <row r="252">
      <c r="A252" s="1">
        <v>34652.0</v>
      </c>
      <c r="C252" s="2">
        <f>IFERROR(__xludf.DUMMYFUNCTION("""COMPUTED_VALUE"""),49204.0)</f>
        <v>49204</v>
      </c>
      <c r="D252" s="2">
        <f t="shared" si="1"/>
        <v>1</v>
      </c>
      <c r="F252" s="1">
        <v>32946.0</v>
      </c>
      <c r="G252" s="2">
        <f t="shared" si="2"/>
        <v>0</v>
      </c>
    </row>
    <row r="253">
      <c r="A253" s="1">
        <v>34652.0</v>
      </c>
      <c r="C253" s="2">
        <f>IFERROR(__xludf.DUMMYFUNCTION("""COMPUTED_VALUE"""),49635.0)</f>
        <v>49635</v>
      </c>
      <c r="D253" s="2">
        <f t="shared" si="1"/>
        <v>1</v>
      </c>
      <c r="F253" s="1">
        <v>32992.0</v>
      </c>
      <c r="G253" s="2">
        <f t="shared" si="2"/>
        <v>0</v>
      </c>
    </row>
    <row r="254">
      <c r="A254" s="1">
        <v>34652.0</v>
      </c>
      <c r="C254" s="2">
        <f>IFERROR(__xludf.DUMMYFUNCTION("""COMPUTED_VALUE"""),49872.0)</f>
        <v>49872</v>
      </c>
      <c r="D254" s="2">
        <f t="shared" si="1"/>
        <v>1</v>
      </c>
      <c r="F254" s="1">
        <v>33005.0</v>
      </c>
      <c r="G254" s="2">
        <f t="shared" si="2"/>
        <v>0</v>
      </c>
    </row>
    <row r="255">
      <c r="A255" s="1">
        <v>34652.0</v>
      </c>
      <c r="C255" s="2">
        <f>IFERROR(__xludf.DUMMYFUNCTION("""COMPUTED_VALUE"""),49914.0)</f>
        <v>49914</v>
      </c>
      <c r="D255" s="2">
        <f t="shared" si="1"/>
        <v>1</v>
      </c>
      <c r="F255" s="1">
        <v>33006.0</v>
      </c>
      <c r="G255" s="2">
        <f t="shared" si="2"/>
        <v>0</v>
      </c>
    </row>
    <row r="256">
      <c r="A256" s="1">
        <v>34652.0</v>
      </c>
      <c r="C256" s="2">
        <f>IFERROR(__xludf.DUMMYFUNCTION("""COMPUTED_VALUE"""),50278.0)</f>
        <v>50278</v>
      </c>
      <c r="D256" s="2">
        <f t="shared" si="1"/>
        <v>1</v>
      </c>
      <c r="F256" s="1">
        <v>33215.0</v>
      </c>
      <c r="G256" s="2">
        <f t="shared" si="2"/>
        <v>0</v>
      </c>
    </row>
    <row r="257">
      <c r="A257" s="1">
        <v>34652.0</v>
      </c>
      <c r="C257" s="2">
        <f>IFERROR(__xludf.DUMMYFUNCTION("""COMPUTED_VALUE"""),50302.0)</f>
        <v>50302</v>
      </c>
      <c r="D257" s="2">
        <f t="shared" si="1"/>
        <v>1</v>
      </c>
      <c r="F257" s="1">
        <v>33510.0</v>
      </c>
      <c r="G257" s="2">
        <f t="shared" si="2"/>
        <v>0</v>
      </c>
    </row>
    <row r="258">
      <c r="A258" s="1">
        <v>34938.0</v>
      </c>
      <c r="C258" s="2">
        <f>IFERROR(__xludf.DUMMYFUNCTION("""COMPUTED_VALUE"""),50439.0)</f>
        <v>50439</v>
      </c>
      <c r="D258" s="2">
        <f t="shared" si="1"/>
        <v>1</v>
      </c>
      <c r="F258" s="1">
        <v>33546.0</v>
      </c>
      <c r="G258" s="2">
        <f t="shared" si="2"/>
        <v>0</v>
      </c>
    </row>
    <row r="259">
      <c r="A259" s="1">
        <v>35205.0</v>
      </c>
      <c r="C259" s="2">
        <f>IFERROR(__xludf.DUMMYFUNCTION("""COMPUTED_VALUE"""),50739.0)</f>
        <v>50739</v>
      </c>
      <c r="D259" s="2">
        <f t="shared" si="1"/>
        <v>1</v>
      </c>
      <c r="F259" s="1">
        <v>33647.0</v>
      </c>
      <c r="G259" s="2">
        <f t="shared" si="2"/>
        <v>0</v>
      </c>
    </row>
    <row r="260">
      <c r="A260" s="1">
        <v>35241.0</v>
      </c>
      <c r="C260" s="2">
        <f>IFERROR(__xludf.DUMMYFUNCTION("""COMPUTED_VALUE"""),50758.0)</f>
        <v>50758</v>
      </c>
      <c r="D260" s="2">
        <f t="shared" si="1"/>
        <v>1</v>
      </c>
      <c r="F260" s="1">
        <v>33665.0</v>
      </c>
      <c r="G260" s="2">
        <f t="shared" si="2"/>
        <v>0</v>
      </c>
    </row>
    <row r="261">
      <c r="A261" s="1">
        <v>35352.0</v>
      </c>
      <c r="C261" s="2">
        <f>IFERROR(__xludf.DUMMYFUNCTION("""COMPUTED_VALUE"""),51199.0)</f>
        <v>51199</v>
      </c>
      <c r="D261" s="2">
        <f t="shared" si="1"/>
        <v>1</v>
      </c>
      <c r="F261" s="1">
        <v>33684.0</v>
      </c>
      <c r="G261" s="2">
        <f t="shared" si="2"/>
        <v>0</v>
      </c>
    </row>
    <row r="262">
      <c r="A262" s="1">
        <v>35632.0</v>
      </c>
      <c r="C262" s="2">
        <f>IFERROR(__xludf.DUMMYFUNCTION("""COMPUTED_VALUE"""),51346.0)</f>
        <v>51346</v>
      </c>
      <c r="D262" s="2">
        <f t="shared" si="1"/>
        <v>1</v>
      </c>
      <c r="F262" s="1">
        <v>33694.0</v>
      </c>
      <c r="G262" s="2">
        <f t="shared" si="2"/>
        <v>0</v>
      </c>
    </row>
    <row r="263">
      <c r="A263" s="1">
        <v>35773.0</v>
      </c>
      <c r="C263" s="2">
        <f>IFERROR(__xludf.DUMMYFUNCTION("""COMPUTED_VALUE"""),51713.0)</f>
        <v>51713</v>
      </c>
      <c r="D263" s="2">
        <f t="shared" si="1"/>
        <v>1</v>
      </c>
      <c r="F263" s="1">
        <v>33799.0</v>
      </c>
      <c r="G263" s="2">
        <f t="shared" si="2"/>
        <v>0</v>
      </c>
    </row>
    <row r="264">
      <c r="A264" s="1">
        <v>35783.0</v>
      </c>
      <c r="C264" s="2">
        <f>IFERROR(__xludf.DUMMYFUNCTION("""COMPUTED_VALUE"""),52036.0)</f>
        <v>52036</v>
      </c>
      <c r="D264" s="2">
        <f t="shared" si="1"/>
        <v>1</v>
      </c>
      <c r="F264" s="1">
        <v>33815.0</v>
      </c>
      <c r="G264" s="2">
        <f t="shared" si="2"/>
        <v>0</v>
      </c>
    </row>
    <row r="265">
      <c r="A265" s="1">
        <v>35904.0</v>
      </c>
      <c r="C265" s="2">
        <f>IFERROR(__xludf.DUMMYFUNCTION("""COMPUTED_VALUE"""),52294.0)</f>
        <v>52294</v>
      </c>
      <c r="D265" s="2">
        <f t="shared" si="1"/>
        <v>1</v>
      </c>
      <c r="F265" s="1">
        <v>33819.0</v>
      </c>
      <c r="G265" s="2">
        <f t="shared" si="2"/>
        <v>0</v>
      </c>
    </row>
    <row r="266">
      <c r="A266" s="1">
        <v>35982.0</v>
      </c>
      <c r="C266" s="2">
        <f>IFERROR(__xludf.DUMMYFUNCTION("""COMPUTED_VALUE"""),52427.0)</f>
        <v>52427</v>
      </c>
      <c r="D266" s="2">
        <f t="shared" si="1"/>
        <v>1</v>
      </c>
      <c r="F266" s="1">
        <v>33904.0</v>
      </c>
      <c r="G266" s="2">
        <f t="shared" si="2"/>
        <v>0</v>
      </c>
    </row>
    <row r="267">
      <c r="A267" s="1">
        <v>36006.0</v>
      </c>
      <c r="C267" s="2">
        <f>IFERROR(__xludf.DUMMYFUNCTION("""COMPUTED_VALUE"""),52496.0)</f>
        <v>52496</v>
      </c>
      <c r="D267" s="2">
        <f t="shared" si="1"/>
        <v>1</v>
      </c>
      <c r="F267" s="1">
        <v>34138.0</v>
      </c>
      <c r="G267" s="2">
        <f t="shared" si="2"/>
        <v>0</v>
      </c>
    </row>
    <row r="268">
      <c r="A268" s="1">
        <v>36031.0</v>
      </c>
      <c r="C268" s="2">
        <f>IFERROR(__xludf.DUMMYFUNCTION("""COMPUTED_VALUE"""),52775.0)</f>
        <v>52775</v>
      </c>
      <c r="D268" s="2">
        <f t="shared" si="1"/>
        <v>1</v>
      </c>
      <c r="F268" s="1">
        <v>34180.0</v>
      </c>
      <c r="G268" s="2">
        <f t="shared" si="2"/>
        <v>0</v>
      </c>
    </row>
    <row r="269">
      <c r="A269" s="1">
        <v>36384.0</v>
      </c>
      <c r="C269" s="2">
        <f>IFERROR(__xludf.DUMMYFUNCTION("""COMPUTED_VALUE"""),52888.0)</f>
        <v>52888</v>
      </c>
      <c r="D269" s="2">
        <f t="shared" si="1"/>
        <v>5</v>
      </c>
      <c r="F269" s="1">
        <v>34312.0</v>
      </c>
      <c r="G269" s="2">
        <f t="shared" si="2"/>
        <v>0</v>
      </c>
    </row>
    <row r="270">
      <c r="A270" s="1">
        <v>36397.0</v>
      </c>
      <c r="C270" s="2">
        <f>IFERROR(__xludf.DUMMYFUNCTION("""COMPUTED_VALUE"""),53159.0)</f>
        <v>53159</v>
      </c>
      <c r="D270" s="2">
        <f t="shared" si="1"/>
        <v>1</v>
      </c>
      <c r="F270" s="1">
        <v>34369.0</v>
      </c>
      <c r="G270" s="2">
        <f t="shared" si="2"/>
        <v>0</v>
      </c>
    </row>
    <row r="271">
      <c r="A271" s="1">
        <v>36550.0</v>
      </c>
      <c r="C271" s="2">
        <f>IFERROR(__xludf.DUMMYFUNCTION("""COMPUTED_VALUE"""),53277.0)</f>
        <v>53277</v>
      </c>
      <c r="D271" s="2">
        <f t="shared" si="1"/>
        <v>1</v>
      </c>
      <c r="F271" s="1">
        <v>34375.0</v>
      </c>
      <c r="G271" s="2">
        <f t="shared" si="2"/>
        <v>0</v>
      </c>
    </row>
    <row r="272">
      <c r="A272" s="1">
        <v>36556.0</v>
      </c>
      <c r="C272" s="2">
        <f>IFERROR(__xludf.DUMMYFUNCTION("""COMPUTED_VALUE"""),53532.0)</f>
        <v>53532</v>
      </c>
      <c r="D272" s="2">
        <f t="shared" si="1"/>
        <v>1</v>
      </c>
      <c r="F272" s="1">
        <v>34567.0</v>
      </c>
      <c r="G272" s="2">
        <f t="shared" si="2"/>
        <v>0</v>
      </c>
    </row>
    <row r="273">
      <c r="A273" s="1">
        <v>36680.0</v>
      </c>
      <c r="C273" s="2">
        <f>IFERROR(__xludf.DUMMYFUNCTION("""COMPUTED_VALUE"""),54563.0)</f>
        <v>54563</v>
      </c>
      <c r="D273" s="2">
        <f t="shared" si="1"/>
        <v>14</v>
      </c>
      <c r="F273" s="1">
        <v>34652.0</v>
      </c>
      <c r="G273" s="2">
        <f t="shared" si="2"/>
        <v>346520</v>
      </c>
    </row>
    <row r="274">
      <c r="A274" s="1">
        <v>36886.0</v>
      </c>
      <c r="C274" s="2">
        <f>IFERROR(__xludf.DUMMYFUNCTION("""COMPUTED_VALUE"""),54737.0)</f>
        <v>54737</v>
      </c>
      <c r="D274" s="2">
        <f t="shared" si="1"/>
        <v>1</v>
      </c>
      <c r="F274" s="1">
        <v>34679.0</v>
      </c>
      <c r="G274" s="2">
        <f t="shared" si="2"/>
        <v>0</v>
      </c>
    </row>
    <row r="275">
      <c r="A275" s="1">
        <v>37020.0</v>
      </c>
      <c r="C275" s="2">
        <f>IFERROR(__xludf.DUMMYFUNCTION("""COMPUTED_VALUE"""),54786.0)</f>
        <v>54786</v>
      </c>
      <c r="D275" s="2">
        <f t="shared" si="1"/>
        <v>1</v>
      </c>
      <c r="F275" s="1">
        <v>34893.0</v>
      </c>
      <c r="G275" s="2">
        <f t="shared" si="2"/>
        <v>0</v>
      </c>
    </row>
    <row r="276">
      <c r="A276" s="1">
        <v>37355.0</v>
      </c>
      <c r="C276" s="2">
        <f>IFERROR(__xludf.DUMMYFUNCTION("""COMPUTED_VALUE"""),54992.0)</f>
        <v>54992</v>
      </c>
      <c r="D276" s="2">
        <f t="shared" si="1"/>
        <v>1</v>
      </c>
      <c r="F276" s="1">
        <v>34918.0</v>
      </c>
      <c r="G276" s="2">
        <f t="shared" si="2"/>
        <v>0</v>
      </c>
    </row>
    <row r="277">
      <c r="A277" s="1">
        <v>37430.0</v>
      </c>
      <c r="C277" s="2">
        <f>IFERROR(__xludf.DUMMYFUNCTION("""COMPUTED_VALUE"""),55015.0)</f>
        <v>55015</v>
      </c>
      <c r="D277" s="2">
        <f t="shared" si="1"/>
        <v>1</v>
      </c>
      <c r="F277" s="1">
        <v>34931.0</v>
      </c>
      <c r="G277" s="2">
        <f t="shared" si="2"/>
        <v>0</v>
      </c>
    </row>
    <row r="278">
      <c r="A278" s="1">
        <v>37678.0</v>
      </c>
      <c r="C278" s="2">
        <f>IFERROR(__xludf.DUMMYFUNCTION("""COMPUTED_VALUE"""),55135.0)</f>
        <v>55135</v>
      </c>
      <c r="D278" s="2">
        <f t="shared" si="1"/>
        <v>1</v>
      </c>
      <c r="F278" s="1">
        <v>35162.0</v>
      </c>
      <c r="G278" s="2">
        <f t="shared" si="2"/>
        <v>0</v>
      </c>
    </row>
    <row r="279">
      <c r="A279" s="1">
        <v>37678.0</v>
      </c>
      <c r="C279" s="2">
        <f>IFERROR(__xludf.DUMMYFUNCTION("""COMPUTED_VALUE"""),55142.0)</f>
        <v>55142</v>
      </c>
      <c r="D279" s="2">
        <f t="shared" si="1"/>
        <v>1</v>
      </c>
      <c r="F279" s="1">
        <v>35185.0</v>
      </c>
      <c r="G279" s="2">
        <f t="shared" si="2"/>
        <v>0</v>
      </c>
    </row>
    <row r="280">
      <c r="A280" s="1">
        <v>37678.0</v>
      </c>
      <c r="C280" s="2">
        <f>IFERROR(__xludf.DUMMYFUNCTION("""COMPUTED_VALUE"""),56032.0)</f>
        <v>56032</v>
      </c>
      <c r="D280" s="2">
        <f t="shared" si="1"/>
        <v>1</v>
      </c>
      <c r="F280" s="1">
        <v>35194.0</v>
      </c>
      <c r="G280" s="2">
        <f t="shared" si="2"/>
        <v>0</v>
      </c>
    </row>
    <row r="281">
      <c r="A281" s="1">
        <v>37678.0</v>
      </c>
      <c r="C281" s="2">
        <f>IFERROR(__xludf.DUMMYFUNCTION("""COMPUTED_VALUE"""),56534.0)</f>
        <v>56534</v>
      </c>
      <c r="D281" s="2">
        <f t="shared" si="1"/>
        <v>1</v>
      </c>
      <c r="F281" s="1">
        <v>35219.0</v>
      </c>
      <c r="G281" s="2">
        <f t="shared" si="2"/>
        <v>0</v>
      </c>
    </row>
    <row r="282">
      <c r="A282" s="1">
        <v>37678.0</v>
      </c>
      <c r="C282" s="2">
        <f>IFERROR(__xludf.DUMMYFUNCTION("""COMPUTED_VALUE"""),56597.0)</f>
        <v>56597</v>
      </c>
      <c r="D282" s="2">
        <f t="shared" si="1"/>
        <v>1</v>
      </c>
      <c r="F282" s="1">
        <v>35224.0</v>
      </c>
      <c r="G282" s="2">
        <f t="shared" si="2"/>
        <v>0</v>
      </c>
    </row>
    <row r="283">
      <c r="A283" s="1">
        <v>37678.0</v>
      </c>
      <c r="C283" s="2">
        <f>IFERROR(__xludf.DUMMYFUNCTION("""COMPUTED_VALUE"""),56750.0)</f>
        <v>56750</v>
      </c>
      <c r="D283" s="2">
        <f t="shared" si="1"/>
        <v>8</v>
      </c>
      <c r="F283" s="1">
        <v>35226.0</v>
      </c>
      <c r="G283" s="2">
        <f t="shared" si="2"/>
        <v>0</v>
      </c>
    </row>
    <row r="284">
      <c r="A284" s="1">
        <v>37678.0</v>
      </c>
      <c r="C284" s="2">
        <f>IFERROR(__xludf.DUMMYFUNCTION("""COMPUTED_VALUE"""),56792.0)</f>
        <v>56792</v>
      </c>
      <c r="D284" s="2">
        <f t="shared" si="1"/>
        <v>1</v>
      </c>
      <c r="F284" s="1">
        <v>35425.0</v>
      </c>
      <c r="G284" s="2">
        <f t="shared" si="2"/>
        <v>0</v>
      </c>
    </row>
    <row r="285">
      <c r="A285" s="1">
        <v>37678.0</v>
      </c>
      <c r="C285" s="2">
        <f>IFERROR(__xludf.DUMMYFUNCTION("""COMPUTED_VALUE"""),56891.0)</f>
        <v>56891</v>
      </c>
      <c r="D285" s="2">
        <f t="shared" si="1"/>
        <v>1</v>
      </c>
      <c r="F285" s="1">
        <v>35643.0</v>
      </c>
      <c r="G285" s="2">
        <f t="shared" si="2"/>
        <v>0</v>
      </c>
    </row>
    <row r="286">
      <c r="A286" s="1">
        <v>37678.0</v>
      </c>
      <c r="C286" s="2">
        <f>IFERROR(__xludf.DUMMYFUNCTION("""COMPUTED_VALUE"""),56952.0)</f>
        <v>56952</v>
      </c>
      <c r="D286" s="2">
        <f t="shared" si="1"/>
        <v>1</v>
      </c>
      <c r="F286" s="1">
        <v>35799.0</v>
      </c>
      <c r="G286" s="2">
        <f t="shared" si="2"/>
        <v>0</v>
      </c>
    </row>
    <row r="287">
      <c r="A287" s="1">
        <v>37678.0</v>
      </c>
      <c r="C287" s="2">
        <f>IFERROR(__xludf.DUMMYFUNCTION("""COMPUTED_VALUE"""),57034.0)</f>
        <v>57034</v>
      </c>
      <c r="D287" s="2">
        <f t="shared" si="1"/>
        <v>7</v>
      </c>
      <c r="F287" s="1">
        <v>35871.0</v>
      </c>
      <c r="G287" s="2">
        <f t="shared" si="2"/>
        <v>0</v>
      </c>
    </row>
    <row r="288">
      <c r="A288" s="1">
        <v>37678.0</v>
      </c>
      <c r="C288" s="2">
        <f>IFERROR(__xludf.DUMMYFUNCTION("""COMPUTED_VALUE"""),57078.0)</f>
        <v>57078</v>
      </c>
      <c r="D288" s="2">
        <f t="shared" si="1"/>
        <v>1</v>
      </c>
      <c r="F288" s="1">
        <v>35926.0</v>
      </c>
      <c r="G288" s="2">
        <f t="shared" si="2"/>
        <v>0</v>
      </c>
    </row>
    <row r="289">
      <c r="A289" s="1">
        <v>37678.0</v>
      </c>
      <c r="C289" s="2">
        <f>IFERROR(__xludf.DUMMYFUNCTION("""COMPUTED_VALUE"""),57301.0)</f>
        <v>57301</v>
      </c>
      <c r="D289" s="2">
        <f t="shared" si="1"/>
        <v>1</v>
      </c>
      <c r="F289" s="1">
        <v>36007.0</v>
      </c>
      <c r="G289" s="2">
        <f t="shared" si="2"/>
        <v>0</v>
      </c>
    </row>
    <row r="290">
      <c r="A290" s="1">
        <v>37678.0</v>
      </c>
      <c r="C290" s="2">
        <f>IFERROR(__xludf.DUMMYFUNCTION("""COMPUTED_VALUE"""),57314.0)</f>
        <v>57314</v>
      </c>
      <c r="D290" s="2">
        <f t="shared" si="1"/>
        <v>1</v>
      </c>
      <c r="F290" s="1">
        <v>36394.0</v>
      </c>
      <c r="G290" s="2">
        <f t="shared" si="2"/>
        <v>0</v>
      </c>
    </row>
    <row r="291">
      <c r="A291" s="1">
        <v>37678.0</v>
      </c>
      <c r="C291" s="2">
        <f>IFERROR(__xludf.DUMMYFUNCTION("""COMPUTED_VALUE"""),57609.0)</f>
        <v>57609</v>
      </c>
      <c r="D291" s="2">
        <f t="shared" si="1"/>
        <v>1</v>
      </c>
      <c r="F291" s="1">
        <v>36420.0</v>
      </c>
      <c r="G291" s="2">
        <f t="shared" si="2"/>
        <v>0</v>
      </c>
    </row>
    <row r="292">
      <c r="A292" s="1">
        <v>37678.0</v>
      </c>
      <c r="C292" s="2">
        <f>IFERROR(__xludf.DUMMYFUNCTION("""COMPUTED_VALUE"""),57771.0)</f>
        <v>57771</v>
      </c>
      <c r="D292" s="2">
        <f t="shared" si="1"/>
        <v>1</v>
      </c>
      <c r="F292" s="1">
        <v>36455.0</v>
      </c>
      <c r="G292" s="2">
        <f t="shared" si="2"/>
        <v>0</v>
      </c>
    </row>
    <row r="293">
      <c r="A293" s="1">
        <v>37678.0</v>
      </c>
      <c r="C293" s="2">
        <f>IFERROR(__xludf.DUMMYFUNCTION("""COMPUTED_VALUE"""),58736.0)</f>
        <v>58736</v>
      </c>
      <c r="D293" s="2">
        <f t="shared" si="1"/>
        <v>1</v>
      </c>
      <c r="F293" s="1">
        <v>36610.0</v>
      </c>
      <c r="G293" s="2">
        <f t="shared" si="2"/>
        <v>0</v>
      </c>
    </row>
    <row r="294">
      <c r="A294" s="1">
        <v>37678.0</v>
      </c>
      <c r="C294" s="2">
        <f>IFERROR(__xludf.DUMMYFUNCTION("""COMPUTED_VALUE"""),58753.0)</f>
        <v>58753</v>
      </c>
      <c r="D294" s="2">
        <f t="shared" si="1"/>
        <v>1</v>
      </c>
      <c r="F294" s="1">
        <v>36656.0</v>
      </c>
      <c r="G294" s="2">
        <f t="shared" si="2"/>
        <v>0</v>
      </c>
    </row>
    <row r="295">
      <c r="A295" s="1">
        <v>37678.0</v>
      </c>
      <c r="C295" s="2">
        <f>IFERROR(__xludf.DUMMYFUNCTION("""COMPUTED_VALUE"""),58764.0)</f>
        <v>58764</v>
      </c>
      <c r="D295" s="2">
        <f t="shared" si="1"/>
        <v>1</v>
      </c>
      <c r="F295" s="1">
        <v>36904.0</v>
      </c>
      <c r="G295" s="2">
        <f t="shared" si="2"/>
        <v>0</v>
      </c>
    </row>
    <row r="296">
      <c r="A296" s="1">
        <v>37938.0</v>
      </c>
      <c r="C296" s="2">
        <f>IFERROR(__xludf.DUMMYFUNCTION("""COMPUTED_VALUE"""),58779.0)</f>
        <v>58779</v>
      </c>
      <c r="D296" s="2">
        <f t="shared" si="1"/>
        <v>1</v>
      </c>
      <c r="F296" s="1">
        <v>36953.0</v>
      </c>
      <c r="G296" s="2">
        <f t="shared" si="2"/>
        <v>0</v>
      </c>
    </row>
    <row r="297">
      <c r="A297" s="1">
        <v>38301.0</v>
      </c>
      <c r="C297" s="2">
        <f>IFERROR(__xludf.DUMMYFUNCTION("""COMPUTED_VALUE"""),59026.0)</f>
        <v>59026</v>
      </c>
      <c r="D297" s="2">
        <f t="shared" si="1"/>
        <v>1</v>
      </c>
      <c r="F297" s="1">
        <v>37070.0</v>
      </c>
      <c r="G297" s="2">
        <f t="shared" si="2"/>
        <v>0</v>
      </c>
    </row>
    <row r="298">
      <c r="A298" s="1">
        <v>38414.0</v>
      </c>
      <c r="C298" s="2">
        <f>IFERROR(__xludf.DUMMYFUNCTION("""COMPUTED_VALUE"""),59088.0)</f>
        <v>59088</v>
      </c>
      <c r="D298" s="2">
        <f t="shared" si="1"/>
        <v>1</v>
      </c>
      <c r="F298" s="1">
        <v>37093.0</v>
      </c>
      <c r="G298" s="2">
        <f t="shared" si="2"/>
        <v>0</v>
      </c>
    </row>
    <row r="299">
      <c r="A299" s="1">
        <v>38603.0</v>
      </c>
      <c r="C299" s="2">
        <f>IFERROR(__xludf.DUMMYFUNCTION("""COMPUTED_VALUE"""),59221.0)</f>
        <v>59221</v>
      </c>
      <c r="D299" s="2">
        <f t="shared" si="1"/>
        <v>3</v>
      </c>
      <c r="F299" s="1">
        <v>37226.0</v>
      </c>
      <c r="G299" s="2">
        <f t="shared" si="2"/>
        <v>0</v>
      </c>
    </row>
    <row r="300">
      <c r="A300" s="1">
        <v>38663.0</v>
      </c>
      <c r="C300" s="2">
        <f>IFERROR(__xludf.DUMMYFUNCTION("""COMPUTED_VALUE"""),59283.0)</f>
        <v>59283</v>
      </c>
      <c r="D300" s="2">
        <f t="shared" si="1"/>
        <v>1</v>
      </c>
      <c r="F300" s="1">
        <v>37233.0</v>
      </c>
      <c r="G300" s="2">
        <f t="shared" si="2"/>
        <v>0</v>
      </c>
    </row>
    <row r="301">
      <c r="A301" s="1">
        <v>38668.0</v>
      </c>
      <c r="C301" s="2">
        <f>IFERROR(__xludf.DUMMYFUNCTION("""COMPUTED_VALUE"""),59313.0)</f>
        <v>59313</v>
      </c>
      <c r="D301" s="2">
        <f t="shared" si="1"/>
        <v>1</v>
      </c>
      <c r="F301" s="1">
        <v>37257.0</v>
      </c>
      <c r="G301" s="2">
        <f t="shared" si="2"/>
        <v>0</v>
      </c>
    </row>
    <row r="302">
      <c r="A302" s="1">
        <v>38673.0</v>
      </c>
      <c r="C302" s="2">
        <f>IFERROR(__xludf.DUMMYFUNCTION("""COMPUTED_VALUE"""),59340.0)</f>
        <v>59340</v>
      </c>
      <c r="D302" s="2">
        <f t="shared" si="1"/>
        <v>1</v>
      </c>
      <c r="F302" s="1">
        <v>37337.0</v>
      </c>
      <c r="G302" s="2">
        <f t="shared" si="2"/>
        <v>0</v>
      </c>
    </row>
    <row r="303">
      <c r="A303" s="1">
        <v>38805.0</v>
      </c>
      <c r="C303" s="2">
        <f>IFERROR(__xludf.DUMMYFUNCTION("""COMPUTED_VALUE"""),59377.0)</f>
        <v>59377</v>
      </c>
      <c r="D303" s="2">
        <f t="shared" si="1"/>
        <v>1</v>
      </c>
      <c r="F303" s="1">
        <v>37507.0</v>
      </c>
      <c r="G303" s="2">
        <f t="shared" si="2"/>
        <v>0</v>
      </c>
    </row>
    <row r="304">
      <c r="A304" s="1">
        <v>38805.0</v>
      </c>
      <c r="C304" s="2">
        <f>IFERROR(__xludf.DUMMYFUNCTION("""COMPUTED_VALUE"""),59924.0)</f>
        <v>59924</v>
      </c>
      <c r="D304" s="2">
        <f t="shared" si="1"/>
        <v>1</v>
      </c>
      <c r="F304" s="1">
        <v>37653.0</v>
      </c>
      <c r="G304" s="2">
        <f t="shared" si="2"/>
        <v>0</v>
      </c>
    </row>
    <row r="305">
      <c r="A305" s="1">
        <v>38805.0</v>
      </c>
      <c r="C305" s="2">
        <f>IFERROR(__xludf.DUMMYFUNCTION("""COMPUTED_VALUE"""),59954.0)</f>
        <v>59954</v>
      </c>
      <c r="D305" s="2">
        <f t="shared" si="1"/>
        <v>1</v>
      </c>
      <c r="F305" s="1">
        <v>37678.0</v>
      </c>
      <c r="G305" s="2">
        <f t="shared" si="2"/>
        <v>678204</v>
      </c>
    </row>
    <row r="306">
      <c r="A306" s="1">
        <v>38805.0</v>
      </c>
      <c r="C306" s="2">
        <f>IFERROR(__xludf.DUMMYFUNCTION("""COMPUTED_VALUE"""),60039.0)</f>
        <v>60039</v>
      </c>
      <c r="D306" s="2">
        <f t="shared" si="1"/>
        <v>1</v>
      </c>
      <c r="F306" s="1">
        <v>37788.0</v>
      </c>
      <c r="G306" s="2">
        <f t="shared" si="2"/>
        <v>0</v>
      </c>
    </row>
    <row r="307">
      <c r="A307" s="1">
        <v>38805.0</v>
      </c>
      <c r="C307" s="2">
        <f>IFERROR(__xludf.DUMMYFUNCTION("""COMPUTED_VALUE"""),60128.0)</f>
        <v>60128</v>
      </c>
      <c r="D307" s="2">
        <f t="shared" si="1"/>
        <v>9</v>
      </c>
      <c r="F307" s="1">
        <v>37807.0</v>
      </c>
      <c r="G307" s="2">
        <f t="shared" si="2"/>
        <v>0</v>
      </c>
    </row>
    <row r="308">
      <c r="A308" s="1">
        <v>38805.0</v>
      </c>
      <c r="C308" s="2">
        <f>IFERROR(__xludf.DUMMYFUNCTION("""COMPUTED_VALUE"""),60140.0)</f>
        <v>60140</v>
      </c>
      <c r="D308" s="2">
        <f t="shared" si="1"/>
        <v>11</v>
      </c>
      <c r="F308" s="1">
        <v>37843.0</v>
      </c>
      <c r="G308" s="2">
        <f t="shared" si="2"/>
        <v>0</v>
      </c>
    </row>
    <row r="309">
      <c r="A309" s="1">
        <v>38805.0</v>
      </c>
      <c r="C309" s="2">
        <f>IFERROR(__xludf.DUMMYFUNCTION("""COMPUTED_VALUE"""),60165.0)</f>
        <v>60165</v>
      </c>
      <c r="D309" s="2">
        <f t="shared" si="1"/>
        <v>1</v>
      </c>
      <c r="F309" s="1">
        <v>37865.0</v>
      </c>
      <c r="G309" s="2">
        <f t="shared" si="2"/>
        <v>0</v>
      </c>
    </row>
    <row r="310">
      <c r="A310" s="1">
        <v>38805.0</v>
      </c>
      <c r="C310" s="2">
        <f>IFERROR(__xludf.DUMMYFUNCTION("""COMPUTED_VALUE"""),60194.0)</f>
        <v>60194</v>
      </c>
      <c r="D310" s="2">
        <f t="shared" si="1"/>
        <v>1</v>
      </c>
      <c r="F310" s="1">
        <v>37973.0</v>
      </c>
      <c r="G310" s="2">
        <f t="shared" si="2"/>
        <v>0</v>
      </c>
    </row>
    <row r="311">
      <c r="A311" s="1">
        <v>38805.0</v>
      </c>
      <c r="C311" s="2">
        <f>IFERROR(__xludf.DUMMYFUNCTION("""COMPUTED_VALUE"""),60221.0)</f>
        <v>60221</v>
      </c>
      <c r="D311" s="2">
        <f t="shared" si="1"/>
        <v>1</v>
      </c>
      <c r="F311" s="1">
        <v>38017.0</v>
      </c>
      <c r="G311" s="2">
        <f t="shared" si="2"/>
        <v>0</v>
      </c>
    </row>
    <row r="312">
      <c r="A312" s="1">
        <v>38805.0</v>
      </c>
      <c r="C312" s="2">
        <f>IFERROR(__xludf.DUMMYFUNCTION("""COMPUTED_VALUE"""),60279.0)</f>
        <v>60279</v>
      </c>
      <c r="D312" s="2">
        <f t="shared" si="1"/>
        <v>1</v>
      </c>
      <c r="F312" s="1">
        <v>38050.0</v>
      </c>
      <c r="G312" s="2">
        <f t="shared" si="2"/>
        <v>0</v>
      </c>
    </row>
    <row r="313">
      <c r="A313" s="1">
        <v>38805.0</v>
      </c>
      <c r="C313" s="2">
        <f>IFERROR(__xludf.DUMMYFUNCTION("""COMPUTED_VALUE"""),60329.0)</f>
        <v>60329</v>
      </c>
      <c r="D313" s="2">
        <f t="shared" si="1"/>
        <v>1</v>
      </c>
      <c r="F313" s="1">
        <v>38120.0</v>
      </c>
      <c r="G313" s="2">
        <f t="shared" si="2"/>
        <v>0</v>
      </c>
    </row>
    <row r="314">
      <c r="A314" s="1">
        <v>38805.0</v>
      </c>
      <c r="C314" s="2">
        <f>IFERROR(__xludf.DUMMYFUNCTION("""COMPUTED_VALUE"""),60448.0)</f>
        <v>60448</v>
      </c>
      <c r="D314" s="2">
        <f t="shared" si="1"/>
        <v>1</v>
      </c>
      <c r="F314" s="1">
        <v>38226.0</v>
      </c>
      <c r="G314" s="2">
        <f t="shared" si="2"/>
        <v>0</v>
      </c>
    </row>
    <row r="315">
      <c r="A315" s="1">
        <v>38805.0</v>
      </c>
      <c r="C315" s="2">
        <f>IFERROR(__xludf.DUMMYFUNCTION("""COMPUTED_VALUE"""),60472.0)</f>
        <v>60472</v>
      </c>
      <c r="D315" s="2">
        <f t="shared" si="1"/>
        <v>1</v>
      </c>
      <c r="F315" s="1">
        <v>38302.0</v>
      </c>
      <c r="G315" s="2">
        <f t="shared" si="2"/>
        <v>0</v>
      </c>
    </row>
    <row r="316">
      <c r="A316" s="1">
        <v>38805.0</v>
      </c>
      <c r="C316" s="2">
        <f>IFERROR(__xludf.DUMMYFUNCTION("""COMPUTED_VALUE"""),60832.0)</f>
        <v>60832</v>
      </c>
      <c r="D316" s="2">
        <f t="shared" si="1"/>
        <v>1</v>
      </c>
      <c r="F316" s="1">
        <v>38451.0</v>
      </c>
      <c r="G316" s="2">
        <f t="shared" si="2"/>
        <v>0</v>
      </c>
    </row>
    <row r="317">
      <c r="A317" s="1">
        <v>39103.0</v>
      </c>
      <c r="C317" s="2">
        <f>IFERROR(__xludf.DUMMYFUNCTION("""COMPUTED_VALUE"""),61173.0)</f>
        <v>61173</v>
      </c>
      <c r="D317" s="2">
        <f t="shared" si="1"/>
        <v>5</v>
      </c>
      <c r="F317" s="1">
        <v>38454.0</v>
      </c>
      <c r="G317" s="2">
        <f t="shared" si="2"/>
        <v>0</v>
      </c>
    </row>
    <row r="318">
      <c r="A318" s="1">
        <v>39113.0</v>
      </c>
      <c r="C318" s="2">
        <f>IFERROR(__xludf.DUMMYFUNCTION("""COMPUTED_VALUE"""),61423.0)</f>
        <v>61423</v>
      </c>
      <c r="D318" s="2">
        <f t="shared" si="1"/>
        <v>1</v>
      </c>
      <c r="F318" s="1">
        <v>38509.0</v>
      </c>
      <c r="G318" s="2">
        <f t="shared" si="2"/>
        <v>0</v>
      </c>
    </row>
    <row r="319">
      <c r="A319" s="1">
        <v>39170.0</v>
      </c>
      <c r="C319" s="2">
        <f>IFERROR(__xludf.DUMMYFUNCTION("""COMPUTED_VALUE"""),61557.0)</f>
        <v>61557</v>
      </c>
      <c r="D319" s="2">
        <f t="shared" si="1"/>
        <v>1</v>
      </c>
      <c r="F319" s="1">
        <v>38517.0</v>
      </c>
      <c r="G319" s="2">
        <f t="shared" si="2"/>
        <v>0</v>
      </c>
    </row>
    <row r="320">
      <c r="A320" s="1">
        <v>39438.0</v>
      </c>
      <c r="C320" s="2">
        <f>IFERROR(__xludf.DUMMYFUNCTION("""COMPUTED_VALUE"""),61652.0)</f>
        <v>61652</v>
      </c>
      <c r="D320" s="2">
        <f t="shared" si="1"/>
        <v>1</v>
      </c>
      <c r="F320" s="1">
        <v>38591.0</v>
      </c>
      <c r="G320" s="2">
        <f t="shared" si="2"/>
        <v>0</v>
      </c>
    </row>
    <row r="321">
      <c r="A321" s="1">
        <v>39498.0</v>
      </c>
      <c r="C321" s="2">
        <f>IFERROR(__xludf.DUMMYFUNCTION("""COMPUTED_VALUE"""),61804.0)</f>
        <v>61804</v>
      </c>
      <c r="D321" s="2">
        <f t="shared" si="1"/>
        <v>1</v>
      </c>
      <c r="F321" s="1">
        <v>38623.0</v>
      </c>
      <c r="G321" s="2">
        <f t="shared" si="2"/>
        <v>0</v>
      </c>
    </row>
    <row r="322">
      <c r="A322" s="1">
        <v>39579.0</v>
      </c>
      <c r="C322" s="2">
        <f>IFERROR(__xludf.DUMMYFUNCTION("""COMPUTED_VALUE"""),61940.0)</f>
        <v>61940</v>
      </c>
      <c r="D322" s="2">
        <f t="shared" si="1"/>
        <v>1</v>
      </c>
      <c r="F322" s="1">
        <v>38763.0</v>
      </c>
      <c r="G322" s="2">
        <f t="shared" si="2"/>
        <v>0</v>
      </c>
    </row>
    <row r="323">
      <c r="A323" s="1">
        <v>39664.0</v>
      </c>
      <c r="C323" s="2">
        <f>IFERROR(__xludf.DUMMYFUNCTION("""COMPUTED_VALUE"""),62146.0)</f>
        <v>62146</v>
      </c>
      <c r="D323" s="2">
        <f t="shared" si="1"/>
        <v>1</v>
      </c>
      <c r="F323" s="1">
        <v>38805.0</v>
      </c>
      <c r="G323" s="2">
        <f t="shared" si="2"/>
        <v>543270</v>
      </c>
    </row>
    <row r="324">
      <c r="A324" s="1">
        <v>40140.0</v>
      </c>
      <c r="C324" s="2">
        <f>IFERROR(__xludf.DUMMYFUNCTION("""COMPUTED_VALUE"""),62414.0)</f>
        <v>62414</v>
      </c>
      <c r="D324" s="2">
        <f t="shared" si="1"/>
        <v>1</v>
      </c>
      <c r="F324" s="1">
        <v>38842.0</v>
      </c>
      <c r="G324" s="2">
        <f t="shared" si="2"/>
        <v>0</v>
      </c>
    </row>
    <row r="325">
      <c r="A325" s="1">
        <v>40189.0</v>
      </c>
      <c r="C325" s="2">
        <f>IFERROR(__xludf.DUMMYFUNCTION("""COMPUTED_VALUE"""),62648.0)</f>
        <v>62648</v>
      </c>
      <c r="D325" s="2">
        <f t="shared" si="1"/>
        <v>1</v>
      </c>
      <c r="F325" s="1">
        <v>39019.0</v>
      </c>
      <c r="G325" s="2">
        <f t="shared" si="2"/>
        <v>0</v>
      </c>
    </row>
    <row r="326">
      <c r="A326" s="1">
        <v>40253.0</v>
      </c>
      <c r="C326" s="2">
        <f>IFERROR(__xludf.DUMMYFUNCTION("""COMPUTED_VALUE"""),62779.0)</f>
        <v>62779</v>
      </c>
      <c r="D326" s="2">
        <f t="shared" si="1"/>
        <v>1</v>
      </c>
      <c r="F326" s="1">
        <v>39056.0</v>
      </c>
      <c r="G326" s="2">
        <f t="shared" si="2"/>
        <v>0</v>
      </c>
    </row>
    <row r="327">
      <c r="A327" s="1">
        <v>40472.0</v>
      </c>
      <c r="C327" s="2">
        <f>IFERROR(__xludf.DUMMYFUNCTION("""COMPUTED_VALUE"""),62818.0)</f>
        <v>62818</v>
      </c>
      <c r="D327" s="2">
        <f t="shared" si="1"/>
        <v>1</v>
      </c>
      <c r="F327" s="1">
        <v>39127.0</v>
      </c>
      <c r="G327" s="2">
        <f t="shared" si="2"/>
        <v>0</v>
      </c>
    </row>
    <row r="328">
      <c r="A328" s="1">
        <v>40775.0</v>
      </c>
      <c r="C328" s="2">
        <f>IFERROR(__xludf.DUMMYFUNCTION("""COMPUTED_VALUE"""),63079.0)</f>
        <v>63079</v>
      </c>
      <c r="D328" s="2">
        <f t="shared" si="1"/>
        <v>1</v>
      </c>
      <c r="F328" s="1">
        <v>39153.0</v>
      </c>
      <c r="G328" s="2">
        <f t="shared" si="2"/>
        <v>0</v>
      </c>
    </row>
    <row r="329">
      <c r="A329" s="1">
        <v>41393.0</v>
      </c>
      <c r="C329" s="2">
        <f>IFERROR(__xludf.DUMMYFUNCTION("""COMPUTED_VALUE"""),63113.0)</f>
        <v>63113</v>
      </c>
      <c r="D329" s="2">
        <f t="shared" si="1"/>
        <v>1</v>
      </c>
      <c r="F329" s="1">
        <v>39206.0</v>
      </c>
      <c r="G329" s="2">
        <f t="shared" si="2"/>
        <v>0</v>
      </c>
    </row>
    <row r="330">
      <c r="A330" s="1">
        <v>41393.0</v>
      </c>
      <c r="C330" s="2">
        <f>IFERROR(__xludf.DUMMYFUNCTION("""COMPUTED_VALUE"""),63209.0)</f>
        <v>63209</v>
      </c>
      <c r="D330" s="2">
        <f t="shared" si="1"/>
        <v>1</v>
      </c>
      <c r="F330" s="1">
        <v>39385.0</v>
      </c>
      <c r="G330" s="2">
        <f t="shared" si="2"/>
        <v>0</v>
      </c>
    </row>
    <row r="331">
      <c r="A331" s="1">
        <v>41393.0</v>
      </c>
      <c r="C331" s="2">
        <f>IFERROR(__xludf.DUMMYFUNCTION("""COMPUTED_VALUE"""),63270.0)</f>
        <v>63270</v>
      </c>
      <c r="D331" s="2">
        <f t="shared" si="1"/>
        <v>1</v>
      </c>
      <c r="F331" s="1">
        <v>39472.0</v>
      </c>
      <c r="G331" s="2">
        <f t="shared" si="2"/>
        <v>0</v>
      </c>
    </row>
    <row r="332">
      <c r="A332" s="1">
        <v>41393.0</v>
      </c>
      <c r="C332" s="2">
        <f>IFERROR(__xludf.DUMMYFUNCTION("""COMPUTED_VALUE"""),63532.0)</f>
        <v>63532</v>
      </c>
      <c r="D332" s="2">
        <f t="shared" si="1"/>
        <v>1</v>
      </c>
      <c r="F332" s="1">
        <v>40026.0</v>
      </c>
      <c r="G332" s="2">
        <f t="shared" si="2"/>
        <v>0</v>
      </c>
    </row>
    <row r="333">
      <c r="A333" s="1">
        <v>41393.0</v>
      </c>
      <c r="C333" s="2">
        <f>IFERROR(__xludf.DUMMYFUNCTION("""COMPUTED_VALUE"""),63953.0)</f>
        <v>63953</v>
      </c>
      <c r="D333" s="2">
        <f t="shared" si="1"/>
        <v>5</v>
      </c>
      <c r="F333" s="1">
        <v>40240.0</v>
      </c>
      <c r="G333" s="2">
        <f t="shared" si="2"/>
        <v>0</v>
      </c>
    </row>
    <row r="334">
      <c r="A334" s="1">
        <v>41393.0</v>
      </c>
      <c r="C334" s="2">
        <f>IFERROR(__xludf.DUMMYFUNCTION("""COMPUTED_VALUE"""),64107.0)</f>
        <v>64107</v>
      </c>
      <c r="D334" s="2">
        <f t="shared" si="1"/>
        <v>1</v>
      </c>
      <c r="F334" s="1">
        <v>40337.0</v>
      </c>
      <c r="G334" s="2">
        <f t="shared" si="2"/>
        <v>0</v>
      </c>
    </row>
    <row r="335">
      <c r="A335" s="1">
        <v>41393.0</v>
      </c>
      <c r="C335" s="2">
        <f>IFERROR(__xludf.DUMMYFUNCTION("""COMPUTED_VALUE"""),64263.0)</f>
        <v>64263</v>
      </c>
      <c r="D335" s="2">
        <f t="shared" si="1"/>
        <v>1</v>
      </c>
      <c r="F335" s="1">
        <v>40482.0</v>
      </c>
      <c r="G335" s="2">
        <f t="shared" si="2"/>
        <v>0</v>
      </c>
    </row>
    <row r="336">
      <c r="A336" s="1">
        <v>41393.0</v>
      </c>
      <c r="C336" s="2">
        <f>IFERROR(__xludf.DUMMYFUNCTION("""COMPUTED_VALUE"""),64493.0)</f>
        <v>64493</v>
      </c>
      <c r="D336" s="2">
        <f t="shared" si="1"/>
        <v>1</v>
      </c>
      <c r="F336" s="1">
        <v>40653.0</v>
      </c>
      <c r="G336" s="2">
        <f t="shared" si="2"/>
        <v>0</v>
      </c>
    </row>
    <row r="337">
      <c r="A337" s="1">
        <v>41393.0</v>
      </c>
      <c r="C337" s="2">
        <f>IFERROR(__xludf.DUMMYFUNCTION("""COMPUTED_VALUE"""),64574.0)</f>
        <v>64574</v>
      </c>
      <c r="D337" s="2">
        <f t="shared" si="1"/>
        <v>1</v>
      </c>
      <c r="F337" s="1">
        <v>40727.0</v>
      </c>
      <c r="G337" s="2">
        <f t="shared" si="2"/>
        <v>0</v>
      </c>
    </row>
    <row r="338">
      <c r="A338" s="1">
        <v>41393.0</v>
      </c>
      <c r="C338" s="2">
        <f>IFERROR(__xludf.DUMMYFUNCTION("""COMPUTED_VALUE"""),64584.0)</f>
        <v>64584</v>
      </c>
      <c r="D338" s="2">
        <f t="shared" si="1"/>
        <v>1</v>
      </c>
      <c r="F338" s="1">
        <v>40780.0</v>
      </c>
      <c r="G338" s="2">
        <f t="shared" si="2"/>
        <v>0</v>
      </c>
    </row>
    <row r="339">
      <c r="A339" s="1">
        <v>41393.0</v>
      </c>
      <c r="C339" s="2">
        <f>IFERROR(__xludf.DUMMYFUNCTION("""COMPUTED_VALUE"""),64748.0)</f>
        <v>64748</v>
      </c>
      <c r="D339" s="2">
        <f t="shared" si="1"/>
        <v>1</v>
      </c>
      <c r="F339" s="1">
        <v>40854.0</v>
      </c>
      <c r="G339" s="2">
        <f t="shared" si="2"/>
        <v>0</v>
      </c>
    </row>
    <row r="340">
      <c r="A340" s="1">
        <v>41525.0</v>
      </c>
      <c r="C340" s="2">
        <f>IFERROR(__xludf.DUMMYFUNCTION("""COMPUTED_VALUE"""),65121.0)</f>
        <v>65121</v>
      </c>
      <c r="D340" s="2">
        <f t="shared" si="1"/>
        <v>1</v>
      </c>
      <c r="F340" s="1">
        <v>41023.0</v>
      </c>
      <c r="G340" s="2">
        <f t="shared" si="2"/>
        <v>0</v>
      </c>
    </row>
    <row r="341">
      <c r="A341" s="1">
        <v>41708.0</v>
      </c>
      <c r="C341" s="2">
        <f>IFERROR(__xludf.DUMMYFUNCTION("""COMPUTED_VALUE"""),65414.0)</f>
        <v>65414</v>
      </c>
      <c r="D341" s="2">
        <f t="shared" si="1"/>
        <v>1</v>
      </c>
      <c r="F341" s="1">
        <v>41244.0</v>
      </c>
      <c r="G341" s="2">
        <f t="shared" si="2"/>
        <v>0</v>
      </c>
    </row>
    <row r="342">
      <c r="A342" s="1">
        <v>41716.0</v>
      </c>
      <c r="C342" s="2">
        <f>IFERROR(__xludf.DUMMYFUNCTION("""COMPUTED_VALUE"""),65813.0)</f>
        <v>65813</v>
      </c>
      <c r="D342" s="2">
        <f t="shared" si="1"/>
        <v>1</v>
      </c>
      <c r="F342" s="1">
        <v>41279.0</v>
      </c>
      <c r="G342" s="2">
        <f t="shared" si="2"/>
        <v>0</v>
      </c>
    </row>
    <row r="343">
      <c r="A343" s="1">
        <v>41829.0</v>
      </c>
      <c r="C343" s="2">
        <f>IFERROR(__xludf.DUMMYFUNCTION("""COMPUTED_VALUE"""),65838.0)</f>
        <v>65838</v>
      </c>
      <c r="D343" s="2">
        <f t="shared" si="1"/>
        <v>1</v>
      </c>
      <c r="F343" s="1">
        <v>41356.0</v>
      </c>
      <c r="G343" s="2">
        <f t="shared" si="2"/>
        <v>0</v>
      </c>
    </row>
    <row r="344">
      <c r="A344" s="1">
        <v>42025.0</v>
      </c>
      <c r="C344" s="2">
        <f>IFERROR(__xludf.DUMMYFUNCTION("""COMPUTED_VALUE"""),65918.0)</f>
        <v>65918</v>
      </c>
      <c r="D344" s="2">
        <f t="shared" si="1"/>
        <v>20</v>
      </c>
      <c r="F344" s="1">
        <v>41393.0</v>
      </c>
      <c r="G344" s="2">
        <f t="shared" si="2"/>
        <v>455323</v>
      </c>
    </row>
    <row r="345">
      <c r="A345" s="1">
        <v>42025.0</v>
      </c>
      <c r="C345" s="2">
        <f>IFERROR(__xludf.DUMMYFUNCTION("""COMPUTED_VALUE"""),66011.0)</f>
        <v>66011</v>
      </c>
      <c r="D345" s="2">
        <f t="shared" si="1"/>
        <v>1</v>
      </c>
      <c r="F345" s="1">
        <v>41534.0</v>
      </c>
      <c r="G345" s="2">
        <f t="shared" si="2"/>
        <v>0</v>
      </c>
    </row>
    <row r="346">
      <c r="A346" s="1">
        <v>42025.0</v>
      </c>
      <c r="C346" s="2">
        <f>IFERROR(__xludf.DUMMYFUNCTION("""COMPUTED_VALUE"""),67189.0)</f>
        <v>67189</v>
      </c>
      <c r="D346" s="2">
        <f t="shared" si="1"/>
        <v>1</v>
      </c>
      <c r="F346" s="1">
        <v>41669.0</v>
      </c>
      <c r="G346" s="2">
        <f t="shared" si="2"/>
        <v>0</v>
      </c>
    </row>
    <row r="347">
      <c r="A347" s="1">
        <v>42025.0</v>
      </c>
      <c r="C347" s="2">
        <f>IFERROR(__xludf.DUMMYFUNCTION("""COMPUTED_VALUE"""),67302.0)</f>
        <v>67302</v>
      </c>
      <c r="D347" s="2">
        <f t="shared" si="1"/>
        <v>1</v>
      </c>
      <c r="F347" s="1">
        <v>41699.0</v>
      </c>
      <c r="G347" s="2">
        <f t="shared" si="2"/>
        <v>0</v>
      </c>
    </row>
    <row r="348">
      <c r="A348" s="1">
        <v>42025.0</v>
      </c>
      <c r="C348" s="2">
        <f>IFERROR(__xludf.DUMMYFUNCTION("""COMPUTED_VALUE"""),67320.0)</f>
        <v>67320</v>
      </c>
      <c r="D348" s="2">
        <f t="shared" si="1"/>
        <v>1</v>
      </c>
      <c r="F348" s="1">
        <v>41786.0</v>
      </c>
      <c r="G348" s="2">
        <f t="shared" si="2"/>
        <v>0</v>
      </c>
    </row>
    <row r="349">
      <c r="A349" s="1">
        <v>42025.0</v>
      </c>
      <c r="C349" s="2">
        <f>IFERROR(__xludf.DUMMYFUNCTION("""COMPUTED_VALUE"""),67569.0)</f>
        <v>67569</v>
      </c>
      <c r="D349" s="2">
        <f t="shared" si="1"/>
        <v>1</v>
      </c>
      <c r="F349" s="1">
        <v>41795.0</v>
      </c>
      <c r="G349" s="2">
        <f t="shared" si="2"/>
        <v>0</v>
      </c>
    </row>
    <row r="350">
      <c r="A350" s="1">
        <v>42025.0</v>
      </c>
      <c r="C350" s="2">
        <f>IFERROR(__xludf.DUMMYFUNCTION("""COMPUTED_VALUE"""),67721.0)</f>
        <v>67721</v>
      </c>
      <c r="D350" s="2">
        <f t="shared" si="1"/>
        <v>7</v>
      </c>
      <c r="F350" s="1">
        <v>41944.0</v>
      </c>
      <c r="G350" s="2">
        <f t="shared" si="2"/>
        <v>0</v>
      </c>
    </row>
    <row r="351">
      <c r="A351" s="1">
        <v>42025.0</v>
      </c>
      <c r="C351" s="2">
        <f>IFERROR(__xludf.DUMMYFUNCTION("""COMPUTED_VALUE"""),67862.0)</f>
        <v>67862</v>
      </c>
      <c r="D351" s="2">
        <f t="shared" si="1"/>
        <v>1</v>
      </c>
      <c r="F351" s="1">
        <v>42025.0</v>
      </c>
      <c r="G351" s="2">
        <f t="shared" si="2"/>
        <v>504300</v>
      </c>
    </row>
    <row r="352">
      <c r="A352" s="1">
        <v>42025.0</v>
      </c>
      <c r="C352" s="2">
        <f>IFERROR(__xludf.DUMMYFUNCTION("""COMPUTED_VALUE"""),68060.0)</f>
        <v>68060</v>
      </c>
      <c r="D352" s="2">
        <f t="shared" si="1"/>
        <v>1</v>
      </c>
      <c r="F352" s="1">
        <v>42055.0</v>
      </c>
      <c r="G352" s="2">
        <f t="shared" si="2"/>
        <v>0</v>
      </c>
    </row>
    <row r="353">
      <c r="A353" s="1">
        <v>42025.0</v>
      </c>
      <c r="C353" s="2">
        <f>IFERROR(__xludf.DUMMYFUNCTION("""COMPUTED_VALUE"""),68115.0)</f>
        <v>68115</v>
      </c>
      <c r="D353" s="2">
        <f t="shared" si="1"/>
        <v>1</v>
      </c>
      <c r="F353" s="1">
        <v>42064.0</v>
      </c>
      <c r="G353" s="2">
        <f t="shared" si="2"/>
        <v>0</v>
      </c>
    </row>
    <row r="354">
      <c r="A354" s="1">
        <v>42025.0</v>
      </c>
      <c r="C354" s="2">
        <f>IFERROR(__xludf.DUMMYFUNCTION("""COMPUTED_VALUE"""),68164.0)</f>
        <v>68164</v>
      </c>
      <c r="D354" s="2">
        <f t="shared" si="1"/>
        <v>1</v>
      </c>
      <c r="F354" s="1">
        <v>42076.0</v>
      </c>
      <c r="G354" s="2">
        <f t="shared" si="2"/>
        <v>0</v>
      </c>
    </row>
    <row r="355">
      <c r="A355" s="1">
        <v>42025.0</v>
      </c>
      <c r="C355" s="2">
        <f>IFERROR(__xludf.DUMMYFUNCTION("""COMPUTED_VALUE"""),68295.0)</f>
        <v>68295</v>
      </c>
      <c r="D355" s="2">
        <f t="shared" si="1"/>
        <v>1</v>
      </c>
      <c r="F355" s="1">
        <v>42079.0</v>
      </c>
      <c r="G355" s="2">
        <f t="shared" si="2"/>
        <v>0</v>
      </c>
    </row>
    <row r="356">
      <c r="A356" s="1">
        <v>42041.0</v>
      </c>
      <c r="C356" s="2">
        <f>IFERROR(__xludf.DUMMYFUNCTION("""COMPUTED_VALUE"""),68317.0)</f>
        <v>68317</v>
      </c>
      <c r="D356" s="2">
        <f t="shared" si="1"/>
        <v>1</v>
      </c>
      <c r="F356" s="1">
        <v>42163.0</v>
      </c>
      <c r="G356" s="2">
        <f t="shared" si="2"/>
        <v>0</v>
      </c>
    </row>
    <row r="357">
      <c r="A357" s="1">
        <v>42100.0</v>
      </c>
      <c r="C357" s="2">
        <f>IFERROR(__xludf.DUMMYFUNCTION("""COMPUTED_VALUE"""),68436.0)</f>
        <v>68436</v>
      </c>
      <c r="D357" s="2">
        <f t="shared" si="1"/>
        <v>20</v>
      </c>
      <c r="F357" s="1">
        <v>42298.0</v>
      </c>
      <c r="G357" s="2">
        <f t="shared" si="2"/>
        <v>0</v>
      </c>
    </row>
    <row r="358">
      <c r="A358" s="1">
        <v>42216.0</v>
      </c>
      <c r="C358" s="2">
        <f>IFERROR(__xludf.DUMMYFUNCTION("""COMPUTED_VALUE"""),68602.0)</f>
        <v>68602</v>
      </c>
      <c r="D358" s="2">
        <f t="shared" si="1"/>
        <v>1</v>
      </c>
      <c r="F358" s="1">
        <v>42322.0</v>
      </c>
      <c r="G358" s="2">
        <f t="shared" si="2"/>
        <v>0</v>
      </c>
    </row>
    <row r="359">
      <c r="A359" s="1">
        <v>42303.0</v>
      </c>
      <c r="C359" s="2">
        <f>IFERROR(__xludf.DUMMYFUNCTION("""COMPUTED_VALUE"""),68631.0)</f>
        <v>68631</v>
      </c>
      <c r="D359" s="2">
        <f t="shared" si="1"/>
        <v>1</v>
      </c>
      <c r="F359" s="1">
        <v>42491.0</v>
      </c>
      <c r="G359" s="2">
        <f t="shared" si="2"/>
        <v>0</v>
      </c>
    </row>
    <row r="360">
      <c r="A360" s="1">
        <v>42326.0</v>
      </c>
      <c r="C360" s="2">
        <f>IFERROR(__xludf.DUMMYFUNCTION("""COMPUTED_VALUE"""),68914.0)</f>
        <v>68914</v>
      </c>
      <c r="D360" s="2">
        <f t="shared" si="1"/>
        <v>1</v>
      </c>
      <c r="F360" s="1">
        <v>42695.0</v>
      </c>
      <c r="G360" s="2">
        <f t="shared" si="2"/>
        <v>384255</v>
      </c>
    </row>
    <row r="361">
      <c r="A361" s="1">
        <v>42402.0</v>
      </c>
      <c r="C361" s="2">
        <f>IFERROR(__xludf.DUMMYFUNCTION("""COMPUTED_VALUE"""),68991.0)</f>
        <v>68991</v>
      </c>
      <c r="D361" s="2">
        <f t="shared" si="1"/>
        <v>1</v>
      </c>
      <c r="F361" s="1">
        <v>42752.0</v>
      </c>
      <c r="G361" s="2">
        <f t="shared" si="2"/>
        <v>0</v>
      </c>
    </row>
    <row r="362">
      <c r="A362" s="1">
        <v>42501.0</v>
      </c>
      <c r="C362" s="2">
        <f>IFERROR(__xludf.DUMMYFUNCTION("""COMPUTED_VALUE"""),69247.0)</f>
        <v>69247</v>
      </c>
      <c r="D362" s="2">
        <f t="shared" si="1"/>
        <v>1</v>
      </c>
      <c r="F362" s="1">
        <v>42770.0</v>
      </c>
      <c r="G362" s="2">
        <f t="shared" si="2"/>
        <v>0</v>
      </c>
    </row>
    <row r="363">
      <c r="A363" s="1">
        <v>42695.0</v>
      </c>
      <c r="C363" s="2">
        <f>IFERROR(__xludf.DUMMYFUNCTION("""COMPUTED_VALUE"""),69516.0)</f>
        <v>69516</v>
      </c>
      <c r="D363" s="2">
        <f t="shared" si="1"/>
        <v>1</v>
      </c>
      <c r="F363" s="1">
        <v>42871.0</v>
      </c>
      <c r="G363" s="2">
        <f t="shared" si="2"/>
        <v>0</v>
      </c>
    </row>
    <row r="364">
      <c r="A364" s="1">
        <v>42695.0</v>
      </c>
      <c r="C364" s="2">
        <f>IFERROR(__xludf.DUMMYFUNCTION("""COMPUTED_VALUE"""),69851.0)</f>
        <v>69851</v>
      </c>
      <c r="D364" s="2">
        <f t="shared" si="1"/>
        <v>1</v>
      </c>
      <c r="F364" s="1">
        <v>42901.0</v>
      </c>
      <c r="G364" s="2">
        <f t="shared" si="2"/>
        <v>0</v>
      </c>
    </row>
    <row r="365">
      <c r="A365" s="1">
        <v>42695.0</v>
      </c>
      <c r="C365" s="2">
        <f>IFERROR(__xludf.DUMMYFUNCTION("""COMPUTED_VALUE"""),69985.0)</f>
        <v>69985</v>
      </c>
      <c r="D365" s="2">
        <f t="shared" si="1"/>
        <v>1</v>
      </c>
      <c r="F365" s="1">
        <v>43009.0</v>
      </c>
      <c r="G365" s="2">
        <f t="shared" si="2"/>
        <v>0</v>
      </c>
    </row>
    <row r="366">
      <c r="A366" s="1">
        <v>42695.0</v>
      </c>
      <c r="C366" s="2">
        <f>IFERROR(__xludf.DUMMYFUNCTION("""COMPUTED_VALUE"""),70174.0)</f>
        <v>70174</v>
      </c>
      <c r="D366" s="2">
        <f t="shared" si="1"/>
        <v>1</v>
      </c>
      <c r="F366" s="1">
        <v>43092.0</v>
      </c>
      <c r="G366" s="2">
        <f t="shared" si="2"/>
        <v>0</v>
      </c>
    </row>
    <row r="367">
      <c r="A367" s="1">
        <v>42695.0</v>
      </c>
      <c r="C367" s="2">
        <f>IFERROR(__xludf.DUMMYFUNCTION("""COMPUTED_VALUE"""),70364.0)</f>
        <v>70364</v>
      </c>
      <c r="D367" s="2">
        <f t="shared" si="1"/>
        <v>1</v>
      </c>
      <c r="F367" s="1">
        <v>43126.0</v>
      </c>
      <c r="G367" s="2">
        <f t="shared" si="2"/>
        <v>0</v>
      </c>
    </row>
    <row r="368">
      <c r="A368" s="1">
        <v>42695.0</v>
      </c>
      <c r="C368" s="2">
        <f>IFERROR(__xludf.DUMMYFUNCTION("""COMPUTED_VALUE"""),70489.0)</f>
        <v>70489</v>
      </c>
      <c r="D368" s="2">
        <f t="shared" si="1"/>
        <v>1</v>
      </c>
      <c r="F368" s="1">
        <v>43152.0</v>
      </c>
      <c r="G368" s="2">
        <f t="shared" si="2"/>
        <v>0</v>
      </c>
    </row>
    <row r="369">
      <c r="A369" s="1">
        <v>42695.0</v>
      </c>
      <c r="C369" s="2">
        <f>IFERROR(__xludf.DUMMYFUNCTION("""COMPUTED_VALUE"""),70838.0)</f>
        <v>70838</v>
      </c>
      <c r="D369" s="2">
        <f t="shared" si="1"/>
        <v>1</v>
      </c>
      <c r="F369" s="1">
        <v>43211.0</v>
      </c>
      <c r="G369" s="2">
        <f t="shared" si="2"/>
        <v>0</v>
      </c>
    </row>
    <row r="370">
      <c r="A370" s="1">
        <v>42695.0</v>
      </c>
      <c r="C370" s="2">
        <f>IFERROR(__xludf.DUMMYFUNCTION("""COMPUTED_VALUE"""),71052.0)</f>
        <v>71052</v>
      </c>
      <c r="D370" s="2">
        <f t="shared" si="1"/>
        <v>1</v>
      </c>
      <c r="F370" s="1">
        <v>43230.0</v>
      </c>
      <c r="G370" s="2">
        <f t="shared" si="2"/>
        <v>0</v>
      </c>
    </row>
    <row r="371">
      <c r="A371" s="1">
        <v>42695.0</v>
      </c>
      <c r="C371" s="2">
        <f>IFERROR(__xludf.DUMMYFUNCTION("""COMPUTED_VALUE"""),71364.0)</f>
        <v>71364</v>
      </c>
      <c r="D371" s="2">
        <f t="shared" si="1"/>
        <v>1</v>
      </c>
      <c r="F371" s="1">
        <v>43282.0</v>
      </c>
      <c r="G371" s="2">
        <f t="shared" si="2"/>
        <v>0</v>
      </c>
    </row>
    <row r="372">
      <c r="A372" s="1">
        <v>42723.0</v>
      </c>
      <c r="C372" s="2">
        <f>IFERROR(__xludf.DUMMYFUNCTION("""COMPUTED_VALUE"""),71492.0)</f>
        <v>71492</v>
      </c>
      <c r="D372" s="2">
        <f t="shared" si="1"/>
        <v>1</v>
      </c>
      <c r="F372" s="1">
        <v>43695.0</v>
      </c>
      <c r="G372" s="2">
        <f t="shared" si="2"/>
        <v>0</v>
      </c>
    </row>
    <row r="373">
      <c r="A373" s="1">
        <v>42936.0</v>
      </c>
      <c r="C373" s="2">
        <f>IFERROR(__xludf.DUMMYFUNCTION("""COMPUTED_VALUE"""),71538.0)</f>
        <v>71538</v>
      </c>
      <c r="D373" s="2">
        <f t="shared" si="1"/>
        <v>1</v>
      </c>
      <c r="F373" s="1">
        <v>43832.0</v>
      </c>
      <c r="G373" s="2">
        <f t="shared" si="2"/>
        <v>0</v>
      </c>
    </row>
    <row r="374">
      <c r="A374" s="1">
        <v>43122.0</v>
      </c>
      <c r="C374" s="2">
        <f>IFERROR(__xludf.DUMMYFUNCTION("""COMPUTED_VALUE"""),71544.0)</f>
        <v>71544</v>
      </c>
      <c r="D374" s="2">
        <f t="shared" si="1"/>
        <v>1</v>
      </c>
      <c r="F374" s="1">
        <v>43847.0</v>
      </c>
      <c r="G374" s="2">
        <f t="shared" si="2"/>
        <v>570011</v>
      </c>
    </row>
    <row r="375">
      <c r="A375" s="1">
        <v>43136.0</v>
      </c>
      <c r="C375" s="2">
        <f>IFERROR(__xludf.DUMMYFUNCTION("""COMPUTED_VALUE"""),71634.0)</f>
        <v>71634</v>
      </c>
      <c r="D375" s="2">
        <f t="shared" si="1"/>
        <v>1</v>
      </c>
      <c r="F375" s="1">
        <v>43950.0</v>
      </c>
      <c r="G375" s="2">
        <f t="shared" si="2"/>
        <v>0</v>
      </c>
    </row>
    <row r="376">
      <c r="A376" s="1">
        <v>43214.0</v>
      </c>
      <c r="C376" s="2">
        <f>IFERROR(__xludf.DUMMYFUNCTION("""COMPUTED_VALUE"""),72139.0)</f>
        <v>72139</v>
      </c>
      <c r="D376" s="2">
        <f t="shared" si="1"/>
        <v>1</v>
      </c>
      <c r="F376" s="1">
        <v>44092.0</v>
      </c>
      <c r="G376" s="2">
        <f t="shared" si="2"/>
        <v>0</v>
      </c>
    </row>
    <row r="377">
      <c r="A377" s="1">
        <v>43399.0</v>
      </c>
      <c r="C377" s="2">
        <f>IFERROR(__xludf.DUMMYFUNCTION("""COMPUTED_VALUE"""),72346.0)</f>
        <v>72346</v>
      </c>
      <c r="D377" s="2">
        <f t="shared" si="1"/>
        <v>1</v>
      </c>
      <c r="F377" s="1">
        <v>44094.0</v>
      </c>
      <c r="G377" s="2">
        <f t="shared" si="2"/>
        <v>0</v>
      </c>
    </row>
    <row r="378">
      <c r="A378" s="1">
        <v>43679.0</v>
      </c>
      <c r="C378" s="2">
        <f>IFERROR(__xludf.DUMMYFUNCTION("""COMPUTED_VALUE"""),72398.0)</f>
        <v>72398</v>
      </c>
      <c r="D378" s="2">
        <f t="shared" si="1"/>
        <v>1</v>
      </c>
      <c r="F378" s="1">
        <v>44104.0</v>
      </c>
      <c r="G378" s="2">
        <f t="shared" si="2"/>
        <v>0</v>
      </c>
    </row>
    <row r="379">
      <c r="A379" s="1">
        <v>43714.0</v>
      </c>
      <c r="C379" s="2">
        <f>IFERROR(__xludf.DUMMYFUNCTION("""COMPUTED_VALUE"""),72435.0)</f>
        <v>72435</v>
      </c>
      <c r="D379" s="2">
        <f t="shared" si="1"/>
        <v>1</v>
      </c>
      <c r="F379" s="1">
        <v>44105.0</v>
      </c>
      <c r="G379" s="2">
        <f t="shared" si="2"/>
        <v>0</v>
      </c>
    </row>
    <row r="380">
      <c r="A380" s="1">
        <v>43847.0</v>
      </c>
      <c r="C380" s="2">
        <f>IFERROR(__xludf.DUMMYFUNCTION("""COMPUTED_VALUE"""),72460.0)</f>
        <v>72460</v>
      </c>
      <c r="D380" s="2">
        <f t="shared" si="1"/>
        <v>1</v>
      </c>
      <c r="F380" s="1">
        <v>44197.0</v>
      </c>
      <c r="G380" s="2">
        <f t="shared" si="2"/>
        <v>0</v>
      </c>
    </row>
    <row r="381">
      <c r="A381" s="1">
        <v>43847.0</v>
      </c>
      <c r="C381" s="2">
        <f>IFERROR(__xludf.DUMMYFUNCTION("""COMPUTED_VALUE"""),72495.0)</f>
        <v>72495</v>
      </c>
      <c r="D381" s="2">
        <f t="shared" si="1"/>
        <v>8</v>
      </c>
      <c r="F381" s="1">
        <v>44315.0</v>
      </c>
      <c r="G381" s="2">
        <f t="shared" si="2"/>
        <v>0</v>
      </c>
    </row>
    <row r="382">
      <c r="A382" s="1">
        <v>43847.0</v>
      </c>
      <c r="C382" s="2">
        <f>IFERROR(__xludf.DUMMYFUNCTION("""COMPUTED_VALUE"""),72709.0)</f>
        <v>72709</v>
      </c>
      <c r="D382" s="2">
        <f t="shared" si="1"/>
        <v>1</v>
      </c>
      <c r="F382" s="1">
        <v>44368.0</v>
      </c>
      <c r="G382" s="2">
        <f t="shared" si="2"/>
        <v>798624</v>
      </c>
    </row>
    <row r="383">
      <c r="A383" s="1">
        <v>43847.0</v>
      </c>
      <c r="C383" s="2">
        <f>IFERROR(__xludf.DUMMYFUNCTION("""COMPUTED_VALUE"""),73415.0)</f>
        <v>73415</v>
      </c>
      <c r="D383" s="2">
        <f t="shared" si="1"/>
        <v>1</v>
      </c>
      <c r="F383" s="1">
        <v>44387.0</v>
      </c>
      <c r="G383" s="2">
        <f t="shared" si="2"/>
        <v>0</v>
      </c>
    </row>
    <row r="384">
      <c r="A384" s="1">
        <v>43847.0</v>
      </c>
      <c r="C384" s="2">
        <f>IFERROR(__xludf.DUMMYFUNCTION("""COMPUTED_VALUE"""),73575.0)</f>
        <v>73575</v>
      </c>
      <c r="D384" s="2">
        <f t="shared" si="1"/>
        <v>1</v>
      </c>
      <c r="F384" s="1">
        <v>44403.0</v>
      </c>
      <c r="G384" s="2">
        <f t="shared" si="2"/>
        <v>0</v>
      </c>
    </row>
    <row r="385">
      <c r="A385" s="1">
        <v>43847.0</v>
      </c>
      <c r="C385" s="2">
        <f>IFERROR(__xludf.DUMMYFUNCTION("""COMPUTED_VALUE"""),73771.0)</f>
        <v>73771</v>
      </c>
      <c r="D385" s="2">
        <f t="shared" si="1"/>
        <v>14</v>
      </c>
      <c r="F385" s="1">
        <v>44413.0</v>
      </c>
      <c r="G385" s="2">
        <f t="shared" si="2"/>
        <v>0</v>
      </c>
    </row>
    <row r="386">
      <c r="A386" s="1">
        <v>43847.0</v>
      </c>
      <c r="C386" s="2">
        <f>IFERROR(__xludf.DUMMYFUNCTION("""COMPUTED_VALUE"""),73886.0)</f>
        <v>73886</v>
      </c>
      <c r="D386" s="2">
        <f t="shared" si="1"/>
        <v>1</v>
      </c>
      <c r="F386" s="1">
        <v>44531.0</v>
      </c>
      <c r="G386" s="2">
        <f t="shared" si="2"/>
        <v>0</v>
      </c>
    </row>
    <row r="387">
      <c r="A387" s="1">
        <v>43847.0</v>
      </c>
      <c r="C387" s="2">
        <f>IFERROR(__xludf.DUMMYFUNCTION("""COMPUTED_VALUE"""),73920.0)</f>
        <v>73920</v>
      </c>
      <c r="D387" s="2">
        <f t="shared" si="1"/>
        <v>1</v>
      </c>
      <c r="F387" s="1">
        <v>44708.0</v>
      </c>
      <c r="G387" s="2">
        <f t="shared" si="2"/>
        <v>0</v>
      </c>
    </row>
    <row r="388">
      <c r="A388" s="1">
        <v>43847.0</v>
      </c>
      <c r="C388" s="2">
        <f>IFERROR(__xludf.DUMMYFUNCTION("""COMPUTED_VALUE"""),74025.0)</f>
        <v>74025</v>
      </c>
      <c r="D388" s="2">
        <f t="shared" si="1"/>
        <v>1</v>
      </c>
      <c r="F388" s="1">
        <v>44729.0</v>
      </c>
      <c r="G388" s="2">
        <f t="shared" si="2"/>
        <v>0</v>
      </c>
    </row>
    <row r="389">
      <c r="A389" s="1">
        <v>43847.0</v>
      </c>
      <c r="C389" s="2">
        <f>IFERROR(__xludf.DUMMYFUNCTION("""COMPUTED_VALUE"""),74064.0)</f>
        <v>74064</v>
      </c>
      <c r="D389" s="2">
        <f t="shared" si="1"/>
        <v>1</v>
      </c>
      <c r="F389" s="1">
        <v>44746.0</v>
      </c>
      <c r="G389" s="2">
        <f t="shared" si="2"/>
        <v>0</v>
      </c>
    </row>
    <row r="390">
      <c r="A390" s="1">
        <v>43847.0</v>
      </c>
      <c r="C390" s="2">
        <f>IFERROR(__xludf.DUMMYFUNCTION("""COMPUTED_VALUE"""),74181.0)</f>
        <v>74181</v>
      </c>
      <c r="D390" s="2">
        <f t="shared" si="1"/>
        <v>1</v>
      </c>
      <c r="F390" s="1">
        <v>44841.0</v>
      </c>
      <c r="G390" s="2">
        <f t="shared" si="2"/>
        <v>0</v>
      </c>
    </row>
    <row r="391">
      <c r="A391" s="1">
        <v>43847.0</v>
      </c>
      <c r="C391" s="2">
        <f>IFERROR(__xludf.DUMMYFUNCTION("""COMPUTED_VALUE"""),74328.0)</f>
        <v>74328</v>
      </c>
      <c r="D391" s="2">
        <f t="shared" si="1"/>
        <v>1</v>
      </c>
      <c r="F391" s="1">
        <v>44941.0</v>
      </c>
      <c r="G391" s="2">
        <f t="shared" si="2"/>
        <v>0</v>
      </c>
    </row>
    <row r="392">
      <c r="A392" s="1">
        <v>43847.0</v>
      </c>
      <c r="C392" s="2">
        <f>IFERROR(__xludf.DUMMYFUNCTION("""COMPUTED_VALUE"""),74552.0)</f>
        <v>74552</v>
      </c>
      <c r="D392" s="2">
        <f t="shared" si="1"/>
        <v>1</v>
      </c>
      <c r="F392" s="1">
        <v>44971.0</v>
      </c>
      <c r="G392" s="2">
        <f t="shared" si="2"/>
        <v>0</v>
      </c>
    </row>
    <row r="393">
      <c r="A393" s="1">
        <v>44206.0</v>
      </c>
      <c r="C393" s="2">
        <f>IFERROR(__xludf.DUMMYFUNCTION("""COMPUTED_VALUE"""),74763.0)</f>
        <v>74763</v>
      </c>
      <c r="D393" s="2">
        <f t="shared" si="1"/>
        <v>1</v>
      </c>
      <c r="F393" s="1">
        <v>45111.0</v>
      </c>
      <c r="G393" s="2">
        <f t="shared" si="2"/>
        <v>0</v>
      </c>
    </row>
    <row r="394">
      <c r="A394" s="1">
        <v>44368.0</v>
      </c>
      <c r="C394" s="2">
        <f>IFERROR(__xludf.DUMMYFUNCTION("""COMPUTED_VALUE"""),74770.0)</f>
        <v>74770</v>
      </c>
      <c r="D394" s="2">
        <f t="shared" si="1"/>
        <v>1</v>
      </c>
      <c r="F394" s="1">
        <v>45203.0</v>
      </c>
      <c r="G394" s="2">
        <f t="shared" si="2"/>
        <v>0</v>
      </c>
    </row>
    <row r="395">
      <c r="A395" s="1">
        <v>44368.0</v>
      </c>
      <c r="C395" s="2">
        <f>IFERROR(__xludf.DUMMYFUNCTION("""COMPUTED_VALUE"""),74901.0)</f>
        <v>74901</v>
      </c>
      <c r="D395" s="2">
        <f t="shared" si="1"/>
        <v>1</v>
      </c>
      <c r="F395" s="1">
        <v>45257.0</v>
      </c>
      <c r="G395" s="2">
        <f t="shared" si="2"/>
        <v>0</v>
      </c>
    </row>
    <row r="396">
      <c r="A396" s="1">
        <v>44368.0</v>
      </c>
      <c r="C396" s="2">
        <f>IFERROR(__xludf.DUMMYFUNCTION("""COMPUTED_VALUE"""),74909.0)</f>
        <v>74909</v>
      </c>
      <c r="D396" s="2">
        <f t="shared" si="1"/>
        <v>1</v>
      </c>
      <c r="F396" s="1">
        <v>45423.0</v>
      </c>
      <c r="G396" s="2">
        <f t="shared" si="2"/>
        <v>0</v>
      </c>
    </row>
    <row r="397">
      <c r="A397" s="1">
        <v>44368.0</v>
      </c>
      <c r="C397" s="2">
        <f>IFERROR(__xludf.DUMMYFUNCTION("""COMPUTED_VALUE"""),75007.0)</f>
        <v>75007</v>
      </c>
      <c r="D397" s="2">
        <f t="shared" si="1"/>
        <v>1</v>
      </c>
      <c r="F397" s="1">
        <v>45765.0</v>
      </c>
      <c r="G397" s="2">
        <f t="shared" si="2"/>
        <v>0</v>
      </c>
    </row>
    <row r="398">
      <c r="A398" s="1">
        <v>44368.0</v>
      </c>
      <c r="C398" s="2">
        <f>IFERROR(__xludf.DUMMYFUNCTION("""COMPUTED_VALUE"""),75176.0)</f>
        <v>75176</v>
      </c>
      <c r="D398" s="2">
        <f t="shared" si="1"/>
        <v>15</v>
      </c>
      <c r="F398" s="1">
        <v>45829.0</v>
      </c>
      <c r="G398" s="2">
        <f t="shared" si="2"/>
        <v>549948</v>
      </c>
    </row>
    <row r="399">
      <c r="A399" s="1">
        <v>44368.0</v>
      </c>
      <c r="C399" s="2">
        <f>IFERROR(__xludf.DUMMYFUNCTION("""COMPUTED_VALUE"""),75314.0)</f>
        <v>75314</v>
      </c>
      <c r="D399" s="2">
        <f t="shared" si="1"/>
        <v>1</v>
      </c>
      <c r="F399" s="1">
        <v>45947.0</v>
      </c>
      <c r="G399" s="2">
        <f t="shared" si="2"/>
        <v>0</v>
      </c>
    </row>
    <row r="400">
      <c r="A400" s="1">
        <v>44368.0</v>
      </c>
      <c r="C400" s="2">
        <f>IFERROR(__xludf.DUMMYFUNCTION("""COMPUTED_VALUE"""),75323.0)</f>
        <v>75323</v>
      </c>
      <c r="D400" s="2">
        <f t="shared" si="1"/>
        <v>1</v>
      </c>
      <c r="F400" s="1">
        <v>46035.0</v>
      </c>
      <c r="G400" s="2">
        <f t="shared" si="2"/>
        <v>0</v>
      </c>
    </row>
    <row r="401">
      <c r="A401" s="1">
        <v>44368.0</v>
      </c>
      <c r="C401" s="2">
        <f>IFERROR(__xludf.DUMMYFUNCTION("""COMPUTED_VALUE"""),75559.0)</f>
        <v>75559</v>
      </c>
      <c r="D401" s="2">
        <f t="shared" si="1"/>
        <v>1</v>
      </c>
      <c r="F401" s="1">
        <v>46185.0</v>
      </c>
      <c r="G401" s="2">
        <f t="shared" si="2"/>
        <v>0</v>
      </c>
    </row>
    <row r="402">
      <c r="A402" s="1">
        <v>44368.0</v>
      </c>
      <c r="C402" s="2">
        <f>IFERROR(__xludf.DUMMYFUNCTION("""COMPUTED_VALUE"""),75570.0)</f>
        <v>75570</v>
      </c>
      <c r="D402" s="2">
        <f t="shared" si="1"/>
        <v>1</v>
      </c>
      <c r="F402" s="1">
        <v>46334.0</v>
      </c>
      <c r="G402" s="2">
        <f t="shared" si="2"/>
        <v>0</v>
      </c>
    </row>
    <row r="403">
      <c r="A403" s="1">
        <v>44368.0</v>
      </c>
      <c r="C403" s="2">
        <f>IFERROR(__xludf.DUMMYFUNCTION("""COMPUTED_VALUE"""),75719.0)</f>
        <v>75719</v>
      </c>
      <c r="D403" s="2">
        <f t="shared" si="1"/>
        <v>1</v>
      </c>
      <c r="F403" s="1">
        <v>46357.0</v>
      </c>
      <c r="G403" s="2">
        <f t="shared" si="2"/>
        <v>0</v>
      </c>
    </row>
    <row r="404">
      <c r="A404" s="1">
        <v>44368.0</v>
      </c>
      <c r="C404" s="2">
        <f>IFERROR(__xludf.DUMMYFUNCTION("""COMPUTED_VALUE"""),76137.0)</f>
        <v>76137</v>
      </c>
      <c r="D404" s="2">
        <f t="shared" si="1"/>
        <v>1</v>
      </c>
      <c r="F404" s="1">
        <v>46534.0</v>
      </c>
      <c r="G404" s="2">
        <f t="shared" si="2"/>
        <v>0</v>
      </c>
    </row>
    <row r="405">
      <c r="A405" s="1">
        <v>44368.0</v>
      </c>
      <c r="C405" s="2">
        <f>IFERROR(__xludf.DUMMYFUNCTION("""COMPUTED_VALUE"""),76167.0)</f>
        <v>76167</v>
      </c>
      <c r="D405" s="2">
        <f t="shared" si="1"/>
        <v>1</v>
      </c>
      <c r="F405" s="1">
        <v>46594.0</v>
      </c>
      <c r="G405" s="2">
        <f t="shared" si="2"/>
        <v>326158</v>
      </c>
    </row>
    <row r="406">
      <c r="A406" s="1">
        <v>44368.0</v>
      </c>
      <c r="C406" s="2">
        <f>IFERROR(__xludf.DUMMYFUNCTION("""COMPUTED_VALUE"""),76299.0)</f>
        <v>76299</v>
      </c>
      <c r="D406" s="2">
        <f t="shared" si="1"/>
        <v>1</v>
      </c>
      <c r="F406" s="1">
        <v>46643.0</v>
      </c>
      <c r="G406" s="2">
        <f t="shared" si="2"/>
        <v>0</v>
      </c>
    </row>
    <row r="407">
      <c r="A407" s="1">
        <v>44368.0</v>
      </c>
      <c r="C407" s="2">
        <f>IFERROR(__xludf.DUMMYFUNCTION("""COMPUTED_VALUE"""),76372.0)</f>
        <v>76372</v>
      </c>
      <c r="D407" s="2">
        <f t="shared" si="1"/>
        <v>1</v>
      </c>
      <c r="F407" s="1">
        <v>46875.0</v>
      </c>
      <c r="G407" s="2">
        <f t="shared" si="2"/>
        <v>0</v>
      </c>
    </row>
    <row r="408">
      <c r="A408" s="1">
        <v>44368.0</v>
      </c>
      <c r="C408" s="2">
        <f>IFERROR(__xludf.DUMMYFUNCTION("""COMPUTED_VALUE"""),76472.0)</f>
        <v>76472</v>
      </c>
      <c r="D408" s="2">
        <f t="shared" si="1"/>
        <v>1</v>
      </c>
      <c r="F408" s="1">
        <v>46923.0</v>
      </c>
      <c r="G408" s="2">
        <f t="shared" si="2"/>
        <v>0</v>
      </c>
    </row>
    <row r="409">
      <c r="A409" s="1">
        <v>44368.0</v>
      </c>
      <c r="C409" s="2">
        <f>IFERROR(__xludf.DUMMYFUNCTION("""COMPUTED_VALUE"""),76493.0)</f>
        <v>76493</v>
      </c>
      <c r="D409" s="2">
        <f t="shared" si="1"/>
        <v>1</v>
      </c>
      <c r="F409" s="1">
        <v>47015.0</v>
      </c>
      <c r="G409" s="2">
        <f t="shared" si="2"/>
        <v>0</v>
      </c>
    </row>
    <row r="410">
      <c r="A410" s="1">
        <v>44368.0</v>
      </c>
      <c r="C410" s="2">
        <f>IFERROR(__xludf.DUMMYFUNCTION("""COMPUTED_VALUE"""),76986.0)</f>
        <v>76986</v>
      </c>
      <c r="D410" s="2">
        <f t="shared" si="1"/>
        <v>1</v>
      </c>
      <c r="F410" s="1">
        <v>47404.0</v>
      </c>
      <c r="G410" s="2">
        <f t="shared" si="2"/>
        <v>0</v>
      </c>
    </row>
    <row r="411">
      <c r="A411" s="1">
        <v>44368.0</v>
      </c>
      <c r="C411" s="2">
        <f>IFERROR(__xludf.DUMMYFUNCTION("""COMPUTED_VALUE"""),77025.0)</f>
        <v>77025</v>
      </c>
      <c r="D411" s="2">
        <f t="shared" si="1"/>
        <v>1</v>
      </c>
      <c r="F411" s="1">
        <v>47471.0</v>
      </c>
      <c r="G411" s="2">
        <f t="shared" si="2"/>
        <v>0</v>
      </c>
    </row>
    <row r="412">
      <c r="A412" s="1">
        <v>44388.0</v>
      </c>
      <c r="C412" s="2">
        <f>IFERROR(__xludf.DUMMYFUNCTION("""COMPUTED_VALUE"""),77092.0)</f>
        <v>77092</v>
      </c>
      <c r="D412" s="2">
        <f t="shared" si="1"/>
        <v>12</v>
      </c>
      <c r="F412" s="1">
        <v>47639.0</v>
      </c>
      <c r="G412" s="2">
        <f t="shared" si="2"/>
        <v>0</v>
      </c>
    </row>
    <row r="413">
      <c r="A413" s="1">
        <v>44466.0</v>
      </c>
      <c r="C413" s="2">
        <f>IFERROR(__xludf.DUMMYFUNCTION("""COMPUTED_VALUE"""),77172.0)</f>
        <v>77172</v>
      </c>
      <c r="D413" s="2">
        <f t="shared" si="1"/>
        <v>1</v>
      </c>
      <c r="F413" s="1">
        <v>47807.0</v>
      </c>
      <c r="G413" s="2">
        <f t="shared" si="2"/>
        <v>0</v>
      </c>
    </row>
    <row r="414">
      <c r="A414" s="1">
        <v>44731.0</v>
      </c>
      <c r="C414" s="2">
        <f>IFERROR(__xludf.DUMMYFUNCTION("""COMPUTED_VALUE"""),77634.0)</f>
        <v>77634</v>
      </c>
      <c r="D414" s="2">
        <f t="shared" si="1"/>
        <v>4</v>
      </c>
      <c r="F414" s="1">
        <v>47869.0</v>
      </c>
      <c r="G414" s="2">
        <f t="shared" si="2"/>
        <v>0</v>
      </c>
    </row>
    <row r="415">
      <c r="A415" s="1">
        <v>45127.0</v>
      </c>
      <c r="C415" s="2">
        <f>IFERROR(__xludf.DUMMYFUNCTION("""COMPUTED_VALUE"""),77837.0)</f>
        <v>77837</v>
      </c>
      <c r="D415" s="2">
        <f t="shared" si="1"/>
        <v>1</v>
      </c>
      <c r="F415" s="1">
        <v>47895.0</v>
      </c>
      <c r="G415" s="2">
        <f t="shared" si="2"/>
        <v>0</v>
      </c>
    </row>
    <row r="416">
      <c r="A416" s="1">
        <v>45559.0</v>
      </c>
      <c r="C416" s="2">
        <f>IFERROR(__xludf.DUMMYFUNCTION("""COMPUTED_VALUE"""),78041.0)</f>
        <v>78041</v>
      </c>
      <c r="D416" s="2">
        <f t="shared" si="1"/>
        <v>6</v>
      </c>
      <c r="F416" s="1">
        <v>47918.0</v>
      </c>
      <c r="G416" s="2">
        <f t="shared" si="2"/>
        <v>0</v>
      </c>
    </row>
    <row r="417">
      <c r="A417" s="1">
        <v>45693.0</v>
      </c>
      <c r="C417" s="2">
        <f>IFERROR(__xludf.DUMMYFUNCTION("""COMPUTED_VALUE"""),78672.0)</f>
        <v>78672</v>
      </c>
      <c r="D417" s="2">
        <f t="shared" si="1"/>
        <v>1</v>
      </c>
      <c r="F417" s="1">
        <v>48235.0</v>
      </c>
      <c r="G417" s="2">
        <f t="shared" si="2"/>
        <v>0</v>
      </c>
    </row>
    <row r="418">
      <c r="A418" s="1">
        <v>45829.0</v>
      </c>
      <c r="C418" s="2">
        <f>IFERROR(__xludf.DUMMYFUNCTION("""COMPUTED_VALUE"""),78828.0)</f>
        <v>78828</v>
      </c>
      <c r="D418" s="2">
        <f t="shared" si="1"/>
        <v>1</v>
      </c>
      <c r="F418" s="1">
        <v>48288.0</v>
      </c>
      <c r="G418" s="2">
        <f t="shared" si="2"/>
        <v>0</v>
      </c>
    </row>
    <row r="419">
      <c r="A419" s="1">
        <v>45829.0</v>
      </c>
      <c r="C419" s="2">
        <f>IFERROR(__xludf.DUMMYFUNCTION("""COMPUTED_VALUE"""),78830.0)</f>
        <v>78830</v>
      </c>
      <c r="D419" s="2">
        <f t="shared" si="1"/>
        <v>1</v>
      </c>
      <c r="F419" s="1">
        <v>48953.0</v>
      </c>
      <c r="G419" s="2">
        <f t="shared" si="2"/>
        <v>0</v>
      </c>
    </row>
    <row r="420">
      <c r="A420" s="1">
        <v>45829.0</v>
      </c>
      <c r="C420" s="2">
        <f>IFERROR(__xludf.DUMMYFUNCTION("""COMPUTED_VALUE"""),78869.0)</f>
        <v>78869</v>
      </c>
      <c r="D420" s="2">
        <f t="shared" si="1"/>
        <v>1</v>
      </c>
      <c r="F420" s="1">
        <v>49025.0</v>
      </c>
      <c r="G420" s="2">
        <f t="shared" si="2"/>
        <v>0</v>
      </c>
    </row>
    <row r="421">
      <c r="A421" s="1">
        <v>45829.0</v>
      </c>
      <c r="C421" s="2">
        <f>IFERROR(__xludf.DUMMYFUNCTION("""COMPUTED_VALUE"""),79424.0)</f>
        <v>79424</v>
      </c>
      <c r="D421" s="2">
        <f t="shared" si="1"/>
        <v>1</v>
      </c>
      <c r="F421" s="1">
        <v>49038.0</v>
      </c>
      <c r="G421" s="2">
        <f t="shared" si="2"/>
        <v>0</v>
      </c>
    </row>
    <row r="422">
      <c r="A422" s="1">
        <v>45829.0</v>
      </c>
      <c r="C422" s="2">
        <f>IFERROR(__xludf.DUMMYFUNCTION("""COMPUTED_VALUE"""),79445.0)</f>
        <v>79445</v>
      </c>
      <c r="D422" s="2">
        <f t="shared" si="1"/>
        <v>1</v>
      </c>
      <c r="F422" s="1">
        <v>49071.0</v>
      </c>
      <c r="G422" s="2">
        <f t="shared" si="2"/>
        <v>0</v>
      </c>
    </row>
    <row r="423">
      <c r="A423" s="1">
        <v>45829.0</v>
      </c>
      <c r="C423" s="2">
        <f>IFERROR(__xludf.DUMMYFUNCTION("""COMPUTED_VALUE"""),79616.0)</f>
        <v>79616</v>
      </c>
      <c r="D423" s="2">
        <f t="shared" si="1"/>
        <v>1</v>
      </c>
      <c r="F423" s="1">
        <v>49097.0</v>
      </c>
      <c r="G423" s="2">
        <f t="shared" si="2"/>
        <v>0</v>
      </c>
    </row>
    <row r="424">
      <c r="A424" s="1">
        <v>45829.0</v>
      </c>
      <c r="C424" s="2">
        <f>IFERROR(__xludf.DUMMYFUNCTION("""COMPUTED_VALUE"""),79790.0)</f>
        <v>79790</v>
      </c>
      <c r="D424" s="2">
        <f t="shared" si="1"/>
        <v>1</v>
      </c>
      <c r="F424" s="1">
        <v>49132.0</v>
      </c>
      <c r="G424" s="2">
        <f t="shared" si="2"/>
        <v>0</v>
      </c>
    </row>
    <row r="425">
      <c r="A425" s="1">
        <v>45829.0</v>
      </c>
      <c r="C425" s="2">
        <f>IFERROR(__xludf.DUMMYFUNCTION("""COMPUTED_VALUE"""),79830.0)</f>
        <v>79830</v>
      </c>
      <c r="D425" s="2">
        <f t="shared" si="1"/>
        <v>1</v>
      </c>
      <c r="F425" s="1">
        <v>49141.0</v>
      </c>
      <c r="G425" s="2">
        <f t="shared" si="2"/>
        <v>0</v>
      </c>
    </row>
    <row r="426">
      <c r="A426" s="1">
        <v>45829.0</v>
      </c>
      <c r="C426" s="2">
        <f>IFERROR(__xludf.DUMMYFUNCTION("""COMPUTED_VALUE"""),80547.0)</f>
        <v>80547</v>
      </c>
      <c r="D426" s="2">
        <f t="shared" si="1"/>
        <v>1</v>
      </c>
      <c r="F426" s="1">
        <v>49197.0</v>
      </c>
      <c r="G426" s="2">
        <f t="shared" si="2"/>
        <v>0</v>
      </c>
    </row>
    <row r="427">
      <c r="A427" s="1">
        <v>45829.0</v>
      </c>
      <c r="C427" s="2">
        <f>IFERROR(__xludf.DUMMYFUNCTION("""COMPUTED_VALUE"""),80659.0)</f>
        <v>80659</v>
      </c>
      <c r="D427" s="2">
        <f t="shared" si="1"/>
        <v>1</v>
      </c>
      <c r="F427" s="1">
        <v>49277.0</v>
      </c>
      <c r="G427" s="2">
        <f t="shared" si="2"/>
        <v>0</v>
      </c>
    </row>
    <row r="428">
      <c r="A428" s="1">
        <v>45829.0</v>
      </c>
      <c r="C428" s="2">
        <f>IFERROR(__xludf.DUMMYFUNCTION("""COMPUTED_VALUE"""),80962.0)</f>
        <v>80962</v>
      </c>
      <c r="D428" s="2">
        <f t="shared" si="1"/>
        <v>1</v>
      </c>
      <c r="F428" s="1">
        <v>49305.0</v>
      </c>
      <c r="G428" s="2">
        <f t="shared" si="2"/>
        <v>0</v>
      </c>
    </row>
    <row r="429">
      <c r="A429" s="1">
        <v>45829.0</v>
      </c>
      <c r="C429" s="2">
        <f>IFERROR(__xludf.DUMMYFUNCTION("""COMPUTED_VALUE"""),81496.0)</f>
        <v>81496</v>
      </c>
      <c r="D429" s="2">
        <f t="shared" si="1"/>
        <v>13</v>
      </c>
      <c r="F429" s="1">
        <v>49512.0</v>
      </c>
      <c r="G429" s="2">
        <f t="shared" si="2"/>
        <v>0</v>
      </c>
    </row>
    <row r="430">
      <c r="A430" s="1">
        <v>45831.0</v>
      </c>
      <c r="C430" s="2">
        <f>IFERROR(__xludf.DUMMYFUNCTION("""COMPUTED_VALUE"""),81557.0)</f>
        <v>81557</v>
      </c>
      <c r="D430" s="2">
        <f t="shared" si="1"/>
        <v>1</v>
      </c>
      <c r="F430" s="1">
        <v>49529.0</v>
      </c>
      <c r="G430" s="2">
        <f t="shared" si="2"/>
        <v>0</v>
      </c>
    </row>
    <row r="431">
      <c r="A431" s="1">
        <v>45958.0</v>
      </c>
      <c r="C431" s="2">
        <f>IFERROR(__xludf.DUMMYFUNCTION("""COMPUTED_VALUE"""),81707.0)</f>
        <v>81707</v>
      </c>
      <c r="D431" s="2">
        <f t="shared" si="1"/>
        <v>1</v>
      </c>
      <c r="F431" s="1">
        <v>49549.0</v>
      </c>
      <c r="G431" s="2">
        <f t="shared" si="2"/>
        <v>0</v>
      </c>
    </row>
    <row r="432">
      <c r="A432" s="1">
        <v>46042.0</v>
      </c>
      <c r="C432" s="2">
        <f>IFERROR(__xludf.DUMMYFUNCTION("""COMPUTED_VALUE"""),82138.0)</f>
        <v>82138</v>
      </c>
      <c r="D432" s="2">
        <f t="shared" si="1"/>
        <v>1</v>
      </c>
      <c r="F432" s="1">
        <v>49619.0</v>
      </c>
      <c r="G432" s="2">
        <f t="shared" si="2"/>
        <v>0</v>
      </c>
    </row>
    <row r="433">
      <c r="A433" s="1">
        <v>46261.0</v>
      </c>
      <c r="C433" s="2">
        <f>IFERROR(__xludf.DUMMYFUNCTION("""COMPUTED_VALUE"""),82197.0)</f>
        <v>82197</v>
      </c>
      <c r="D433" s="2">
        <f t="shared" si="1"/>
        <v>1</v>
      </c>
      <c r="F433" s="1">
        <v>49630.0</v>
      </c>
      <c r="G433" s="2">
        <f t="shared" si="2"/>
        <v>0</v>
      </c>
    </row>
    <row r="434">
      <c r="A434" s="1">
        <v>46594.0</v>
      </c>
      <c r="C434" s="2">
        <f>IFERROR(__xludf.DUMMYFUNCTION("""COMPUTED_VALUE"""),82203.0)</f>
        <v>82203</v>
      </c>
      <c r="D434" s="2">
        <f t="shared" si="1"/>
        <v>1</v>
      </c>
      <c r="F434" s="1">
        <v>49639.0</v>
      </c>
      <c r="G434" s="2">
        <f t="shared" si="2"/>
        <v>0</v>
      </c>
    </row>
    <row r="435">
      <c r="A435" s="1">
        <v>46594.0</v>
      </c>
      <c r="C435" s="2">
        <f>IFERROR(__xludf.DUMMYFUNCTION("""COMPUTED_VALUE"""),82429.0)</f>
        <v>82429</v>
      </c>
      <c r="D435" s="2">
        <f t="shared" si="1"/>
        <v>1</v>
      </c>
      <c r="F435" s="1">
        <v>49655.0</v>
      </c>
      <c r="G435" s="2">
        <f t="shared" si="2"/>
        <v>0</v>
      </c>
    </row>
    <row r="436">
      <c r="A436" s="1">
        <v>46594.0</v>
      </c>
      <c r="C436" s="2">
        <f>IFERROR(__xludf.DUMMYFUNCTION("""COMPUTED_VALUE"""),82789.0)</f>
        <v>82789</v>
      </c>
      <c r="D436" s="2">
        <f t="shared" si="1"/>
        <v>1</v>
      </c>
      <c r="F436" s="1">
        <v>49677.0</v>
      </c>
      <c r="G436" s="2">
        <f t="shared" si="2"/>
        <v>0</v>
      </c>
    </row>
    <row r="437">
      <c r="A437" s="1">
        <v>46594.0</v>
      </c>
      <c r="C437" s="2">
        <f>IFERROR(__xludf.DUMMYFUNCTION("""COMPUTED_VALUE"""),82916.0)</f>
        <v>82916</v>
      </c>
      <c r="D437" s="2">
        <f t="shared" si="1"/>
        <v>1</v>
      </c>
      <c r="F437" s="1">
        <v>49679.0</v>
      </c>
      <c r="G437" s="2">
        <f t="shared" si="2"/>
        <v>0</v>
      </c>
    </row>
    <row r="438">
      <c r="A438" s="1">
        <v>46594.0</v>
      </c>
      <c r="C438" s="2">
        <f>IFERROR(__xludf.DUMMYFUNCTION("""COMPUTED_VALUE"""),82994.0)</f>
        <v>82994</v>
      </c>
      <c r="D438" s="2">
        <f t="shared" si="1"/>
        <v>1</v>
      </c>
      <c r="F438" s="1">
        <v>49694.0</v>
      </c>
      <c r="G438" s="2">
        <f t="shared" si="2"/>
        <v>0</v>
      </c>
    </row>
    <row r="439">
      <c r="A439" s="1">
        <v>46594.0</v>
      </c>
      <c r="C439" s="2">
        <f>IFERROR(__xludf.DUMMYFUNCTION("""COMPUTED_VALUE"""),83162.0)</f>
        <v>83162</v>
      </c>
      <c r="D439" s="2">
        <f t="shared" si="1"/>
        <v>1</v>
      </c>
      <c r="F439" s="1">
        <v>49716.0</v>
      </c>
      <c r="G439" s="2">
        <f t="shared" si="2"/>
        <v>0</v>
      </c>
    </row>
    <row r="440">
      <c r="A440" s="1">
        <v>46594.0</v>
      </c>
      <c r="C440" s="2">
        <f>IFERROR(__xludf.DUMMYFUNCTION("""COMPUTED_VALUE"""),83382.0)</f>
        <v>83382</v>
      </c>
      <c r="D440" s="2">
        <f t="shared" si="1"/>
        <v>1</v>
      </c>
      <c r="F440" s="1">
        <v>49735.0</v>
      </c>
      <c r="G440" s="2">
        <f t="shared" si="2"/>
        <v>0</v>
      </c>
    </row>
    <row r="441">
      <c r="A441" s="1">
        <v>46775.0</v>
      </c>
      <c r="C441" s="2">
        <f>IFERROR(__xludf.DUMMYFUNCTION("""COMPUTED_VALUE"""),83406.0)</f>
        <v>83406</v>
      </c>
      <c r="D441" s="2">
        <f t="shared" si="1"/>
        <v>1</v>
      </c>
      <c r="F441" s="1">
        <v>49763.0</v>
      </c>
      <c r="G441" s="2">
        <f t="shared" si="2"/>
        <v>0</v>
      </c>
    </row>
    <row r="442">
      <c r="A442" s="1">
        <v>47044.0</v>
      </c>
      <c r="C442" s="2">
        <f>IFERROR(__xludf.DUMMYFUNCTION("""COMPUTED_VALUE"""),83411.0)</f>
        <v>83411</v>
      </c>
      <c r="D442" s="2">
        <f t="shared" si="1"/>
        <v>1</v>
      </c>
      <c r="F442" s="1">
        <v>50026.0</v>
      </c>
      <c r="G442" s="2">
        <f t="shared" si="2"/>
        <v>0</v>
      </c>
    </row>
    <row r="443">
      <c r="A443" s="1">
        <v>47091.0</v>
      </c>
      <c r="C443" s="2">
        <f>IFERROR(__xludf.DUMMYFUNCTION("""COMPUTED_VALUE"""),83566.0)</f>
        <v>83566</v>
      </c>
      <c r="D443" s="2">
        <f t="shared" si="1"/>
        <v>1</v>
      </c>
      <c r="F443" s="1">
        <v>50127.0</v>
      </c>
      <c r="G443" s="2">
        <f t="shared" si="2"/>
        <v>0</v>
      </c>
    </row>
    <row r="444">
      <c r="A444" s="1">
        <v>47142.0</v>
      </c>
      <c r="C444" s="2">
        <f>IFERROR(__xludf.DUMMYFUNCTION("""COMPUTED_VALUE"""),83581.0)</f>
        <v>83581</v>
      </c>
      <c r="D444" s="2">
        <f t="shared" si="1"/>
        <v>1</v>
      </c>
      <c r="F444" s="1">
        <v>50155.0</v>
      </c>
      <c r="G444" s="2">
        <f t="shared" si="2"/>
        <v>0</v>
      </c>
    </row>
    <row r="445">
      <c r="A445" s="1">
        <v>47456.0</v>
      </c>
      <c r="C445" s="2">
        <f>IFERROR(__xludf.DUMMYFUNCTION("""COMPUTED_VALUE"""),83645.0)</f>
        <v>83645</v>
      </c>
      <c r="D445" s="2">
        <f t="shared" si="1"/>
        <v>1</v>
      </c>
      <c r="F445" s="1">
        <v>50165.0</v>
      </c>
      <c r="G445" s="2">
        <f t="shared" si="2"/>
        <v>0</v>
      </c>
    </row>
    <row r="446">
      <c r="A446" s="1">
        <v>47559.0</v>
      </c>
      <c r="C446" s="2">
        <f>IFERROR(__xludf.DUMMYFUNCTION("""COMPUTED_VALUE"""),83659.0)</f>
        <v>83659</v>
      </c>
      <c r="D446" s="2">
        <f t="shared" si="1"/>
        <v>1</v>
      </c>
      <c r="F446" s="1">
        <v>50181.0</v>
      </c>
      <c r="G446" s="2">
        <f t="shared" si="2"/>
        <v>0</v>
      </c>
    </row>
    <row r="447">
      <c r="A447" s="1">
        <v>47574.0</v>
      </c>
      <c r="C447" s="2">
        <f>IFERROR(__xludf.DUMMYFUNCTION("""COMPUTED_VALUE"""),83774.0)</f>
        <v>83774</v>
      </c>
      <c r="D447" s="2">
        <f t="shared" si="1"/>
        <v>15</v>
      </c>
      <c r="F447" s="1">
        <v>50198.0</v>
      </c>
      <c r="G447" s="2">
        <f t="shared" si="2"/>
        <v>0</v>
      </c>
    </row>
    <row r="448">
      <c r="A448" s="1">
        <v>47747.0</v>
      </c>
      <c r="C448" s="2">
        <f>IFERROR(__xludf.DUMMYFUNCTION("""COMPUTED_VALUE"""),84231.0)</f>
        <v>84231</v>
      </c>
      <c r="D448" s="2">
        <f t="shared" si="1"/>
        <v>1</v>
      </c>
      <c r="F448" s="1">
        <v>50286.0</v>
      </c>
      <c r="G448" s="2">
        <f t="shared" si="2"/>
        <v>0</v>
      </c>
    </row>
    <row r="449">
      <c r="A449" s="1">
        <v>47800.0</v>
      </c>
      <c r="C449" s="2">
        <f>IFERROR(__xludf.DUMMYFUNCTION("""COMPUTED_VALUE"""),84528.0)</f>
        <v>84528</v>
      </c>
      <c r="D449" s="2">
        <f t="shared" si="1"/>
        <v>1</v>
      </c>
      <c r="F449" s="1">
        <v>50568.0</v>
      </c>
      <c r="G449" s="2">
        <f t="shared" si="2"/>
        <v>0</v>
      </c>
    </row>
    <row r="450">
      <c r="A450" s="1">
        <v>48158.0</v>
      </c>
      <c r="C450" s="2">
        <f>IFERROR(__xludf.DUMMYFUNCTION("""COMPUTED_VALUE"""),84744.0)</f>
        <v>84744</v>
      </c>
      <c r="D450" s="2">
        <f t="shared" si="1"/>
        <v>1</v>
      </c>
      <c r="F450" s="1">
        <v>50779.0</v>
      </c>
      <c r="G450" s="2">
        <f t="shared" si="2"/>
        <v>0</v>
      </c>
    </row>
    <row r="451">
      <c r="A451" s="1">
        <v>48360.0</v>
      </c>
      <c r="C451" s="2">
        <f>IFERROR(__xludf.DUMMYFUNCTION("""COMPUTED_VALUE"""),85084.0)</f>
        <v>85084</v>
      </c>
      <c r="D451" s="2">
        <f t="shared" si="1"/>
        <v>1</v>
      </c>
      <c r="F451" s="1">
        <v>50892.0</v>
      </c>
      <c r="G451" s="2">
        <f t="shared" si="2"/>
        <v>0</v>
      </c>
    </row>
    <row r="452">
      <c r="A452" s="1">
        <v>48368.0</v>
      </c>
      <c r="C452" s="2">
        <f>IFERROR(__xludf.DUMMYFUNCTION("""COMPUTED_VALUE"""),85296.0)</f>
        <v>85296</v>
      </c>
      <c r="D452" s="2">
        <f t="shared" si="1"/>
        <v>1</v>
      </c>
      <c r="F452" s="1">
        <v>50906.0</v>
      </c>
      <c r="G452" s="2">
        <f t="shared" si="2"/>
        <v>0</v>
      </c>
    </row>
    <row r="453">
      <c r="A453" s="1">
        <v>48971.0</v>
      </c>
      <c r="C453" s="2">
        <f>IFERROR(__xludf.DUMMYFUNCTION("""COMPUTED_VALUE"""),85502.0)</f>
        <v>85502</v>
      </c>
      <c r="D453" s="2">
        <f t="shared" si="1"/>
        <v>16</v>
      </c>
      <c r="F453" s="1">
        <v>50993.0</v>
      </c>
      <c r="G453" s="2">
        <f t="shared" si="2"/>
        <v>0</v>
      </c>
    </row>
    <row r="454">
      <c r="A454" s="1">
        <v>49115.0</v>
      </c>
      <c r="C454" s="2">
        <f>IFERROR(__xludf.DUMMYFUNCTION("""COMPUTED_VALUE"""),85800.0)</f>
        <v>85800</v>
      </c>
      <c r="D454" s="2">
        <f t="shared" si="1"/>
        <v>1</v>
      </c>
      <c r="F454" s="1">
        <v>51287.0</v>
      </c>
      <c r="G454" s="2">
        <f t="shared" si="2"/>
        <v>0</v>
      </c>
    </row>
    <row r="455">
      <c r="A455" s="1">
        <v>49166.0</v>
      </c>
      <c r="C455" s="2">
        <f>IFERROR(__xludf.DUMMYFUNCTION("""COMPUTED_VALUE"""),85814.0)</f>
        <v>85814</v>
      </c>
      <c r="D455" s="2">
        <f t="shared" si="1"/>
        <v>1</v>
      </c>
      <c r="F455" s="1">
        <v>51327.0</v>
      </c>
      <c r="G455" s="2">
        <f t="shared" si="2"/>
        <v>0</v>
      </c>
    </row>
    <row r="456">
      <c r="A456" s="1">
        <v>49204.0</v>
      </c>
      <c r="C456" s="2">
        <f>IFERROR(__xludf.DUMMYFUNCTION("""COMPUTED_VALUE"""),85873.0)</f>
        <v>85873</v>
      </c>
      <c r="D456" s="2">
        <f t="shared" si="1"/>
        <v>1</v>
      </c>
      <c r="F456" s="1">
        <v>51358.0</v>
      </c>
      <c r="G456" s="2">
        <f t="shared" si="2"/>
        <v>0</v>
      </c>
    </row>
    <row r="457">
      <c r="A457" s="1">
        <v>49635.0</v>
      </c>
      <c r="C457" s="2">
        <f>IFERROR(__xludf.DUMMYFUNCTION("""COMPUTED_VALUE"""),86280.0)</f>
        <v>86280</v>
      </c>
      <c r="D457" s="2">
        <f t="shared" si="1"/>
        <v>1</v>
      </c>
      <c r="F457" s="1">
        <v>51369.0</v>
      </c>
      <c r="G457" s="2">
        <f t="shared" si="2"/>
        <v>0</v>
      </c>
    </row>
    <row r="458">
      <c r="A458" s="1">
        <v>49872.0</v>
      </c>
      <c r="C458" s="2">
        <f>IFERROR(__xludf.DUMMYFUNCTION("""COMPUTED_VALUE"""),86361.0)</f>
        <v>86361</v>
      </c>
      <c r="D458" s="2">
        <f t="shared" si="1"/>
        <v>1</v>
      </c>
      <c r="F458" s="1">
        <v>51431.0</v>
      </c>
      <c r="G458" s="2">
        <f t="shared" si="2"/>
        <v>0</v>
      </c>
    </row>
    <row r="459">
      <c r="A459" s="1">
        <v>49914.0</v>
      </c>
      <c r="C459" s="2">
        <f>IFERROR(__xludf.DUMMYFUNCTION("""COMPUTED_VALUE"""),86682.0)</f>
        <v>86682</v>
      </c>
      <c r="D459" s="2">
        <f t="shared" si="1"/>
        <v>1</v>
      </c>
      <c r="F459" s="1">
        <v>51477.0</v>
      </c>
      <c r="G459" s="2">
        <f t="shared" si="2"/>
        <v>0</v>
      </c>
    </row>
    <row r="460">
      <c r="A460" s="1">
        <v>50278.0</v>
      </c>
      <c r="C460" s="2">
        <f>IFERROR(__xludf.DUMMYFUNCTION("""COMPUTED_VALUE"""),86850.0)</f>
        <v>86850</v>
      </c>
      <c r="D460" s="2">
        <f t="shared" si="1"/>
        <v>1</v>
      </c>
      <c r="F460" s="1">
        <v>51658.0</v>
      </c>
      <c r="G460" s="2">
        <f t="shared" si="2"/>
        <v>0</v>
      </c>
    </row>
    <row r="461">
      <c r="A461" s="1">
        <v>50302.0</v>
      </c>
      <c r="C461" s="2">
        <f>IFERROR(__xludf.DUMMYFUNCTION("""COMPUTED_VALUE"""),86884.0)</f>
        <v>86884</v>
      </c>
      <c r="D461" s="2">
        <f t="shared" si="1"/>
        <v>1</v>
      </c>
      <c r="F461" s="1">
        <v>51742.0</v>
      </c>
      <c r="G461" s="2">
        <f t="shared" si="2"/>
        <v>0</v>
      </c>
    </row>
    <row r="462">
      <c r="A462" s="1">
        <v>50439.0</v>
      </c>
      <c r="C462" s="2">
        <f>IFERROR(__xludf.DUMMYFUNCTION("""COMPUTED_VALUE"""),87102.0)</f>
        <v>87102</v>
      </c>
      <c r="D462" s="2">
        <f t="shared" si="1"/>
        <v>1</v>
      </c>
      <c r="F462" s="1">
        <v>51817.0</v>
      </c>
      <c r="G462" s="2">
        <f t="shared" si="2"/>
        <v>0</v>
      </c>
    </row>
    <row r="463">
      <c r="A463" s="1">
        <v>50739.0</v>
      </c>
      <c r="C463" s="2">
        <f>IFERROR(__xludf.DUMMYFUNCTION("""COMPUTED_VALUE"""),87722.0)</f>
        <v>87722</v>
      </c>
      <c r="D463" s="2">
        <f t="shared" si="1"/>
        <v>1</v>
      </c>
      <c r="F463" s="1">
        <v>51928.0</v>
      </c>
      <c r="G463" s="2">
        <f t="shared" si="2"/>
        <v>0</v>
      </c>
    </row>
    <row r="464">
      <c r="A464" s="1">
        <v>50758.0</v>
      </c>
      <c r="C464" s="2">
        <f>IFERROR(__xludf.DUMMYFUNCTION("""COMPUTED_VALUE"""),87796.0)</f>
        <v>87796</v>
      </c>
      <c r="D464" s="2">
        <f t="shared" si="1"/>
        <v>1</v>
      </c>
      <c r="F464" s="1">
        <v>52093.0</v>
      </c>
      <c r="G464" s="2">
        <f t="shared" si="2"/>
        <v>0</v>
      </c>
    </row>
    <row r="465">
      <c r="A465" s="1">
        <v>51199.0</v>
      </c>
      <c r="C465" s="2">
        <f>IFERROR(__xludf.DUMMYFUNCTION("""COMPUTED_VALUE"""),87835.0)</f>
        <v>87835</v>
      </c>
      <c r="D465" s="2">
        <f t="shared" si="1"/>
        <v>1</v>
      </c>
      <c r="F465" s="1">
        <v>52334.0</v>
      </c>
      <c r="G465" s="2">
        <f t="shared" si="2"/>
        <v>0</v>
      </c>
    </row>
    <row r="466">
      <c r="A466" s="1">
        <v>51346.0</v>
      </c>
      <c r="C466" s="2">
        <f>IFERROR(__xludf.DUMMYFUNCTION("""COMPUTED_VALUE"""),87838.0)</f>
        <v>87838</v>
      </c>
      <c r="D466" s="2">
        <f t="shared" si="1"/>
        <v>1</v>
      </c>
      <c r="F466" s="1">
        <v>52384.0</v>
      </c>
      <c r="G466" s="2">
        <f t="shared" si="2"/>
        <v>0</v>
      </c>
    </row>
    <row r="467">
      <c r="A467" s="1">
        <v>51713.0</v>
      </c>
      <c r="C467" s="2">
        <f>IFERROR(__xludf.DUMMYFUNCTION("""COMPUTED_VALUE"""),87965.0)</f>
        <v>87965</v>
      </c>
      <c r="D467" s="2">
        <f t="shared" si="1"/>
        <v>16</v>
      </c>
      <c r="F467" s="1">
        <v>52537.0</v>
      </c>
      <c r="G467" s="2">
        <f t="shared" si="2"/>
        <v>0</v>
      </c>
    </row>
    <row r="468">
      <c r="A468" s="1">
        <v>52036.0</v>
      </c>
      <c r="C468" s="2">
        <f>IFERROR(__xludf.DUMMYFUNCTION("""COMPUTED_VALUE"""),88266.0)</f>
        <v>88266</v>
      </c>
      <c r="D468" s="2">
        <f t="shared" si="1"/>
        <v>1</v>
      </c>
      <c r="F468" s="1">
        <v>52562.0</v>
      </c>
      <c r="G468" s="2">
        <f t="shared" si="2"/>
        <v>0</v>
      </c>
    </row>
    <row r="469">
      <c r="A469" s="1">
        <v>52294.0</v>
      </c>
      <c r="C469" s="2">
        <f>IFERROR(__xludf.DUMMYFUNCTION("""COMPUTED_VALUE"""),88293.0)</f>
        <v>88293</v>
      </c>
      <c r="D469" s="2">
        <f t="shared" si="1"/>
        <v>1</v>
      </c>
      <c r="F469" s="1">
        <v>52569.0</v>
      </c>
      <c r="G469" s="2">
        <f t="shared" si="2"/>
        <v>0</v>
      </c>
    </row>
    <row r="470">
      <c r="A470" s="1">
        <v>52427.0</v>
      </c>
      <c r="C470" s="2">
        <f>IFERROR(__xludf.DUMMYFUNCTION("""COMPUTED_VALUE"""),88682.0)</f>
        <v>88682</v>
      </c>
      <c r="D470" s="2">
        <f t="shared" si="1"/>
        <v>1</v>
      </c>
      <c r="F470" s="1">
        <v>52574.0</v>
      </c>
      <c r="G470" s="2">
        <f t="shared" si="2"/>
        <v>0</v>
      </c>
    </row>
    <row r="471">
      <c r="A471" s="1">
        <v>52496.0</v>
      </c>
      <c r="C471" s="2">
        <f>IFERROR(__xludf.DUMMYFUNCTION("""COMPUTED_VALUE"""),88716.0)</f>
        <v>88716</v>
      </c>
      <c r="D471" s="2">
        <f t="shared" si="1"/>
        <v>1</v>
      </c>
      <c r="F471" s="1">
        <v>52584.0</v>
      </c>
      <c r="G471" s="2">
        <f t="shared" si="2"/>
        <v>0</v>
      </c>
    </row>
    <row r="472">
      <c r="A472" s="1">
        <v>52775.0</v>
      </c>
      <c r="C472" s="2">
        <f>IFERROR(__xludf.DUMMYFUNCTION("""COMPUTED_VALUE"""),88764.0)</f>
        <v>88764</v>
      </c>
      <c r="D472" s="2">
        <f t="shared" si="1"/>
        <v>1</v>
      </c>
      <c r="F472" s="1">
        <v>52755.0</v>
      </c>
      <c r="G472" s="2">
        <f t="shared" si="2"/>
        <v>0</v>
      </c>
    </row>
    <row r="473">
      <c r="A473" s="1">
        <v>52888.0</v>
      </c>
      <c r="C473" s="2">
        <f>IFERROR(__xludf.DUMMYFUNCTION("""COMPUTED_VALUE"""),89008.0)</f>
        <v>89008</v>
      </c>
      <c r="D473" s="2">
        <f t="shared" si="1"/>
        <v>1</v>
      </c>
      <c r="F473" s="1">
        <v>52824.0</v>
      </c>
      <c r="G473" s="2">
        <f t="shared" si="2"/>
        <v>0</v>
      </c>
    </row>
    <row r="474">
      <c r="A474" s="1">
        <v>52888.0</v>
      </c>
      <c r="C474" s="2">
        <f>IFERROR(__xludf.DUMMYFUNCTION("""COMPUTED_VALUE"""),89051.0)</f>
        <v>89051</v>
      </c>
      <c r="D474" s="2">
        <f t="shared" si="1"/>
        <v>1</v>
      </c>
      <c r="F474" s="1">
        <v>52861.0</v>
      </c>
      <c r="G474" s="2">
        <f t="shared" si="2"/>
        <v>0</v>
      </c>
    </row>
    <row r="475">
      <c r="A475" s="1">
        <v>52888.0</v>
      </c>
      <c r="C475" s="2">
        <f>IFERROR(__xludf.DUMMYFUNCTION("""COMPUTED_VALUE"""),89239.0)</f>
        <v>89239</v>
      </c>
      <c r="D475" s="2">
        <f t="shared" si="1"/>
        <v>1</v>
      </c>
      <c r="F475" s="1">
        <v>52888.0</v>
      </c>
      <c r="G475" s="2">
        <f t="shared" si="2"/>
        <v>264440</v>
      </c>
    </row>
    <row r="476">
      <c r="A476" s="1">
        <v>52888.0</v>
      </c>
      <c r="C476" s="2">
        <f>IFERROR(__xludf.DUMMYFUNCTION("""COMPUTED_VALUE"""),89471.0)</f>
        <v>89471</v>
      </c>
      <c r="D476" s="2">
        <f t="shared" si="1"/>
        <v>1</v>
      </c>
      <c r="F476" s="1">
        <v>52961.0</v>
      </c>
      <c r="G476" s="2">
        <f t="shared" si="2"/>
        <v>0</v>
      </c>
    </row>
    <row r="477">
      <c r="A477" s="1">
        <v>52888.0</v>
      </c>
      <c r="C477" s="2">
        <f>IFERROR(__xludf.DUMMYFUNCTION("""COMPUTED_VALUE"""),89549.0)</f>
        <v>89549</v>
      </c>
      <c r="D477" s="2">
        <f t="shared" si="1"/>
        <v>1</v>
      </c>
      <c r="F477" s="1">
        <v>52969.0</v>
      </c>
      <c r="G477" s="2">
        <f t="shared" si="2"/>
        <v>0</v>
      </c>
    </row>
    <row r="478">
      <c r="A478" s="1">
        <v>53159.0</v>
      </c>
      <c r="C478" s="2">
        <f>IFERROR(__xludf.DUMMYFUNCTION("""COMPUTED_VALUE"""),89642.0)</f>
        <v>89642</v>
      </c>
      <c r="D478" s="2">
        <f t="shared" si="1"/>
        <v>1</v>
      </c>
      <c r="F478" s="1">
        <v>53056.0</v>
      </c>
      <c r="G478" s="2">
        <f t="shared" si="2"/>
        <v>0</v>
      </c>
    </row>
    <row r="479">
      <c r="A479" s="1">
        <v>53277.0</v>
      </c>
      <c r="C479" s="2">
        <f>IFERROR(__xludf.DUMMYFUNCTION("""COMPUTED_VALUE"""),89987.0)</f>
        <v>89987</v>
      </c>
      <c r="D479" s="2">
        <f t="shared" si="1"/>
        <v>1</v>
      </c>
      <c r="F479" s="1">
        <v>53173.0</v>
      </c>
      <c r="G479" s="2">
        <f t="shared" si="2"/>
        <v>0</v>
      </c>
    </row>
    <row r="480">
      <c r="A480" s="1">
        <v>53532.0</v>
      </c>
      <c r="C480" s="2">
        <f>IFERROR(__xludf.DUMMYFUNCTION("""COMPUTED_VALUE"""),90086.0)</f>
        <v>90086</v>
      </c>
      <c r="D480" s="2">
        <f t="shared" si="1"/>
        <v>1</v>
      </c>
      <c r="F480" s="1">
        <v>53210.0</v>
      </c>
      <c r="G480" s="2">
        <f t="shared" si="2"/>
        <v>0</v>
      </c>
    </row>
    <row r="481">
      <c r="A481" s="1">
        <v>54563.0</v>
      </c>
      <c r="C481" s="2">
        <f>IFERROR(__xludf.DUMMYFUNCTION("""COMPUTED_VALUE"""),90401.0)</f>
        <v>90401</v>
      </c>
      <c r="D481" s="2">
        <f t="shared" si="1"/>
        <v>1</v>
      </c>
      <c r="F481" s="1">
        <v>53234.0</v>
      </c>
      <c r="G481" s="2">
        <f t="shared" si="2"/>
        <v>0</v>
      </c>
    </row>
    <row r="482">
      <c r="A482" s="1">
        <v>54563.0</v>
      </c>
      <c r="C482" s="2">
        <f>IFERROR(__xludf.DUMMYFUNCTION("""COMPUTED_VALUE"""),90444.0)</f>
        <v>90444</v>
      </c>
      <c r="D482" s="2">
        <f t="shared" si="1"/>
        <v>1</v>
      </c>
      <c r="F482" s="1">
        <v>53238.0</v>
      </c>
      <c r="G482" s="2">
        <f t="shared" si="2"/>
        <v>0</v>
      </c>
    </row>
    <row r="483">
      <c r="A483" s="1">
        <v>54563.0</v>
      </c>
      <c r="C483" s="2">
        <f>IFERROR(__xludf.DUMMYFUNCTION("""COMPUTED_VALUE"""),90610.0)</f>
        <v>90610</v>
      </c>
      <c r="D483" s="2">
        <f t="shared" si="1"/>
        <v>1</v>
      </c>
      <c r="F483" s="1">
        <v>53411.0</v>
      </c>
      <c r="G483" s="2">
        <f t="shared" si="2"/>
        <v>0</v>
      </c>
    </row>
    <row r="484">
      <c r="A484" s="1">
        <v>54563.0</v>
      </c>
      <c r="C484" s="2">
        <f>IFERROR(__xludf.DUMMYFUNCTION("""COMPUTED_VALUE"""),90620.0)</f>
        <v>90620</v>
      </c>
      <c r="D484" s="2">
        <f t="shared" si="1"/>
        <v>1</v>
      </c>
      <c r="F484" s="1">
        <v>53568.0</v>
      </c>
      <c r="G484" s="2">
        <f t="shared" si="2"/>
        <v>0</v>
      </c>
    </row>
    <row r="485">
      <c r="A485" s="1">
        <v>54563.0</v>
      </c>
      <c r="C485" s="2">
        <f>IFERROR(__xludf.DUMMYFUNCTION("""COMPUTED_VALUE"""),90764.0)</f>
        <v>90764</v>
      </c>
      <c r="D485" s="2">
        <f t="shared" si="1"/>
        <v>1</v>
      </c>
      <c r="F485" s="1">
        <v>53604.0</v>
      </c>
      <c r="G485" s="2">
        <f t="shared" si="2"/>
        <v>0</v>
      </c>
    </row>
    <row r="486">
      <c r="A486" s="1">
        <v>54563.0</v>
      </c>
      <c r="C486" s="2">
        <f>IFERROR(__xludf.DUMMYFUNCTION("""COMPUTED_VALUE"""),90836.0)</f>
        <v>90836</v>
      </c>
      <c r="D486" s="2">
        <f t="shared" si="1"/>
        <v>1</v>
      </c>
      <c r="F486" s="1">
        <v>53644.0</v>
      </c>
      <c r="G486" s="2">
        <f t="shared" si="2"/>
        <v>0</v>
      </c>
    </row>
    <row r="487">
      <c r="A487" s="1">
        <v>54563.0</v>
      </c>
      <c r="C487" s="2">
        <f>IFERROR(__xludf.DUMMYFUNCTION("""COMPUTED_VALUE"""),90912.0)</f>
        <v>90912</v>
      </c>
      <c r="D487" s="2">
        <f t="shared" si="1"/>
        <v>1</v>
      </c>
      <c r="F487" s="1">
        <v>53663.0</v>
      </c>
      <c r="G487" s="2">
        <f t="shared" si="2"/>
        <v>0</v>
      </c>
    </row>
    <row r="488">
      <c r="A488" s="1">
        <v>54563.0</v>
      </c>
      <c r="C488" s="2">
        <f>IFERROR(__xludf.DUMMYFUNCTION("""COMPUTED_VALUE"""),90992.0)</f>
        <v>90992</v>
      </c>
      <c r="D488" s="2">
        <f t="shared" si="1"/>
        <v>1</v>
      </c>
      <c r="F488" s="1">
        <v>53706.0</v>
      </c>
      <c r="G488" s="2">
        <f t="shared" si="2"/>
        <v>0</v>
      </c>
    </row>
    <row r="489">
      <c r="A489" s="1">
        <v>54563.0</v>
      </c>
      <c r="C489" s="2">
        <f>IFERROR(__xludf.DUMMYFUNCTION("""COMPUTED_VALUE"""),91204.0)</f>
        <v>91204</v>
      </c>
      <c r="D489" s="2">
        <f t="shared" si="1"/>
        <v>1</v>
      </c>
      <c r="F489" s="1">
        <v>53709.0</v>
      </c>
      <c r="G489" s="2">
        <f t="shared" si="2"/>
        <v>0</v>
      </c>
    </row>
    <row r="490">
      <c r="A490" s="1">
        <v>54563.0</v>
      </c>
      <c r="C490" s="2">
        <f>IFERROR(__xludf.DUMMYFUNCTION("""COMPUTED_VALUE"""),91274.0)</f>
        <v>91274</v>
      </c>
      <c r="D490" s="2">
        <f t="shared" si="1"/>
        <v>1</v>
      </c>
      <c r="F490" s="1">
        <v>53946.0</v>
      </c>
      <c r="G490" s="2">
        <f t="shared" si="2"/>
        <v>0</v>
      </c>
    </row>
    <row r="491">
      <c r="A491" s="1">
        <v>54563.0</v>
      </c>
      <c r="C491" s="2">
        <f>IFERROR(__xludf.DUMMYFUNCTION("""COMPUTED_VALUE"""),91440.0)</f>
        <v>91440</v>
      </c>
      <c r="D491" s="2">
        <f t="shared" si="1"/>
        <v>1</v>
      </c>
      <c r="F491" s="1">
        <v>54024.0</v>
      </c>
      <c r="G491" s="2">
        <f t="shared" si="2"/>
        <v>0</v>
      </c>
    </row>
    <row r="492">
      <c r="A492" s="1">
        <v>54563.0</v>
      </c>
      <c r="C492" s="2">
        <f>IFERROR(__xludf.DUMMYFUNCTION("""COMPUTED_VALUE"""),91534.0)</f>
        <v>91534</v>
      </c>
      <c r="D492" s="2">
        <f t="shared" si="1"/>
        <v>1</v>
      </c>
      <c r="F492" s="1">
        <v>54047.0</v>
      </c>
      <c r="G492" s="2">
        <f t="shared" si="2"/>
        <v>0</v>
      </c>
    </row>
    <row r="493">
      <c r="A493" s="1">
        <v>54563.0</v>
      </c>
      <c r="C493" s="2">
        <f>IFERROR(__xludf.DUMMYFUNCTION("""COMPUTED_VALUE"""),91775.0)</f>
        <v>91775</v>
      </c>
      <c r="D493" s="2">
        <f t="shared" si="1"/>
        <v>1</v>
      </c>
      <c r="F493" s="1">
        <v>54199.0</v>
      </c>
      <c r="G493" s="2">
        <f t="shared" si="2"/>
        <v>0</v>
      </c>
    </row>
    <row r="494">
      <c r="A494" s="1">
        <v>54563.0</v>
      </c>
      <c r="C494" s="2">
        <f>IFERROR(__xludf.DUMMYFUNCTION("""COMPUTED_VALUE"""),92298.0)</f>
        <v>92298</v>
      </c>
      <c r="D494" s="2">
        <f t="shared" si="1"/>
        <v>1</v>
      </c>
      <c r="F494" s="1">
        <v>54440.0</v>
      </c>
      <c r="G494" s="2">
        <f t="shared" si="2"/>
        <v>0</v>
      </c>
    </row>
    <row r="495">
      <c r="A495" s="1">
        <v>54737.0</v>
      </c>
      <c r="C495" s="2">
        <f>IFERROR(__xludf.DUMMYFUNCTION("""COMPUTED_VALUE"""),92416.0)</f>
        <v>92416</v>
      </c>
      <c r="D495" s="2">
        <f t="shared" si="1"/>
        <v>1</v>
      </c>
      <c r="F495" s="1">
        <v>54502.0</v>
      </c>
      <c r="G495" s="2">
        <f t="shared" si="2"/>
        <v>0</v>
      </c>
    </row>
    <row r="496">
      <c r="A496" s="1">
        <v>54786.0</v>
      </c>
      <c r="C496" s="2">
        <f>IFERROR(__xludf.DUMMYFUNCTION("""COMPUTED_VALUE"""),92527.0)</f>
        <v>92527</v>
      </c>
      <c r="D496" s="2">
        <f t="shared" si="1"/>
        <v>1</v>
      </c>
      <c r="F496" s="1">
        <v>54563.0</v>
      </c>
      <c r="G496" s="2">
        <f t="shared" si="2"/>
        <v>763882</v>
      </c>
    </row>
    <row r="497">
      <c r="A497" s="1">
        <v>54992.0</v>
      </c>
      <c r="C497" s="2">
        <f>IFERROR(__xludf.DUMMYFUNCTION("""COMPUTED_VALUE"""),92876.0)</f>
        <v>92876</v>
      </c>
      <c r="D497" s="2">
        <f t="shared" si="1"/>
        <v>1</v>
      </c>
      <c r="F497" s="1">
        <v>54671.0</v>
      </c>
      <c r="G497" s="2">
        <f t="shared" si="2"/>
        <v>0</v>
      </c>
    </row>
    <row r="498">
      <c r="A498" s="1">
        <v>55015.0</v>
      </c>
      <c r="C498" s="2">
        <f>IFERROR(__xludf.DUMMYFUNCTION("""COMPUTED_VALUE"""),92919.0)</f>
        <v>92919</v>
      </c>
      <c r="D498" s="2">
        <f t="shared" si="1"/>
        <v>1</v>
      </c>
      <c r="F498" s="1">
        <v>54705.0</v>
      </c>
      <c r="G498" s="2">
        <f t="shared" si="2"/>
        <v>0</v>
      </c>
    </row>
    <row r="499">
      <c r="A499" s="1">
        <v>55135.0</v>
      </c>
      <c r="C499" s="2">
        <f>IFERROR(__xludf.DUMMYFUNCTION("""COMPUTED_VALUE"""),93067.0)</f>
        <v>93067</v>
      </c>
      <c r="D499" s="2">
        <f t="shared" si="1"/>
        <v>1</v>
      </c>
      <c r="F499" s="1">
        <v>55159.0</v>
      </c>
      <c r="G499" s="2">
        <f t="shared" si="2"/>
        <v>0</v>
      </c>
    </row>
    <row r="500">
      <c r="A500" s="1">
        <v>55142.0</v>
      </c>
      <c r="C500" s="2">
        <f>IFERROR(__xludf.DUMMYFUNCTION("""COMPUTED_VALUE"""),93128.0)</f>
        <v>93128</v>
      </c>
      <c r="D500" s="2">
        <f t="shared" si="1"/>
        <v>1</v>
      </c>
      <c r="F500" s="1">
        <v>55702.0</v>
      </c>
      <c r="G500" s="2">
        <f t="shared" si="2"/>
        <v>0</v>
      </c>
    </row>
    <row r="501">
      <c r="A501" s="1">
        <v>56032.0</v>
      </c>
      <c r="C501" s="2">
        <f>IFERROR(__xludf.DUMMYFUNCTION("""COMPUTED_VALUE"""),93472.0)</f>
        <v>93472</v>
      </c>
      <c r="D501" s="2">
        <f t="shared" si="1"/>
        <v>1</v>
      </c>
      <c r="F501" s="1">
        <v>55769.0</v>
      </c>
      <c r="G501" s="2">
        <f t="shared" si="2"/>
        <v>0</v>
      </c>
    </row>
    <row r="502">
      <c r="A502" s="1">
        <v>56534.0</v>
      </c>
      <c r="C502" s="2">
        <f>IFERROR(__xludf.DUMMYFUNCTION("""COMPUTED_VALUE"""),93498.0)</f>
        <v>93498</v>
      </c>
      <c r="D502" s="2">
        <f t="shared" si="1"/>
        <v>1</v>
      </c>
      <c r="F502" s="1">
        <v>56016.0</v>
      </c>
      <c r="G502" s="2">
        <f t="shared" si="2"/>
        <v>0</v>
      </c>
    </row>
    <row r="503">
      <c r="A503" s="1">
        <v>56597.0</v>
      </c>
      <c r="C503" s="2">
        <f>IFERROR(__xludf.DUMMYFUNCTION("""COMPUTED_VALUE"""),93586.0)</f>
        <v>93586</v>
      </c>
      <c r="D503" s="2">
        <f t="shared" si="1"/>
        <v>1</v>
      </c>
      <c r="F503" s="1">
        <v>56072.0</v>
      </c>
      <c r="G503" s="2">
        <f t="shared" si="2"/>
        <v>0</v>
      </c>
    </row>
    <row r="504">
      <c r="A504" s="1">
        <v>56750.0</v>
      </c>
      <c r="C504" s="2">
        <f>IFERROR(__xludf.DUMMYFUNCTION("""COMPUTED_VALUE"""),93651.0)</f>
        <v>93651</v>
      </c>
      <c r="D504" s="2">
        <f t="shared" si="1"/>
        <v>1</v>
      </c>
      <c r="F504" s="1">
        <v>56143.0</v>
      </c>
      <c r="G504" s="2">
        <f t="shared" si="2"/>
        <v>0</v>
      </c>
    </row>
    <row r="505">
      <c r="A505" s="1">
        <v>56750.0</v>
      </c>
      <c r="C505" s="2">
        <f>IFERROR(__xludf.DUMMYFUNCTION("""COMPUTED_VALUE"""),94090.0)</f>
        <v>94090</v>
      </c>
      <c r="D505" s="2">
        <f t="shared" si="1"/>
        <v>1</v>
      </c>
      <c r="F505" s="1">
        <v>56218.0</v>
      </c>
      <c r="G505" s="2">
        <f t="shared" si="2"/>
        <v>0</v>
      </c>
    </row>
    <row r="506">
      <c r="A506" s="1">
        <v>56750.0</v>
      </c>
      <c r="C506" s="2">
        <f>IFERROR(__xludf.DUMMYFUNCTION("""COMPUTED_VALUE"""),94189.0)</f>
        <v>94189</v>
      </c>
      <c r="D506" s="2">
        <f t="shared" si="1"/>
        <v>1</v>
      </c>
      <c r="F506" s="1">
        <v>56561.0</v>
      </c>
      <c r="G506" s="2">
        <f t="shared" si="2"/>
        <v>0</v>
      </c>
    </row>
    <row r="507">
      <c r="A507" s="1">
        <v>56750.0</v>
      </c>
      <c r="C507" s="2">
        <f>IFERROR(__xludf.DUMMYFUNCTION("""COMPUTED_VALUE"""),94306.0)</f>
        <v>94306</v>
      </c>
      <c r="D507" s="2">
        <f t="shared" si="1"/>
        <v>1</v>
      </c>
      <c r="F507" s="1">
        <v>56599.0</v>
      </c>
      <c r="G507" s="2">
        <f t="shared" si="2"/>
        <v>0</v>
      </c>
    </row>
    <row r="508">
      <c r="A508" s="1">
        <v>56750.0</v>
      </c>
      <c r="C508" s="2">
        <f>IFERROR(__xludf.DUMMYFUNCTION("""COMPUTED_VALUE"""),94377.0)</f>
        <v>94377</v>
      </c>
      <c r="D508" s="2">
        <f t="shared" si="1"/>
        <v>1</v>
      </c>
      <c r="F508" s="1">
        <v>56603.0</v>
      </c>
      <c r="G508" s="2">
        <f t="shared" si="2"/>
        <v>0</v>
      </c>
    </row>
    <row r="509">
      <c r="A509" s="1">
        <v>56750.0</v>
      </c>
      <c r="C509" s="2">
        <f>IFERROR(__xludf.DUMMYFUNCTION("""COMPUTED_VALUE"""),94399.0)</f>
        <v>94399</v>
      </c>
      <c r="D509" s="2">
        <f t="shared" si="1"/>
        <v>1</v>
      </c>
      <c r="F509" s="1">
        <v>56750.0</v>
      </c>
      <c r="G509" s="2">
        <f t="shared" si="2"/>
        <v>454000</v>
      </c>
    </row>
    <row r="510">
      <c r="A510" s="1">
        <v>56750.0</v>
      </c>
      <c r="C510" s="2">
        <f>IFERROR(__xludf.DUMMYFUNCTION("""COMPUTED_VALUE"""),94453.0)</f>
        <v>94453</v>
      </c>
      <c r="D510" s="2">
        <f t="shared" si="1"/>
        <v>1</v>
      </c>
      <c r="F510" s="1">
        <v>56787.0</v>
      </c>
      <c r="G510" s="2">
        <f t="shared" si="2"/>
        <v>0</v>
      </c>
    </row>
    <row r="511">
      <c r="A511" s="1">
        <v>56750.0</v>
      </c>
      <c r="C511" s="2">
        <f>IFERROR(__xludf.DUMMYFUNCTION("""COMPUTED_VALUE"""),94508.0)</f>
        <v>94508</v>
      </c>
      <c r="D511" s="2">
        <f t="shared" si="1"/>
        <v>1</v>
      </c>
      <c r="F511" s="1">
        <v>56830.0</v>
      </c>
      <c r="G511" s="2">
        <f t="shared" si="2"/>
        <v>0</v>
      </c>
    </row>
    <row r="512">
      <c r="A512" s="1">
        <v>56792.0</v>
      </c>
      <c r="C512" s="2">
        <f>IFERROR(__xludf.DUMMYFUNCTION("""COMPUTED_VALUE"""),94576.0)</f>
        <v>94576</v>
      </c>
      <c r="D512" s="2">
        <f t="shared" si="1"/>
        <v>1</v>
      </c>
      <c r="F512" s="1">
        <v>56831.0</v>
      </c>
      <c r="G512" s="2">
        <f t="shared" si="2"/>
        <v>0</v>
      </c>
    </row>
    <row r="513">
      <c r="A513" s="1">
        <v>56891.0</v>
      </c>
      <c r="C513" s="2">
        <f>IFERROR(__xludf.DUMMYFUNCTION("""COMPUTED_VALUE"""),94593.0)</f>
        <v>94593</v>
      </c>
      <c r="D513" s="2">
        <f t="shared" si="1"/>
        <v>1</v>
      </c>
      <c r="F513" s="1">
        <v>56875.0</v>
      </c>
      <c r="G513" s="2">
        <f t="shared" si="2"/>
        <v>0</v>
      </c>
    </row>
    <row r="514">
      <c r="A514" s="1">
        <v>56952.0</v>
      </c>
      <c r="C514" s="2">
        <f>IFERROR(__xludf.DUMMYFUNCTION("""COMPUTED_VALUE"""),94640.0)</f>
        <v>94640</v>
      </c>
      <c r="D514" s="2">
        <f t="shared" si="1"/>
        <v>1</v>
      </c>
      <c r="F514" s="1">
        <v>57034.0</v>
      </c>
      <c r="G514" s="2">
        <f t="shared" si="2"/>
        <v>399238</v>
      </c>
    </row>
    <row r="515">
      <c r="A515" s="1">
        <v>57034.0</v>
      </c>
      <c r="C515" s="2">
        <f>IFERROR(__xludf.DUMMYFUNCTION("""COMPUTED_VALUE"""),94855.0)</f>
        <v>94855</v>
      </c>
      <c r="D515" s="2">
        <f t="shared" si="1"/>
        <v>1</v>
      </c>
      <c r="F515" s="1">
        <v>57049.0</v>
      </c>
      <c r="G515" s="2">
        <f t="shared" si="2"/>
        <v>0</v>
      </c>
    </row>
    <row r="516">
      <c r="A516" s="1">
        <v>57034.0</v>
      </c>
      <c r="C516" s="2">
        <f>IFERROR(__xludf.DUMMYFUNCTION("""COMPUTED_VALUE"""),95168.0)</f>
        <v>95168</v>
      </c>
      <c r="D516" s="2">
        <f t="shared" si="1"/>
        <v>1</v>
      </c>
      <c r="F516" s="1">
        <v>57058.0</v>
      </c>
      <c r="G516" s="2">
        <f t="shared" si="2"/>
        <v>0</v>
      </c>
    </row>
    <row r="517">
      <c r="A517" s="1">
        <v>57034.0</v>
      </c>
      <c r="C517" s="2">
        <f>IFERROR(__xludf.DUMMYFUNCTION("""COMPUTED_VALUE"""),95499.0)</f>
        <v>95499</v>
      </c>
      <c r="D517" s="2">
        <f t="shared" si="1"/>
        <v>1</v>
      </c>
      <c r="F517" s="1">
        <v>57109.0</v>
      </c>
      <c r="G517" s="2">
        <f t="shared" si="2"/>
        <v>0</v>
      </c>
    </row>
    <row r="518">
      <c r="A518" s="1">
        <v>57034.0</v>
      </c>
      <c r="C518" s="2">
        <f>IFERROR(__xludf.DUMMYFUNCTION("""COMPUTED_VALUE"""),95639.0)</f>
        <v>95639</v>
      </c>
      <c r="D518" s="2">
        <f t="shared" si="1"/>
        <v>1</v>
      </c>
      <c r="F518" s="1">
        <v>57132.0</v>
      </c>
      <c r="G518" s="2">
        <f t="shared" si="2"/>
        <v>0</v>
      </c>
    </row>
    <row r="519">
      <c r="A519" s="1">
        <v>57034.0</v>
      </c>
      <c r="C519" s="2">
        <f>IFERROR(__xludf.DUMMYFUNCTION("""COMPUTED_VALUE"""),95980.0)</f>
        <v>95980</v>
      </c>
      <c r="D519" s="2">
        <f t="shared" si="1"/>
        <v>9</v>
      </c>
      <c r="F519" s="1">
        <v>57162.0</v>
      </c>
      <c r="G519" s="2">
        <f t="shared" si="2"/>
        <v>0</v>
      </c>
    </row>
    <row r="520">
      <c r="A520" s="1">
        <v>57034.0</v>
      </c>
      <c r="C520" s="2">
        <f>IFERROR(__xludf.DUMMYFUNCTION("""COMPUTED_VALUE"""),96103.0)</f>
        <v>96103</v>
      </c>
      <c r="D520" s="2">
        <f t="shared" si="1"/>
        <v>1</v>
      </c>
      <c r="F520" s="1">
        <v>57186.0</v>
      </c>
      <c r="G520" s="2">
        <f t="shared" si="2"/>
        <v>0</v>
      </c>
    </row>
    <row r="521">
      <c r="A521" s="1">
        <v>57034.0</v>
      </c>
      <c r="C521" s="2">
        <f>IFERROR(__xludf.DUMMYFUNCTION("""COMPUTED_VALUE"""),96133.0)</f>
        <v>96133</v>
      </c>
      <c r="D521" s="2">
        <f t="shared" si="1"/>
        <v>1</v>
      </c>
      <c r="F521" s="1">
        <v>57264.0</v>
      </c>
      <c r="G521" s="2">
        <f t="shared" si="2"/>
        <v>0</v>
      </c>
    </row>
    <row r="522">
      <c r="A522" s="1">
        <v>57078.0</v>
      </c>
      <c r="C522" s="2">
        <f>IFERROR(__xludf.DUMMYFUNCTION("""COMPUTED_VALUE"""),96238.0)</f>
        <v>96238</v>
      </c>
      <c r="D522" s="2">
        <f t="shared" si="1"/>
        <v>1</v>
      </c>
      <c r="F522" s="1">
        <v>57355.0</v>
      </c>
      <c r="G522" s="2">
        <f t="shared" si="2"/>
        <v>0</v>
      </c>
    </row>
    <row r="523">
      <c r="A523" s="1">
        <v>57301.0</v>
      </c>
      <c r="C523" s="2">
        <f>IFERROR(__xludf.DUMMYFUNCTION("""COMPUTED_VALUE"""),96310.0)</f>
        <v>96310</v>
      </c>
      <c r="D523" s="2">
        <f t="shared" si="1"/>
        <v>15</v>
      </c>
      <c r="F523" s="1">
        <v>57414.0</v>
      </c>
      <c r="G523" s="2">
        <f t="shared" si="2"/>
        <v>0</v>
      </c>
    </row>
    <row r="524">
      <c r="A524" s="1">
        <v>57314.0</v>
      </c>
      <c r="C524" s="2">
        <f>IFERROR(__xludf.DUMMYFUNCTION("""COMPUTED_VALUE"""),96458.0)</f>
        <v>96458</v>
      </c>
      <c r="D524" s="2">
        <f t="shared" si="1"/>
        <v>1</v>
      </c>
      <c r="F524" s="1">
        <v>57418.0</v>
      </c>
      <c r="G524" s="2">
        <f t="shared" si="2"/>
        <v>0</v>
      </c>
    </row>
    <row r="525">
      <c r="A525" s="1">
        <v>57609.0</v>
      </c>
      <c r="C525" s="2">
        <f>IFERROR(__xludf.DUMMYFUNCTION("""COMPUTED_VALUE"""),96639.0)</f>
        <v>96639</v>
      </c>
      <c r="D525" s="2">
        <f t="shared" si="1"/>
        <v>1</v>
      </c>
      <c r="F525" s="1">
        <v>57419.0</v>
      </c>
      <c r="G525" s="2">
        <f t="shared" si="2"/>
        <v>0</v>
      </c>
    </row>
    <row r="526">
      <c r="A526" s="1">
        <v>57771.0</v>
      </c>
      <c r="C526" s="2">
        <f>IFERROR(__xludf.DUMMYFUNCTION("""COMPUTED_VALUE"""),96747.0)</f>
        <v>96747</v>
      </c>
      <c r="D526" s="2">
        <f t="shared" si="1"/>
        <v>1</v>
      </c>
      <c r="F526" s="1">
        <v>57431.0</v>
      </c>
      <c r="G526" s="2">
        <f t="shared" si="2"/>
        <v>0</v>
      </c>
    </row>
    <row r="527">
      <c r="A527" s="1">
        <v>58736.0</v>
      </c>
      <c r="C527" s="2">
        <f>IFERROR(__xludf.DUMMYFUNCTION("""COMPUTED_VALUE"""),97187.0)</f>
        <v>97187</v>
      </c>
      <c r="D527" s="2">
        <f t="shared" si="1"/>
        <v>1</v>
      </c>
      <c r="F527" s="1">
        <v>57528.0</v>
      </c>
      <c r="G527" s="2">
        <f t="shared" si="2"/>
        <v>0</v>
      </c>
    </row>
    <row r="528">
      <c r="A528" s="1">
        <v>58753.0</v>
      </c>
      <c r="C528" s="2">
        <f>IFERROR(__xludf.DUMMYFUNCTION("""COMPUTED_VALUE"""),97300.0)</f>
        <v>97300</v>
      </c>
      <c r="D528" s="2">
        <f t="shared" si="1"/>
        <v>1</v>
      </c>
      <c r="F528" s="1">
        <v>57558.0</v>
      </c>
      <c r="G528" s="2">
        <f t="shared" si="2"/>
        <v>0</v>
      </c>
    </row>
    <row r="529">
      <c r="A529" s="1">
        <v>58764.0</v>
      </c>
      <c r="C529" s="2">
        <f>IFERROR(__xludf.DUMMYFUNCTION("""COMPUTED_VALUE"""),97315.0)</f>
        <v>97315</v>
      </c>
      <c r="D529" s="2">
        <f t="shared" si="1"/>
        <v>1</v>
      </c>
      <c r="F529" s="1">
        <v>57646.0</v>
      </c>
      <c r="G529" s="2">
        <f t="shared" si="2"/>
        <v>0</v>
      </c>
    </row>
    <row r="530">
      <c r="A530" s="1">
        <v>58779.0</v>
      </c>
      <c r="C530" s="2">
        <f>IFERROR(__xludf.DUMMYFUNCTION("""COMPUTED_VALUE"""),97732.0)</f>
        <v>97732</v>
      </c>
      <c r="D530" s="2">
        <f t="shared" si="1"/>
        <v>1</v>
      </c>
      <c r="F530" s="1">
        <v>57737.0</v>
      </c>
      <c r="G530" s="2">
        <f t="shared" si="2"/>
        <v>0</v>
      </c>
    </row>
    <row r="531">
      <c r="A531" s="1">
        <v>59026.0</v>
      </c>
      <c r="C531" s="2">
        <f>IFERROR(__xludf.DUMMYFUNCTION("""COMPUTED_VALUE"""),97927.0)</f>
        <v>97927</v>
      </c>
      <c r="D531" s="2">
        <f t="shared" si="1"/>
        <v>1</v>
      </c>
      <c r="F531" s="1">
        <v>57964.0</v>
      </c>
      <c r="G531" s="2">
        <f t="shared" si="2"/>
        <v>0</v>
      </c>
    </row>
    <row r="532">
      <c r="A532" s="1">
        <v>59088.0</v>
      </c>
      <c r="C532" s="2">
        <f>IFERROR(__xludf.DUMMYFUNCTION("""COMPUTED_VALUE"""),97933.0)</f>
        <v>97933</v>
      </c>
      <c r="D532" s="2">
        <f t="shared" si="1"/>
        <v>1</v>
      </c>
      <c r="F532" s="1">
        <v>58048.0</v>
      </c>
      <c r="G532" s="2">
        <f t="shared" si="2"/>
        <v>0</v>
      </c>
    </row>
    <row r="533">
      <c r="A533" s="1">
        <v>59221.0</v>
      </c>
      <c r="C533" s="2">
        <f>IFERROR(__xludf.DUMMYFUNCTION("""COMPUTED_VALUE"""),97981.0)</f>
        <v>97981</v>
      </c>
      <c r="D533" s="2">
        <f t="shared" si="1"/>
        <v>1</v>
      </c>
      <c r="F533" s="1">
        <v>58058.0</v>
      </c>
      <c r="G533" s="2">
        <f t="shared" si="2"/>
        <v>0</v>
      </c>
    </row>
    <row r="534">
      <c r="A534" s="1">
        <v>59221.0</v>
      </c>
      <c r="C534" s="2">
        <f>IFERROR(__xludf.DUMMYFUNCTION("""COMPUTED_VALUE"""),98107.0)</f>
        <v>98107</v>
      </c>
      <c r="D534" s="2">
        <f t="shared" si="1"/>
        <v>1</v>
      </c>
      <c r="F534" s="1">
        <v>58087.0</v>
      </c>
      <c r="G534" s="2">
        <f t="shared" si="2"/>
        <v>0</v>
      </c>
    </row>
    <row r="535">
      <c r="A535" s="1">
        <v>59221.0</v>
      </c>
      <c r="C535" s="2">
        <f>IFERROR(__xludf.DUMMYFUNCTION("""COMPUTED_VALUE"""),98187.0)</f>
        <v>98187</v>
      </c>
      <c r="D535" s="2">
        <f t="shared" si="1"/>
        <v>1</v>
      </c>
      <c r="F535" s="1">
        <v>58106.0</v>
      </c>
      <c r="G535" s="2">
        <f t="shared" si="2"/>
        <v>0</v>
      </c>
    </row>
    <row r="536">
      <c r="A536" s="1">
        <v>59283.0</v>
      </c>
      <c r="C536" s="2">
        <f>IFERROR(__xludf.DUMMYFUNCTION("""COMPUTED_VALUE"""),98303.0)</f>
        <v>98303</v>
      </c>
      <c r="D536" s="2">
        <f t="shared" si="1"/>
        <v>1</v>
      </c>
      <c r="F536" s="1">
        <v>58219.0</v>
      </c>
      <c r="G536" s="2">
        <f t="shared" si="2"/>
        <v>0</v>
      </c>
    </row>
    <row r="537">
      <c r="A537" s="1">
        <v>59313.0</v>
      </c>
      <c r="C537" s="2">
        <f>IFERROR(__xludf.DUMMYFUNCTION("""COMPUTED_VALUE"""),98343.0)</f>
        <v>98343</v>
      </c>
      <c r="D537" s="2">
        <f t="shared" si="1"/>
        <v>1</v>
      </c>
      <c r="F537" s="1">
        <v>58595.0</v>
      </c>
      <c r="G537" s="2">
        <f t="shared" si="2"/>
        <v>0</v>
      </c>
    </row>
    <row r="538">
      <c r="A538" s="1">
        <v>59340.0</v>
      </c>
      <c r="C538" s="2">
        <f>IFERROR(__xludf.DUMMYFUNCTION("""COMPUTED_VALUE"""),98469.0)</f>
        <v>98469</v>
      </c>
      <c r="D538" s="2">
        <f t="shared" si="1"/>
        <v>1</v>
      </c>
      <c r="F538" s="1">
        <v>58652.0</v>
      </c>
      <c r="G538" s="2">
        <f t="shared" si="2"/>
        <v>0</v>
      </c>
    </row>
    <row r="539">
      <c r="A539" s="1">
        <v>59377.0</v>
      </c>
      <c r="C539" s="2">
        <f>IFERROR(__xludf.DUMMYFUNCTION("""COMPUTED_VALUE"""),98610.0)</f>
        <v>98610</v>
      </c>
      <c r="D539" s="2">
        <f t="shared" si="1"/>
        <v>1</v>
      </c>
      <c r="F539" s="1">
        <v>58852.0</v>
      </c>
      <c r="G539" s="2">
        <f t="shared" si="2"/>
        <v>0</v>
      </c>
    </row>
    <row r="540">
      <c r="A540" s="1">
        <v>59924.0</v>
      </c>
      <c r="C540" s="2">
        <f>IFERROR(__xludf.DUMMYFUNCTION("""COMPUTED_VALUE"""),98615.0)</f>
        <v>98615</v>
      </c>
      <c r="D540" s="2">
        <f t="shared" si="1"/>
        <v>1</v>
      </c>
      <c r="F540" s="1">
        <v>58868.0</v>
      </c>
      <c r="G540" s="2">
        <f t="shared" si="2"/>
        <v>0</v>
      </c>
    </row>
    <row r="541">
      <c r="A541" s="1">
        <v>59954.0</v>
      </c>
      <c r="C541" s="2">
        <f>IFERROR(__xludf.DUMMYFUNCTION("""COMPUTED_VALUE"""),98890.0)</f>
        <v>98890</v>
      </c>
      <c r="D541" s="2">
        <f t="shared" si="1"/>
        <v>1</v>
      </c>
      <c r="F541" s="1">
        <v>58872.0</v>
      </c>
      <c r="G541" s="2">
        <f t="shared" si="2"/>
        <v>0</v>
      </c>
    </row>
    <row r="542">
      <c r="A542" s="1">
        <v>60039.0</v>
      </c>
      <c r="C542" s="2">
        <f>IFERROR(__xludf.DUMMYFUNCTION("""COMPUTED_VALUE"""),99191.0)</f>
        <v>99191</v>
      </c>
      <c r="D542" s="2">
        <f t="shared" si="1"/>
        <v>1</v>
      </c>
      <c r="F542" s="1">
        <v>58956.0</v>
      </c>
      <c r="G542" s="2">
        <f t="shared" si="2"/>
        <v>0</v>
      </c>
    </row>
    <row r="543">
      <c r="A543" s="1">
        <v>60128.0</v>
      </c>
      <c r="C543" s="2">
        <f>IFERROR(__xludf.DUMMYFUNCTION("""COMPUTED_VALUE"""),99208.0)</f>
        <v>99208</v>
      </c>
      <c r="D543" s="2">
        <f t="shared" si="1"/>
        <v>1</v>
      </c>
      <c r="F543" s="1">
        <v>59221.0</v>
      </c>
      <c r="G543" s="2">
        <f t="shared" si="2"/>
        <v>177663</v>
      </c>
    </row>
    <row r="544">
      <c r="A544" s="1">
        <v>60128.0</v>
      </c>
      <c r="C544" s="2">
        <f>IFERROR(__xludf.DUMMYFUNCTION("""COMPUTED_VALUE"""),99322.0)</f>
        <v>99322</v>
      </c>
      <c r="D544" s="2">
        <f t="shared" si="1"/>
        <v>1</v>
      </c>
      <c r="F544" s="1">
        <v>59337.0</v>
      </c>
      <c r="G544" s="2">
        <f t="shared" si="2"/>
        <v>0</v>
      </c>
    </row>
    <row r="545">
      <c r="A545" s="1">
        <v>60128.0</v>
      </c>
      <c r="C545" s="2">
        <f>IFERROR(__xludf.DUMMYFUNCTION("""COMPUTED_VALUE"""),99476.0)</f>
        <v>99476</v>
      </c>
      <c r="D545" s="2">
        <f t="shared" si="1"/>
        <v>1</v>
      </c>
      <c r="F545" s="1">
        <v>59362.0</v>
      </c>
      <c r="G545" s="2">
        <f t="shared" si="2"/>
        <v>0</v>
      </c>
    </row>
    <row r="546">
      <c r="A546" s="1">
        <v>60128.0</v>
      </c>
      <c r="C546" s="2">
        <f>IFERROR(__xludf.DUMMYFUNCTION("""COMPUTED_VALUE"""),99547.0)</f>
        <v>99547</v>
      </c>
      <c r="D546" s="2">
        <f t="shared" si="1"/>
        <v>1</v>
      </c>
      <c r="F546" s="1">
        <v>59468.0</v>
      </c>
      <c r="G546" s="2">
        <f t="shared" si="2"/>
        <v>0</v>
      </c>
    </row>
    <row r="547">
      <c r="A547" s="1">
        <v>60128.0</v>
      </c>
      <c r="C547" s="2">
        <f>IFERROR(__xludf.DUMMYFUNCTION("""COMPUTED_VALUE"""),99893.0)</f>
        <v>99893</v>
      </c>
      <c r="D547" s="2">
        <f t="shared" si="1"/>
        <v>17</v>
      </c>
      <c r="F547" s="1">
        <v>59476.0</v>
      </c>
      <c r="G547" s="2">
        <f t="shared" si="2"/>
        <v>0</v>
      </c>
    </row>
    <row r="548">
      <c r="A548" s="1">
        <v>60128.0</v>
      </c>
      <c r="F548" s="1">
        <v>59612.0</v>
      </c>
      <c r="G548" s="2">
        <f t="shared" si="2"/>
        <v>0</v>
      </c>
    </row>
    <row r="549">
      <c r="A549" s="1">
        <v>60128.0</v>
      </c>
      <c r="F549" s="1">
        <v>59730.0</v>
      </c>
      <c r="G549" s="2">
        <f t="shared" si="2"/>
        <v>0</v>
      </c>
    </row>
    <row r="550">
      <c r="A550" s="1">
        <v>60128.0</v>
      </c>
      <c r="F550" s="1">
        <v>59767.0</v>
      </c>
      <c r="G550" s="2">
        <f t="shared" si="2"/>
        <v>0</v>
      </c>
    </row>
    <row r="551">
      <c r="A551" s="1">
        <v>60128.0</v>
      </c>
      <c r="F551" s="1">
        <v>59825.0</v>
      </c>
      <c r="G551" s="2">
        <f t="shared" si="2"/>
        <v>0</v>
      </c>
    </row>
    <row r="552">
      <c r="A552" s="1">
        <v>60140.0</v>
      </c>
      <c r="F552" s="1">
        <v>59901.0</v>
      </c>
      <c r="G552" s="2">
        <f t="shared" si="2"/>
        <v>0</v>
      </c>
    </row>
    <row r="553">
      <c r="A553" s="1">
        <v>60140.0</v>
      </c>
      <c r="F553" s="1">
        <v>59926.0</v>
      </c>
      <c r="G553" s="2">
        <f t="shared" si="2"/>
        <v>0</v>
      </c>
    </row>
    <row r="554">
      <c r="A554" s="1">
        <v>60140.0</v>
      </c>
      <c r="F554" s="1">
        <v>60004.0</v>
      </c>
      <c r="G554" s="2">
        <f t="shared" si="2"/>
        <v>0</v>
      </c>
    </row>
    <row r="555">
      <c r="A555" s="1">
        <v>60140.0</v>
      </c>
      <c r="F555" s="1">
        <v>60128.0</v>
      </c>
      <c r="G555" s="2">
        <f t="shared" si="2"/>
        <v>541152</v>
      </c>
    </row>
    <row r="556">
      <c r="A556" s="1">
        <v>60140.0</v>
      </c>
      <c r="F556" s="1">
        <v>60140.0</v>
      </c>
      <c r="G556" s="2">
        <f t="shared" si="2"/>
        <v>661540</v>
      </c>
    </row>
    <row r="557">
      <c r="A557" s="1">
        <v>60140.0</v>
      </c>
      <c r="F557" s="1">
        <v>60190.0</v>
      </c>
      <c r="G557" s="2">
        <f t="shared" si="2"/>
        <v>0</v>
      </c>
    </row>
    <row r="558">
      <c r="A558" s="1">
        <v>60140.0</v>
      </c>
      <c r="F558" s="1">
        <v>60323.0</v>
      </c>
      <c r="G558" s="2">
        <f t="shared" si="2"/>
        <v>0</v>
      </c>
    </row>
    <row r="559">
      <c r="A559" s="1">
        <v>60140.0</v>
      </c>
      <c r="F559" s="1">
        <v>60428.0</v>
      </c>
      <c r="G559" s="2">
        <f t="shared" si="2"/>
        <v>0</v>
      </c>
    </row>
    <row r="560">
      <c r="A560" s="1">
        <v>60140.0</v>
      </c>
      <c r="F560" s="1">
        <v>60822.0</v>
      </c>
      <c r="G560" s="2">
        <f t="shared" si="2"/>
        <v>0</v>
      </c>
    </row>
    <row r="561">
      <c r="A561" s="1">
        <v>60140.0</v>
      </c>
      <c r="F561" s="1">
        <v>60869.0</v>
      </c>
      <c r="G561" s="2">
        <f t="shared" si="2"/>
        <v>0</v>
      </c>
    </row>
    <row r="562">
      <c r="A562" s="1">
        <v>60140.0</v>
      </c>
      <c r="F562" s="1">
        <v>60874.0</v>
      </c>
      <c r="G562" s="2">
        <f t="shared" si="2"/>
        <v>0</v>
      </c>
    </row>
    <row r="563">
      <c r="A563" s="1">
        <v>60165.0</v>
      </c>
      <c r="F563" s="1">
        <v>60907.0</v>
      </c>
      <c r="G563" s="2">
        <f t="shared" si="2"/>
        <v>0</v>
      </c>
    </row>
    <row r="564">
      <c r="A564" s="1">
        <v>60194.0</v>
      </c>
      <c r="F564" s="1">
        <v>61014.0</v>
      </c>
      <c r="G564" s="2">
        <f t="shared" si="2"/>
        <v>0</v>
      </c>
    </row>
    <row r="565">
      <c r="A565" s="1">
        <v>60221.0</v>
      </c>
      <c r="F565" s="1">
        <v>61056.0</v>
      </c>
      <c r="G565" s="2">
        <f t="shared" si="2"/>
        <v>0</v>
      </c>
    </row>
    <row r="566">
      <c r="A566" s="1">
        <v>60279.0</v>
      </c>
      <c r="F566" s="1">
        <v>61117.0</v>
      </c>
      <c r="G566" s="2">
        <f t="shared" si="2"/>
        <v>0</v>
      </c>
    </row>
    <row r="567">
      <c r="A567" s="1">
        <v>60329.0</v>
      </c>
      <c r="F567" s="1">
        <v>61173.0</v>
      </c>
      <c r="G567" s="2">
        <f t="shared" si="2"/>
        <v>305865</v>
      </c>
    </row>
    <row r="568">
      <c r="A568" s="1">
        <v>60448.0</v>
      </c>
      <c r="F568" s="1">
        <v>61555.0</v>
      </c>
      <c r="G568" s="2">
        <f t="shared" si="2"/>
        <v>0</v>
      </c>
    </row>
    <row r="569">
      <c r="A569" s="1">
        <v>60472.0</v>
      </c>
      <c r="F569" s="1">
        <v>61580.0</v>
      </c>
      <c r="G569" s="2">
        <f t="shared" si="2"/>
        <v>0</v>
      </c>
    </row>
    <row r="570">
      <c r="A570" s="1">
        <v>60832.0</v>
      </c>
      <c r="F570" s="1">
        <v>61581.0</v>
      </c>
      <c r="G570" s="2">
        <f t="shared" si="2"/>
        <v>0</v>
      </c>
    </row>
    <row r="571">
      <c r="A571" s="1">
        <v>61173.0</v>
      </c>
      <c r="F571" s="1">
        <v>61582.0</v>
      </c>
      <c r="G571" s="2">
        <f t="shared" si="2"/>
        <v>0</v>
      </c>
    </row>
    <row r="572">
      <c r="A572" s="1">
        <v>61173.0</v>
      </c>
      <c r="F572" s="1">
        <v>61780.0</v>
      </c>
      <c r="G572" s="2">
        <f t="shared" si="2"/>
        <v>0</v>
      </c>
    </row>
    <row r="573">
      <c r="A573" s="1">
        <v>61173.0</v>
      </c>
      <c r="F573" s="1">
        <v>61793.0</v>
      </c>
      <c r="G573" s="2">
        <f t="shared" si="2"/>
        <v>0</v>
      </c>
    </row>
    <row r="574">
      <c r="A574" s="1">
        <v>61173.0</v>
      </c>
      <c r="F574" s="1">
        <v>61916.0</v>
      </c>
      <c r="G574" s="2">
        <f t="shared" si="2"/>
        <v>0</v>
      </c>
    </row>
    <row r="575">
      <c r="A575" s="1">
        <v>61173.0</v>
      </c>
      <c r="F575" s="1">
        <v>62041.0</v>
      </c>
      <c r="G575" s="2">
        <f t="shared" si="2"/>
        <v>0</v>
      </c>
    </row>
    <row r="576">
      <c r="A576" s="1">
        <v>61423.0</v>
      </c>
      <c r="F576" s="1">
        <v>62056.0</v>
      </c>
      <c r="G576" s="2">
        <f t="shared" si="2"/>
        <v>0</v>
      </c>
    </row>
    <row r="577">
      <c r="A577" s="1">
        <v>61557.0</v>
      </c>
      <c r="F577" s="1">
        <v>62281.0</v>
      </c>
      <c r="G577" s="2">
        <f t="shared" si="2"/>
        <v>0</v>
      </c>
    </row>
    <row r="578">
      <c r="A578" s="1">
        <v>61652.0</v>
      </c>
      <c r="F578" s="1">
        <v>62468.0</v>
      </c>
      <c r="G578" s="2">
        <f t="shared" si="2"/>
        <v>0</v>
      </c>
    </row>
    <row r="579">
      <c r="A579" s="1">
        <v>61804.0</v>
      </c>
      <c r="F579" s="1">
        <v>62647.0</v>
      </c>
      <c r="G579" s="2">
        <f t="shared" si="2"/>
        <v>0</v>
      </c>
    </row>
    <row r="580">
      <c r="A580" s="1">
        <v>61940.0</v>
      </c>
      <c r="F580" s="1">
        <v>62704.0</v>
      </c>
      <c r="G580" s="2">
        <f t="shared" si="2"/>
        <v>0</v>
      </c>
    </row>
    <row r="581">
      <c r="A581" s="1">
        <v>62146.0</v>
      </c>
      <c r="F581" s="1">
        <v>62726.0</v>
      </c>
      <c r="G581" s="2">
        <f t="shared" si="2"/>
        <v>0</v>
      </c>
    </row>
    <row r="582">
      <c r="A582" s="1">
        <v>62414.0</v>
      </c>
      <c r="F582" s="1">
        <v>62826.0</v>
      </c>
      <c r="G582" s="2">
        <f t="shared" si="2"/>
        <v>0</v>
      </c>
    </row>
    <row r="583">
      <c r="A583" s="1">
        <v>62648.0</v>
      </c>
      <c r="F583" s="1">
        <v>63171.0</v>
      </c>
      <c r="G583" s="2">
        <f t="shared" si="2"/>
        <v>0</v>
      </c>
    </row>
    <row r="584">
      <c r="A584" s="1">
        <v>62779.0</v>
      </c>
      <c r="F584" s="1">
        <v>63175.0</v>
      </c>
      <c r="G584" s="2">
        <f t="shared" si="2"/>
        <v>0</v>
      </c>
    </row>
    <row r="585">
      <c r="A585" s="1">
        <v>62818.0</v>
      </c>
      <c r="F585" s="1">
        <v>63219.0</v>
      </c>
      <c r="G585" s="2">
        <f t="shared" si="2"/>
        <v>0</v>
      </c>
    </row>
    <row r="586">
      <c r="A586" s="1">
        <v>63079.0</v>
      </c>
      <c r="F586" s="1">
        <v>63302.0</v>
      </c>
      <c r="G586" s="2">
        <f t="shared" si="2"/>
        <v>0</v>
      </c>
    </row>
    <row r="587">
      <c r="A587" s="1">
        <v>63113.0</v>
      </c>
      <c r="F587" s="1">
        <v>63354.0</v>
      </c>
      <c r="G587" s="2">
        <f t="shared" si="2"/>
        <v>0</v>
      </c>
    </row>
    <row r="588">
      <c r="A588" s="1">
        <v>63209.0</v>
      </c>
      <c r="F588" s="1">
        <v>63422.0</v>
      </c>
      <c r="G588" s="2">
        <f t="shared" si="2"/>
        <v>0</v>
      </c>
    </row>
    <row r="589">
      <c r="A589" s="1">
        <v>63270.0</v>
      </c>
      <c r="F589" s="1">
        <v>63440.0</v>
      </c>
      <c r="G589" s="2">
        <f t="shared" si="2"/>
        <v>0</v>
      </c>
    </row>
    <row r="590">
      <c r="A590" s="1">
        <v>63532.0</v>
      </c>
      <c r="F590" s="1">
        <v>63472.0</v>
      </c>
      <c r="G590" s="2">
        <f t="shared" si="2"/>
        <v>0</v>
      </c>
    </row>
    <row r="591">
      <c r="A591" s="1">
        <v>63953.0</v>
      </c>
      <c r="F591" s="1">
        <v>63504.0</v>
      </c>
      <c r="G591" s="2">
        <f t="shared" si="2"/>
        <v>0</v>
      </c>
    </row>
    <row r="592">
      <c r="A592" s="1">
        <v>63953.0</v>
      </c>
      <c r="F592" s="1">
        <v>63707.0</v>
      </c>
      <c r="G592" s="2">
        <f t="shared" si="2"/>
        <v>0</v>
      </c>
    </row>
    <row r="593">
      <c r="A593" s="1">
        <v>63953.0</v>
      </c>
      <c r="F593" s="1">
        <v>63747.0</v>
      </c>
      <c r="G593" s="2">
        <f t="shared" si="2"/>
        <v>0</v>
      </c>
    </row>
    <row r="594">
      <c r="A594" s="1">
        <v>63953.0</v>
      </c>
      <c r="F594" s="1">
        <v>63953.0</v>
      </c>
      <c r="G594" s="2">
        <f t="shared" si="2"/>
        <v>319765</v>
      </c>
    </row>
    <row r="595">
      <c r="A595" s="1">
        <v>63953.0</v>
      </c>
      <c r="F595" s="1">
        <v>64022.0</v>
      </c>
      <c r="G595" s="2">
        <f t="shared" si="2"/>
        <v>0</v>
      </c>
    </row>
    <row r="596">
      <c r="A596" s="1">
        <v>64107.0</v>
      </c>
      <c r="F596" s="1">
        <v>64061.0</v>
      </c>
      <c r="G596" s="2">
        <f t="shared" si="2"/>
        <v>0</v>
      </c>
    </row>
    <row r="597">
      <c r="A597" s="1">
        <v>64263.0</v>
      </c>
      <c r="F597" s="1">
        <v>64121.0</v>
      </c>
      <c r="G597" s="2">
        <f t="shared" si="2"/>
        <v>0</v>
      </c>
    </row>
    <row r="598">
      <c r="A598" s="1">
        <v>64493.0</v>
      </c>
      <c r="F598" s="1">
        <v>64175.0</v>
      </c>
      <c r="G598" s="2">
        <f t="shared" si="2"/>
        <v>0</v>
      </c>
    </row>
    <row r="599">
      <c r="A599" s="1">
        <v>64574.0</v>
      </c>
      <c r="F599" s="1">
        <v>64195.0</v>
      </c>
      <c r="G599" s="2">
        <f t="shared" si="2"/>
        <v>0</v>
      </c>
    </row>
    <row r="600">
      <c r="A600" s="1">
        <v>64584.0</v>
      </c>
      <c r="F600" s="1">
        <v>64254.0</v>
      </c>
      <c r="G600" s="2">
        <f t="shared" si="2"/>
        <v>0</v>
      </c>
    </row>
    <row r="601">
      <c r="A601" s="1">
        <v>64748.0</v>
      </c>
      <c r="F601" s="1">
        <v>64425.0</v>
      </c>
      <c r="G601" s="2">
        <f t="shared" si="2"/>
        <v>0</v>
      </c>
    </row>
    <row r="602">
      <c r="A602" s="1">
        <v>65121.0</v>
      </c>
      <c r="F602" s="1">
        <v>64436.0</v>
      </c>
      <c r="G602" s="2">
        <f t="shared" si="2"/>
        <v>0</v>
      </c>
    </row>
    <row r="603">
      <c r="A603" s="1">
        <v>65414.0</v>
      </c>
      <c r="F603" s="1">
        <v>64517.0</v>
      </c>
      <c r="G603" s="2">
        <f t="shared" si="2"/>
        <v>0</v>
      </c>
    </row>
    <row r="604">
      <c r="A604" s="1">
        <v>65813.0</v>
      </c>
      <c r="F604" s="1">
        <v>64640.0</v>
      </c>
      <c r="G604" s="2">
        <f t="shared" si="2"/>
        <v>0</v>
      </c>
    </row>
    <row r="605">
      <c r="A605" s="1">
        <v>65838.0</v>
      </c>
      <c r="F605" s="1">
        <v>64722.0</v>
      </c>
      <c r="G605" s="2">
        <f t="shared" si="2"/>
        <v>0</v>
      </c>
    </row>
    <row r="606">
      <c r="A606" s="1">
        <v>65918.0</v>
      </c>
      <c r="F606" s="1">
        <v>64803.0</v>
      </c>
      <c r="G606" s="2">
        <f t="shared" si="2"/>
        <v>0</v>
      </c>
    </row>
    <row r="607">
      <c r="A607" s="1">
        <v>65918.0</v>
      </c>
      <c r="F607" s="1">
        <v>64826.0</v>
      </c>
      <c r="G607" s="2">
        <f t="shared" si="2"/>
        <v>0</v>
      </c>
    </row>
    <row r="608">
      <c r="A608" s="1">
        <v>65918.0</v>
      </c>
      <c r="F608" s="1">
        <v>64983.0</v>
      </c>
      <c r="G608" s="2">
        <f t="shared" si="2"/>
        <v>0</v>
      </c>
    </row>
    <row r="609">
      <c r="A609" s="1">
        <v>65918.0</v>
      </c>
      <c r="F609" s="1">
        <v>64988.0</v>
      </c>
      <c r="G609" s="2">
        <f t="shared" si="2"/>
        <v>0</v>
      </c>
    </row>
    <row r="610">
      <c r="A610" s="1">
        <v>65918.0</v>
      </c>
      <c r="F610" s="1">
        <v>65077.0</v>
      </c>
      <c r="G610" s="2">
        <f t="shared" si="2"/>
        <v>0</v>
      </c>
    </row>
    <row r="611">
      <c r="A611" s="1">
        <v>65918.0</v>
      </c>
      <c r="F611" s="1">
        <v>65154.0</v>
      </c>
      <c r="G611" s="2">
        <f t="shared" si="2"/>
        <v>0</v>
      </c>
    </row>
    <row r="612">
      <c r="A612" s="1">
        <v>65918.0</v>
      </c>
      <c r="F612" s="1">
        <v>65218.0</v>
      </c>
      <c r="G612" s="2">
        <f t="shared" si="2"/>
        <v>0</v>
      </c>
    </row>
    <row r="613">
      <c r="A613" s="1">
        <v>65918.0</v>
      </c>
      <c r="F613" s="1">
        <v>65281.0</v>
      </c>
      <c r="G613" s="2">
        <f t="shared" si="2"/>
        <v>0</v>
      </c>
    </row>
    <row r="614">
      <c r="A614" s="1">
        <v>65918.0</v>
      </c>
      <c r="F614" s="1">
        <v>65318.0</v>
      </c>
      <c r="G614" s="2">
        <f t="shared" si="2"/>
        <v>0</v>
      </c>
    </row>
    <row r="615">
      <c r="A615" s="1">
        <v>65918.0</v>
      </c>
      <c r="F615" s="1">
        <v>65407.0</v>
      </c>
      <c r="G615" s="2">
        <f t="shared" si="2"/>
        <v>0</v>
      </c>
    </row>
    <row r="616">
      <c r="A616" s="1">
        <v>65918.0</v>
      </c>
      <c r="F616" s="1">
        <v>65476.0</v>
      </c>
      <c r="G616" s="2">
        <f t="shared" si="2"/>
        <v>0</v>
      </c>
    </row>
    <row r="617">
      <c r="A617" s="1">
        <v>65918.0</v>
      </c>
      <c r="F617" s="1">
        <v>65505.0</v>
      </c>
      <c r="G617" s="2">
        <f t="shared" si="2"/>
        <v>0</v>
      </c>
    </row>
    <row r="618">
      <c r="A618" s="1">
        <v>65918.0</v>
      </c>
      <c r="F618" s="1">
        <v>65510.0</v>
      </c>
      <c r="G618" s="2">
        <f t="shared" si="2"/>
        <v>0</v>
      </c>
    </row>
    <row r="619">
      <c r="A619" s="1">
        <v>65918.0</v>
      </c>
      <c r="F619" s="1">
        <v>65653.0</v>
      </c>
      <c r="G619" s="2">
        <f t="shared" si="2"/>
        <v>0</v>
      </c>
    </row>
    <row r="620">
      <c r="A620" s="1">
        <v>65918.0</v>
      </c>
      <c r="F620" s="1">
        <v>65728.0</v>
      </c>
      <c r="G620" s="2">
        <f t="shared" si="2"/>
        <v>0</v>
      </c>
    </row>
    <row r="621">
      <c r="A621" s="1">
        <v>65918.0</v>
      </c>
      <c r="F621" s="1">
        <v>65861.0</v>
      </c>
      <c r="G621" s="2">
        <f t="shared" si="2"/>
        <v>0</v>
      </c>
    </row>
    <row r="622">
      <c r="A622" s="1">
        <v>65918.0</v>
      </c>
      <c r="F622" s="1">
        <v>65915.0</v>
      </c>
      <c r="G622" s="2">
        <f t="shared" si="2"/>
        <v>0</v>
      </c>
    </row>
    <row r="623">
      <c r="A623" s="1">
        <v>65918.0</v>
      </c>
      <c r="F623" s="1">
        <v>65918.0</v>
      </c>
      <c r="G623" s="2">
        <f t="shared" si="2"/>
        <v>1318360</v>
      </c>
    </row>
    <row r="624">
      <c r="A624" s="1">
        <v>65918.0</v>
      </c>
      <c r="F624" s="1">
        <v>66236.0</v>
      </c>
      <c r="G624" s="2">
        <f t="shared" si="2"/>
        <v>0</v>
      </c>
    </row>
    <row r="625">
      <c r="A625" s="1">
        <v>65918.0</v>
      </c>
      <c r="F625" s="1">
        <v>66284.0</v>
      </c>
      <c r="G625" s="2">
        <f t="shared" si="2"/>
        <v>0</v>
      </c>
    </row>
    <row r="626">
      <c r="A626" s="1">
        <v>66011.0</v>
      </c>
      <c r="F626" s="1">
        <v>66601.0</v>
      </c>
      <c r="G626" s="2">
        <f t="shared" si="2"/>
        <v>0</v>
      </c>
    </row>
    <row r="627">
      <c r="A627" s="1">
        <v>67189.0</v>
      </c>
      <c r="F627" s="1">
        <v>66777.0</v>
      </c>
      <c r="G627" s="2">
        <f t="shared" si="2"/>
        <v>0</v>
      </c>
    </row>
    <row r="628">
      <c r="A628" s="1">
        <v>67302.0</v>
      </c>
      <c r="F628" s="1">
        <v>66901.0</v>
      </c>
      <c r="G628" s="2">
        <f t="shared" si="2"/>
        <v>0</v>
      </c>
    </row>
    <row r="629">
      <c r="A629" s="1">
        <v>67320.0</v>
      </c>
      <c r="F629" s="1">
        <v>66985.0</v>
      </c>
      <c r="G629" s="2">
        <f t="shared" si="2"/>
        <v>0</v>
      </c>
    </row>
    <row r="630">
      <c r="A630" s="1">
        <v>67569.0</v>
      </c>
      <c r="F630" s="1">
        <v>67207.0</v>
      </c>
      <c r="G630" s="2">
        <f t="shared" si="2"/>
        <v>0</v>
      </c>
    </row>
    <row r="631">
      <c r="A631" s="1">
        <v>67721.0</v>
      </c>
      <c r="F631" s="1">
        <v>67337.0</v>
      </c>
      <c r="G631" s="2">
        <f t="shared" si="2"/>
        <v>0</v>
      </c>
    </row>
    <row r="632">
      <c r="A632" s="1">
        <v>67721.0</v>
      </c>
      <c r="F632" s="1">
        <v>67381.0</v>
      </c>
      <c r="G632" s="2">
        <f t="shared" si="2"/>
        <v>0</v>
      </c>
    </row>
    <row r="633">
      <c r="A633" s="1">
        <v>67721.0</v>
      </c>
      <c r="F633" s="1">
        <v>67434.0</v>
      </c>
      <c r="G633" s="2">
        <f t="shared" si="2"/>
        <v>0</v>
      </c>
    </row>
    <row r="634">
      <c r="A634" s="1">
        <v>67721.0</v>
      </c>
      <c r="F634" s="1">
        <v>67506.0</v>
      </c>
      <c r="G634" s="2">
        <f t="shared" si="2"/>
        <v>0</v>
      </c>
    </row>
    <row r="635">
      <c r="A635" s="1">
        <v>67721.0</v>
      </c>
      <c r="F635" s="1">
        <v>67571.0</v>
      </c>
      <c r="G635" s="2">
        <f t="shared" si="2"/>
        <v>0</v>
      </c>
    </row>
    <row r="636">
      <c r="A636" s="1">
        <v>67721.0</v>
      </c>
      <c r="F636" s="1">
        <v>67663.0</v>
      </c>
      <c r="G636" s="2">
        <f t="shared" si="2"/>
        <v>0</v>
      </c>
    </row>
    <row r="637">
      <c r="A637" s="1">
        <v>67721.0</v>
      </c>
      <c r="F637" s="1">
        <v>67715.0</v>
      </c>
      <c r="G637" s="2">
        <f t="shared" si="2"/>
        <v>0</v>
      </c>
    </row>
    <row r="638">
      <c r="A638" s="1">
        <v>67862.0</v>
      </c>
      <c r="F638" s="1">
        <v>67721.0</v>
      </c>
      <c r="G638" s="2">
        <f t="shared" si="2"/>
        <v>474047</v>
      </c>
    </row>
    <row r="639">
      <c r="A639" s="1">
        <v>68060.0</v>
      </c>
      <c r="F639" s="1">
        <v>67820.0</v>
      </c>
      <c r="G639" s="2">
        <f t="shared" si="2"/>
        <v>0</v>
      </c>
    </row>
    <row r="640">
      <c r="A640" s="1">
        <v>68115.0</v>
      </c>
      <c r="F640" s="1">
        <v>68026.0</v>
      </c>
      <c r="G640" s="2">
        <f t="shared" si="2"/>
        <v>0</v>
      </c>
    </row>
    <row r="641">
      <c r="A641" s="1">
        <v>68164.0</v>
      </c>
      <c r="F641" s="1">
        <v>68037.0</v>
      </c>
      <c r="G641" s="2">
        <f t="shared" si="2"/>
        <v>0</v>
      </c>
    </row>
    <row r="642">
      <c r="A642" s="1">
        <v>68295.0</v>
      </c>
      <c r="F642" s="1">
        <v>68121.0</v>
      </c>
      <c r="G642" s="2">
        <f t="shared" si="2"/>
        <v>0</v>
      </c>
    </row>
    <row r="643">
      <c r="A643" s="1">
        <v>68317.0</v>
      </c>
      <c r="F643" s="1">
        <v>68344.0</v>
      </c>
      <c r="G643" s="2">
        <f t="shared" si="2"/>
        <v>0</v>
      </c>
    </row>
    <row r="644">
      <c r="A644" s="1">
        <v>68436.0</v>
      </c>
      <c r="F644" s="1">
        <v>68399.0</v>
      </c>
      <c r="G644" s="2">
        <f t="shared" si="2"/>
        <v>0</v>
      </c>
    </row>
    <row r="645">
      <c r="A645" s="1">
        <v>68436.0</v>
      </c>
      <c r="F645" s="1">
        <v>68416.0</v>
      </c>
      <c r="G645" s="2">
        <f t="shared" si="2"/>
        <v>0</v>
      </c>
    </row>
    <row r="646">
      <c r="A646" s="1">
        <v>68436.0</v>
      </c>
      <c r="F646" s="1">
        <v>68436.0</v>
      </c>
      <c r="G646" s="2">
        <f t="shared" si="2"/>
        <v>1368720</v>
      </c>
    </row>
    <row r="647">
      <c r="A647" s="1">
        <v>68436.0</v>
      </c>
      <c r="F647" s="1">
        <v>68616.0</v>
      </c>
      <c r="G647" s="2">
        <f t="shared" si="2"/>
        <v>0</v>
      </c>
    </row>
    <row r="648">
      <c r="A648" s="1">
        <v>68436.0</v>
      </c>
      <c r="F648" s="1">
        <v>68901.0</v>
      </c>
      <c r="G648" s="2">
        <f t="shared" si="2"/>
        <v>0</v>
      </c>
    </row>
    <row r="649">
      <c r="A649" s="1">
        <v>68436.0</v>
      </c>
      <c r="F649" s="1">
        <v>68902.0</v>
      </c>
      <c r="G649" s="2">
        <f t="shared" si="2"/>
        <v>0</v>
      </c>
    </row>
    <row r="650">
      <c r="A650" s="1">
        <v>68436.0</v>
      </c>
      <c r="F650" s="1">
        <v>68951.0</v>
      </c>
      <c r="G650" s="2">
        <f t="shared" si="2"/>
        <v>0</v>
      </c>
    </row>
    <row r="651">
      <c r="A651" s="1">
        <v>68436.0</v>
      </c>
      <c r="F651" s="1">
        <v>69026.0</v>
      </c>
      <c r="G651" s="2">
        <f t="shared" si="2"/>
        <v>0</v>
      </c>
    </row>
    <row r="652">
      <c r="A652" s="1">
        <v>68436.0</v>
      </c>
      <c r="F652" s="1">
        <v>69178.0</v>
      </c>
      <c r="G652" s="2">
        <f t="shared" si="2"/>
        <v>0</v>
      </c>
    </row>
    <row r="653">
      <c r="A653" s="1">
        <v>68436.0</v>
      </c>
      <c r="F653" s="1">
        <v>69294.0</v>
      </c>
      <c r="G653" s="2">
        <f t="shared" si="2"/>
        <v>0</v>
      </c>
    </row>
    <row r="654">
      <c r="A654" s="1">
        <v>68436.0</v>
      </c>
      <c r="F654" s="1">
        <v>69364.0</v>
      </c>
      <c r="G654" s="2">
        <f t="shared" si="2"/>
        <v>0</v>
      </c>
    </row>
    <row r="655">
      <c r="A655" s="1">
        <v>68436.0</v>
      </c>
      <c r="F655" s="1">
        <v>69486.0</v>
      </c>
      <c r="G655" s="2">
        <f t="shared" si="2"/>
        <v>0</v>
      </c>
    </row>
    <row r="656">
      <c r="A656" s="1">
        <v>68436.0</v>
      </c>
      <c r="F656" s="1">
        <v>69498.0</v>
      </c>
      <c r="G656" s="2">
        <f t="shared" si="2"/>
        <v>0</v>
      </c>
    </row>
    <row r="657">
      <c r="A657" s="1">
        <v>68436.0</v>
      </c>
      <c r="F657" s="1">
        <v>69559.0</v>
      </c>
      <c r="G657" s="2">
        <f t="shared" si="2"/>
        <v>0</v>
      </c>
    </row>
    <row r="658">
      <c r="A658" s="1">
        <v>68436.0</v>
      </c>
      <c r="F658" s="1">
        <v>69671.0</v>
      </c>
      <c r="G658" s="2">
        <f t="shared" si="2"/>
        <v>0</v>
      </c>
    </row>
    <row r="659">
      <c r="A659" s="1">
        <v>68436.0</v>
      </c>
      <c r="F659" s="1">
        <v>69757.0</v>
      </c>
      <c r="G659" s="2">
        <f t="shared" si="2"/>
        <v>0</v>
      </c>
    </row>
    <row r="660">
      <c r="A660" s="1">
        <v>68436.0</v>
      </c>
      <c r="F660" s="1">
        <v>69804.0</v>
      </c>
      <c r="G660" s="2">
        <f t="shared" si="2"/>
        <v>0</v>
      </c>
    </row>
    <row r="661">
      <c r="A661" s="1">
        <v>68436.0</v>
      </c>
      <c r="F661" s="1">
        <v>69905.0</v>
      </c>
      <c r="G661" s="2">
        <f t="shared" si="2"/>
        <v>0</v>
      </c>
    </row>
    <row r="662">
      <c r="A662" s="1">
        <v>68436.0</v>
      </c>
      <c r="F662" s="1">
        <v>70000.0</v>
      </c>
      <c r="G662" s="2">
        <f t="shared" si="2"/>
        <v>0</v>
      </c>
    </row>
    <row r="663">
      <c r="A663" s="1">
        <v>68436.0</v>
      </c>
      <c r="F663" s="1">
        <v>70049.0</v>
      </c>
      <c r="G663" s="2">
        <f t="shared" si="2"/>
        <v>0</v>
      </c>
    </row>
    <row r="664">
      <c r="A664" s="1">
        <v>68602.0</v>
      </c>
      <c r="F664" s="1">
        <v>70053.0</v>
      </c>
      <c r="G664" s="2">
        <f t="shared" si="2"/>
        <v>0</v>
      </c>
    </row>
    <row r="665">
      <c r="A665" s="1">
        <v>68631.0</v>
      </c>
      <c r="F665" s="1">
        <v>70118.0</v>
      </c>
      <c r="G665" s="2">
        <f t="shared" si="2"/>
        <v>0</v>
      </c>
    </row>
    <row r="666">
      <c r="A666" s="1">
        <v>68914.0</v>
      </c>
      <c r="F666" s="1">
        <v>70212.0</v>
      </c>
      <c r="G666" s="2">
        <f t="shared" si="2"/>
        <v>0</v>
      </c>
    </row>
    <row r="667">
      <c r="A667" s="1">
        <v>68991.0</v>
      </c>
      <c r="F667" s="1">
        <v>70302.0</v>
      </c>
      <c r="G667" s="2">
        <f t="shared" si="2"/>
        <v>0</v>
      </c>
    </row>
    <row r="668">
      <c r="A668" s="1">
        <v>69247.0</v>
      </c>
      <c r="F668" s="1">
        <v>70384.0</v>
      </c>
      <c r="G668" s="2">
        <f t="shared" si="2"/>
        <v>0</v>
      </c>
    </row>
    <row r="669">
      <c r="A669" s="1">
        <v>69516.0</v>
      </c>
      <c r="F669" s="1">
        <v>70455.0</v>
      </c>
      <c r="G669" s="2">
        <f t="shared" si="2"/>
        <v>0</v>
      </c>
    </row>
    <row r="670">
      <c r="A670" s="1">
        <v>69851.0</v>
      </c>
      <c r="F670" s="1">
        <v>70652.0</v>
      </c>
      <c r="G670" s="2">
        <f t="shared" si="2"/>
        <v>0</v>
      </c>
    </row>
    <row r="671">
      <c r="A671" s="1">
        <v>69985.0</v>
      </c>
      <c r="F671" s="1">
        <v>70780.0</v>
      </c>
      <c r="G671" s="2">
        <f t="shared" si="2"/>
        <v>0</v>
      </c>
    </row>
    <row r="672">
      <c r="A672" s="1">
        <v>70174.0</v>
      </c>
      <c r="F672" s="1">
        <v>70792.0</v>
      </c>
      <c r="G672" s="2">
        <f t="shared" si="2"/>
        <v>0</v>
      </c>
    </row>
    <row r="673">
      <c r="A673" s="1">
        <v>70364.0</v>
      </c>
      <c r="F673" s="1">
        <v>70822.0</v>
      </c>
      <c r="G673" s="2">
        <f t="shared" si="2"/>
        <v>0</v>
      </c>
    </row>
    <row r="674">
      <c r="A674" s="1">
        <v>70489.0</v>
      </c>
      <c r="F674" s="1">
        <v>70872.0</v>
      </c>
      <c r="G674" s="2">
        <f t="shared" si="2"/>
        <v>0</v>
      </c>
    </row>
    <row r="675">
      <c r="A675" s="1">
        <v>70838.0</v>
      </c>
      <c r="F675" s="1">
        <v>70922.0</v>
      </c>
      <c r="G675" s="2">
        <f t="shared" si="2"/>
        <v>0</v>
      </c>
    </row>
    <row r="676">
      <c r="A676" s="1">
        <v>71052.0</v>
      </c>
      <c r="F676" s="1">
        <v>71032.0</v>
      </c>
      <c r="G676" s="2">
        <f t="shared" si="2"/>
        <v>0</v>
      </c>
    </row>
    <row r="677">
      <c r="A677" s="1">
        <v>71364.0</v>
      </c>
      <c r="F677" s="1">
        <v>71073.0</v>
      </c>
      <c r="G677" s="2">
        <f t="shared" si="2"/>
        <v>0</v>
      </c>
    </row>
    <row r="678">
      <c r="A678" s="1">
        <v>71492.0</v>
      </c>
      <c r="F678" s="1">
        <v>71080.0</v>
      </c>
      <c r="G678" s="2">
        <f t="shared" si="2"/>
        <v>0</v>
      </c>
    </row>
    <row r="679">
      <c r="A679" s="1">
        <v>71538.0</v>
      </c>
      <c r="F679" s="1">
        <v>71114.0</v>
      </c>
      <c r="G679" s="2">
        <f t="shared" si="2"/>
        <v>0</v>
      </c>
    </row>
    <row r="680">
      <c r="A680" s="1">
        <v>71544.0</v>
      </c>
      <c r="F680" s="1">
        <v>71405.0</v>
      </c>
      <c r="G680" s="2">
        <f t="shared" si="2"/>
        <v>0</v>
      </c>
    </row>
    <row r="681">
      <c r="A681" s="1">
        <v>71634.0</v>
      </c>
      <c r="F681" s="1">
        <v>71431.0</v>
      </c>
      <c r="G681" s="2">
        <f t="shared" si="2"/>
        <v>0</v>
      </c>
    </row>
    <row r="682">
      <c r="A682" s="1">
        <v>72139.0</v>
      </c>
      <c r="F682" s="1">
        <v>71498.0</v>
      </c>
      <c r="G682" s="2">
        <f t="shared" si="2"/>
        <v>0</v>
      </c>
    </row>
    <row r="683">
      <c r="A683" s="1">
        <v>72346.0</v>
      </c>
      <c r="F683" s="1">
        <v>71561.0</v>
      </c>
      <c r="G683" s="2">
        <f t="shared" si="2"/>
        <v>0</v>
      </c>
    </row>
    <row r="684">
      <c r="A684" s="1">
        <v>72398.0</v>
      </c>
      <c r="F684" s="1">
        <v>71650.0</v>
      </c>
      <c r="G684" s="2">
        <f t="shared" si="2"/>
        <v>0</v>
      </c>
    </row>
    <row r="685">
      <c r="A685" s="1">
        <v>72435.0</v>
      </c>
      <c r="F685" s="1">
        <v>71665.0</v>
      </c>
      <c r="G685" s="2">
        <f t="shared" si="2"/>
        <v>0</v>
      </c>
    </row>
    <row r="686">
      <c r="A686" s="1">
        <v>72460.0</v>
      </c>
      <c r="F686" s="1">
        <v>71778.0</v>
      </c>
      <c r="G686" s="2">
        <f t="shared" si="2"/>
        <v>0</v>
      </c>
    </row>
    <row r="687">
      <c r="A687" s="1">
        <v>72495.0</v>
      </c>
      <c r="F687" s="1">
        <v>71848.0</v>
      </c>
      <c r="G687" s="2">
        <f t="shared" si="2"/>
        <v>0</v>
      </c>
    </row>
    <row r="688">
      <c r="A688" s="1">
        <v>72495.0</v>
      </c>
      <c r="F688" s="1">
        <v>71872.0</v>
      </c>
      <c r="G688" s="2">
        <f t="shared" si="2"/>
        <v>0</v>
      </c>
    </row>
    <row r="689">
      <c r="A689" s="1">
        <v>72495.0</v>
      </c>
      <c r="F689" s="1">
        <v>71930.0</v>
      </c>
      <c r="G689" s="2">
        <f t="shared" si="2"/>
        <v>0</v>
      </c>
    </row>
    <row r="690">
      <c r="A690" s="1">
        <v>72495.0</v>
      </c>
      <c r="F690" s="1">
        <v>72111.0</v>
      </c>
      <c r="G690" s="2">
        <f t="shared" si="2"/>
        <v>0</v>
      </c>
    </row>
    <row r="691">
      <c r="A691" s="1">
        <v>72495.0</v>
      </c>
      <c r="F691" s="1">
        <v>72360.0</v>
      </c>
      <c r="G691" s="2">
        <f t="shared" si="2"/>
        <v>0</v>
      </c>
    </row>
    <row r="692">
      <c r="A692" s="1">
        <v>72495.0</v>
      </c>
      <c r="F692" s="1">
        <v>72425.0</v>
      </c>
      <c r="G692" s="2">
        <f t="shared" si="2"/>
        <v>0</v>
      </c>
    </row>
    <row r="693">
      <c r="A693" s="1">
        <v>72495.0</v>
      </c>
      <c r="F693" s="1">
        <v>72495.0</v>
      </c>
      <c r="G693" s="2">
        <f t="shared" si="2"/>
        <v>579960</v>
      </c>
    </row>
    <row r="694">
      <c r="A694" s="1">
        <v>72495.0</v>
      </c>
      <c r="F694" s="1">
        <v>72728.0</v>
      </c>
      <c r="G694" s="2">
        <f t="shared" si="2"/>
        <v>0</v>
      </c>
    </row>
    <row r="695">
      <c r="A695" s="1">
        <v>72709.0</v>
      </c>
      <c r="F695" s="1">
        <v>72751.0</v>
      </c>
      <c r="G695" s="2">
        <f t="shared" si="2"/>
        <v>0</v>
      </c>
    </row>
    <row r="696">
      <c r="A696" s="1">
        <v>73415.0</v>
      </c>
      <c r="F696" s="1">
        <v>72777.0</v>
      </c>
      <c r="G696" s="2">
        <f t="shared" si="2"/>
        <v>0</v>
      </c>
    </row>
    <row r="697">
      <c r="A697" s="1">
        <v>73575.0</v>
      </c>
      <c r="F697" s="1">
        <v>72856.0</v>
      </c>
      <c r="G697" s="2">
        <f t="shared" si="2"/>
        <v>0</v>
      </c>
    </row>
    <row r="698">
      <c r="A698" s="1">
        <v>73771.0</v>
      </c>
      <c r="F698" s="1">
        <v>72892.0</v>
      </c>
      <c r="G698" s="2">
        <f t="shared" si="2"/>
        <v>0</v>
      </c>
    </row>
    <row r="699">
      <c r="A699" s="1">
        <v>73771.0</v>
      </c>
      <c r="F699" s="1">
        <v>72905.0</v>
      </c>
      <c r="G699" s="2">
        <f t="shared" si="2"/>
        <v>0</v>
      </c>
    </row>
    <row r="700">
      <c r="A700" s="1">
        <v>73771.0</v>
      </c>
      <c r="F700" s="1">
        <v>72928.0</v>
      </c>
      <c r="G700" s="2">
        <f t="shared" si="2"/>
        <v>0</v>
      </c>
    </row>
    <row r="701">
      <c r="A701" s="1">
        <v>73771.0</v>
      </c>
      <c r="F701" s="1">
        <v>73109.0</v>
      </c>
      <c r="G701" s="2">
        <f t="shared" si="2"/>
        <v>0</v>
      </c>
    </row>
    <row r="702">
      <c r="A702" s="1">
        <v>73771.0</v>
      </c>
      <c r="F702" s="1">
        <v>73224.0</v>
      </c>
      <c r="G702" s="2">
        <f t="shared" si="2"/>
        <v>0</v>
      </c>
    </row>
    <row r="703">
      <c r="A703" s="1">
        <v>73771.0</v>
      </c>
      <c r="F703" s="1">
        <v>73275.0</v>
      </c>
      <c r="G703" s="2">
        <f t="shared" si="2"/>
        <v>0</v>
      </c>
    </row>
    <row r="704">
      <c r="A704" s="1">
        <v>73771.0</v>
      </c>
      <c r="F704" s="1">
        <v>73342.0</v>
      </c>
      <c r="G704" s="2">
        <f t="shared" si="2"/>
        <v>0</v>
      </c>
    </row>
    <row r="705">
      <c r="A705" s="1">
        <v>73771.0</v>
      </c>
      <c r="F705" s="1">
        <v>73366.0</v>
      </c>
      <c r="G705" s="2">
        <f t="shared" si="2"/>
        <v>0</v>
      </c>
    </row>
    <row r="706">
      <c r="A706" s="1">
        <v>73771.0</v>
      </c>
      <c r="F706" s="1">
        <v>73564.0</v>
      </c>
      <c r="G706" s="2">
        <f t="shared" si="2"/>
        <v>0</v>
      </c>
    </row>
    <row r="707">
      <c r="A707" s="1">
        <v>73771.0</v>
      </c>
      <c r="F707" s="1">
        <v>73572.0</v>
      </c>
      <c r="G707" s="2">
        <f t="shared" si="2"/>
        <v>0</v>
      </c>
    </row>
    <row r="708">
      <c r="A708" s="1">
        <v>73771.0</v>
      </c>
      <c r="F708" s="1">
        <v>73591.0</v>
      </c>
      <c r="G708" s="2">
        <f t="shared" si="2"/>
        <v>0</v>
      </c>
    </row>
    <row r="709">
      <c r="A709" s="1">
        <v>73771.0</v>
      </c>
      <c r="F709" s="1">
        <v>73646.0</v>
      </c>
      <c r="G709" s="2">
        <f t="shared" si="2"/>
        <v>0</v>
      </c>
    </row>
    <row r="710">
      <c r="A710" s="1">
        <v>73771.0</v>
      </c>
      <c r="F710" s="1">
        <v>73708.0</v>
      </c>
      <c r="G710" s="2">
        <f t="shared" si="2"/>
        <v>0</v>
      </c>
    </row>
    <row r="711">
      <c r="A711" s="1">
        <v>73771.0</v>
      </c>
      <c r="F711" s="1">
        <v>73771.0</v>
      </c>
      <c r="G711" s="2">
        <f t="shared" si="2"/>
        <v>1032794</v>
      </c>
    </row>
    <row r="712">
      <c r="A712" s="1">
        <v>73886.0</v>
      </c>
      <c r="F712" s="1">
        <v>73917.0</v>
      </c>
      <c r="G712" s="2">
        <f t="shared" si="2"/>
        <v>0</v>
      </c>
    </row>
    <row r="713">
      <c r="A713" s="1">
        <v>73920.0</v>
      </c>
      <c r="F713" s="1">
        <v>73962.0</v>
      </c>
      <c r="G713" s="2">
        <f t="shared" si="2"/>
        <v>0</v>
      </c>
    </row>
    <row r="714">
      <c r="A714" s="1">
        <v>74025.0</v>
      </c>
      <c r="F714" s="1">
        <v>74131.0</v>
      </c>
      <c r="G714" s="2">
        <f t="shared" si="2"/>
        <v>0</v>
      </c>
    </row>
    <row r="715">
      <c r="A715" s="1">
        <v>74064.0</v>
      </c>
      <c r="F715" s="1">
        <v>74165.0</v>
      </c>
      <c r="G715" s="2">
        <f t="shared" si="2"/>
        <v>0</v>
      </c>
    </row>
    <row r="716">
      <c r="A716" s="1">
        <v>74181.0</v>
      </c>
      <c r="F716" s="1">
        <v>74225.0</v>
      </c>
      <c r="G716" s="2">
        <f t="shared" si="2"/>
        <v>0</v>
      </c>
    </row>
    <row r="717">
      <c r="A717" s="1">
        <v>74328.0</v>
      </c>
      <c r="F717" s="1">
        <v>74366.0</v>
      </c>
      <c r="G717" s="2">
        <f t="shared" si="2"/>
        <v>0</v>
      </c>
    </row>
    <row r="718">
      <c r="A718" s="1">
        <v>74552.0</v>
      </c>
      <c r="F718" s="1">
        <v>74425.0</v>
      </c>
      <c r="G718" s="2">
        <f t="shared" si="2"/>
        <v>0</v>
      </c>
    </row>
    <row r="719">
      <c r="A719" s="1">
        <v>74763.0</v>
      </c>
      <c r="F719" s="1">
        <v>74497.0</v>
      </c>
      <c r="G719" s="2">
        <f t="shared" si="2"/>
        <v>0</v>
      </c>
    </row>
    <row r="720">
      <c r="A720" s="1">
        <v>74770.0</v>
      </c>
      <c r="F720" s="1">
        <v>74511.0</v>
      </c>
      <c r="G720" s="2">
        <f t="shared" si="2"/>
        <v>0</v>
      </c>
    </row>
    <row r="721">
      <c r="A721" s="1">
        <v>74901.0</v>
      </c>
      <c r="F721" s="1">
        <v>74550.0</v>
      </c>
      <c r="G721" s="2">
        <f t="shared" si="2"/>
        <v>0</v>
      </c>
    </row>
    <row r="722">
      <c r="A722" s="1">
        <v>74909.0</v>
      </c>
      <c r="F722" s="1">
        <v>74592.0</v>
      </c>
      <c r="G722" s="2">
        <f t="shared" si="2"/>
        <v>0</v>
      </c>
    </row>
    <row r="723">
      <c r="A723" s="1">
        <v>75007.0</v>
      </c>
      <c r="F723" s="1">
        <v>74798.0</v>
      </c>
      <c r="G723" s="2">
        <f t="shared" si="2"/>
        <v>0</v>
      </c>
    </row>
    <row r="724">
      <c r="A724" s="1">
        <v>75176.0</v>
      </c>
      <c r="F724" s="1">
        <v>74847.0</v>
      </c>
      <c r="G724" s="2">
        <f t="shared" si="2"/>
        <v>0</v>
      </c>
    </row>
    <row r="725">
      <c r="A725" s="1">
        <v>75176.0</v>
      </c>
      <c r="F725" s="1">
        <v>74877.0</v>
      </c>
      <c r="G725" s="2">
        <f t="shared" si="2"/>
        <v>0</v>
      </c>
    </row>
    <row r="726">
      <c r="A726" s="1">
        <v>75176.0</v>
      </c>
      <c r="F726" s="1">
        <v>74914.0</v>
      </c>
      <c r="G726" s="2">
        <f t="shared" si="2"/>
        <v>0</v>
      </c>
    </row>
    <row r="727">
      <c r="A727" s="1">
        <v>75176.0</v>
      </c>
      <c r="F727" s="1">
        <v>74950.0</v>
      </c>
      <c r="G727" s="2">
        <f t="shared" si="2"/>
        <v>0</v>
      </c>
    </row>
    <row r="728">
      <c r="A728" s="1">
        <v>75176.0</v>
      </c>
      <c r="F728" s="1">
        <v>75154.0</v>
      </c>
      <c r="G728" s="2">
        <f t="shared" si="2"/>
        <v>0</v>
      </c>
    </row>
    <row r="729">
      <c r="A729" s="1">
        <v>75176.0</v>
      </c>
      <c r="F729" s="1">
        <v>75176.0</v>
      </c>
      <c r="G729" s="2">
        <f t="shared" si="2"/>
        <v>1127640</v>
      </c>
    </row>
    <row r="730">
      <c r="A730" s="1">
        <v>75176.0</v>
      </c>
      <c r="F730" s="1">
        <v>75181.0</v>
      </c>
      <c r="G730" s="2">
        <f t="shared" si="2"/>
        <v>0</v>
      </c>
    </row>
    <row r="731">
      <c r="A731" s="1">
        <v>75176.0</v>
      </c>
      <c r="F731" s="1">
        <v>75253.0</v>
      </c>
      <c r="G731" s="2">
        <f t="shared" si="2"/>
        <v>0</v>
      </c>
    </row>
    <row r="732">
      <c r="A732" s="1">
        <v>75176.0</v>
      </c>
      <c r="F732" s="1">
        <v>75429.0</v>
      </c>
      <c r="G732" s="2">
        <f t="shared" si="2"/>
        <v>0</v>
      </c>
    </row>
    <row r="733">
      <c r="A733" s="1">
        <v>75176.0</v>
      </c>
      <c r="F733" s="1">
        <v>75457.0</v>
      </c>
      <c r="G733" s="2">
        <f t="shared" si="2"/>
        <v>0</v>
      </c>
    </row>
    <row r="734">
      <c r="A734" s="1">
        <v>75176.0</v>
      </c>
      <c r="F734" s="1">
        <v>75640.0</v>
      </c>
      <c r="G734" s="2">
        <f t="shared" si="2"/>
        <v>0</v>
      </c>
    </row>
    <row r="735">
      <c r="A735" s="1">
        <v>75176.0</v>
      </c>
      <c r="F735" s="1">
        <v>75643.0</v>
      </c>
      <c r="G735" s="2">
        <f t="shared" si="2"/>
        <v>0</v>
      </c>
    </row>
    <row r="736">
      <c r="A736" s="1">
        <v>75176.0</v>
      </c>
      <c r="F736" s="1">
        <v>75718.0</v>
      </c>
      <c r="G736" s="2">
        <f t="shared" si="2"/>
        <v>0</v>
      </c>
    </row>
    <row r="737">
      <c r="A737" s="1">
        <v>75176.0</v>
      </c>
      <c r="F737" s="1">
        <v>75733.0</v>
      </c>
      <c r="G737" s="2">
        <f t="shared" si="2"/>
        <v>0</v>
      </c>
    </row>
    <row r="738">
      <c r="A738" s="1">
        <v>75176.0</v>
      </c>
      <c r="F738" s="1">
        <v>75739.0</v>
      </c>
      <c r="G738" s="2">
        <f t="shared" si="2"/>
        <v>0</v>
      </c>
    </row>
    <row r="739">
      <c r="A739" s="1">
        <v>75314.0</v>
      </c>
      <c r="F739" s="1">
        <v>75781.0</v>
      </c>
      <c r="G739" s="2">
        <f t="shared" si="2"/>
        <v>0</v>
      </c>
    </row>
    <row r="740">
      <c r="A740" s="1">
        <v>75323.0</v>
      </c>
      <c r="F740" s="1">
        <v>75807.0</v>
      </c>
      <c r="G740" s="2">
        <f t="shared" si="2"/>
        <v>0</v>
      </c>
    </row>
    <row r="741">
      <c r="A741" s="1">
        <v>75559.0</v>
      </c>
      <c r="F741" s="1">
        <v>75902.0</v>
      </c>
      <c r="G741" s="2">
        <f t="shared" si="2"/>
        <v>0</v>
      </c>
    </row>
    <row r="742">
      <c r="A742" s="1">
        <v>75570.0</v>
      </c>
      <c r="F742" s="1">
        <v>75931.0</v>
      </c>
      <c r="G742" s="2">
        <f t="shared" si="2"/>
        <v>0</v>
      </c>
    </row>
    <row r="743">
      <c r="A743" s="1">
        <v>75719.0</v>
      </c>
      <c r="F743" s="1">
        <v>75959.0</v>
      </c>
      <c r="G743" s="2">
        <f t="shared" si="2"/>
        <v>0</v>
      </c>
    </row>
    <row r="744">
      <c r="A744" s="1">
        <v>76137.0</v>
      </c>
      <c r="F744" s="1">
        <v>75966.0</v>
      </c>
      <c r="G744" s="2">
        <f t="shared" si="2"/>
        <v>0</v>
      </c>
    </row>
    <row r="745">
      <c r="A745" s="1">
        <v>76167.0</v>
      </c>
      <c r="F745" s="1">
        <v>76187.0</v>
      </c>
      <c r="G745" s="2">
        <f t="shared" si="2"/>
        <v>0</v>
      </c>
    </row>
    <row r="746">
      <c r="A746" s="1">
        <v>76299.0</v>
      </c>
      <c r="F746" s="1">
        <v>76188.0</v>
      </c>
      <c r="G746" s="2">
        <f t="shared" si="2"/>
        <v>0</v>
      </c>
    </row>
    <row r="747">
      <c r="A747" s="1">
        <v>76372.0</v>
      </c>
      <c r="F747" s="1">
        <v>76270.0</v>
      </c>
      <c r="G747" s="2">
        <f t="shared" si="2"/>
        <v>0</v>
      </c>
    </row>
    <row r="748">
      <c r="A748" s="1">
        <v>76472.0</v>
      </c>
      <c r="F748" s="1">
        <v>76392.0</v>
      </c>
      <c r="G748" s="2">
        <f t="shared" si="2"/>
        <v>0</v>
      </c>
    </row>
    <row r="749">
      <c r="A749" s="1">
        <v>76493.0</v>
      </c>
      <c r="F749" s="1">
        <v>76450.0</v>
      </c>
      <c r="G749" s="2">
        <f t="shared" si="2"/>
        <v>0</v>
      </c>
    </row>
    <row r="750">
      <c r="A750" s="1">
        <v>76986.0</v>
      </c>
      <c r="F750" s="1">
        <v>76642.0</v>
      </c>
      <c r="G750" s="2">
        <f t="shared" si="2"/>
        <v>0</v>
      </c>
    </row>
    <row r="751">
      <c r="A751" s="1">
        <v>77025.0</v>
      </c>
      <c r="F751" s="1">
        <v>77008.0</v>
      </c>
      <c r="G751" s="2">
        <f t="shared" si="2"/>
        <v>0</v>
      </c>
    </row>
    <row r="752">
      <c r="A752" s="1">
        <v>77092.0</v>
      </c>
      <c r="F752" s="1">
        <v>77011.0</v>
      </c>
      <c r="G752" s="2">
        <f t="shared" si="2"/>
        <v>0</v>
      </c>
    </row>
    <row r="753">
      <c r="A753" s="1">
        <v>77092.0</v>
      </c>
      <c r="F753" s="1">
        <v>77092.0</v>
      </c>
      <c r="G753" s="2">
        <f t="shared" si="2"/>
        <v>925104</v>
      </c>
    </row>
    <row r="754">
      <c r="A754" s="1">
        <v>77092.0</v>
      </c>
      <c r="F754" s="1">
        <v>77371.0</v>
      </c>
      <c r="G754" s="2">
        <f t="shared" si="2"/>
        <v>0</v>
      </c>
    </row>
    <row r="755">
      <c r="A755" s="1">
        <v>77092.0</v>
      </c>
      <c r="F755" s="1">
        <v>77422.0</v>
      </c>
      <c r="G755" s="2">
        <f t="shared" si="2"/>
        <v>0</v>
      </c>
    </row>
    <row r="756">
      <c r="A756" s="1">
        <v>77092.0</v>
      </c>
      <c r="F756" s="1">
        <v>77501.0</v>
      </c>
      <c r="G756" s="2">
        <f t="shared" si="2"/>
        <v>0</v>
      </c>
    </row>
    <row r="757">
      <c r="A757" s="1">
        <v>77092.0</v>
      </c>
      <c r="F757" s="1">
        <v>77598.0</v>
      </c>
      <c r="G757" s="2">
        <f t="shared" si="2"/>
        <v>0</v>
      </c>
    </row>
    <row r="758">
      <c r="A758" s="1">
        <v>77092.0</v>
      </c>
      <c r="F758" s="1">
        <v>77626.0</v>
      </c>
      <c r="G758" s="2">
        <f t="shared" si="2"/>
        <v>0</v>
      </c>
    </row>
    <row r="759">
      <c r="A759" s="1">
        <v>77092.0</v>
      </c>
      <c r="F759" s="1">
        <v>77634.0</v>
      </c>
      <c r="G759" s="2">
        <f t="shared" si="2"/>
        <v>310536</v>
      </c>
    </row>
    <row r="760">
      <c r="A760" s="1">
        <v>77092.0</v>
      </c>
      <c r="F760" s="1">
        <v>77644.0</v>
      </c>
      <c r="G760" s="2">
        <f t="shared" si="2"/>
        <v>0</v>
      </c>
    </row>
    <row r="761">
      <c r="A761" s="1">
        <v>77092.0</v>
      </c>
      <c r="F761" s="1">
        <v>77709.0</v>
      </c>
      <c r="G761" s="2">
        <f t="shared" si="2"/>
        <v>0</v>
      </c>
    </row>
    <row r="762">
      <c r="A762" s="1">
        <v>77092.0</v>
      </c>
      <c r="F762" s="1">
        <v>77808.0</v>
      </c>
      <c r="G762" s="2">
        <f t="shared" si="2"/>
        <v>0</v>
      </c>
    </row>
    <row r="763">
      <c r="A763" s="1">
        <v>77092.0</v>
      </c>
      <c r="F763" s="1">
        <v>77818.0</v>
      </c>
      <c r="G763" s="2">
        <f t="shared" si="2"/>
        <v>0</v>
      </c>
    </row>
    <row r="764">
      <c r="A764" s="1">
        <v>77172.0</v>
      </c>
      <c r="F764" s="1">
        <v>77859.0</v>
      </c>
      <c r="G764" s="2">
        <f t="shared" si="2"/>
        <v>0</v>
      </c>
    </row>
    <row r="765">
      <c r="A765" s="1">
        <v>77634.0</v>
      </c>
      <c r="F765" s="1">
        <v>77973.0</v>
      </c>
      <c r="G765" s="2">
        <f t="shared" si="2"/>
        <v>0</v>
      </c>
    </row>
    <row r="766">
      <c r="A766" s="1">
        <v>77634.0</v>
      </c>
      <c r="F766" s="1">
        <v>78041.0</v>
      </c>
      <c r="G766" s="2">
        <f t="shared" si="2"/>
        <v>468246</v>
      </c>
    </row>
    <row r="767">
      <c r="A767" s="1">
        <v>77634.0</v>
      </c>
      <c r="F767" s="1">
        <v>78405.0</v>
      </c>
      <c r="G767" s="2">
        <f t="shared" si="2"/>
        <v>0</v>
      </c>
    </row>
    <row r="768">
      <c r="A768" s="1">
        <v>77634.0</v>
      </c>
      <c r="F768" s="1">
        <v>78679.0</v>
      </c>
      <c r="G768" s="2">
        <f t="shared" si="2"/>
        <v>0</v>
      </c>
    </row>
    <row r="769">
      <c r="A769" s="1">
        <v>77837.0</v>
      </c>
      <c r="F769" s="1">
        <v>78758.0</v>
      </c>
      <c r="G769" s="2">
        <f t="shared" si="2"/>
        <v>0</v>
      </c>
    </row>
    <row r="770">
      <c r="A770" s="1">
        <v>78041.0</v>
      </c>
      <c r="F770" s="1">
        <v>78811.0</v>
      </c>
      <c r="G770" s="2">
        <f t="shared" si="2"/>
        <v>0</v>
      </c>
    </row>
    <row r="771">
      <c r="A771" s="1">
        <v>78041.0</v>
      </c>
      <c r="F771" s="1">
        <v>78983.0</v>
      </c>
      <c r="G771" s="2">
        <f t="shared" si="2"/>
        <v>0</v>
      </c>
    </row>
    <row r="772">
      <c r="A772" s="1">
        <v>78041.0</v>
      </c>
      <c r="F772" s="1">
        <v>78993.0</v>
      </c>
      <c r="G772" s="2">
        <f t="shared" si="2"/>
        <v>0</v>
      </c>
    </row>
    <row r="773">
      <c r="A773" s="1">
        <v>78041.0</v>
      </c>
      <c r="F773" s="1">
        <v>79064.0</v>
      </c>
      <c r="G773" s="2">
        <f t="shared" si="2"/>
        <v>0</v>
      </c>
    </row>
    <row r="774">
      <c r="A774" s="1">
        <v>78041.0</v>
      </c>
      <c r="F774" s="1">
        <v>79106.0</v>
      </c>
      <c r="G774" s="2">
        <f t="shared" si="2"/>
        <v>0</v>
      </c>
    </row>
    <row r="775">
      <c r="A775" s="1">
        <v>78041.0</v>
      </c>
      <c r="F775" s="1">
        <v>79131.0</v>
      </c>
      <c r="G775" s="2">
        <f t="shared" si="2"/>
        <v>0</v>
      </c>
    </row>
    <row r="776">
      <c r="A776" s="1">
        <v>78672.0</v>
      </c>
      <c r="F776" s="1">
        <v>79167.0</v>
      </c>
      <c r="G776" s="2">
        <f t="shared" si="2"/>
        <v>0</v>
      </c>
    </row>
    <row r="777">
      <c r="A777" s="1">
        <v>78828.0</v>
      </c>
      <c r="F777" s="1">
        <v>79331.0</v>
      </c>
      <c r="G777" s="2">
        <f t="shared" si="2"/>
        <v>0</v>
      </c>
    </row>
    <row r="778">
      <c r="A778" s="1">
        <v>78830.0</v>
      </c>
      <c r="F778" s="1">
        <v>79339.0</v>
      </c>
      <c r="G778" s="2">
        <f t="shared" si="2"/>
        <v>0</v>
      </c>
    </row>
    <row r="779">
      <c r="A779" s="1">
        <v>78869.0</v>
      </c>
      <c r="F779" s="1">
        <v>79365.0</v>
      </c>
      <c r="G779" s="2">
        <f t="shared" si="2"/>
        <v>0</v>
      </c>
    </row>
    <row r="780">
      <c r="A780" s="1">
        <v>79424.0</v>
      </c>
      <c r="F780" s="1">
        <v>79374.0</v>
      </c>
      <c r="G780" s="2">
        <f t="shared" si="2"/>
        <v>0</v>
      </c>
    </row>
    <row r="781">
      <c r="A781" s="1">
        <v>79445.0</v>
      </c>
      <c r="F781" s="1">
        <v>79383.0</v>
      </c>
      <c r="G781" s="2">
        <f t="shared" si="2"/>
        <v>0</v>
      </c>
    </row>
    <row r="782">
      <c r="A782" s="1">
        <v>79616.0</v>
      </c>
      <c r="F782" s="1">
        <v>79418.0</v>
      </c>
      <c r="G782" s="2">
        <f t="shared" si="2"/>
        <v>0</v>
      </c>
    </row>
    <row r="783">
      <c r="A783" s="1">
        <v>79790.0</v>
      </c>
      <c r="F783" s="1">
        <v>79525.0</v>
      </c>
      <c r="G783" s="2">
        <f t="shared" si="2"/>
        <v>0</v>
      </c>
    </row>
    <row r="784">
      <c r="A784" s="1">
        <v>79830.0</v>
      </c>
      <c r="F784" s="1">
        <v>79638.0</v>
      </c>
      <c r="G784" s="2">
        <f t="shared" si="2"/>
        <v>0</v>
      </c>
    </row>
    <row r="785">
      <c r="A785" s="1">
        <v>80547.0</v>
      </c>
      <c r="F785" s="1">
        <v>79865.0</v>
      </c>
      <c r="G785" s="2">
        <f t="shared" si="2"/>
        <v>0</v>
      </c>
    </row>
    <row r="786">
      <c r="A786" s="1">
        <v>80659.0</v>
      </c>
      <c r="F786" s="1">
        <v>79925.0</v>
      </c>
      <c r="G786" s="2">
        <f t="shared" si="2"/>
        <v>0</v>
      </c>
    </row>
    <row r="787">
      <c r="A787" s="1">
        <v>80962.0</v>
      </c>
      <c r="F787" s="1">
        <v>79975.0</v>
      </c>
      <c r="G787" s="2">
        <f t="shared" si="2"/>
        <v>0</v>
      </c>
    </row>
    <row r="788">
      <c r="A788" s="1">
        <v>81496.0</v>
      </c>
      <c r="F788" s="1">
        <v>80010.0</v>
      </c>
      <c r="G788" s="2">
        <f t="shared" si="2"/>
        <v>0</v>
      </c>
    </row>
    <row r="789">
      <c r="A789" s="1">
        <v>81496.0</v>
      </c>
      <c r="F789" s="1">
        <v>80206.0</v>
      </c>
      <c r="G789" s="2">
        <f t="shared" si="2"/>
        <v>0</v>
      </c>
    </row>
    <row r="790">
      <c r="A790" s="1">
        <v>81496.0</v>
      </c>
      <c r="F790" s="1">
        <v>80363.0</v>
      </c>
      <c r="G790" s="2">
        <f t="shared" si="2"/>
        <v>0</v>
      </c>
    </row>
    <row r="791">
      <c r="A791" s="1">
        <v>81496.0</v>
      </c>
      <c r="F791" s="1">
        <v>80392.0</v>
      </c>
      <c r="G791" s="2">
        <f t="shared" si="2"/>
        <v>0</v>
      </c>
    </row>
    <row r="792">
      <c r="A792" s="1">
        <v>81496.0</v>
      </c>
      <c r="F792" s="1">
        <v>80517.0</v>
      </c>
      <c r="G792" s="2">
        <f t="shared" si="2"/>
        <v>0</v>
      </c>
    </row>
    <row r="793">
      <c r="A793" s="1">
        <v>81496.0</v>
      </c>
      <c r="F793" s="1">
        <v>80596.0</v>
      </c>
      <c r="G793" s="2">
        <f t="shared" si="2"/>
        <v>0</v>
      </c>
    </row>
    <row r="794">
      <c r="A794" s="1">
        <v>81496.0</v>
      </c>
      <c r="F794" s="1">
        <v>80625.0</v>
      </c>
      <c r="G794" s="2">
        <f t="shared" si="2"/>
        <v>0</v>
      </c>
    </row>
    <row r="795">
      <c r="A795" s="1">
        <v>81496.0</v>
      </c>
      <c r="F795" s="1">
        <v>81411.0</v>
      </c>
      <c r="G795" s="2">
        <f t="shared" si="2"/>
        <v>0</v>
      </c>
    </row>
    <row r="796">
      <c r="A796" s="1">
        <v>81496.0</v>
      </c>
      <c r="F796" s="1">
        <v>81496.0</v>
      </c>
      <c r="G796" s="2">
        <f t="shared" si="2"/>
        <v>1059448</v>
      </c>
    </row>
    <row r="797">
      <c r="A797" s="1">
        <v>81496.0</v>
      </c>
      <c r="F797" s="1">
        <v>81648.0</v>
      </c>
      <c r="G797" s="2">
        <f t="shared" si="2"/>
        <v>0</v>
      </c>
    </row>
    <row r="798">
      <c r="A798" s="1">
        <v>81496.0</v>
      </c>
      <c r="F798" s="1">
        <v>81682.0</v>
      </c>
      <c r="G798" s="2">
        <f t="shared" si="2"/>
        <v>0</v>
      </c>
    </row>
    <row r="799">
      <c r="A799" s="1">
        <v>81496.0</v>
      </c>
      <c r="F799" s="1">
        <v>82002.0</v>
      </c>
      <c r="G799" s="2">
        <f t="shared" si="2"/>
        <v>0</v>
      </c>
    </row>
    <row r="800">
      <c r="A800" s="1">
        <v>81496.0</v>
      </c>
      <c r="F800" s="1">
        <v>82039.0</v>
      </c>
      <c r="G800" s="2">
        <f t="shared" si="2"/>
        <v>0</v>
      </c>
    </row>
    <row r="801">
      <c r="A801" s="1">
        <v>81557.0</v>
      </c>
      <c r="F801" s="1">
        <v>82115.0</v>
      </c>
      <c r="G801" s="2">
        <f t="shared" si="2"/>
        <v>0</v>
      </c>
    </row>
    <row r="802">
      <c r="A802" s="1">
        <v>81707.0</v>
      </c>
      <c r="F802" s="1">
        <v>82172.0</v>
      </c>
      <c r="G802" s="2">
        <f t="shared" si="2"/>
        <v>0</v>
      </c>
    </row>
    <row r="803">
      <c r="A803" s="1">
        <v>82138.0</v>
      </c>
      <c r="F803" s="1">
        <v>82199.0</v>
      </c>
      <c r="G803" s="2">
        <f t="shared" si="2"/>
        <v>0</v>
      </c>
    </row>
    <row r="804">
      <c r="A804" s="1">
        <v>82197.0</v>
      </c>
      <c r="F804" s="1">
        <v>82266.0</v>
      </c>
      <c r="G804" s="2">
        <f t="shared" si="2"/>
        <v>0</v>
      </c>
    </row>
    <row r="805">
      <c r="A805" s="1">
        <v>82203.0</v>
      </c>
      <c r="F805" s="1">
        <v>82453.0</v>
      </c>
      <c r="G805" s="2">
        <f t="shared" si="2"/>
        <v>0</v>
      </c>
    </row>
    <row r="806">
      <c r="A806" s="1">
        <v>82429.0</v>
      </c>
      <c r="F806" s="1">
        <v>82671.0</v>
      </c>
      <c r="G806" s="2">
        <f t="shared" si="2"/>
        <v>0</v>
      </c>
    </row>
    <row r="807">
      <c r="A807" s="1">
        <v>82789.0</v>
      </c>
      <c r="F807" s="1">
        <v>82682.0</v>
      </c>
      <c r="G807" s="2">
        <f t="shared" si="2"/>
        <v>0</v>
      </c>
    </row>
    <row r="808">
      <c r="A808" s="1">
        <v>82916.0</v>
      </c>
      <c r="F808" s="1">
        <v>82900.0</v>
      </c>
      <c r="G808" s="2">
        <f t="shared" si="2"/>
        <v>0</v>
      </c>
    </row>
    <row r="809">
      <c r="A809" s="1">
        <v>82994.0</v>
      </c>
      <c r="F809" s="1">
        <v>82953.0</v>
      </c>
      <c r="G809" s="2">
        <f t="shared" si="2"/>
        <v>0</v>
      </c>
    </row>
    <row r="810">
      <c r="A810" s="1">
        <v>83162.0</v>
      </c>
      <c r="F810" s="1">
        <v>83050.0</v>
      </c>
      <c r="G810" s="2">
        <f t="shared" si="2"/>
        <v>0</v>
      </c>
    </row>
    <row r="811">
      <c r="A811" s="1">
        <v>83382.0</v>
      </c>
      <c r="F811" s="1">
        <v>83058.0</v>
      </c>
      <c r="G811" s="2">
        <f t="shared" si="2"/>
        <v>0</v>
      </c>
    </row>
    <row r="812">
      <c r="A812" s="1">
        <v>83406.0</v>
      </c>
      <c r="F812" s="1">
        <v>83064.0</v>
      </c>
      <c r="G812" s="2">
        <f t="shared" si="2"/>
        <v>0</v>
      </c>
    </row>
    <row r="813">
      <c r="A813" s="1">
        <v>83411.0</v>
      </c>
      <c r="F813" s="1">
        <v>83118.0</v>
      </c>
      <c r="G813" s="2">
        <f t="shared" si="2"/>
        <v>0</v>
      </c>
    </row>
    <row r="814">
      <c r="A814" s="1">
        <v>83566.0</v>
      </c>
      <c r="F814" s="1">
        <v>83204.0</v>
      </c>
      <c r="G814" s="2">
        <f t="shared" si="2"/>
        <v>0</v>
      </c>
    </row>
    <row r="815">
      <c r="A815" s="1">
        <v>83581.0</v>
      </c>
      <c r="F815" s="1">
        <v>83285.0</v>
      </c>
      <c r="G815" s="2">
        <f t="shared" si="2"/>
        <v>0</v>
      </c>
    </row>
    <row r="816">
      <c r="A816" s="1">
        <v>83645.0</v>
      </c>
      <c r="F816" s="1">
        <v>83304.0</v>
      </c>
      <c r="G816" s="2">
        <f t="shared" si="2"/>
        <v>0</v>
      </c>
    </row>
    <row r="817">
      <c r="A817" s="1">
        <v>83659.0</v>
      </c>
      <c r="F817" s="1">
        <v>83338.0</v>
      </c>
      <c r="G817" s="2">
        <f t="shared" si="2"/>
        <v>0</v>
      </c>
    </row>
    <row r="818">
      <c r="A818" s="1">
        <v>83774.0</v>
      </c>
      <c r="F818" s="1">
        <v>83395.0</v>
      </c>
      <c r="G818" s="2">
        <f t="shared" si="2"/>
        <v>0</v>
      </c>
    </row>
    <row r="819">
      <c r="A819" s="1">
        <v>83774.0</v>
      </c>
      <c r="F819" s="1">
        <v>83447.0</v>
      </c>
      <c r="G819" s="2">
        <f t="shared" si="2"/>
        <v>0</v>
      </c>
    </row>
    <row r="820">
      <c r="A820" s="1">
        <v>83774.0</v>
      </c>
      <c r="F820" s="1">
        <v>83501.0</v>
      </c>
      <c r="G820" s="2">
        <f t="shared" si="2"/>
        <v>0</v>
      </c>
    </row>
    <row r="821">
      <c r="A821" s="1">
        <v>83774.0</v>
      </c>
      <c r="F821" s="1">
        <v>83512.0</v>
      </c>
      <c r="G821" s="2">
        <f t="shared" si="2"/>
        <v>0</v>
      </c>
    </row>
    <row r="822">
      <c r="A822" s="1">
        <v>83774.0</v>
      </c>
      <c r="F822" s="1">
        <v>83623.0</v>
      </c>
      <c r="G822" s="2">
        <f t="shared" si="2"/>
        <v>0</v>
      </c>
    </row>
    <row r="823">
      <c r="A823" s="1">
        <v>83774.0</v>
      </c>
      <c r="F823" s="1">
        <v>83663.0</v>
      </c>
      <c r="G823" s="2">
        <f t="shared" si="2"/>
        <v>0</v>
      </c>
    </row>
    <row r="824">
      <c r="A824" s="1">
        <v>83774.0</v>
      </c>
      <c r="F824" s="1">
        <v>83774.0</v>
      </c>
      <c r="G824" s="2">
        <f t="shared" si="2"/>
        <v>1256610</v>
      </c>
    </row>
    <row r="825">
      <c r="A825" s="1">
        <v>83774.0</v>
      </c>
      <c r="F825" s="1">
        <v>83962.0</v>
      </c>
      <c r="G825" s="2">
        <f t="shared" si="2"/>
        <v>0</v>
      </c>
    </row>
    <row r="826">
      <c r="A826" s="1">
        <v>83774.0</v>
      </c>
      <c r="F826" s="1">
        <v>84136.0</v>
      </c>
      <c r="G826" s="2">
        <f t="shared" si="2"/>
        <v>0</v>
      </c>
    </row>
    <row r="827">
      <c r="A827" s="1">
        <v>83774.0</v>
      </c>
      <c r="F827" s="1">
        <v>84323.0</v>
      </c>
      <c r="G827" s="2">
        <f t="shared" si="2"/>
        <v>0</v>
      </c>
    </row>
    <row r="828">
      <c r="A828" s="1">
        <v>83774.0</v>
      </c>
      <c r="F828" s="1">
        <v>84331.0</v>
      </c>
      <c r="G828" s="2">
        <f t="shared" si="2"/>
        <v>0</v>
      </c>
    </row>
    <row r="829">
      <c r="A829" s="1">
        <v>83774.0</v>
      </c>
      <c r="F829" s="1">
        <v>84375.0</v>
      </c>
      <c r="G829" s="2">
        <f t="shared" si="2"/>
        <v>0</v>
      </c>
    </row>
    <row r="830">
      <c r="A830" s="1">
        <v>83774.0</v>
      </c>
      <c r="F830" s="1">
        <v>84397.0</v>
      </c>
      <c r="G830" s="2">
        <f t="shared" si="2"/>
        <v>0</v>
      </c>
    </row>
    <row r="831">
      <c r="A831" s="1">
        <v>83774.0</v>
      </c>
      <c r="F831" s="1">
        <v>84424.0</v>
      </c>
      <c r="G831" s="2">
        <f t="shared" si="2"/>
        <v>0</v>
      </c>
    </row>
    <row r="832">
      <c r="A832" s="1">
        <v>83774.0</v>
      </c>
      <c r="F832" s="1">
        <v>84493.0</v>
      </c>
      <c r="G832" s="2">
        <f t="shared" si="2"/>
        <v>0</v>
      </c>
    </row>
    <row r="833">
      <c r="A833" s="1">
        <v>84231.0</v>
      </c>
      <c r="F833" s="1">
        <v>84508.0</v>
      </c>
      <c r="G833" s="2">
        <f t="shared" si="2"/>
        <v>0</v>
      </c>
    </row>
    <row r="834">
      <c r="A834" s="1">
        <v>84528.0</v>
      </c>
      <c r="F834" s="1">
        <v>84522.0</v>
      </c>
      <c r="G834" s="2">
        <f t="shared" si="2"/>
        <v>0</v>
      </c>
    </row>
    <row r="835">
      <c r="A835" s="1">
        <v>84744.0</v>
      </c>
      <c r="F835" s="1">
        <v>84530.0</v>
      </c>
      <c r="G835" s="2">
        <f t="shared" si="2"/>
        <v>0</v>
      </c>
    </row>
    <row r="836">
      <c r="A836" s="1">
        <v>85084.0</v>
      </c>
      <c r="F836" s="1">
        <v>84569.0</v>
      </c>
      <c r="G836" s="2">
        <f t="shared" si="2"/>
        <v>0</v>
      </c>
    </row>
    <row r="837">
      <c r="A837" s="1">
        <v>85296.0</v>
      </c>
      <c r="F837" s="1">
        <v>84727.0</v>
      </c>
      <c r="G837" s="2">
        <f t="shared" si="2"/>
        <v>0</v>
      </c>
    </row>
    <row r="838">
      <c r="A838" s="1">
        <v>85502.0</v>
      </c>
      <c r="F838" s="1">
        <v>84751.0</v>
      </c>
      <c r="G838" s="2">
        <f t="shared" si="2"/>
        <v>0</v>
      </c>
    </row>
    <row r="839">
      <c r="A839" s="1">
        <v>85502.0</v>
      </c>
      <c r="F839" s="1">
        <v>84937.0</v>
      </c>
      <c r="G839" s="2">
        <f t="shared" si="2"/>
        <v>0</v>
      </c>
    </row>
    <row r="840">
      <c r="A840" s="1">
        <v>85502.0</v>
      </c>
      <c r="F840" s="1">
        <v>85048.0</v>
      </c>
      <c r="G840" s="2">
        <f t="shared" si="2"/>
        <v>0</v>
      </c>
    </row>
    <row r="841">
      <c r="A841" s="1">
        <v>85502.0</v>
      </c>
      <c r="F841" s="1">
        <v>85062.0</v>
      </c>
      <c r="G841" s="2">
        <f t="shared" si="2"/>
        <v>0</v>
      </c>
    </row>
    <row r="842">
      <c r="A842" s="1">
        <v>85502.0</v>
      </c>
      <c r="F842" s="1">
        <v>85191.0</v>
      </c>
      <c r="G842" s="2">
        <f t="shared" si="2"/>
        <v>0</v>
      </c>
    </row>
    <row r="843">
      <c r="A843" s="1">
        <v>85502.0</v>
      </c>
      <c r="F843" s="1">
        <v>85200.0</v>
      </c>
      <c r="G843" s="2">
        <f t="shared" si="2"/>
        <v>0</v>
      </c>
    </row>
    <row r="844">
      <c r="A844" s="1">
        <v>85502.0</v>
      </c>
      <c r="F844" s="1">
        <v>85325.0</v>
      </c>
      <c r="G844" s="2">
        <f t="shared" si="2"/>
        <v>0</v>
      </c>
    </row>
    <row r="845">
      <c r="A845" s="1">
        <v>85502.0</v>
      </c>
      <c r="F845" s="1">
        <v>85392.0</v>
      </c>
      <c r="G845" s="2">
        <f t="shared" si="2"/>
        <v>0</v>
      </c>
    </row>
    <row r="846">
      <c r="A846" s="1">
        <v>85502.0</v>
      </c>
      <c r="F846" s="1">
        <v>85485.0</v>
      </c>
      <c r="G846" s="2">
        <f t="shared" si="2"/>
        <v>0</v>
      </c>
    </row>
    <row r="847">
      <c r="A847" s="1">
        <v>85502.0</v>
      </c>
      <c r="F847" s="1">
        <v>85502.0</v>
      </c>
      <c r="G847" s="2">
        <f t="shared" si="2"/>
        <v>1368032</v>
      </c>
    </row>
    <row r="848">
      <c r="A848" s="1">
        <v>85502.0</v>
      </c>
      <c r="F848" s="1">
        <v>85810.0</v>
      </c>
      <c r="G848" s="2">
        <f t="shared" si="2"/>
        <v>0</v>
      </c>
    </row>
    <row r="849">
      <c r="A849" s="1">
        <v>85502.0</v>
      </c>
      <c r="F849" s="1">
        <v>85906.0</v>
      </c>
      <c r="G849" s="2">
        <f t="shared" si="2"/>
        <v>0</v>
      </c>
    </row>
    <row r="850">
      <c r="A850" s="1">
        <v>85502.0</v>
      </c>
      <c r="F850" s="1">
        <v>85957.0</v>
      </c>
      <c r="G850" s="2">
        <f t="shared" si="2"/>
        <v>0</v>
      </c>
    </row>
    <row r="851">
      <c r="A851" s="1">
        <v>85502.0</v>
      </c>
      <c r="F851" s="1">
        <v>85985.0</v>
      </c>
      <c r="G851" s="2">
        <f t="shared" si="2"/>
        <v>0</v>
      </c>
    </row>
    <row r="852">
      <c r="A852" s="1">
        <v>85502.0</v>
      </c>
      <c r="F852" s="1">
        <v>86112.0</v>
      </c>
      <c r="G852" s="2">
        <f t="shared" si="2"/>
        <v>0</v>
      </c>
    </row>
    <row r="853">
      <c r="A853" s="1">
        <v>85502.0</v>
      </c>
      <c r="F853" s="1">
        <v>86226.0</v>
      </c>
      <c r="G853" s="2">
        <f t="shared" si="2"/>
        <v>0</v>
      </c>
    </row>
    <row r="854">
      <c r="A854" s="1">
        <v>85800.0</v>
      </c>
      <c r="F854" s="1">
        <v>86228.0</v>
      </c>
      <c r="G854" s="2">
        <f t="shared" si="2"/>
        <v>0</v>
      </c>
    </row>
    <row r="855">
      <c r="A855" s="1">
        <v>85814.0</v>
      </c>
      <c r="F855" s="1">
        <v>86446.0</v>
      </c>
      <c r="G855" s="2">
        <f t="shared" si="2"/>
        <v>0</v>
      </c>
    </row>
    <row r="856">
      <c r="A856" s="1">
        <v>85873.0</v>
      </c>
      <c r="F856" s="1">
        <v>86480.0</v>
      </c>
      <c r="G856" s="2">
        <f t="shared" si="2"/>
        <v>0</v>
      </c>
    </row>
    <row r="857">
      <c r="A857" s="1">
        <v>86280.0</v>
      </c>
      <c r="F857" s="1">
        <v>86587.0</v>
      </c>
      <c r="G857" s="2">
        <f t="shared" si="2"/>
        <v>0</v>
      </c>
    </row>
    <row r="858">
      <c r="A858" s="1">
        <v>86361.0</v>
      </c>
      <c r="F858" s="1">
        <v>86666.0</v>
      </c>
      <c r="G858" s="2">
        <f t="shared" si="2"/>
        <v>0</v>
      </c>
    </row>
    <row r="859">
      <c r="A859" s="1">
        <v>86682.0</v>
      </c>
      <c r="F859" s="1">
        <v>86836.0</v>
      </c>
      <c r="G859" s="2">
        <f t="shared" si="2"/>
        <v>0</v>
      </c>
    </row>
    <row r="860">
      <c r="A860" s="1">
        <v>86850.0</v>
      </c>
      <c r="F860" s="1">
        <v>86853.0</v>
      </c>
      <c r="G860" s="2">
        <f t="shared" si="2"/>
        <v>0</v>
      </c>
    </row>
    <row r="861">
      <c r="A861" s="1">
        <v>86884.0</v>
      </c>
      <c r="F861" s="1">
        <v>86874.0</v>
      </c>
      <c r="G861" s="2">
        <f t="shared" si="2"/>
        <v>0</v>
      </c>
    </row>
    <row r="862">
      <c r="A862" s="1">
        <v>87102.0</v>
      </c>
      <c r="F862" s="1">
        <v>86891.0</v>
      </c>
      <c r="G862" s="2">
        <f t="shared" si="2"/>
        <v>0</v>
      </c>
    </row>
    <row r="863">
      <c r="A863" s="1">
        <v>87722.0</v>
      </c>
      <c r="F863" s="1">
        <v>86975.0</v>
      </c>
      <c r="G863" s="2">
        <f t="shared" si="2"/>
        <v>0</v>
      </c>
    </row>
    <row r="864">
      <c r="A864" s="1">
        <v>87796.0</v>
      </c>
      <c r="F864" s="1">
        <v>87296.0</v>
      </c>
      <c r="G864" s="2">
        <f t="shared" si="2"/>
        <v>0</v>
      </c>
    </row>
    <row r="865">
      <c r="A865" s="1">
        <v>87835.0</v>
      </c>
      <c r="F865" s="1">
        <v>87309.0</v>
      </c>
      <c r="G865" s="2">
        <f t="shared" si="2"/>
        <v>0</v>
      </c>
    </row>
    <row r="866">
      <c r="A866" s="1">
        <v>87838.0</v>
      </c>
      <c r="F866" s="1">
        <v>87427.0</v>
      </c>
      <c r="G866" s="2">
        <f t="shared" si="2"/>
        <v>0</v>
      </c>
    </row>
    <row r="867">
      <c r="A867" s="1">
        <v>87965.0</v>
      </c>
      <c r="F867" s="1">
        <v>87452.0</v>
      </c>
      <c r="G867" s="2">
        <f t="shared" si="2"/>
        <v>0</v>
      </c>
    </row>
    <row r="868">
      <c r="A868" s="1">
        <v>87965.0</v>
      </c>
      <c r="F868" s="1">
        <v>87545.0</v>
      </c>
      <c r="G868" s="2">
        <f t="shared" si="2"/>
        <v>0</v>
      </c>
    </row>
    <row r="869">
      <c r="A869" s="1">
        <v>87965.0</v>
      </c>
      <c r="F869" s="1">
        <v>87667.0</v>
      </c>
      <c r="G869" s="2">
        <f t="shared" si="2"/>
        <v>0</v>
      </c>
    </row>
    <row r="870">
      <c r="A870" s="1">
        <v>87965.0</v>
      </c>
      <c r="F870" s="1">
        <v>87700.0</v>
      </c>
      <c r="G870" s="2">
        <f t="shared" si="2"/>
        <v>0</v>
      </c>
    </row>
    <row r="871">
      <c r="A871" s="1">
        <v>87965.0</v>
      </c>
      <c r="F871" s="1">
        <v>87739.0</v>
      </c>
      <c r="G871" s="2">
        <f t="shared" si="2"/>
        <v>0</v>
      </c>
    </row>
    <row r="872">
      <c r="A872" s="1">
        <v>87965.0</v>
      </c>
      <c r="F872" s="1">
        <v>87744.0</v>
      </c>
      <c r="G872" s="2">
        <f t="shared" si="2"/>
        <v>0</v>
      </c>
    </row>
    <row r="873">
      <c r="A873" s="1">
        <v>87965.0</v>
      </c>
      <c r="F873" s="1">
        <v>87797.0</v>
      </c>
      <c r="G873" s="2">
        <f t="shared" si="2"/>
        <v>0</v>
      </c>
    </row>
    <row r="874">
      <c r="A874" s="1">
        <v>87965.0</v>
      </c>
      <c r="F874" s="1">
        <v>87870.0</v>
      </c>
      <c r="G874" s="2">
        <f t="shared" si="2"/>
        <v>0</v>
      </c>
    </row>
    <row r="875">
      <c r="A875" s="1">
        <v>87965.0</v>
      </c>
      <c r="F875" s="1">
        <v>87912.0</v>
      </c>
      <c r="G875" s="2">
        <f t="shared" si="2"/>
        <v>0</v>
      </c>
    </row>
    <row r="876">
      <c r="A876" s="1">
        <v>87965.0</v>
      </c>
      <c r="F876" s="1">
        <v>87965.0</v>
      </c>
      <c r="G876" s="2">
        <f t="shared" si="2"/>
        <v>1407440</v>
      </c>
    </row>
    <row r="877">
      <c r="A877" s="1">
        <v>87965.0</v>
      </c>
      <c r="F877" s="1">
        <v>88020.0</v>
      </c>
      <c r="G877" s="2">
        <f t="shared" si="2"/>
        <v>0</v>
      </c>
    </row>
    <row r="878">
      <c r="A878" s="1">
        <v>87965.0</v>
      </c>
      <c r="F878" s="1">
        <v>88262.0</v>
      </c>
      <c r="G878" s="2">
        <f t="shared" si="2"/>
        <v>0</v>
      </c>
    </row>
    <row r="879">
      <c r="A879" s="1">
        <v>87965.0</v>
      </c>
      <c r="F879" s="1">
        <v>88275.0</v>
      </c>
      <c r="G879" s="2">
        <f t="shared" si="2"/>
        <v>0</v>
      </c>
    </row>
    <row r="880">
      <c r="A880" s="1">
        <v>87965.0</v>
      </c>
      <c r="F880" s="1">
        <v>88341.0</v>
      </c>
      <c r="G880" s="2">
        <f t="shared" si="2"/>
        <v>0</v>
      </c>
    </row>
    <row r="881">
      <c r="A881" s="1">
        <v>87965.0</v>
      </c>
      <c r="F881" s="1">
        <v>88351.0</v>
      </c>
      <c r="G881" s="2">
        <f t="shared" si="2"/>
        <v>0</v>
      </c>
    </row>
    <row r="882">
      <c r="A882" s="1">
        <v>87965.0</v>
      </c>
      <c r="F882" s="1">
        <v>88430.0</v>
      </c>
      <c r="G882" s="2">
        <f t="shared" si="2"/>
        <v>0</v>
      </c>
    </row>
    <row r="883">
      <c r="A883" s="1">
        <v>88266.0</v>
      </c>
      <c r="F883" s="1">
        <v>88470.0</v>
      </c>
      <c r="G883" s="2">
        <f t="shared" si="2"/>
        <v>0</v>
      </c>
    </row>
    <row r="884">
      <c r="A884" s="1">
        <v>88293.0</v>
      </c>
      <c r="F884" s="1">
        <v>88531.0</v>
      </c>
      <c r="G884" s="2">
        <f t="shared" si="2"/>
        <v>0</v>
      </c>
    </row>
    <row r="885">
      <c r="A885" s="1">
        <v>88682.0</v>
      </c>
      <c r="F885" s="1">
        <v>89047.0</v>
      </c>
      <c r="G885" s="2">
        <f t="shared" si="2"/>
        <v>0</v>
      </c>
    </row>
    <row r="886">
      <c r="A886" s="1">
        <v>88716.0</v>
      </c>
      <c r="F886" s="1">
        <v>89079.0</v>
      </c>
      <c r="G886" s="2">
        <f t="shared" si="2"/>
        <v>0</v>
      </c>
    </row>
    <row r="887">
      <c r="A887" s="1">
        <v>88764.0</v>
      </c>
      <c r="F887" s="1">
        <v>89127.0</v>
      </c>
      <c r="G887" s="2">
        <f t="shared" si="2"/>
        <v>0</v>
      </c>
    </row>
    <row r="888">
      <c r="A888" s="1">
        <v>89008.0</v>
      </c>
      <c r="F888" s="1">
        <v>89371.0</v>
      </c>
      <c r="G888" s="2">
        <f t="shared" si="2"/>
        <v>0</v>
      </c>
    </row>
    <row r="889">
      <c r="A889" s="1">
        <v>89051.0</v>
      </c>
      <c r="F889" s="1">
        <v>89429.0</v>
      </c>
      <c r="G889" s="2">
        <f t="shared" si="2"/>
        <v>0</v>
      </c>
    </row>
    <row r="890">
      <c r="A890" s="1">
        <v>89239.0</v>
      </c>
      <c r="F890" s="1">
        <v>89867.0</v>
      </c>
      <c r="G890" s="2">
        <f t="shared" si="2"/>
        <v>0</v>
      </c>
    </row>
    <row r="891">
      <c r="A891" s="1">
        <v>89471.0</v>
      </c>
      <c r="F891" s="1">
        <v>89909.0</v>
      </c>
      <c r="G891" s="2">
        <f t="shared" si="2"/>
        <v>0</v>
      </c>
    </row>
    <row r="892">
      <c r="A892" s="1">
        <v>89549.0</v>
      </c>
      <c r="F892" s="1">
        <v>89970.0</v>
      </c>
      <c r="G892" s="2">
        <f t="shared" si="2"/>
        <v>0</v>
      </c>
    </row>
    <row r="893">
      <c r="A893" s="1">
        <v>89642.0</v>
      </c>
      <c r="F893" s="1">
        <v>90018.0</v>
      </c>
      <c r="G893" s="2">
        <f t="shared" si="2"/>
        <v>0</v>
      </c>
    </row>
    <row r="894">
      <c r="A894" s="1">
        <v>89987.0</v>
      </c>
      <c r="F894" s="1">
        <v>90125.0</v>
      </c>
      <c r="G894" s="2">
        <f t="shared" si="2"/>
        <v>0</v>
      </c>
    </row>
    <row r="895">
      <c r="A895" s="1">
        <v>90086.0</v>
      </c>
      <c r="F895" s="1">
        <v>90305.0</v>
      </c>
      <c r="G895" s="2">
        <f t="shared" si="2"/>
        <v>0</v>
      </c>
    </row>
    <row r="896">
      <c r="A896" s="1">
        <v>90401.0</v>
      </c>
      <c r="F896" s="1">
        <v>90344.0</v>
      </c>
      <c r="G896" s="2">
        <f t="shared" si="2"/>
        <v>0</v>
      </c>
    </row>
    <row r="897">
      <c r="A897" s="1">
        <v>90444.0</v>
      </c>
      <c r="F897" s="1">
        <v>90518.0</v>
      </c>
      <c r="G897" s="2">
        <f t="shared" si="2"/>
        <v>0</v>
      </c>
    </row>
    <row r="898">
      <c r="A898" s="1">
        <v>90610.0</v>
      </c>
      <c r="F898" s="1">
        <v>90582.0</v>
      </c>
      <c r="G898" s="2">
        <f t="shared" si="2"/>
        <v>0</v>
      </c>
    </row>
    <row r="899">
      <c r="A899" s="1">
        <v>90620.0</v>
      </c>
      <c r="F899" s="1">
        <v>90677.0</v>
      </c>
      <c r="G899" s="2">
        <f t="shared" si="2"/>
        <v>0</v>
      </c>
    </row>
    <row r="900">
      <c r="A900" s="1">
        <v>90764.0</v>
      </c>
      <c r="F900" s="1">
        <v>90892.0</v>
      </c>
      <c r="G900" s="2">
        <f t="shared" si="2"/>
        <v>0</v>
      </c>
    </row>
    <row r="901">
      <c r="A901" s="1">
        <v>90836.0</v>
      </c>
      <c r="F901" s="1">
        <v>90942.0</v>
      </c>
      <c r="G901" s="2">
        <f t="shared" si="2"/>
        <v>0</v>
      </c>
    </row>
    <row r="902">
      <c r="A902" s="1">
        <v>90912.0</v>
      </c>
      <c r="F902" s="1">
        <v>91040.0</v>
      </c>
      <c r="G902" s="2">
        <f t="shared" si="2"/>
        <v>0</v>
      </c>
    </row>
    <row r="903">
      <c r="A903" s="1">
        <v>90992.0</v>
      </c>
      <c r="F903" s="1">
        <v>91081.0</v>
      </c>
      <c r="G903" s="2">
        <f t="shared" si="2"/>
        <v>0</v>
      </c>
    </row>
    <row r="904">
      <c r="A904" s="1">
        <v>91204.0</v>
      </c>
      <c r="F904" s="1">
        <v>91111.0</v>
      </c>
      <c r="G904" s="2">
        <f t="shared" si="2"/>
        <v>0</v>
      </c>
    </row>
    <row r="905">
      <c r="A905" s="1">
        <v>91274.0</v>
      </c>
      <c r="F905" s="1">
        <v>91269.0</v>
      </c>
      <c r="G905" s="2">
        <f t="shared" si="2"/>
        <v>0</v>
      </c>
    </row>
    <row r="906">
      <c r="A906" s="1">
        <v>91440.0</v>
      </c>
      <c r="F906" s="1">
        <v>91300.0</v>
      </c>
      <c r="G906" s="2">
        <f t="shared" si="2"/>
        <v>0</v>
      </c>
    </row>
    <row r="907">
      <c r="A907" s="1">
        <v>91534.0</v>
      </c>
      <c r="F907" s="1">
        <v>91357.0</v>
      </c>
      <c r="G907" s="2">
        <f t="shared" si="2"/>
        <v>0</v>
      </c>
    </row>
    <row r="908">
      <c r="A908" s="1">
        <v>91775.0</v>
      </c>
      <c r="F908" s="1">
        <v>91483.0</v>
      </c>
      <c r="G908" s="2">
        <f t="shared" si="2"/>
        <v>0</v>
      </c>
    </row>
    <row r="909">
      <c r="A909" s="1">
        <v>92298.0</v>
      </c>
      <c r="F909" s="1">
        <v>91509.0</v>
      </c>
      <c r="G909" s="2">
        <f t="shared" si="2"/>
        <v>0</v>
      </c>
    </row>
    <row r="910">
      <c r="A910" s="1">
        <v>92416.0</v>
      </c>
      <c r="F910" s="1">
        <v>91716.0</v>
      </c>
      <c r="G910" s="2">
        <f t="shared" si="2"/>
        <v>0</v>
      </c>
    </row>
    <row r="911">
      <c r="A911" s="1">
        <v>92527.0</v>
      </c>
      <c r="F911" s="1">
        <v>91755.0</v>
      </c>
      <c r="G911" s="2">
        <f t="shared" si="2"/>
        <v>0</v>
      </c>
    </row>
    <row r="912">
      <c r="A912" s="1">
        <v>92876.0</v>
      </c>
      <c r="F912" s="1">
        <v>92171.0</v>
      </c>
      <c r="G912" s="2">
        <f t="shared" si="2"/>
        <v>0</v>
      </c>
    </row>
    <row r="913">
      <c r="A913" s="1">
        <v>92919.0</v>
      </c>
      <c r="F913" s="1">
        <v>92220.0</v>
      </c>
      <c r="G913" s="2">
        <f t="shared" si="2"/>
        <v>0</v>
      </c>
    </row>
    <row r="914">
      <c r="A914" s="1">
        <v>93067.0</v>
      </c>
      <c r="F914" s="1">
        <v>92339.0</v>
      </c>
      <c r="G914" s="2">
        <f t="shared" si="2"/>
        <v>0</v>
      </c>
    </row>
    <row r="915">
      <c r="A915" s="1">
        <v>93128.0</v>
      </c>
      <c r="F915" s="1">
        <v>92406.0</v>
      </c>
      <c r="G915" s="2">
        <f t="shared" si="2"/>
        <v>0</v>
      </c>
    </row>
    <row r="916">
      <c r="A916" s="1">
        <v>93472.0</v>
      </c>
      <c r="F916" s="1">
        <v>92432.0</v>
      </c>
      <c r="G916" s="2">
        <f t="shared" si="2"/>
        <v>0</v>
      </c>
    </row>
    <row r="917">
      <c r="A917" s="1">
        <v>93498.0</v>
      </c>
      <c r="F917" s="1">
        <v>92436.0</v>
      </c>
      <c r="G917" s="2">
        <f t="shared" si="2"/>
        <v>0</v>
      </c>
    </row>
    <row r="918">
      <c r="A918" s="1">
        <v>93586.0</v>
      </c>
      <c r="F918" s="1">
        <v>92462.0</v>
      </c>
      <c r="G918" s="2">
        <f t="shared" si="2"/>
        <v>0</v>
      </c>
    </row>
    <row r="919">
      <c r="A919" s="1">
        <v>93651.0</v>
      </c>
      <c r="F919" s="1">
        <v>92704.0</v>
      </c>
      <c r="G919" s="2">
        <f t="shared" si="2"/>
        <v>0</v>
      </c>
    </row>
    <row r="920">
      <c r="A920" s="1">
        <v>94090.0</v>
      </c>
      <c r="F920" s="1">
        <v>92846.0</v>
      </c>
      <c r="G920" s="2">
        <f t="shared" si="2"/>
        <v>0</v>
      </c>
    </row>
    <row r="921">
      <c r="A921" s="1">
        <v>94189.0</v>
      </c>
      <c r="F921" s="1">
        <v>92938.0</v>
      </c>
      <c r="G921" s="2">
        <f t="shared" si="2"/>
        <v>0</v>
      </c>
    </row>
    <row r="922">
      <c r="A922" s="1">
        <v>94306.0</v>
      </c>
      <c r="F922" s="1">
        <v>92962.0</v>
      </c>
      <c r="G922" s="2">
        <f t="shared" si="2"/>
        <v>0</v>
      </c>
    </row>
    <row r="923">
      <c r="A923" s="1">
        <v>94377.0</v>
      </c>
      <c r="F923" s="1">
        <v>93016.0</v>
      </c>
      <c r="G923" s="2">
        <f t="shared" si="2"/>
        <v>0</v>
      </c>
    </row>
    <row r="924">
      <c r="A924" s="1">
        <v>94399.0</v>
      </c>
      <c r="F924" s="1">
        <v>93057.0</v>
      </c>
      <c r="G924" s="2">
        <f t="shared" si="2"/>
        <v>0</v>
      </c>
    </row>
    <row r="925">
      <c r="A925" s="1">
        <v>94453.0</v>
      </c>
      <c r="F925" s="1">
        <v>93134.0</v>
      </c>
      <c r="G925" s="2">
        <f t="shared" si="2"/>
        <v>0</v>
      </c>
    </row>
    <row r="926">
      <c r="A926" s="1">
        <v>94508.0</v>
      </c>
      <c r="F926" s="1">
        <v>93167.0</v>
      </c>
      <c r="G926" s="2">
        <f t="shared" si="2"/>
        <v>0</v>
      </c>
    </row>
    <row r="927">
      <c r="A927" s="1">
        <v>94576.0</v>
      </c>
      <c r="F927" s="1">
        <v>93215.0</v>
      </c>
      <c r="G927" s="2">
        <f t="shared" si="2"/>
        <v>0</v>
      </c>
    </row>
    <row r="928">
      <c r="A928" s="1">
        <v>94593.0</v>
      </c>
      <c r="F928" s="1">
        <v>93245.0</v>
      </c>
      <c r="G928" s="2">
        <f t="shared" si="2"/>
        <v>0</v>
      </c>
    </row>
    <row r="929">
      <c r="A929" s="1">
        <v>94640.0</v>
      </c>
      <c r="F929" s="1">
        <v>93254.0</v>
      </c>
      <c r="G929" s="2">
        <f t="shared" si="2"/>
        <v>0</v>
      </c>
    </row>
    <row r="930">
      <c r="A930" s="1">
        <v>94855.0</v>
      </c>
      <c r="F930" s="1">
        <v>93430.0</v>
      </c>
      <c r="G930" s="2">
        <f t="shared" si="2"/>
        <v>0</v>
      </c>
    </row>
    <row r="931">
      <c r="A931" s="1">
        <v>95168.0</v>
      </c>
      <c r="F931" s="1">
        <v>93518.0</v>
      </c>
      <c r="G931" s="2">
        <f t="shared" si="2"/>
        <v>0</v>
      </c>
    </row>
    <row r="932">
      <c r="A932" s="1">
        <v>95499.0</v>
      </c>
      <c r="F932" s="1">
        <v>93639.0</v>
      </c>
      <c r="G932" s="2">
        <f t="shared" si="2"/>
        <v>0</v>
      </c>
    </row>
    <row r="933">
      <c r="A933" s="1">
        <v>95639.0</v>
      </c>
      <c r="F933" s="1">
        <v>93717.0</v>
      </c>
      <c r="G933" s="2">
        <f t="shared" si="2"/>
        <v>0</v>
      </c>
    </row>
    <row r="934">
      <c r="A934" s="1">
        <v>95980.0</v>
      </c>
      <c r="F934" s="1">
        <v>93735.0</v>
      </c>
      <c r="G934" s="2">
        <f t="shared" si="2"/>
        <v>0</v>
      </c>
    </row>
    <row r="935">
      <c r="A935" s="1">
        <v>95980.0</v>
      </c>
      <c r="F935" s="1">
        <v>93782.0</v>
      </c>
      <c r="G935" s="2">
        <f t="shared" si="2"/>
        <v>0</v>
      </c>
    </row>
    <row r="936">
      <c r="A936" s="1">
        <v>95980.0</v>
      </c>
      <c r="F936" s="1">
        <v>93856.0</v>
      </c>
      <c r="G936" s="2">
        <f t="shared" si="2"/>
        <v>0</v>
      </c>
    </row>
    <row r="937">
      <c r="A937" s="1">
        <v>95980.0</v>
      </c>
      <c r="F937" s="1">
        <v>93880.0</v>
      </c>
      <c r="G937" s="2">
        <f t="shared" si="2"/>
        <v>0</v>
      </c>
    </row>
    <row r="938">
      <c r="A938" s="1">
        <v>95980.0</v>
      </c>
      <c r="F938" s="1">
        <v>94057.0</v>
      </c>
      <c r="G938" s="2">
        <f t="shared" si="2"/>
        <v>0</v>
      </c>
    </row>
    <row r="939">
      <c r="A939" s="1">
        <v>95980.0</v>
      </c>
      <c r="F939" s="1">
        <v>94072.0</v>
      </c>
      <c r="G939" s="2">
        <f t="shared" si="2"/>
        <v>0</v>
      </c>
    </row>
    <row r="940">
      <c r="A940" s="1">
        <v>95980.0</v>
      </c>
      <c r="F940" s="1">
        <v>94232.0</v>
      </c>
      <c r="G940" s="2">
        <f t="shared" si="2"/>
        <v>0</v>
      </c>
    </row>
    <row r="941">
      <c r="A941" s="1">
        <v>95980.0</v>
      </c>
      <c r="F941" s="1">
        <v>94277.0</v>
      </c>
      <c r="G941" s="2">
        <f t="shared" si="2"/>
        <v>0</v>
      </c>
    </row>
    <row r="942">
      <c r="A942" s="1">
        <v>95980.0</v>
      </c>
      <c r="F942" s="1">
        <v>94333.0</v>
      </c>
      <c r="G942" s="2">
        <f t="shared" si="2"/>
        <v>0</v>
      </c>
    </row>
    <row r="943">
      <c r="A943" s="1">
        <v>96103.0</v>
      </c>
      <c r="F943" s="1">
        <v>94564.0</v>
      </c>
      <c r="G943" s="2">
        <f t="shared" si="2"/>
        <v>0</v>
      </c>
    </row>
    <row r="944">
      <c r="A944" s="1">
        <v>96133.0</v>
      </c>
      <c r="F944" s="1">
        <v>94952.0</v>
      </c>
      <c r="G944" s="2">
        <f t="shared" si="2"/>
        <v>0</v>
      </c>
    </row>
    <row r="945">
      <c r="A945" s="1">
        <v>96238.0</v>
      </c>
      <c r="F945" s="1">
        <v>95165.0</v>
      </c>
      <c r="G945" s="2">
        <f t="shared" si="2"/>
        <v>0</v>
      </c>
    </row>
    <row r="946">
      <c r="A946" s="1">
        <v>96310.0</v>
      </c>
      <c r="F946" s="1">
        <v>95239.0</v>
      </c>
      <c r="G946" s="2">
        <f t="shared" si="2"/>
        <v>0</v>
      </c>
    </row>
    <row r="947">
      <c r="A947" s="1">
        <v>96310.0</v>
      </c>
      <c r="F947" s="1">
        <v>95308.0</v>
      </c>
      <c r="G947" s="2">
        <f t="shared" si="2"/>
        <v>0</v>
      </c>
    </row>
    <row r="948">
      <c r="A948" s="1">
        <v>96310.0</v>
      </c>
      <c r="F948" s="1">
        <v>95316.0</v>
      </c>
      <c r="G948" s="2">
        <f t="shared" si="2"/>
        <v>0</v>
      </c>
    </row>
    <row r="949">
      <c r="A949" s="1">
        <v>96310.0</v>
      </c>
      <c r="F949" s="1">
        <v>95454.0</v>
      </c>
      <c r="G949" s="2">
        <f t="shared" si="2"/>
        <v>0</v>
      </c>
    </row>
    <row r="950">
      <c r="A950" s="1">
        <v>96310.0</v>
      </c>
      <c r="F950" s="1">
        <v>95560.0</v>
      </c>
      <c r="G950" s="2">
        <f t="shared" si="2"/>
        <v>0</v>
      </c>
    </row>
    <row r="951">
      <c r="A951" s="1">
        <v>96310.0</v>
      </c>
      <c r="F951" s="1">
        <v>95599.0</v>
      </c>
      <c r="G951" s="2">
        <f t="shared" si="2"/>
        <v>0</v>
      </c>
    </row>
    <row r="952">
      <c r="A952" s="1">
        <v>96310.0</v>
      </c>
      <c r="F952" s="1">
        <v>95619.0</v>
      </c>
      <c r="G952" s="2">
        <f t="shared" si="2"/>
        <v>0</v>
      </c>
    </row>
    <row r="953">
      <c r="A953" s="1">
        <v>96310.0</v>
      </c>
      <c r="F953" s="1">
        <v>95730.0</v>
      </c>
      <c r="G953" s="2">
        <f t="shared" si="2"/>
        <v>0</v>
      </c>
    </row>
    <row r="954">
      <c r="A954" s="1">
        <v>96310.0</v>
      </c>
      <c r="F954" s="1">
        <v>95817.0</v>
      </c>
      <c r="G954" s="2">
        <f t="shared" si="2"/>
        <v>0</v>
      </c>
    </row>
    <row r="955">
      <c r="A955" s="1">
        <v>96310.0</v>
      </c>
      <c r="F955" s="1">
        <v>95955.0</v>
      </c>
      <c r="G955" s="2">
        <f t="shared" si="2"/>
        <v>0</v>
      </c>
    </row>
    <row r="956">
      <c r="A956" s="1">
        <v>96310.0</v>
      </c>
      <c r="F956" s="1">
        <v>95980.0</v>
      </c>
      <c r="G956" s="2">
        <f t="shared" si="2"/>
        <v>863820</v>
      </c>
    </row>
    <row r="957">
      <c r="A957" s="1">
        <v>96310.0</v>
      </c>
      <c r="F957" s="1">
        <v>96090.0</v>
      </c>
      <c r="G957" s="2">
        <f t="shared" si="2"/>
        <v>0</v>
      </c>
    </row>
    <row r="958">
      <c r="A958" s="1">
        <v>96310.0</v>
      </c>
      <c r="F958" s="1">
        <v>96093.0</v>
      </c>
      <c r="G958" s="2">
        <f t="shared" si="2"/>
        <v>0</v>
      </c>
    </row>
    <row r="959">
      <c r="A959" s="1">
        <v>96310.0</v>
      </c>
      <c r="F959" s="1">
        <v>96114.0</v>
      </c>
      <c r="G959" s="2">
        <f t="shared" si="2"/>
        <v>0</v>
      </c>
    </row>
    <row r="960">
      <c r="A960" s="1">
        <v>96310.0</v>
      </c>
      <c r="F960" s="1">
        <v>96158.0</v>
      </c>
      <c r="G960" s="2">
        <f t="shared" si="2"/>
        <v>0</v>
      </c>
    </row>
    <row r="961">
      <c r="A961" s="1">
        <v>96458.0</v>
      </c>
      <c r="F961" s="1">
        <v>96232.0</v>
      </c>
      <c r="G961" s="2">
        <f t="shared" si="2"/>
        <v>0</v>
      </c>
    </row>
    <row r="962">
      <c r="A962" s="1">
        <v>96639.0</v>
      </c>
      <c r="F962" s="1">
        <v>96310.0</v>
      </c>
      <c r="G962" s="2">
        <f t="shared" si="2"/>
        <v>1444650</v>
      </c>
    </row>
    <row r="963">
      <c r="A963" s="1">
        <v>96747.0</v>
      </c>
      <c r="F963" s="1">
        <v>96415.0</v>
      </c>
      <c r="G963" s="2">
        <f t="shared" si="2"/>
        <v>0</v>
      </c>
    </row>
    <row r="964">
      <c r="A964" s="1">
        <v>97187.0</v>
      </c>
      <c r="F964" s="1">
        <v>96579.0</v>
      </c>
      <c r="G964" s="2">
        <f t="shared" si="2"/>
        <v>0</v>
      </c>
    </row>
    <row r="965">
      <c r="A965" s="1">
        <v>97300.0</v>
      </c>
      <c r="F965" s="1">
        <v>96635.0</v>
      </c>
      <c r="G965" s="2">
        <f t="shared" si="2"/>
        <v>0</v>
      </c>
    </row>
    <row r="966">
      <c r="A966" s="1">
        <v>97315.0</v>
      </c>
      <c r="F966" s="1">
        <v>96672.0</v>
      </c>
      <c r="G966" s="2">
        <f t="shared" si="2"/>
        <v>0</v>
      </c>
    </row>
    <row r="967">
      <c r="A967" s="1">
        <v>97732.0</v>
      </c>
      <c r="F967" s="1">
        <v>96688.0</v>
      </c>
      <c r="G967" s="2">
        <f t="shared" si="2"/>
        <v>0</v>
      </c>
    </row>
    <row r="968">
      <c r="A968" s="1">
        <v>97927.0</v>
      </c>
      <c r="F968" s="1">
        <v>96772.0</v>
      </c>
      <c r="G968" s="2">
        <f t="shared" si="2"/>
        <v>0</v>
      </c>
    </row>
    <row r="969">
      <c r="A969" s="1">
        <v>97933.0</v>
      </c>
      <c r="F969" s="1">
        <v>96922.0</v>
      </c>
      <c r="G969" s="2">
        <f t="shared" si="2"/>
        <v>0</v>
      </c>
    </row>
    <row r="970">
      <c r="A970" s="1">
        <v>97981.0</v>
      </c>
      <c r="F970" s="1">
        <v>96936.0</v>
      </c>
      <c r="G970" s="2">
        <f t="shared" si="2"/>
        <v>0</v>
      </c>
    </row>
    <row r="971">
      <c r="A971" s="1">
        <v>98107.0</v>
      </c>
      <c r="F971" s="1">
        <v>97130.0</v>
      </c>
      <c r="G971" s="2">
        <f t="shared" si="2"/>
        <v>0</v>
      </c>
    </row>
    <row r="972">
      <c r="A972" s="1">
        <v>98187.0</v>
      </c>
      <c r="F972" s="1">
        <v>97293.0</v>
      </c>
      <c r="G972" s="2">
        <f t="shared" si="2"/>
        <v>0</v>
      </c>
    </row>
    <row r="973">
      <c r="A973" s="1">
        <v>98303.0</v>
      </c>
      <c r="F973" s="1">
        <v>97473.0</v>
      </c>
      <c r="G973" s="2">
        <f t="shared" si="2"/>
        <v>0</v>
      </c>
    </row>
    <row r="974">
      <c r="A974" s="1">
        <v>98343.0</v>
      </c>
      <c r="F974" s="1">
        <v>97486.0</v>
      </c>
      <c r="G974" s="2">
        <f t="shared" si="2"/>
        <v>0</v>
      </c>
    </row>
    <row r="975">
      <c r="A975" s="1">
        <v>98469.0</v>
      </c>
      <c r="F975" s="1">
        <v>97525.0</v>
      </c>
      <c r="G975" s="2">
        <f t="shared" si="2"/>
        <v>0</v>
      </c>
    </row>
    <row r="976">
      <c r="A976" s="1">
        <v>98610.0</v>
      </c>
      <c r="F976" s="1">
        <v>97572.0</v>
      </c>
      <c r="G976" s="2">
        <f t="shared" si="2"/>
        <v>0</v>
      </c>
    </row>
    <row r="977">
      <c r="A977" s="1">
        <v>98615.0</v>
      </c>
      <c r="F977" s="1">
        <v>97751.0</v>
      </c>
      <c r="G977" s="2">
        <f t="shared" si="2"/>
        <v>0</v>
      </c>
    </row>
    <row r="978">
      <c r="A978" s="1">
        <v>98890.0</v>
      </c>
      <c r="F978" s="1">
        <v>97782.0</v>
      </c>
      <c r="G978" s="2">
        <f t="shared" si="2"/>
        <v>0</v>
      </c>
    </row>
    <row r="979">
      <c r="A979" s="1">
        <v>99191.0</v>
      </c>
      <c r="F979" s="1">
        <v>97865.0</v>
      </c>
      <c r="G979" s="2">
        <f t="shared" si="2"/>
        <v>0</v>
      </c>
    </row>
    <row r="980">
      <c r="A980" s="1">
        <v>99208.0</v>
      </c>
      <c r="F980" s="1">
        <v>98048.0</v>
      </c>
      <c r="G980" s="2">
        <f t="shared" si="2"/>
        <v>0</v>
      </c>
    </row>
    <row r="981">
      <c r="A981" s="1">
        <v>99322.0</v>
      </c>
      <c r="F981" s="1">
        <v>98318.0</v>
      </c>
      <c r="G981" s="2">
        <f t="shared" si="2"/>
        <v>0</v>
      </c>
    </row>
    <row r="982">
      <c r="A982" s="1">
        <v>99476.0</v>
      </c>
      <c r="F982" s="1">
        <v>98327.0</v>
      </c>
      <c r="G982" s="2">
        <f t="shared" si="2"/>
        <v>0</v>
      </c>
    </row>
    <row r="983">
      <c r="A983" s="1">
        <v>99547.0</v>
      </c>
      <c r="F983" s="1">
        <v>98616.0</v>
      </c>
      <c r="G983" s="2">
        <f t="shared" si="2"/>
        <v>0</v>
      </c>
    </row>
    <row r="984">
      <c r="A984" s="1">
        <v>99893.0</v>
      </c>
      <c r="F984" s="1">
        <v>98689.0</v>
      </c>
      <c r="G984" s="2">
        <f t="shared" si="2"/>
        <v>0</v>
      </c>
    </row>
    <row r="985">
      <c r="A985" s="1">
        <v>99893.0</v>
      </c>
      <c r="F985" s="1">
        <v>98847.0</v>
      </c>
      <c r="G985" s="2">
        <f t="shared" si="2"/>
        <v>0</v>
      </c>
    </row>
    <row r="986">
      <c r="A986" s="1">
        <v>99893.0</v>
      </c>
      <c r="F986" s="1">
        <v>98858.0</v>
      </c>
      <c r="G986" s="2">
        <f t="shared" si="2"/>
        <v>0</v>
      </c>
    </row>
    <row r="987">
      <c r="A987" s="1">
        <v>99893.0</v>
      </c>
      <c r="F987" s="1">
        <v>98864.0</v>
      </c>
      <c r="G987" s="2">
        <f t="shared" si="2"/>
        <v>0</v>
      </c>
    </row>
    <row r="988">
      <c r="A988" s="1">
        <v>99893.0</v>
      </c>
      <c r="F988" s="1">
        <v>99082.0</v>
      </c>
      <c r="G988" s="2">
        <f t="shared" si="2"/>
        <v>0</v>
      </c>
    </row>
    <row r="989">
      <c r="A989" s="1">
        <v>99893.0</v>
      </c>
      <c r="F989" s="1">
        <v>99088.0</v>
      </c>
      <c r="G989" s="2">
        <f t="shared" si="2"/>
        <v>0</v>
      </c>
    </row>
    <row r="990">
      <c r="A990" s="1">
        <v>99893.0</v>
      </c>
      <c r="F990" s="1">
        <v>99400.0</v>
      </c>
      <c r="G990" s="2">
        <f t="shared" si="2"/>
        <v>0</v>
      </c>
    </row>
    <row r="991">
      <c r="A991" s="1">
        <v>99893.0</v>
      </c>
      <c r="F991" s="1">
        <v>99436.0</v>
      </c>
      <c r="G991" s="2">
        <f t="shared" si="2"/>
        <v>0</v>
      </c>
    </row>
    <row r="992">
      <c r="A992" s="1">
        <v>99893.0</v>
      </c>
      <c r="F992" s="1">
        <v>99469.0</v>
      </c>
      <c r="G992" s="2">
        <f t="shared" si="2"/>
        <v>0</v>
      </c>
    </row>
    <row r="993">
      <c r="A993" s="1">
        <v>99893.0</v>
      </c>
      <c r="F993" s="1">
        <v>99616.0</v>
      </c>
      <c r="G993" s="2">
        <f t="shared" si="2"/>
        <v>0</v>
      </c>
    </row>
    <row r="994">
      <c r="A994" s="1">
        <v>99893.0</v>
      </c>
      <c r="F994" s="1">
        <v>99760.0</v>
      </c>
      <c r="G994" s="2">
        <f t="shared" si="2"/>
        <v>0</v>
      </c>
    </row>
    <row r="995">
      <c r="A995" s="1">
        <v>99893.0</v>
      </c>
      <c r="F995" s="1">
        <v>99806.0</v>
      </c>
      <c r="G995" s="2">
        <f t="shared" si="2"/>
        <v>0</v>
      </c>
    </row>
    <row r="996">
      <c r="A996" s="1">
        <v>99893.0</v>
      </c>
      <c r="F996" s="1">
        <v>99850.0</v>
      </c>
      <c r="G996" s="2">
        <f t="shared" si="2"/>
        <v>0</v>
      </c>
    </row>
    <row r="997">
      <c r="A997" s="1">
        <v>99893.0</v>
      </c>
      <c r="F997" s="1">
        <v>99873.0</v>
      </c>
      <c r="G997" s="2">
        <f t="shared" si="2"/>
        <v>0</v>
      </c>
    </row>
    <row r="998">
      <c r="A998" s="1">
        <v>99893.0</v>
      </c>
      <c r="F998" s="1">
        <v>99893.0</v>
      </c>
      <c r="G998" s="2">
        <f t="shared" si="2"/>
        <v>1698181</v>
      </c>
    </row>
    <row r="999">
      <c r="A999" s="1">
        <v>99893.0</v>
      </c>
      <c r="F999" s="1">
        <v>99915.0</v>
      </c>
      <c r="G999" s="2">
        <f t="shared" si="2"/>
        <v>0</v>
      </c>
    </row>
    <row r="1000">
      <c r="A1000" s="1">
        <v>99893.0</v>
      </c>
      <c r="F1000" s="1">
        <v>99999.0</v>
      </c>
      <c r="G1000" s="2">
        <f t="shared" si="2"/>
        <v>0</v>
      </c>
    </row>
    <row r="1001">
      <c r="A1001" s="1"/>
      <c r="F1001" s="1"/>
    </row>
    <row r="1002">
      <c r="A1002" s="1"/>
      <c r="F1002" s="1"/>
    </row>
    <row r="1003">
      <c r="A1003" s="1"/>
      <c r="F1003" s="1"/>
    </row>
    <row r="1004">
      <c r="A1004" s="1"/>
      <c r="F1004" s="1"/>
    </row>
    <row r="1005">
      <c r="A1005" s="1"/>
      <c r="F1005" s="1"/>
    </row>
    <row r="1006">
      <c r="A1006" s="1"/>
      <c r="F1006" s="1"/>
    </row>
    <row r="1007">
      <c r="A1007" s="1"/>
      <c r="F1007" s="1"/>
    </row>
    <row r="1008">
      <c r="A1008" s="1"/>
      <c r="F1008" s="1"/>
    </row>
    <row r="1009">
      <c r="A1009" s="1"/>
      <c r="F1009" s="1"/>
    </row>
    <row r="1010">
      <c r="A1010" s="1"/>
      <c r="F1010" s="1"/>
    </row>
    <row r="1011">
      <c r="A1011" s="1"/>
      <c r="F1011" s="1"/>
    </row>
    <row r="1012">
      <c r="A1012" s="1"/>
      <c r="F1012" s="1"/>
    </row>
    <row r="1013">
      <c r="A1013" s="1"/>
      <c r="F1013" s="1"/>
    </row>
    <row r="1014">
      <c r="A1014" s="1"/>
      <c r="F1014" s="1"/>
    </row>
    <row r="1015">
      <c r="A1015" s="1"/>
      <c r="F1015" s="1"/>
    </row>
    <row r="1016">
      <c r="A1016" s="1"/>
      <c r="F1016" s="1"/>
    </row>
    <row r="1017">
      <c r="A1017" s="1"/>
      <c r="F1017" s="1"/>
    </row>
    <row r="1018">
      <c r="A1018" s="1"/>
      <c r="F1018" s="1"/>
    </row>
    <row r="1019">
      <c r="A1019" s="1"/>
      <c r="F1019" s="1"/>
    </row>
    <row r="1020">
      <c r="A1020" s="1"/>
      <c r="F1020" s="1"/>
    </row>
    <row r="1021">
      <c r="A1021" s="1"/>
      <c r="F1021" s="1"/>
    </row>
    <row r="1022">
      <c r="A1022" s="1"/>
      <c r="F1022" s="1"/>
    </row>
    <row r="1023">
      <c r="A1023" s="1"/>
      <c r="F1023" s="1"/>
    </row>
    <row r="1024">
      <c r="A1024" s="1"/>
      <c r="F1024" s="1"/>
    </row>
    <row r="1025">
      <c r="A1025" s="1"/>
      <c r="F1025" s="1"/>
    </row>
    <row r="1026">
      <c r="A1026" s="1"/>
      <c r="F1026" s="1"/>
    </row>
    <row r="1027">
      <c r="A1027" s="1"/>
      <c r="F1027" s="1"/>
    </row>
    <row r="1028">
      <c r="A1028" s="1"/>
      <c r="F1028" s="1"/>
    </row>
    <row r="1029">
      <c r="A1029" s="1"/>
      <c r="F1029" s="1"/>
    </row>
    <row r="1030">
      <c r="A1030" s="1"/>
      <c r="F1030" s="1"/>
    </row>
    <row r="1031">
      <c r="A1031" s="1"/>
      <c r="F1031" s="1"/>
    </row>
    <row r="1032">
      <c r="A1032" s="1"/>
      <c r="F1032" s="1"/>
    </row>
    <row r="1033">
      <c r="A1033" s="1"/>
      <c r="F1033" s="1"/>
    </row>
    <row r="1034">
      <c r="A1034" s="1"/>
      <c r="F1034" s="1"/>
    </row>
    <row r="1035">
      <c r="A1035" s="1"/>
      <c r="F1035" s="1"/>
    </row>
    <row r="1036">
      <c r="A1036" s="1"/>
      <c r="F1036" s="1"/>
    </row>
    <row r="1037">
      <c r="A1037" s="1"/>
      <c r="F1037" s="1"/>
    </row>
    <row r="1038">
      <c r="A1038" s="1"/>
      <c r="F1038" s="1"/>
    </row>
    <row r="1039">
      <c r="A1039" s="1"/>
      <c r="F1039" s="1"/>
    </row>
    <row r="1040">
      <c r="A1040" s="1"/>
      <c r="F1040" s="1"/>
    </row>
    <row r="1041">
      <c r="A1041" s="1"/>
      <c r="F1041" s="1"/>
    </row>
    <row r="1042">
      <c r="A1042" s="1"/>
      <c r="F1042" s="1"/>
    </row>
    <row r="1043">
      <c r="A1043" s="1"/>
      <c r="F1043" s="1"/>
    </row>
    <row r="1044">
      <c r="A1044" s="1"/>
      <c r="F1044" s="1"/>
    </row>
    <row r="1045">
      <c r="A1045" s="1"/>
      <c r="F1045" s="1"/>
    </row>
    <row r="1046">
      <c r="A1046" s="1"/>
      <c r="F1046" s="1"/>
    </row>
    <row r="1047">
      <c r="A1047" s="1"/>
      <c r="F1047" s="1"/>
    </row>
    <row r="1048">
      <c r="A1048" s="1"/>
      <c r="F1048" s="1"/>
    </row>
    <row r="1049">
      <c r="A1049" s="1"/>
      <c r="F1049" s="1"/>
    </row>
    <row r="1050">
      <c r="A1050" s="1"/>
      <c r="F1050" s="1"/>
    </row>
    <row r="1051">
      <c r="A1051" s="1"/>
      <c r="F1051" s="1"/>
    </row>
    <row r="1052">
      <c r="A1052" s="1"/>
      <c r="F1052" s="1"/>
    </row>
    <row r="1053">
      <c r="A1053" s="1"/>
      <c r="F1053" s="1"/>
    </row>
    <row r="1054">
      <c r="A1054" s="1"/>
      <c r="F1054" s="1"/>
    </row>
    <row r="1055">
      <c r="A1055" s="1"/>
      <c r="F1055" s="1"/>
    </row>
    <row r="1056">
      <c r="A1056" s="1"/>
      <c r="F1056" s="1"/>
    </row>
    <row r="1057">
      <c r="A1057" s="1"/>
      <c r="F1057" s="1"/>
    </row>
    <row r="1058">
      <c r="A1058" s="1"/>
      <c r="F1058" s="1"/>
    </row>
    <row r="1059">
      <c r="A1059" s="1"/>
      <c r="F1059" s="1"/>
    </row>
    <row r="1060">
      <c r="A1060" s="1"/>
      <c r="F1060" s="1"/>
    </row>
    <row r="1061">
      <c r="A1061" s="1"/>
      <c r="F1061" s="1"/>
    </row>
    <row r="1062">
      <c r="A1062" s="1"/>
      <c r="F1062" s="1"/>
    </row>
    <row r="1063">
      <c r="A1063" s="1"/>
      <c r="F1063" s="1"/>
    </row>
    <row r="1064">
      <c r="A1064" s="1"/>
      <c r="F1064" s="1"/>
    </row>
    <row r="1065">
      <c r="A1065" s="1"/>
      <c r="F1065" s="1"/>
    </row>
    <row r="1066">
      <c r="A1066" s="1"/>
      <c r="F1066" s="1"/>
    </row>
    <row r="1067">
      <c r="A1067" s="1"/>
      <c r="F1067" s="1"/>
    </row>
    <row r="1068">
      <c r="A1068" s="1"/>
      <c r="F1068" s="1"/>
    </row>
    <row r="1069">
      <c r="A1069" s="1"/>
      <c r="F1069" s="1"/>
    </row>
    <row r="1070">
      <c r="A1070" s="1"/>
      <c r="F1070" s="1"/>
    </row>
    <row r="1071">
      <c r="A1071" s="1"/>
      <c r="F1071" s="1"/>
    </row>
    <row r="1072">
      <c r="A1072" s="1"/>
      <c r="F1072" s="1"/>
    </row>
    <row r="1073">
      <c r="A1073" s="1"/>
      <c r="F1073" s="1"/>
    </row>
    <row r="1074">
      <c r="A1074" s="1"/>
      <c r="F1074" s="1"/>
    </row>
    <row r="1075">
      <c r="A1075" s="1"/>
      <c r="F1075" s="1"/>
    </row>
    <row r="1076">
      <c r="A1076" s="1"/>
      <c r="F1076" s="1"/>
    </row>
    <row r="1077">
      <c r="A1077" s="1"/>
      <c r="F1077" s="1"/>
    </row>
    <row r="1078">
      <c r="A1078" s="1"/>
      <c r="F1078" s="1"/>
    </row>
    <row r="1079">
      <c r="A1079" s="1"/>
      <c r="F1079" s="1"/>
    </row>
    <row r="1080">
      <c r="A1080" s="1"/>
      <c r="F1080" s="1"/>
    </row>
    <row r="1081">
      <c r="A1081" s="1"/>
      <c r="F1081" s="1"/>
    </row>
    <row r="1082">
      <c r="A1082" s="1"/>
      <c r="F1082" s="1"/>
    </row>
    <row r="1083">
      <c r="A1083" s="1"/>
      <c r="F1083" s="1"/>
    </row>
    <row r="1084">
      <c r="A1084" s="1"/>
      <c r="F1084" s="1"/>
    </row>
    <row r="1085">
      <c r="A1085" s="1"/>
      <c r="F1085" s="1"/>
    </row>
    <row r="1086">
      <c r="A1086" s="1"/>
      <c r="F1086" s="1"/>
    </row>
    <row r="1087">
      <c r="A1087" s="1"/>
      <c r="F1087" s="1"/>
    </row>
    <row r="1088">
      <c r="A1088" s="1"/>
      <c r="F1088" s="1"/>
    </row>
    <row r="1089">
      <c r="A1089" s="1"/>
      <c r="F1089" s="1"/>
    </row>
    <row r="1090">
      <c r="A1090" s="1"/>
      <c r="F1090" s="1"/>
    </row>
    <row r="1091">
      <c r="A1091" s="1"/>
      <c r="F1091" s="1"/>
    </row>
    <row r="1092">
      <c r="A1092" s="1"/>
      <c r="F1092" s="1"/>
    </row>
    <row r="1093">
      <c r="A1093" s="1"/>
      <c r="F1093" s="1"/>
    </row>
    <row r="1094">
      <c r="A1094" s="1"/>
      <c r="F1094" s="1"/>
    </row>
    <row r="1095">
      <c r="A1095" s="1"/>
      <c r="F1095" s="1"/>
    </row>
    <row r="1096">
      <c r="A1096" s="1"/>
      <c r="F1096" s="1"/>
    </row>
    <row r="1097">
      <c r="A1097" s="1"/>
      <c r="F1097" s="1"/>
    </row>
    <row r="1098">
      <c r="A1098" s="1"/>
      <c r="F1098" s="1"/>
    </row>
    <row r="1099">
      <c r="A1099" s="1"/>
      <c r="F1099" s="1"/>
    </row>
    <row r="1100">
      <c r="A1100" s="1"/>
      <c r="F1100" s="1"/>
    </row>
    <row r="1101">
      <c r="A1101" s="1"/>
      <c r="F1101" s="1"/>
    </row>
    <row r="1102">
      <c r="A1102" s="1"/>
      <c r="F1102" s="1"/>
    </row>
    <row r="1103">
      <c r="A1103" s="1"/>
      <c r="F1103" s="1"/>
    </row>
    <row r="1104">
      <c r="A1104" s="1"/>
      <c r="F1104" s="1"/>
    </row>
    <row r="1105">
      <c r="A1105" s="1"/>
      <c r="F1105" s="1"/>
    </row>
    <row r="1106">
      <c r="A1106" s="1"/>
      <c r="F1106" s="1"/>
    </row>
    <row r="1107">
      <c r="A1107" s="1"/>
      <c r="F1107" s="1"/>
    </row>
    <row r="1108">
      <c r="A1108" s="1"/>
      <c r="F1108" s="1"/>
    </row>
    <row r="1109">
      <c r="A1109" s="1"/>
      <c r="F1109" s="1"/>
    </row>
    <row r="1110">
      <c r="A1110" s="1"/>
      <c r="F1110" s="1"/>
    </row>
    <row r="1111">
      <c r="A1111" s="1"/>
      <c r="F1111" s="1"/>
    </row>
    <row r="1112">
      <c r="A1112" s="1"/>
      <c r="F1112" s="1"/>
    </row>
    <row r="1113">
      <c r="A1113" s="1"/>
      <c r="F1113" s="1"/>
    </row>
    <row r="1114">
      <c r="A1114" s="1"/>
      <c r="F1114" s="1"/>
    </row>
    <row r="1115">
      <c r="A1115" s="1"/>
      <c r="F1115" s="1"/>
    </row>
    <row r="1116">
      <c r="A1116" s="1"/>
      <c r="F1116" s="1"/>
    </row>
    <row r="1117">
      <c r="A1117" s="1"/>
      <c r="F1117" s="1"/>
    </row>
    <row r="1118">
      <c r="A1118" s="1"/>
      <c r="F1118" s="1"/>
    </row>
    <row r="1119">
      <c r="A1119" s="1"/>
      <c r="F1119" s="1"/>
    </row>
    <row r="1120">
      <c r="A1120" s="1"/>
      <c r="F1120" s="1"/>
    </row>
    <row r="1121">
      <c r="A1121" s="1"/>
      <c r="F1121" s="1"/>
    </row>
    <row r="1122">
      <c r="A1122" s="1"/>
      <c r="F1122" s="1"/>
    </row>
    <row r="1123">
      <c r="A1123" s="1"/>
      <c r="F1123" s="1"/>
    </row>
    <row r="1124">
      <c r="A1124" s="1"/>
      <c r="F1124" s="1"/>
    </row>
    <row r="1125">
      <c r="A1125" s="1"/>
      <c r="F1125" s="1"/>
    </row>
    <row r="1126">
      <c r="A1126" s="1"/>
      <c r="F1126" s="1"/>
    </row>
    <row r="1127">
      <c r="A1127" s="1"/>
      <c r="F1127" s="1"/>
    </row>
    <row r="1128">
      <c r="A1128" s="1"/>
      <c r="F1128" s="1"/>
    </row>
    <row r="1129">
      <c r="A1129" s="1"/>
      <c r="F1129" s="1"/>
    </row>
    <row r="1130">
      <c r="A1130" s="1"/>
      <c r="F1130" s="1"/>
    </row>
    <row r="1131">
      <c r="A1131" s="1"/>
      <c r="F1131" s="1"/>
    </row>
    <row r="1132">
      <c r="A1132" s="1"/>
      <c r="F1132" s="1"/>
    </row>
    <row r="1133">
      <c r="A1133" s="1"/>
      <c r="F1133" s="1"/>
    </row>
    <row r="1134">
      <c r="A1134" s="1"/>
      <c r="F1134" s="1"/>
    </row>
    <row r="1135">
      <c r="A1135" s="1"/>
      <c r="F1135" s="1"/>
    </row>
    <row r="1136">
      <c r="A1136" s="1"/>
      <c r="F1136" s="1"/>
    </row>
    <row r="1137">
      <c r="A1137" s="1"/>
      <c r="F1137" s="1"/>
    </row>
    <row r="1138">
      <c r="A1138" s="1"/>
      <c r="F1138" s="1"/>
    </row>
    <row r="1139">
      <c r="A1139" s="1"/>
      <c r="F1139" s="1"/>
    </row>
    <row r="1140">
      <c r="A1140" s="1"/>
      <c r="F1140" s="1"/>
    </row>
    <row r="1141">
      <c r="A1141" s="1"/>
      <c r="F1141" s="1"/>
    </row>
    <row r="1142">
      <c r="A1142" s="1"/>
      <c r="F1142" s="1"/>
    </row>
    <row r="1143">
      <c r="A1143" s="1"/>
      <c r="F1143" s="1"/>
    </row>
    <row r="1144">
      <c r="A1144" s="1"/>
      <c r="F1144" s="1"/>
    </row>
    <row r="1145">
      <c r="A1145" s="1"/>
      <c r="F1145" s="1"/>
    </row>
    <row r="1146">
      <c r="A1146" s="1"/>
      <c r="F1146" s="1"/>
    </row>
    <row r="1147">
      <c r="A1147" s="1"/>
      <c r="F1147" s="1"/>
    </row>
    <row r="1148">
      <c r="A1148" s="1"/>
      <c r="F1148" s="1"/>
    </row>
    <row r="1149">
      <c r="A1149" s="1"/>
      <c r="F1149" s="1"/>
    </row>
    <row r="1150">
      <c r="A1150" s="1"/>
      <c r="F1150" s="1"/>
    </row>
    <row r="1151">
      <c r="A1151" s="1"/>
      <c r="F1151" s="1"/>
    </row>
    <row r="1152">
      <c r="A1152" s="1"/>
      <c r="F1152" s="1"/>
    </row>
    <row r="1153">
      <c r="A1153" s="1"/>
      <c r="F1153" s="1"/>
    </row>
    <row r="1154">
      <c r="A1154" s="1"/>
      <c r="F1154" s="1"/>
    </row>
    <row r="1155">
      <c r="A1155" s="1"/>
      <c r="F1155" s="1"/>
    </row>
    <row r="1156">
      <c r="A1156" s="1"/>
      <c r="F1156" s="1"/>
    </row>
    <row r="1157">
      <c r="A1157" s="1"/>
      <c r="F1157" s="1"/>
    </row>
    <row r="1158">
      <c r="A1158" s="1"/>
      <c r="F1158" s="1"/>
    </row>
    <row r="1159">
      <c r="A1159" s="1"/>
      <c r="F1159" s="1"/>
    </row>
    <row r="1160">
      <c r="A1160" s="1"/>
      <c r="F1160" s="1"/>
    </row>
    <row r="1161">
      <c r="A1161" s="1"/>
      <c r="F1161" s="1"/>
    </row>
    <row r="1162">
      <c r="A1162" s="1"/>
      <c r="F1162" s="1"/>
    </row>
    <row r="1163">
      <c r="A1163" s="1"/>
      <c r="F1163" s="1"/>
    </row>
    <row r="1164">
      <c r="A1164" s="1"/>
      <c r="F1164" s="1"/>
    </row>
    <row r="1165">
      <c r="A1165" s="1"/>
      <c r="F1165" s="1"/>
    </row>
    <row r="1166">
      <c r="A1166" s="1"/>
      <c r="F1166" s="1"/>
    </row>
    <row r="1167">
      <c r="A1167" s="1"/>
      <c r="F1167" s="1"/>
    </row>
    <row r="1168">
      <c r="A1168" s="1"/>
      <c r="F1168" s="1"/>
    </row>
    <row r="1169">
      <c r="A1169" s="1"/>
      <c r="F1169" s="1"/>
    </row>
    <row r="1170">
      <c r="A1170" s="1"/>
      <c r="F1170" s="1"/>
    </row>
    <row r="1171">
      <c r="A1171" s="1"/>
      <c r="F1171" s="1"/>
    </row>
    <row r="1172">
      <c r="A1172" s="1"/>
      <c r="F1172" s="1"/>
    </row>
    <row r="1173">
      <c r="A1173" s="1"/>
      <c r="F1173" s="1"/>
    </row>
    <row r="1174">
      <c r="A1174" s="1"/>
      <c r="F1174" s="1"/>
    </row>
    <row r="1175">
      <c r="A1175" s="1"/>
      <c r="F1175" s="1"/>
    </row>
    <row r="1176">
      <c r="A1176" s="1"/>
      <c r="F1176" s="1"/>
    </row>
    <row r="1177">
      <c r="A1177" s="1"/>
      <c r="F1177" s="1"/>
    </row>
    <row r="1178">
      <c r="A1178" s="1"/>
      <c r="F1178" s="1"/>
    </row>
    <row r="1179">
      <c r="A1179" s="1"/>
      <c r="F1179" s="1"/>
    </row>
    <row r="1180">
      <c r="A1180" s="1"/>
      <c r="F1180" s="1"/>
    </row>
    <row r="1181">
      <c r="A1181" s="1"/>
      <c r="F1181" s="1"/>
    </row>
    <row r="1182">
      <c r="A1182" s="1"/>
      <c r="F1182" s="1"/>
    </row>
    <row r="1183">
      <c r="A1183" s="1"/>
      <c r="F1183" s="1"/>
    </row>
    <row r="1184">
      <c r="A1184" s="1"/>
      <c r="F1184" s="1"/>
    </row>
    <row r="1185">
      <c r="A1185" s="1"/>
      <c r="F1185" s="1"/>
    </row>
    <row r="1186">
      <c r="A1186" s="1"/>
      <c r="F1186" s="1"/>
    </row>
    <row r="1187">
      <c r="A1187" s="1"/>
      <c r="F1187" s="1"/>
    </row>
    <row r="1188">
      <c r="A1188" s="1"/>
      <c r="F1188" s="1"/>
    </row>
    <row r="1189">
      <c r="A1189" s="1"/>
      <c r="F1189" s="1"/>
    </row>
    <row r="1190">
      <c r="A1190" s="1"/>
      <c r="F1190" s="1"/>
    </row>
    <row r="1191">
      <c r="A1191" s="1"/>
      <c r="F1191" s="1"/>
    </row>
    <row r="1192">
      <c r="A1192" s="1"/>
      <c r="F1192" s="1"/>
    </row>
    <row r="1193">
      <c r="A1193" s="1"/>
      <c r="F1193" s="1"/>
    </row>
    <row r="1194">
      <c r="A1194" s="1"/>
      <c r="F1194" s="1"/>
    </row>
    <row r="1195">
      <c r="A1195" s="1"/>
      <c r="F1195" s="1"/>
    </row>
    <row r="1196">
      <c r="A1196" s="1"/>
      <c r="F1196" s="1"/>
    </row>
    <row r="1197">
      <c r="A1197" s="1"/>
      <c r="F1197" s="1"/>
    </row>
    <row r="1198">
      <c r="A1198" s="1"/>
      <c r="F1198" s="1"/>
    </row>
    <row r="1199">
      <c r="A1199" s="1"/>
      <c r="F1199" s="1"/>
    </row>
    <row r="1200">
      <c r="A1200" s="1"/>
      <c r="F1200" s="1"/>
    </row>
    <row r="1201">
      <c r="A1201" s="1"/>
      <c r="F1201" s="1"/>
    </row>
    <row r="1202">
      <c r="A1202" s="1"/>
      <c r="F1202" s="1"/>
    </row>
    <row r="1203">
      <c r="A1203" s="1"/>
      <c r="F1203" s="1"/>
    </row>
    <row r="1204">
      <c r="A1204" s="1"/>
      <c r="F1204" s="1"/>
    </row>
    <row r="1205">
      <c r="A1205" s="1"/>
      <c r="F1205" s="1"/>
    </row>
    <row r="1206">
      <c r="A1206" s="1"/>
      <c r="F1206" s="1"/>
    </row>
    <row r="1207">
      <c r="A1207" s="1"/>
      <c r="F1207" s="1"/>
    </row>
    <row r="1208">
      <c r="A1208" s="1"/>
      <c r="F1208" s="1"/>
    </row>
    <row r="1209">
      <c r="A1209" s="1"/>
      <c r="F1209" s="1"/>
    </row>
    <row r="1210">
      <c r="A1210" s="1"/>
      <c r="F1210" s="1"/>
    </row>
    <row r="1211">
      <c r="A1211" s="1"/>
      <c r="F1211" s="1"/>
    </row>
    <row r="1212">
      <c r="A1212" s="1"/>
      <c r="F1212" s="1"/>
    </row>
    <row r="1213">
      <c r="A1213" s="1"/>
      <c r="F1213" s="1"/>
    </row>
    <row r="1214">
      <c r="A1214" s="1"/>
      <c r="F1214" s="1"/>
    </row>
    <row r="1215">
      <c r="A1215" s="1"/>
      <c r="F1215" s="1"/>
    </row>
    <row r="1216">
      <c r="A1216" s="1"/>
      <c r="F1216" s="1"/>
    </row>
    <row r="1217">
      <c r="A1217" s="1"/>
      <c r="F1217" s="1"/>
    </row>
    <row r="1218">
      <c r="A1218" s="1"/>
      <c r="F1218" s="1"/>
    </row>
    <row r="1219">
      <c r="A1219" s="1"/>
      <c r="F1219" s="1"/>
    </row>
    <row r="1220">
      <c r="A1220" s="1"/>
      <c r="F1220" s="1"/>
    </row>
    <row r="1221">
      <c r="A1221" s="1"/>
      <c r="F1221" s="1"/>
    </row>
    <row r="1222">
      <c r="A1222" s="1"/>
      <c r="F1222" s="1"/>
    </row>
    <row r="1223">
      <c r="A1223" s="1"/>
      <c r="F1223" s="1"/>
    </row>
    <row r="1224">
      <c r="A1224" s="1"/>
      <c r="F1224" s="1"/>
    </row>
    <row r="1225">
      <c r="A1225" s="1"/>
      <c r="F1225" s="1"/>
    </row>
    <row r="1226">
      <c r="A1226" s="1"/>
      <c r="F1226" s="1"/>
    </row>
    <row r="1227">
      <c r="A1227" s="1"/>
      <c r="F1227" s="1"/>
    </row>
    <row r="1228">
      <c r="A1228" s="1"/>
      <c r="F1228" s="1"/>
    </row>
    <row r="1229">
      <c r="A1229" s="1"/>
      <c r="F1229" s="1"/>
    </row>
    <row r="1230">
      <c r="A1230" s="1"/>
      <c r="F1230" s="1"/>
    </row>
    <row r="1231">
      <c r="A1231" s="1"/>
      <c r="F1231" s="1"/>
    </row>
    <row r="1232">
      <c r="A1232" s="1"/>
      <c r="F1232" s="1"/>
    </row>
    <row r="1233">
      <c r="A1233" s="1"/>
      <c r="F1233" s="1"/>
    </row>
    <row r="1234">
      <c r="A1234" s="1"/>
      <c r="F1234" s="1"/>
    </row>
    <row r="1235">
      <c r="A1235" s="1"/>
      <c r="F1235" s="1"/>
    </row>
    <row r="1236">
      <c r="A1236" s="1"/>
      <c r="F1236" s="1"/>
    </row>
    <row r="1237">
      <c r="A1237" s="1"/>
      <c r="F1237" s="1"/>
    </row>
    <row r="1238">
      <c r="A1238" s="1"/>
      <c r="F1238" s="1"/>
    </row>
    <row r="1239">
      <c r="A1239" s="1"/>
      <c r="F1239" s="1"/>
    </row>
    <row r="1240">
      <c r="A1240" s="1"/>
      <c r="F1240" s="1"/>
    </row>
    <row r="1241">
      <c r="A1241" s="1"/>
      <c r="F1241" s="1"/>
    </row>
    <row r="1242">
      <c r="A1242" s="1"/>
      <c r="F1242" s="1"/>
    </row>
    <row r="1243">
      <c r="A1243" s="1"/>
      <c r="F1243" s="1"/>
    </row>
    <row r="1244">
      <c r="A1244" s="1"/>
      <c r="F1244" s="1"/>
    </row>
    <row r="1245">
      <c r="A1245" s="1"/>
      <c r="F1245" s="1"/>
    </row>
    <row r="1246">
      <c r="A1246" s="1"/>
      <c r="F1246" s="1"/>
    </row>
    <row r="1247">
      <c r="A1247" s="1"/>
      <c r="F1247" s="1"/>
    </row>
    <row r="1248">
      <c r="A1248" s="1"/>
      <c r="F1248" s="1"/>
    </row>
    <row r="1249">
      <c r="A1249" s="1"/>
      <c r="F1249" s="1"/>
    </row>
    <row r="1250">
      <c r="A1250" s="1"/>
      <c r="F1250" s="1"/>
    </row>
    <row r="1251">
      <c r="A1251" s="1"/>
      <c r="F1251" s="1"/>
    </row>
    <row r="1252">
      <c r="A1252" s="1"/>
      <c r="F1252" s="1"/>
    </row>
    <row r="1253">
      <c r="A1253" s="1"/>
      <c r="F1253" s="1"/>
    </row>
    <row r="1254">
      <c r="A1254" s="1"/>
      <c r="F1254" s="1"/>
    </row>
    <row r="1255">
      <c r="A1255" s="1"/>
      <c r="F1255" s="1"/>
    </row>
    <row r="1256">
      <c r="A1256" s="1"/>
      <c r="F1256" s="1"/>
    </row>
    <row r="1257">
      <c r="A1257" s="1"/>
      <c r="F1257" s="1"/>
    </row>
    <row r="1258">
      <c r="A1258" s="1"/>
      <c r="F1258" s="1"/>
    </row>
    <row r="1259">
      <c r="A1259" s="1"/>
      <c r="F1259" s="1"/>
    </row>
    <row r="1260">
      <c r="A1260" s="1"/>
      <c r="F1260" s="1"/>
    </row>
    <row r="1261">
      <c r="A1261" s="1"/>
      <c r="F1261" s="1"/>
    </row>
    <row r="1262">
      <c r="A1262" s="1"/>
      <c r="F1262" s="1"/>
    </row>
    <row r="1263">
      <c r="A1263" s="1"/>
      <c r="F1263" s="1"/>
    </row>
    <row r="1264">
      <c r="A1264" s="1"/>
      <c r="F1264" s="1"/>
    </row>
    <row r="1265">
      <c r="A1265" s="1"/>
      <c r="F1265" s="1"/>
    </row>
    <row r="1266">
      <c r="A1266" s="1"/>
      <c r="F1266" s="1"/>
    </row>
    <row r="1267">
      <c r="A1267" s="1"/>
      <c r="F1267" s="1"/>
    </row>
    <row r="1268">
      <c r="A1268" s="1"/>
      <c r="F1268" s="1"/>
    </row>
    <row r="1269">
      <c r="A1269" s="1"/>
      <c r="F1269" s="1"/>
    </row>
    <row r="1270">
      <c r="A1270" s="1"/>
      <c r="F1270" s="1"/>
    </row>
    <row r="1271">
      <c r="A1271" s="1"/>
      <c r="F1271" s="1"/>
    </row>
    <row r="1272">
      <c r="A1272" s="1"/>
      <c r="F1272" s="1"/>
    </row>
    <row r="1273">
      <c r="A1273" s="1"/>
      <c r="F1273" s="1"/>
    </row>
    <row r="1274">
      <c r="A1274" s="1"/>
      <c r="F1274" s="1"/>
    </row>
    <row r="1275">
      <c r="A1275" s="1"/>
      <c r="F1275" s="1"/>
    </row>
    <row r="1276">
      <c r="A1276" s="1"/>
      <c r="F1276" s="1"/>
    </row>
    <row r="1277">
      <c r="A1277" s="1"/>
      <c r="F1277" s="1"/>
    </row>
    <row r="1278">
      <c r="A1278" s="1"/>
      <c r="F1278" s="1"/>
    </row>
    <row r="1279">
      <c r="A1279" s="1"/>
      <c r="F1279" s="1"/>
    </row>
    <row r="1280">
      <c r="A1280" s="1"/>
      <c r="F1280" s="1"/>
    </row>
    <row r="1281">
      <c r="A1281" s="1"/>
      <c r="F1281" s="1"/>
    </row>
    <row r="1282">
      <c r="A1282" s="1"/>
      <c r="F1282" s="1"/>
    </row>
    <row r="1283">
      <c r="A1283" s="1"/>
      <c r="F1283" s="1"/>
    </row>
    <row r="1284">
      <c r="A1284" s="1"/>
      <c r="F1284" s="1"/>
    </row>
    <row r="1285">
      <c r="A1285" s="1"/>
      <c r="F1285" s="1"/>
    </row>
    <row r="1286">
      <c r="A1286" s="1"/>
      <c r="F1286" s="1"/>
    </row>
    <row r="1287">
      <c r="A1287" s="1"/>
      <c r="F1287" s="1"/>
    </row>
    <row r="1288">
      <c r="A1288" s="1"/>
      <c r="F1288" s="1"/>
    </row>
    <row r="1289">
      <c r="A1289" s="1"/>
      <c r="F1289" s="1"/>
    </row>
    <row r="1290">
      <c r="A1290" s="1"/>
      <c r="F1290" s="1"/>
    </row>
    <row r="1291">
      <c r="A1291" s="1"/>
      <c r="F1291" s="1"/>
    </row>
    <row r="1292">
      <c r="A1292" s="1"/>
      <c r="F1292" s="1"/>
    </row>
    <row r="1293">
      <c r="A1293" s="1"/>
      <c r="F1293" s="1"/>
    </row>
    <row r="1294">
      <c r="A1294" s="1"/>
      <c r="F1294" s="1"/>
    </row>
    <row r="1295">
      <c r="A1295" s="1"/>
      <c r="F1295" s="1"/>
    </row>
    <row r="1296">
      <c r="A1296" s="1"/>
      <c r="F1296" s="1"/>
    </row>
    <row r="1297">
      <c r="A1297" s="1"/>
      <c r="F1297" s="1"/>
    </row>
    <row r="1298">
      <c r="A1298" s="1"/>
      <c r="F1298" s="1"/>
    </row>
    <row r="1299">
      <c r="A1299" s="1"/>
      <c r="F1299" s="1"/>
    </row>
    <row r="1300">
      <c r="A1300" s="1"/>
      <c r="F1300" s="1"/>
    </row>
    <row r="1301">
      <c r="A1301" s="1"/>
      <c r="F1301" s="1"/>
    </row>
    <row r="1302">
      <c r="A1302" s="1"/>
      <c r="F1302" s="1"/>
    </row>
    <row r="1303">
      <c r="A1303" s="1"/>
      <c r="F1303" s="1"/>
    </row>
    <row r="1304">
      <c r="A1304" s="1"/>
      <c r="F1304" s="1"/>
    </row>
    <row r="1305">
      <c r="A1305" s="1"/>
      <c r="F1305" s="1"/>
    </row>
    <row r="1306">
      <c r="A1306" s="1"/>
      <c r="F1306" s="1"/>
    </row>
    <row r="1307">
      <c r="A1307" s="1"/>
      <c r="F1307" s="1"/>
    </row>
    <row r="1308">
      <c r="A1308" s="1"/>
      <c r="F1308" s="1"/>
    </row>
    <row r="1309">
      <c r="A1309" s="1"/>
      <c r="F1309" s="1"/>
    </row>
    <row r="1310">
      <c r="A1310" s="1"/>
      <c r="F1310" s="1"/>
    </row>
    <row r="1311">
      <c r="A1311" s="1"/>
      <c r="F1311" s="1"/>
    </row>
    <row r="1312">
      <c r="A1312" s="1"/>
      <c r="F1312" s="1"/>
    </row>
    <row r="1313">
      <c r="A1313" s="1"/>
      <c r="F1313" s="1"/>
    </row>
    <row r="1314">
      <c r="A1314" s="1"/>
      <c r="F1314" s="1"/>
    </row>
    <row r="1315">
      <c r="A1315" s="1"/>
      <c r="F1315" s="1"/>
    </row>
    <row r="1316">
      <c r="A1316" s="1"/>
      <c r="F1316" s="1"/>
    </row>
    <row r="1317">
      <c r="A1317" s="1"/>
      <c r="F1317" s="1"/>
    </row>
    <row r="1318">
      <c r="A1318" s="1"/>
      <c r="F1318" s="1"/>
    </row>
    <row r="1319">
      <c r="A1319" s="1"/>
      <c r="F1319" s="1"/>
    </row>
    <row r="1320">
      <c r="A1320" s="1"/>
      <c r="F1320" s="1"/>
    </row>
    <row r="1321">
      <c r="A1321" s="1"/>
      <c r="F1321" s="1"/>
    </row>
    <row r="1322">
      <c r="A1322" s="1"/>
      <c r="F1322" s="1"/>
    </row>
    <row r="1323">
      <c r="A1323" s="1"/>
      <c r="F1323" s="1"/>
    </row>
    <row r="1324">
      <c r="A1324" s="1"/>
      <c r="F1324" s="1"/>
    </row>
    <row r="1325">
      <c r="A1325" s="1"/>
      <c r="F1325" s="1"/>
    </row>
    <row r="1326">
      <c r="A1326" s="1"/>
      <c r="F1326" s="1"/>
    </row>
    <row r="1327">
      <c r="A1327" s="1"/>
      <c r="F1327" s="1"/>
    </row>
    <row r="1328">
      <c r="A1328" s="1"/>
      <c r="F1328" s="1"/>
    </row>
    <row r="1329">
      <c r="A1329" s="1"/>
      <c r="F1329" s="1"/>
    </row>
    <row r="1330">
      <c r="A1330" s="1"/>
      <c r="F1330" s="1"/>
    </row>
    <row r="1331">
      <c r="A1331" s="1"/>
      <c r="F1331" s="1"/>
    </row>
    <row r="1332">
      <c r="A1332" s="1"/>
      <c r="F1332" s="1"/>
    </row>
    <row r="1333">
      <c r="A1333" s="1"/>
      <c r="F1333" s="1"/>
    </row>
    <row r="1334">
      <c r="A1334" s="1"/>
      <c r="F1334" s="1"/>
    </row>
    <row r="1335">
      <c r="A1335" s="1"/>
      <c r="F1335" s="1"/>
    </row>
    <row r="1336">
      <c r="A1336" s="1"/>
      <c r="F1336" s="1"/>
    </row>
    <row r="1337">
      <c r="A1337" s="1"/>
      <c r="F1337" s="1"/>
    </row>
    <row r="1338">
      <c r="A1338" s="1"/>
      <c r="F1338" s="1"/>
    </row>
    <row r="1339">
      <c r="A1339" s="1"/>
      <c r="F1339" s="1"/>
    </row>
    <row r="1340">
      <c r="A1340" s="1"/>
      <c r="F1340" s="1"/>
    </row>
    <row r="1341">
      <c r="A1341" s="1"/>
      <c r="F1341" s="1"/>
    </row>
    <row r="1342">
      <c r="A1342" s="1"/>
      <c r="F1342" s="1"/>
    </row>
    <row r="1343">
      <c r="A1343" s="1"/>
      <c r="F1343" s="1"/>
    </row>
    <row r="1344">
      <c r="A1344" s="1"/>
      <c r="F1344" s="1"/>
    </row>
    <row r="1345">
      <c r="A1345" s="1"/>
      <c r="F1345" s="1"/>
    </row>
    <row r="1346">
      <c r="A1346" s="1"/>
      <c r="F1346" s="1"/>
    </row>
    <row r="1347">
      <c r="A1347" s="1"/>
      <c r="F1347" s="1"/>
    </row>
    <row r="1348">
      <c r="A1348" s="1"/>
      <c r="F1348" s="1"/>
    </row>
    <row r="1349">
      <c r="A1349" s="1"/>
      <c r="F1349" s="1"/>
    </row>
    <row r="1350">
      <c r="A1350" s="1"/>
      <c r="F1350" s="1"/>
    </row>
    <row r="1351">
      <c r="A1351" s="1"/>
      <c r="F1351" s="1"/>
    </row>
    <row r="1352">
      <c r="A1352" s="1"/>
      <c r="F1352" s="1"/>
    </row>
    <row r="1353">
      <c r="A1353" s="1"/>
      <c r="F1353" s="1"/>
    </row>
    <row r="1354">
      <c r="A1354" s="1"/>
      <c r="F1354" s="1"/>
    </row>
    <row r="1355">
      <c r="A1355" s="1"/>
      <c r="F1355" s="1"/>
    </row>
    <row r="1356">
      <c r="A1356" s="1"/>
      <c r="F1356" s="1"/>
    </row>
    <row r="1357">
      <c r="A1357" s="1"/>
      <c r="F1357" s="1"/>
    </row>
    <row r="1358">
      <c r="A1358" s="1"/>
      <c r="F1358" s="1"/>
    </row>
    <row r="1359">
      <c r="A1359" s="1"/>
      <c r="F1359" s="1"/>
    </row>
    <row r="1360">
      <c r="A1360" s="1"/>
      <c r="F1360" s="1"/>
    </row>
    <row r="1361">
      <c r="A1361" s="1"/>
      <c r="F1361" s="1"/>
    </row>
    <row r="1362">
      <c r="A1362" s="1"/>
      <c r="F1362" s="1"/>
    </row>
    <row r="1363">
      <c r="A1363" s="1"/>
      <c r="F1363" s="1"/>
    </row>
    <row r="1364">
      <c r="A1364" s="1"/>
      <c r="F1364" s="1"/>
    </row>
    <row r="1365">
      <c r="A1365" s="1"/>
      <c r="F1365" s="1"/>
    </row>
    <row r="1366">
      <c r="A1366" s="1"/>
      <c r="F1366" s="1"/>
    </row>
    <row r="1367">
      <c r="A1367" s="1"/>
      <c r="F1367" s="1"/>
    </row>
    <row r="1368">
      <c r="A1368" s="1"/>
      <c r="F1368" s="1"/>
    </row>
    <row r="1369">
      <c r="A1369" s="1"/>
      <c r="F1369" s="1"/>
    </row>
    <row r="1370">
      <c r="A1370" s="1"/>
      <c r="F1370" s="1"/>
    </row>
    <row r="1371">
      <c r="A1371" s="1"/>
      <c r="F1371" s="1"/>
    </row>
    <row r="1372">
      <c r="A1372" s="1"/>
      <c r="F1372" s="1"/>
    </row>
    <row r="1373">
      <c r="A1373" s="1"/>
      <c r="F1373" s="1"/>
    </row>
    <row r="1374">
      <c r="A1374" s="1"/>
      <c r="F1374" s="1"/>
    </row>
    <row r="1375">
      <c r="A1375" s="1"/>
      <c r="F1375" s="1"/>
    </row>
    <row r="1376">
      <c r="A1376" s="1"/>
      <c r="F1376" s="1"/>
    </row>
    <row r="1377">
      <c r="A1377" s="1"/>
      <c r="F1377" s="1"/>
    </row>
    <row r="1378">
      <c r="A1378" s="1"/>
      <c r="F1378" s="1"/>
    </row>
    <row r="1379">
      <c r="A1379" s="1"/>
      <c r="F1379" s="1"/>
    </row>
    <row r="1380">
      <c r="A1380" s="1"/>
      <c r="F1380" s="1"/>
    </row>
    <row r="1381">
      <c r="A1381" s="1"/>
      <c r="F1381" s="1"/>
    </row>
    <row r="1382">
      <c r="A1382" s="1"/>
      <c r="F1382" s="1"/>
    </row>
    <row r="1383">
      <c r="A1383" s="1"/>
      <c r="F1383" s="1"/>
    </row>
    <row r="1384">
      <c r="A1384" s="1"/>
      <c r="F1384" s="1"/>
    </row>
    <row r="1385">
      <c r="A1385" s="1"/>
      <c r="F1385" s="1"/>
    </row>
    <row r="1386">
      <c r="A1386" s="1"/>
      <c r="F1386" s="1"/>
    </row>
    <row r="1387">
      <c r="A1387" s="1"/>
      <c r="F1387" s="1"/>
    </row>
    <row r="1388">
      <c r="A1388" s="1"/>
      <c r="F1388" s="1"/>
    </row>
    <row r="1389">
      <c r="A1389" s="1"/>
      <c r="F1389" s="1"/>
    </row>
    <row r="1390">
      <c r="A1390" s="1"/>
      <c r="F1390" s="1"/>
    </row>
    <row r="1391">
      <c r="A1391" s="1"/>
      <c r="F1391" s="1"/>
    </row>
    <row r="1392">
      <c r="A1392" s="1"/>
      <c r="F1392" s="1"/>
    </row>
    <row r="1393">
      <c r="A1393" s="1"/>
      <c r="F1393" s="1"/>
    </row>
    <row r="1394">
      <c r="A1394" s="1"/>
      <c r="F1394" s="1"/>
    </row>
    <row r="1395">
      <c r="A1395" s="1"/>
      <c r="F1395" s="1"/>
    </row>
    <row r="1396">
      <c r="A1396" s="1"/>
      <c r="F1396" s="1"/>
    </row>
    <row r="1397">
      <c r="A1397" s="1"/>
      <c r="F1397" s="1"/>
    </row>
    <row r="1398">
      <c r="A1398" s="1"/>
      <c r="F1398" s="1"/>
    </row>
    <row r="1399">
      <c r="A1399" s="1"/>
      <c r="F1399" s="1"/>
    </row>
    <row r="1400">
      <c r="A1400" s="1"/>
      <c r="F1400" s="1"/>
    </row>
    <row r="1401">
      <c r="A1401" s="1"/>
      <c r="F1401" s="1"/>
    </row>
    <row r="1402">
      <c r="A1402" s="1"/>
      <c r="F1402" s="1"/>
    </row>
    <row r="1403">
      <c r="A1403" s="1"/>
      <c r="F1403" s="1"/>
    </row>
    <row r="1404">
      <c r="A1404" s="1"/>
      <c r="F1404" s="1"/>
    </row>
    <row r="1405">
      <c r="A1405" s="1"/>
      <c r="F1405" s="1"/>
    </row>
    <row r="1406">
      <c r="A1406" s="1"/>
      <c r="F1406" s="1"/>
    </row>
    <row r="1407">
      <c r="A1407" s="1"/>
      <c r="F1407" s="1"/>
    </row>
    <row r="1408">
      <c r="A1408" s="1"/>
      <c r="F1408" s="1"/>
    </row>
    <row r="1409">
      <c r="A1409" s="1"/>
      <c r="F1409" s="1"/>
    </row>
    <row r="1410">
      <c r="A1410" s="1"/>
      <c r="F1410" s="1"/>
    </row>
    <row r="1411">
      <c r="A1411" s="1"/>
      <c r="F1411" s="1"/>
    </row>
    <row r="1412">
      <c r="A1412" s="1"/>
      <c r="F1412" s="1"/>
    </row>
    <row r="1413">
      <c r="A1413" s="1"/>
      <c r="F1413" s="1"/>
    </row>
    <row r="1414">
      <c r="A1414" s="1"/>
      <c r="F1414" s="1"/>
    </row>
    <row r="1415">
      <c r="A1415" s="1"/>
      <c r="F1415" s="1"/>
    </row>
    <row r="1416">
      <c r="A1416" s="1"/>
      <c r="F1416" s="1"/>
    </row>
    <row r="1417">
      <c r="A1417" s="1"/>
      <c r="F1417" s="1"/>
    </row>
    <row r="1418">
      <c r="A1418" s="1"/>
      <c r="F1418" s="1"/>
    </row>
    <row r="1419">
      <c r="A1419" s="1"/>
      <c r="F1419" s="1"/>
    </row>
    <row r="1420">
      <c r="A1420" s="1"/>
      <c r="F1420" s="1"/>
    </row>
    <row r="1421">
      <c r="A1421" s="1"/>
      <c r="F1421" s="1"/>
    </row>
    <row r="1422">
      <c r="A1422" s="1"/>
      <c r="F1422" s="1"/>
    </row>
    <row r="1423">
      <c r="A1423" s="1"/>
      <c r="F1423" s="1"/>
    </row>
    <row r="1424">
      <c r="A1424" s="1"/>
      <c r="F1424" s="1"/>
    </row>
    <row r="1425">
      <c r="A1425" s="1"/>
      <c r="F1425" s="1"/>
    </row>
    <row r="1426">
      <c r="A1426" s="1"/>
      <c r="F1426" s="1"/>
    </row>
    <row r="1427">
      <c r="A1427" s="1"/>
      <c r="F1427" s="1"/>
    </row>
    <row r="1428">
      <c r="A1428" s="1"/>
      <c r="F1428" s="1"/>
    </row>
    <row r="1429">
      <c r="A1429" s="1"/>
      <c r="F1429" s="1"/>
    </row>
    <row r="1430">
      <c r="A1430" s="1"/>
      <c r="F1430" s="1"/>
    </row>
    <row r="1431">
      <c r="A1431" s="1"/>
      <c r="F1431" s="1"/>
    </row>
    <row r="1432">
      <c r="A1432" s="1"/>
      <c r="F1432" s="1"/>
    </row>
    <row r="1433">
      <c r="A1433" s="1"/>
      <c r="F1433" s="1"/>
    </row>
    <row r="1434">
      <c r="A1434" s="1"/>
      <c r="F1434" s="1"/>
    </row>
    <row r="1435">
      <c r="A1435" s="1"/>
      <c r="F1435" s="1"/>
    </row>
    <row r="1436">
      <c r="A1436" s="1"/>
      <c r="F1436" s="1"/>
    </row>
    <row r="1437">
      <c r="A1437" s="1"/>
      <c r="F1437" s="1"/>
    </row>
    <row r="1438">
      <c r="A1438" s="1"/>
      <c r="F1438" s="1"/>
    </row>
    <row r="1439">
      <c r="A1439" s="1"/>
      <c r="F1439" s="1"/>
    </row>
    <row r="1440">
      <c r="A1440" s="1"/>
      <c r="F1440" s="1"/>
    </row>
    <row r="1441">
      <c r="A1441" s="1"/>
      <c r="F1441" s="1"/>
    </row>
    <row r="1442">
      <c r="A1442" s="1"/>
      <c r="F1442" s="1"/>
    </row>
    <row r="1443">
      <c r="A1443" s="1"/>
      <c r="F1443" s="1"/>
    </row>
    <row r="1444">
      <c r="A1444" s="1"/>
      <c r="F1444" s="1"/>
    </row>
    <row r="1445">
      <c r="A1445" s="1"/>
      <c r="F1445" s="1"/>
    </row>
    <row r="1446">
      <c r="A1446" s="1"/>
      <c r="F1446" s="1"/>
    </row>
    <row r="1447">
      <c r="A1447" s="1"/>
      <c r="F1447" s="1"/>
    </row>
    <row r="1448">
      <c r="A1448" s="1"/>
      <c r="F1448" s="1"/>
    </row>
    <row r="1449">
      <c r="A1449" s="1"/>
      <c r="F1449" s="1"/>
    </row>
    <row r="1450">
      <c r="A1450" s="1"/>
      <c r="F1450" s="1"/>
    </row>
    <row r="1451">
      <c r="A1451" s="1"/>
      <c r="F1451" s="1"/>
    </row>
    <row r="1452">
      <c r="A1452" s="1"/>
      <c r="F1452" s="1"/>
    </row>
    <row r="1453">
      <c r="A1453" s="1"/>
      <c r="F1453" s="1"/>
    </row>
    <row r="1454">
      <c r="A1454" s="1"/>
      <c r="F1454" s="1"/>
    </row>
    <row r="1455">
      <c r="A1455" s="1"/>
      <c r="F1455" s="1"/>
    </row>
    <row r="1456">
      <c r="A1456" s="1"/>
      <c r="F1456" s="1"/>
    </row>
    <row r="1457">
      <c r="A1457" s="1"/>
      <c r="F1457" s="1"/>
    </row>
    <row r="1458">
      <c r="A1458" s="1"/>
      <c r="F1458" s="1"/>
    </row>
    <row r="1459">
      <c r="A1459" s="1"/>
      <c r="F1459" s="1"/>
    </row>
    <row r="1460">
      <c r="A1460" s="1"/>
      <c r="F1460" s="1"/>
    </row>
    <row r="1461">
      <c r="A1461" s="1"/>
      <c r="F1461" s="1"/>
    </row>
    <row r="1462">
      <c r="A1462" s="1"/>
      <c r="F1462" s="1"/>
    </row>
    <row r="1463">
      <c r="A1463" s="1"/>
      <c r="F1463" s="1"/>
    </row>
    <row r="1464">
      <c r="A1464" s="1"/>
      <c r="F1464" s="1"/>
    </row>
    <row r="1465">
      <c r="A1465" s="1"/>
      <c r="F1465" s="1"/>
    </row>
    <row r="1466">
      <c r="A1466" s="1"/>
      <c r="F1466" s="1"/>
    </row>
    <row r="1467">
      <c r="A1467" s="1"/>
      <c r="F1467" s="1"/>
    </row>
    <row r="1468">
      <c r="A1468" s="1"/>
      <c r="F1468" s="1"/>
    </row>
    <row r="1469">
      <c r="A1469" s="1"/>
      <c r="F1469" s="1"/>
    </row>
    <row r="1470">
      <c r="A1470" s="1"/>
      <c r="F1470" s="1"/>
    </row>
    <row r="1471">
      <c r="A1471" s="1"/>
      <c r="F1471" s="1"/>
    </row>
    <row r="1472">
      <c r="A1472" s="1"/>
      <c r="F1472" s="1"/>
    </row>
    <row r="1473">
      <c r="A1473" s="1"/>
      <c r="F1473" s="1"/>
    </row>
    <row r="1474">
      <c r="A1474" s="1"/>
      <c r="F1474" s="1"/>
    </row>
    <row r="1475">
      <c r="A1475" s="1"/>
      <c r="F1475" s="1"/>
    </row>
    <row r="1476">
      <c r="A1476" s="1"/>
      <c r="F1476" s="1"/>
    </row>
    <row r="1477">
      <c r="A1477" s="1"/>
      <c r="F1477" s="1"/>
    </row>
    <row r="1478">
      <c r="A1478" s="1"/>
      <c r="F1478" s="1"/>
    </row>
    <row r="1479">
      <c r="A1479" s="1"/>
      <c r="F1479" s="1"/>
    </row>
    <row r="1480">
      <c r="A1480" s="1"/>
      <c r="F1480" s="1"/>
    </row>
    <row r="1481">
      <c r="A1481" s="1"/>
      <c r="F1481" s="1"/>
    </row>
    <row r="1482">
      <c r="A1482" s="1"/>
      <c r="F1482" s="1"/>
    </row>
    <row r="1483">
      <c r="A1483" s="1"/>
      <c r="F1483" s="1"/>
    </row>
    <row r="1484">
      <c r="A1484" s="1"/>
      <c r="F1484" s="1"/>
    </row>
    <row r="1485">
      <c r="A1485" s="1"/>
      <c r="F1485" s="1"/>
    </row>
    <row r="1486">
      <c r="A1486" s="1"/>
      <c r="F1486" s="1"/>
    </row>
    <row r="1487">
      <c r="A1487" s="1"/>
      <c r="F1487" s="1"/>
    </row>
    <row r="1488">
      <c r="A1488" s="1"/>
      <c r="F1488" s="1"/>
    </row>
    <row r="1489">
      <c r="A1489" s="1"/>
      <c r="F1489" s="1"/>
    </row>
    <row r="1490">
      <c r="A1490" s="1"/>
      <c r="F1490" s="1"/>
    </row>
    <row r="1491">
      <c r="A1491" s="1"/>
      <c r="F1491" s="1"/>
    </row>
    <row r="1492">
      <c r="A1492" s="1"/>
      <c r="F1492" s="1"/>
    </row>
    <row r="1493">
      <c r="A1493" s="1"/>
      <c r="F1493" s="1"/>
    </row>
    <row r="1494">
      <c r="A1494" s="1"/>
      <c r="F1494" s="1"/>
    </row>
    <row r="1495">
      <c r="A1495" s="1"/>
      <c r="F1495" s="1"/>
    </row>
    <row r="1496">
      <c r="A1496" s="1"/>
      <c r="F1496" s="1"/>
    </row>
    <row r="1497">
      <c r="A1497" s="1"/>
      <c r="F1497" s="1"/>
    </row>
    <row r="1498">
      <c r="A1498" s="1"/>
      <c r="F1498" s="1"/>
    </row>
    <row r="1499">
      <c r="A1499" s="1"/>
      <c r="F1499" s="1"/>
    </row>
    <row r="1500">
      <c r="A1500" s="1"/>
      <c r="F1500" s="1"/>
    </row>
    <row r="1501">
      <c r="A1501" s="1"/>
      <c r="F1501" s="1"/>
    </row>
    <row r="1502">
      <c r="A1502" s="1"/>
      <c r="F1502" s="1"/>
    </row>
    <row r="1503">
      <c r="A1503" s="1"/>
      <c r="F1503" s="1"/>
    </row>
    <row r="1504">
      <c r="A1504" s="1"/>
      <c r="F1504" s="1"/>
    </row>
    <row r="1505">
      <c r="A1505" s="1"/>
      <c r="F1505" s="1"/>
    </row>
    <row r="1506">
      <c r="A1506" s="1"/>
      <c r="F1506" s="1"/>
    </row>
    <row r="1507">
      <c r="A1507" s="1"/>
      <c r="F1507" s="1"/>
    </row>
    <row r="1508">
      <c r="A1508" s="1"/>
      <c r="F1508" s="1"/>
    </row>
    <row r="1509">
      <c r="A1509" s="1"/>
      <c r="F1509" s="1"/>
    </row>
    <row r="1510">
      <c r="A1510" s="1"/>
      <c r="F1510" s="1"/>
    </row>
    <row r="1511">
      <c r="A1511" s="1"/>
      <c r="F1511" s="1"/>
    </row>
    <row r="1512">
      <c r="A1512" s="1"/>
      <c r="F1512" s="1"/>
    </row>
    <row r="1513">
      <c r="A1513" s="1"/>
      <c r="F1513" s="1"/>
    </row>
    <row r="1514">
      <c r="A1514" s="1"/>
      <c r="F1514" s="1"/>
    </row>
    <row r="1515">
      <c r="A1515" s="1"/>
      <c r="F1515" s="1"/>
    </row>
    <row r="1516">
      <c r="A1516" s="1"/>
      <c r="F1516" s="1"/>
    </row>
    <row r="1517">
      <c r="A1517" s="1"/>
      <c r="F1517" s="1"/>
    </row>
    <row r="1518">
      <c r="A1518" s="1"/>
      <c r="F1518" s="1"/>
    </row>
    <row r="1519">
      <c r="A1519" s="1"/>
      <c r="F1519" s="1"/>
    </row>
    <row r="1520">
      <c r="A1520" s="1"/>
      <c r="F1520" s="1"/>
    </row>
    <row r="1521">
      <c r="A1521" s="1"/>
      <c r="F1521" s="1"/>
    </row>
    <row r="1522">
      <c r="A1522" s="1"/>
      <c r="F1522" s="1"/>
    </row>
    <row r="1523">
      <c r="A1523" s="1"/>
      <c r="F1523" s="1"/>
    </row>
    <row r="1524">
      <c r="A1524" s="1"/>
      <c r="F1524" s="1"/>
    </row>
    <row r="1525">
      <c r="A1525" s="1"/>
      <c r="F1525" s="1"/>
    </row>
    <row r="1526">
      <c r="A1526" s="1"/>
      <c r="F1526" s="1"/>
    </row>
    <row r="1527">
      <c r="A1527" s="1"/>
      <c r="F1527" s="1"/>
    </row>
    <row r="1528">
      <c r="A1528" s="1"/>
      <c r="F1528" s="1"/>
    </row>
    <row r="1529">
      <c r="A1529" s="1"/>
      <c r="F1529" s="1"/>
    </row>
    <row r="1530">
      <c r="A1530" s="1"/>
      <c r="F1530" s="1"/>
    </row>
    <row r="1531">
      <c r="A1531" s="1"/>
      <c r="F1531" s="1"/>
    </row>
    <row r="1532">
      <c r="A1532" s="1"/>
      <c r="F1532" s="1"/>
    </row>
    <row r="1533">
      <c r="A1533" s="1"/>
      <c r="F1533" s="1"/>
    </row>
    <row r="1534">
      <c r="A1534" s="1"/>
      <c r="F1534" s="1"/>
    </row>
    <row r="1535">
      <c r="A1535" s="1"/>
      <c r="F1535" s="1"/>
    </row>
    <row r="1536">
      <c r="A1536" s="1"/>
      <c r="F1536" s="1"/>
    </row>
    <row r="1537">
      <c r="A1537" s="1"/>
      <c r="F1537" s="1"/>
    </row>
    <row r="1538">
      <c r="A1538" s="1"/>
      <c r="F1538" s="1"/>
    </row>
    <row r="1539">
      <c r="A1539" s="1"/>
      <c r="F1539" s="1"/>
    </row>
    <row r="1540">
      <c r="A1540" s="1"/>
      <c r="F1540" s="1"/>
    </row>
    <row r="1541">
      <c r="A1541" s="1"/>
      <c r="F1541" s="1"/>
    </row>
    <row r="1542">
      <c r="A1542" s="1"/>
      <c r="F1542" s="1"/>
    </row>
    <row r="1543">
      <c r="A1543" s="1"/>
      <c r="F1543" s="1"/>
    </row>
    <row r="1544">
      <c r="A1544" s="1"/>
      <c r="F1544" s="1"/>
    </row>
    <row r="1545">
      <c r="A1545" s="1"/>
      <c r="F1545" s="1"/>
    </row>
    <row r="1546">
      <c r="A1546" s="1"/>
      <c r="F1546" s="1"/>
    </row>
    <row r="1547">
      <c r="A1547" s="1"/>
      <c r="F1547" s="1"/>
    </row>
    <row r="1548">
      <c r="A1548" s="1"/>
      <c r="F1548" s="1"/>
    </row>
    <row r="1549">
      <c r="A1549" s="1"/>
      <c r="F1549" s="1"/>
    </row>
    <row r="1550">
      <c r="A1550" s="1"/>
      <c r="F1550" s="1"/>
    </row>
    <row r="1551">
      <c r="A1551" s="1"/>
      <c r="F1551" s="1"/>
    </row>
    <row r="1552">
      <c r="A1552" s="1"/>
      <c r="F1552" s="1"/>
    </row>
    <row r="1553">
      <c r="A1553" s="1"/>
      <c r="F1553" s="1"/>
    </row>
    <row r="1554">
      <c r="A1554" s="1"/>
      <c r="F1554" s="1"/>
    </row>
    <row r="1555">
      <c r="A1555" s="1"/>
      <c r="F1555" s="1"/>
    </row>
    <row r="1556">
      <c r="A1556" s="1"/>
      <c r="F1556" s="1"/>
    </row>
    <row r="1557">
      <c r="A1557" s="1"/>
      <c r="F1557" s="1"/>
    </row>
    <row r="1558">
      <c r="A1558" s="1"/>
      <c r="F1558" s="1"/>
    </row>
    <row r="1559">
      <c r="A1559" s="1"/>
      <c r="F1559" s="1"/>
    </row>
    <row r="1560">
      <c r="A1560" s="1"/>
      <c r="F1560" s="1"/>
    </row>
    <row r="1561">
      <c r="A1561" s="1"/>
      <c r="F1561" s="1"/>
    </row>
    <row r="1562">
      <c r="A1562" s="1"/>
      <c r="F1562" s="1"/>
    </row>
    <row r="1563">
      <c r="A1563" s="1"/>
      <c r="F1563" s="1"/>
    </row>
    <row r="1564">
      <c r="A1564" s="1"/>
      <c r="F1564" s="1"/>
    </row>
    <row r="1565">
      <c r="A1565" s="1"/>
      <c r="F1565" s="1"/>
    </row>
    <row r="1566">
      <c r="A1566" s="1"/>
      <c r="F1566" s="1"/>
    </row>
    <row r="1567">
      <c r="A1567" s="1"/>
      <c r="F1567" s="1"/>
    </row>
    <row r="1568">
      <c r="A1568" s="1"/>
      <c r="F1568" s="1"/>
    </row>
    <row r="1569">
      <c r="A1569" s="1"/>
      <c r="F1569" s="1"/>
    </row>
    <row r="1570">
      <c r="A1570" s="1"/>
      <c r="F1570" s="1"/>
    </row>
    <row r="1571">
      <c r="A1571" s="1"/>
      <c r="F1571" s="1"/>
    </row>
    <row r="1572">
      <c r="A1572" s="1"/>
      <c r="F1572" s="1"/>
    </row>
    <row r="1573">
      <c r="A1573" s="1"/>
      <c r="F1573" s="1"/>
    </row>
    <row r="1574">
      <c r="A1574" s="1"/>
      <c r="F1574" s="1"/>
    </row>
    <row r="1575">
      <c r="A1575" s="1"/>
      <c r="F1575" s="1"/>
    </row>
    <row r="1576">
      <c r="A1576" s="1"/>
      <c r="F1576" s="1"/>
    </row>
    <row r="1577">
      <c r="A1577" s="1"/>
      <c r="F1577" s="1"/>
    </row>
    <row r="1578">
      <c r="A1578" s="1"/>
      <c r="F1578" s="1"/>
    </row>
    <row r="1579">
      <c r="A1579" s="1"/>
      <c r="F1579" s="1"/>
    </row>
    <row r="1580">
      <c r="A1580" s="1"/>
      <c r="F1580" s="1"/>
    </row>
    <row r="1581">
      <c r="A1581" s="1"/>
      <c r="F1581" s="1"/>
    </row>
    <row r="1582">
      <c r="A1582" s="1"/>
      <c r="F1582" s="1"/>
    </row>
    <row r="1583">
      <c r="A1583" s="1"/>
      <c r="F1583" s="1"/>
    </row>
    <row r="1584">
      <c r="A1584" s="1"/>
      <c r="F1584" s="1"/>
    </row>
    <row r="1585">
      <c r="A1585" s="1"/>
      <c r="F1585" s="1"/>
    </row>
    <row r="1586">
      <c r="A1586" s="1"/>
      <c r="F1586" s="1"/>
    </row>
    <row r="1587">
      <c r="A1587" s="1"/>
      <c r="F1587" s="1"/>
    </row>
    <row r="1588">
      <c r="A1588" s="1"/>
      <c r="F1588" s="1"/>
    </row>
    <row r="1589">
      <c r="A1589" s="1"/>
      <c r="F1589" s="1"/>
    </row>
    <row r="1590">
      <c r="A1590" s="1"/>
      <c r="F1590" s="1"/>
    </row>
    <row r="1591">
      <c r="A1591" s="1"/>
      <c r="F1591" s="1"/>
    </row>
    <row r="1592">
      <c r="A1592" s="1"/>
      <c r="F1592" s="1"/>
    </row>
    <row r="1593">
      <c r="A1593" s="1"/>
      <c r="F1593" s="1"/>
    </row>
    <row r="1594">
      <c r="A1594" s="1"/>
      <c r="F1594" s="1"/>
    </row>
    <row r="1595">
      <c r="A1595" s="1"/>
      <c r="F1595" s="1"/>
    </row>
    <row r="1596">
      <c r="A1596" s="1"/>
      <c r="F1596" s="1"/>
    </row>
    <row r="1597">
      <c r="A1597" s="1"/>
      <c r="F1597" s="1"/>
    </row>
    <row r="1598">
      <c r="A1598" s="1"/>
      <c r="F1598" s="1"/>
    </row>
    <row r="1599">
      <c r="A1599" s="1"/>
      <c r="F1599" s="1"/>
    </row>
    <row r="1600">
      <c r="A1600" s="1"/>
      <c r="F1600" s="1"/>
    </row>
    <row r="1601">
      <c r="A1601" s="1"/>
      <c r="F1601" s="1"/>
    </row>
    <row r="1602">
      <c r="A1602" s="1"/>
      <c r="F1602" s="1"/>
    </row>
    <row r="1603">
      <c r="A1603" s="1"/>
      <c r="F1603" s="1"/>
    </row>
    <row r="1604">
      <c r="A1604" s="1"/>
      <c r="F1604" s="1"/>
    </row>
    <row r="1605">
      <c r="A1605" s="1"/>
      <c r="F1605" s="1"/>
    </row>
    <row r="1606">
      <c r="A1606" s="1"/>
      <c r="F1606" s="1"/>
    </row>
    <row r="1607">
      <c r="A1607" s="1"/>
      <c r="F1607" s="1"/>
    </row>
    <row r="1608">
      <c r="A1608" s="1"/>
      <c r="F1608" s="1"/>
    </row>
    <row r="1609">
      <c r="A1609" s="1"/>
      <c r="F1609" s="1"/>
    </row>
    <row r="1610">
      <c r="A1610" s="1"/>
      <c r="F1610" s="1"/>
    </row>
    <row r="1611">
      <c r="A1611" s="1"/>
      <c r="F1611" s="1"/>
    </row>
    <row r="1612">
      <c r="A1612" s="1"/>
      <c r="F1612" s="1"/>
    </row>
    <row r="1613">
      <c r="A1613" s="1"/>
      <c r="F1613" s="1"/>
    </row>
    <row r="1614">
      <c r="A1614" s="1"/>
      <c r="F1614" s="1"/>
    </row>
    <row r="1615">
      <c r="A1615" s="1"/>
      <c r="F1615" s="1"/>
    </row>
    <row r="1616">
      <c r="A1616" s="1"/>
      <c r="F1616" s="1"/>
    </row>
    <row r="1617">
      <c r="A1617" s="1"/>
      <c r="F1617" s="1"/>
    </row>
    <row r="1618">
      <c r="A1618" s="1"/>
      <c r="F1618" s="1"/>
    </row>
    <row r="1619">
      <c r="A1619" s="1"/>
      <c r="F1619" s="1"/>
    </row>
    <row r="1620">
      <c r="A1620" s="1"/>
      <c r="F1620" s="1"/>
    </row>
    <row r="1621">
      <c r="A1621" s="1"/>
      <c r="F1621" s="1"/>
    </row>
    <row r="1622">
      <c r="A1622" s="1"/>
      <c r="F1622" s="1"/>
    </row>
    <row r="1623">
      <c r="A1623" s="1"/>
      <c r="F1623" s="1"/>
    </row>
    <row r="1624">
      <c r="A1624" s="1"/>
      <c r="F1624" s="1"/>
    </row>
    <row r="1625">
      <c r="A1625" s="1"/>
      <c r="F1625" s="1"/>
    </row>
    <row r="1626">
      <c r="A1626" s="1"/>
      <c r="F1626" s="1"/>
    </row>
    <row r="1627">
      <c r="A1627" s="1"/>
      <c r="F1627" s="1"/>
    </row>
    <row r="1628">
      <c r="A1628" s="1"/>
      <c r="F1628" s="1"/>
    </row>
    <row r="1629">
      <c r="A1629" s="1"/>
      <c r="F1629" s="1"/>
    </row>
    <row r="1630">
      <c r="A1630" s="1"/>
      <c r="F1630" s="1"/>
    </row>
    <row r="1631">
      <c r="A1631" s="1"/>
      <c r="F1631" s="1"/>
    </row>
    <row r="1632">
      <c r="A1632" s="1"/>
      <c r="F1632" s="1"/>
    </row>
    <row r="1633">
      <c r="A1633" s="1"/>
      <c r="F1633" s="1"/>
    </row>
    <row r="1634">
      <c r="A1634" s="1"/>
      <c r="F1634" s="1"/>
    </row>
    <row r="1635">
      <c r="A1635" s="1"/>
      <c r="F1635" s="1"/>
    </row>
    <row r="1636">
      <c r="A1636" s="1"/>
      <c r="F1636" s="1"/>
    </row>
    <row r="1637">
      <c r="A1637" s="1"/>
      <c r="F1637" s="1"/>
    </row>
    <row r="1638">
      <c r="A1638" s="1"/>
      <c r="F1638" s="1"/>
    </row>
    <row r="1639">
      <c r="A1639" s="1"/>
      <c r="F1639" s="1"/>
    </row>
    <row r="1640">
      <c r="A1640" s="1"/>
      <c r="F1640" s="1"/>
    </row>
    <row r="1641">
      <c r="A1641" s="1"/>
      <c r="F1641" s="1"/>
    </row>
    <row r="1642">
      <c r="A1642" s="1"/>
      <c r="F1642" s="1"/>
    </row>
    <row r="1643">
      <c r="A1643" s="1"/>
      <c r="F1643" s="1"/>
    </row>
    <row r="1644">
      <c r="A1644" s="1"/>
      <c r="F1644" s="1"/>
    </row>
    <row r="1645">
      <c r="A1645" s="1"/>
      <c r="F1645" s="1"/>
    </row>
    <row r="1646">
      <c r="A1646" s="1"/>
      <c r="F1646" s="1"/>
    </row>
    <row r="1647">
      <c r="A1647" s="1"/>
      <c r="F1647" s="1"/>
    </row>
    <row r="1648">
      <c r="A1648" s="1"/>
      <c r="F1648" s="1"/>
    </row>
    <row r="1649">
      <c r="A1649" s="1"/>
      <c r="F1649" s="1"/>
    </row>
    <row r="1650">
      <c r="A1650" s="1"/>
      <c r="F1650" s="1"/>
    </row>
    <row r="1651">
      <c r="A1651" s="1"/>
      <c r="F1651" s="1"/>
    </row>
    <row r="1652">
      <c r="A1652" s="1"/>
      <c r="F1652" s="1"/>
    </row>
    <row r="1653">
      <c r="A1653" s="1"/>
      <c r="F1653" s="1"/>
    </row>
    <row r="1654">
      <c r="A1654" s="1"/>
      <c r="F1654" s="1"/>
    </row>
    <row r="1655">
      <c r="A1655" s="1"/>
      <c r="F1655" s="1"/>
    </row>
    <row r="1656">
      <c r="A1656" s="1"/>
      <c r="F1656" s="1"/>
    </row>
    <row r="1657">
      <c r="A1657" s="1"/>
      <c r="F1657" s="1"/>
    </row>
    <row r="1658">
      <c r="A1658" s="1"/>
      <c r="F1658" s="1"/>
    </row>
    <row r="1659">
      <c r="A1659" s="1"/>
      <c r="F1659" s="1"/>
    </row>
    <row r="1660">
      <c r="A1660" s="1"/>
      <c r="F1660" s="1"/>
    </row>
    <row r="1661">
      <c r="A1661" s="1"/>
      <c r="F1661" s="1"/>
    </row>
    <row r="1662">
      <c r="A1662" s="1"/>
      <c r="F1662" s="1"/>
    </row>
    <row r="1663">
      <c r="A1663" s="1"/>
      <c r="F1663" s="1"/>
    </row>
    <row r="1664">
      <c r="A1664" s="1"/>
      <c r="F1664" s="1"/>
    </row>
    <row r="1665">
      <c r="A1665" s="1"/>
      <c r="F1665" s="1"/>
    </row>
    <row r="1666">
      <c r="A1666" s="1"/>
      <c r="F1666" s="1"/>
    </row>
    <row r="1667">
      <c r="A1667" s="1"/>
      <c r="F1667" s="1"/>
    </row>
    <row r="1668">
      <c r="A1668" s="1"/>
      <c r="F1668" s="1"/>
    </row>
    <row r="1669">
      <c r="A1669" s="1"/>
      <c r="F1669" s="1"/>
    </row>
    <row r="1670">
      <c r="A1670" s="1"/>
      <c r="F1670" s="1"/>
    </row>
    <row r="1671">
      <c r="A1671" s="1"/>
      <c r="F1671" s="1"/>
    </row>
    <row r="1672">
      <c r="A1672" s="1"/>
      <c r="F1672" s="1"/>
    </row>
    <row r="1673">
      <c r="A1673" s="1"/>
      <c r="F1673" s="1"/>
    </row>
    <row r="1674">
      <c r="A1674" s="1"/>
      <c r="F1674" s="1"/>
    </row>
    <row r="1675">
      <c r="A1675" s="1"/>
      <c r="F1675" s="1"/>
    </row>
    <row r="1676">
      <c r="A1676" s="1"/>
      <c r="F1676" s="1"/>
    </row>
    <row r="1677">
      <c r="A1677" s="1"/>
      <c r="F1677" s="1"/>
    </row>
    <row r="1678">
      <c r="A1678" s="1"/>
      <c r="F1678" s="1"/>
    </row>
    <row r="1679">
      <c r="A1679" s="1"/>
      <c r="F1679" s="1"/>
    </row>
    <row r="1680">
      <c r="A1680" s="1"/>
      <c r="F1680" s="1"/>
    </row>
    <row r="1681">
      <c r="A1681" s="1"/>
      <c r="F1681" s="1"/>
    </row>
    <row r="1682">
      <c r="A1682" s="1"/>
      <c r="F1682" s="1"/>
    </row>
    <row r="1683">
      <c r="A1683" s="1"/>
      <c r="F1683" s="1"/>
    </row>
    <row r="1684">
      <c r="A1684" s="1"/>
      <c r="F1684" s="1"/>
    </row>
    <row r="1685">
      <c r="A1685" s="1"/>
      <c r="F1685" s="1"/>
    </row>
    <row r="1686">
      <c r="A1686" s="1"/>
      <c r="F1686" s="1"/>
    </row>
    <row r="1687">
      <c r="A1687" s="1"/>
      <c r="F1687" s="1"/>
    </row>
    <row r="1688">
      <c r="A1688" s="1"/>
      <c r="F1688" s="1"/>
    </row>
    <row r="1689">
      <c r="A1689" s="1"/>
      <c r="F1689" s="1"/>
    </row>
    <row r="1690">
      <c r="A1690" s="1"/>
      <c r="F1690" s="1"/>
    </row>
    <row r="1691">
      <c r="A1691" s="1"/>
      <c r="F1691" s="1"/>
    </row>
    <row r="1692">
      <c r="A1692" s="1"/>
      <c r="F1692" s="1"/>
    </row>
    <row r="1693">
      <c r="A1693" s="1"/>
      <c r="F1693" s="1"/>
    </row>
    <row r="1694">
      <c r="A1694" s="1"/>
      <c r="F1694" s="1"/>
    </row>
    <row r="1695">
      <c r="A1695" s="1"/>
      <c r="F1695" s="1"/>
    </row>
    <row r="1696">
      <c r="A1696" s="1"/>
      <c r="F1696" s="1"/>
    </row>
    <row r="1697">
      <c r="A1697" s="1"/>
      <c r="F1697" s="1"/>
    </row>
    <row r="1698">
      <c r="A1698" s="1"/>
      <c r="F1698" s="1"/>
    </row>
    <row r="1699">
      <c r="A1699" s="1"/>
      <c r="F1699" s="1"/>
    </row>
    <row r="1700">
      <c r="A1700" s="1"/>
      <c r="F1700" s="1"/>
    </row>
    <row r="1701">
      <c r="A1701" s="1"/>
      <c r="F1701" s="1"/>
    </row>
    <row r="1702">
      <c r="A1702" s="1"/>
      <c r="F1702" s="1"/>
    </row>
    <row r="1703">
      <c r="A1703" s="1"/>
      <c r="F1703" s="1"/>
    </row>
    <row r="1704">
      <c r="A1704" s="1"/>
      <c r="F1704" s="1"/>
    </row>
    <row r="1705">
      <c r="A1705" s="1"/>
      <c r="F1705" s="1"/>
    </row>
    <row r="1706">
      <c r="A1706" s="1"/>
      <c r="F1706" s="1"/>
    </row>
    <row r="1707">
      <c r="A1707" s="1"/>
      <c r="F1707" s="1"/>
    </row>
    <row r="1708">
      <c r="A1708" s="1"/>
      <c r="F1708" s="1"/>
    </row>
    <row r="1709">
      <c r="A1709" s="1"/>
      <c r="F1709" s="1"/>
    </row>
    <row r="1710">
      <c r="A1710" s="1"/>
      <c r="F1710" s="1"/>
    </row>
    <row r="1711">
      <c r="A1711" s="1"/>
      <c r="F1711" s="1"/>
    </row>
    <row r="1712">
      <c r="A1712" s="1"/>
      <c r="F1712" s="1"/>
    </row>
    <row r="1713">
      <c r="A1713" s="1"/>
      <c r="F1713" s="1"/>
    </row>
    <row r="1714">
      <c r="A1714" s="1"/>
      <c r="F1714" s="1"/>
    </row>
    <row r="1715">
      <c r="A1715" s="1"/>
      <c r="F1715" s="1"/>
    </row>
    <row r="1716">
      <c r="A1716" s="1"/>
      <c r="F1716" s="1"/>
    </row>
    <row r="1717">
      <c r="A1717" s="1"/>
      <c r="F1717" s="1"/>
    </row>
    <row r="1718">
      <c r="A1718" s="1"/>
      <c r="F1718" s="1"/>
    </row>
    <row r="1719">
      <c r="A1719" s="1"/>
      <c r="F1719" s="1"/>
    </row>
    <row r="1720">
      <c r="A1720" s="1"/>
      <c r="F1720" s="1"/>
    </row>
    <row r="1721">
      <c r="A1721" s="1"/>
      <c r="F1721" s="1"/>
    </row>
    <row r="1722">
      <c r="A1722" s="1"/>
      <c r="F1722" s="1"/>
    </row>
    <row r="1723">
      <c r="A1723" s="1"/>
      <c r="F1723" s="1"/>
    </row>
    <row r="1724">
      <c r="A1724" s="1"/>
      <c r="F1724" s="1"/>
    </row>
    <row r="1725">
      <c r="A1725" s="1"/>
      <c r="F1725" s="1"/>
    </row>
    <row r="1726">
      <c r="A1726" s="1"/>
      <c r="F1726" s="1"/>
    </row>
    <row r="1727">
      <c r="A1727" s="1"/>
      <c r="F1727" s="1"/>
    </row>
    <row r="1728">
      <c r="A1728" s="1"/>
      <c r="F1728" s="1"/>
    </row>
    <row r="1729">
      <c r="A1729" s="1"/>
      <c r="F1729" s="1"/>
    </row>
    <row r="1730">
      <c r="A1730" s="1"/>
      <c r="F1730" s="1"/>
    </row>
    <row r="1731">
      <c r="A1731" s="1"/>
      <c r="F1731" s="1"/>
    </row>
    <row r="1732">
      <c r="A1732" s="1"/>
      <c r="F1732" s="1"/>
    </row>
    <row r="1733">
      <c r="A1733" s="1"/>
      <c r="F1733" s="1"/>
    </row>
    <row r="1734">
      <c r="A1734" s="1"/>
      <c r="F1734" s="1"/>
    </row>
    <row r="1735">
      <c r="A1735" s="1"/>
      <c r="F1735" s="1"/>
    </row>
    <row r="1736">
      <c r="A1736" s="1"/>
      <c r="F1736" s="1"/>
    </row>
    <row r="1737">
      <c r="A1737" s="1"/>
      <c r="F1737" s="1"/>
    </row>
    <row r="1738">
      <c r="A1738" s="1"/>
      <c r="F1738" s="1"/>
    </row>
    <row r="1739">
      <c r="A1739" s="1"/>
      <c r="F1739" s="1"/>
    </row>
    <row r="1740">
      <c r="A1740" s="1"/>
      <c r="F1740" s="1"/>
    </row>
    <row r="1741">
      <c r="A1741" s="1"/>
      <c r="F1741" s="1"/>
    </row>
    <row r="1742">
      <c r="A1742" s="1"/>
      <c r="F1742" s="1"/>
    </row>
    <row r="1743">
      <c r="A1743" s="1"/>
      <c r="F1743" s="1"/>
    </row>
    <row r="1744">
      <c r="A1744" s="1"/>
      <c r="F1744" s="1"/>
    </row>
    <row r="1745">
      <c r="A1745" s="1"/>
      <c r="F1745" s="1"/>
    </row>
    <row r="1746">
      <c r="A1746" s="1"/>
      <c r="F1746" s="1"/>
    </row>
    <row r="1747">
      <c r="A1747" s="1"/>
      <c r="F1747" s="1"/>
    </row>
    <row r="1748">
      <c r="A1748" s="1"/>
      <c r="F1748" s="1"/>
    </row>
    <row r="1749">
      <c r="A1749" s="1"/>
      <c r="F1749" s="1"/>
    </row>
    <row r="1750">
      <c r="A1750" s="1"/>
      <c r="F1750" s="1"/>
    </row>
    <row r="1751">
      <c r="A1751" s="1"/>
      <c r="F1751" s="1"/>
    </row>
    <row r="1752">
      <c r="A1752" s="1"/>
      <c r="F1752" s="1"/>
    </row>
    <row r="1753">
      <c r="A1753" s="1"/>
      <c r="F1753" s="1"/>
    </row>
    <row r="1754">
      <c r="A1754" s="1"/>
      <c r="F1754" s="1"/>
    </row>
    <row r="1755">
      <c r="A1755" s="1"/>
      <c r="F1755" s="1"/>
    </row>
    <row r="1756">
      <c r="A1756" s="1"/>
      <c r="F1756" s="1"/>
    </row>
    <row r="1757">
      <c r="A1757" s="1"/>
      <c r="F1757" s="1"/>
    </row>
    <row r="1758">
      <c r="A1758" s="1"/>
      <c r="F1758" s="1"/>
    </row>
    <row r="1759">
      <c r="A1759" s="1"/>
      <c r="F1759" s="1"/>
    </row>
    <row r="1760">
      <c r="A1760" s="1"/>
      <c r="F1760" s="1"/>
    </row>
    <row r="1761">
      <c r="A1761" s="1"/>
      <c r="F1761" s="1"/>
    </row>
    <row r="1762">
      <c r="A1762" s="1"/>
      <c r="F1762" s="1"/>
    </row>
    <row r="1763">
      <c r="A1763" s="1"/>
      <c r="F1763" s="1"/>
    </row>
    <row r="1764">
      <c r="A1764" s="1"/>
      <c r="F1764" s="1"/>
    </row>
    <row r="1765">
      <c r="A1765" s="1"/>
      <c r="F1765" s="1"/>
    </row>
    <row r="1766">
      <c r="A1766" s="1"/>
      <c r="F1766" s="1"/>
    </row>
    <row r="1767">
      <c r="A1767" s="1"/>
      <c r="F1767" s="1"/>
    </row>
    <row r="1768">
      <c r="A1768" s="1"/>
      <c r="F1768" s="1"/>
    </row>
    <row r="1769">
      <c r="A1769" s="1"/>
      <c r="F1769" s="1"/>
    </row>
    <row r="1770">
      <c r="A1770" s="1"/>
      <c r="F1770" s="1"/>
    </row>
    <row r="1771">
      <c r="A1771" s="1"/>
      <c r="F1771" s="1"/>
    </row>
    <row r="1772">
      <c r="A1772" s="1"/>
      <c r="F1772" s="1"/>
    </row>
    <row r="1773">
      <c r="A1773" s="1"/>
      <c r="F1773" s="1"/>
    </row>
    <row r="1774">
      <c r="A1774" s="1"/>
      <c r="F1774" s="1"/>
    </row>
    <row r="1775">
      <c r="A1775" s="1"/>
      <c r="F1775" s="1"/>
    </row>
    <row r="1776">
      <c r="A1776" s="1"/>
      <c r="F1776" s="1"/>
    </row>
    <row r="1777">
      <c r="A1777" s="1"/>
      <c r="F1777" s="1"/>
    </row>
    <row r="1778">
      <c r="A1778" s="1"/>
      <c r="F1778" s="1"/>
    </row>
    <row r="1779">
      <c r="A1779" s="1"/>
      <c r="F1779" s="1"/>
    </row>
    <row r="1780">
      <c r="A1780" s="1"/>
      <c r="F1780" s="1"/>
    </row>
    <row r="1781">
      <c r="A1781" s="1"/>
      <c r="F1781" s="1"/>
    </row>
    <row r="1782">
      <c r="A1782" s="1"/>
      <c r="F1782" s="1"/>
    </row>
    <row r="1783">
      <c r="A1783" s="1"/>
      <c r="F1783" s="1"/>
    </row>
    <row r="1784">
      <c r="A1784" s="1"/>
      <c r="F1784" s="1"/>
    </row>
    <row r="1785">
      <c r="A1785" s="1"/>
      <c r="F1785" s="1"/>
    </row>
    <row r="1786">
      <c r="A1786" s="1"/>
      <c r="F1786" s="1"/>
    </row>
    <row r="1787">
      <c r="A1787" s="1"/>
      <c r="F1787" s="1"/>
    </row>
    <row r="1788">
      <c r="A1788" s="1"/>
      <c r="F1788" s="1"/>
    </row>
    <row r="1789">
      <c r="A1789" s="1"/>
      <c r="F1789" s="1"/>
    </row>
    <row r="1790">
      <c r="A1790" s="1"/>
      <c r="F1790" s="1"/>
    </row>
    <row r="1791">
      <c r="A1791" s="1"/>
      <c r="F1791" s="1"/>
    </row>
    <row r="1792">
      <c r="A1792" s="1"/>
      <c r="F1792" s="1"/>
    </row>
    <row r="1793">
      <c r="A1793" s="1"/>
      <c r="F1793" s="1"/>
    </row>
    <row r="1794">
      <c r="A1794" s="1"/>
      <c r="F1794" s="1"/>
    </row>
    <row r="1795">
      <c r="A1795" s="1"/>
      <c r="F1795" s="1"/>
    </row>
    <row r="1796">
      <c r="A1796" s="1"/>
      <c r="F1796" s="1"/>
    </row>
    <row r="1797">
      <c r="A1797" s="1"/>
      <c r="F1797" s="1"/>
    </row>
    <row r="1798">
      <c r="A1798" s="1"/>
      <c r="F1798" s="1"/>
    </row>
    <row r="1799">
      <c r="A1799" s="1"/>
      <c r="F1799" s="1"/>
    </row>
    <row r="1800">
      <c r="A1800" s="1"/>
      <c r="F1800" s="1"/>
    </row>
    <row r="1801">
      <c r="A1801" s="1"/>
      <c r="F1801" s="1"/>
    </row>
    <row r="1802">
      <c r="A1802" s="1"/>
      <c r="F1802" s="1"/>
    </row>
    <row r="1803">
      <c r="A1803" s="1"/>
      <c r="F1803" s="1"/>
    </row>
    <row r="1804">
      <c r="A1804" s="1"/>
      <c r="F1804" s="1"/>
    </row>
    <row r="1805">
      <c r="A1805" s="1"/>
      <c r="F1805" s="1"/>
    </row>
    <row r="1806">
      <c r="A1806" s="1"/>
      <c r="F1806" s="1"/>
    </row>
    <row r="1807">
      <c r="A1807" s="1"/>
      <c r="F1807" s="1"/>
    </row>
    <row r="1808">
      <c r="A1808" s="1"/>
      <c r="F1808" s="1"/>
    </row>
    <row r="1809">
      <c r="A1809" s="1"/>
      <c r="F1809" s="1"/>
    </row>
    <row r="1810">
      <c r="A1810" s="1"/>
      <c r="F1810" s="1"/>
    </row>
    <row r="1811">
      <c r="A1811" s="1"/>
      <c r="F1811" s="1"/>
    </row>
    <row r="1812">
      <c r="A1812" s="1"/>
      <c r="F1812" s="1"/>
    </row>
    <row r="1813">
      <c r="A1813" s="1"/>
      <c r="F1813" s="1"/>
    </row>
    <row r="1814">
      <c r="A1814" s="1"/>
      <c r="F1814" s="1"/>
    </row>
    <row r="1815">
      <c r="A1815" s="1"/>
      <c r="F1815" s="1"/>
    </row>
    <row r="1816">
      <c r="A1816" s="1"/>
      <c r="F1816" s="1"/>
    </row>
    <row r="1817">
      <c r="A1817" s="1"/>
      <c r="F1817" s="1"/>
    </row>
    <row r="1818">
      <c r="A1818" s="1"/>
      <c r="F1818" s="1"/>
    </row>
    <row r="1819">
      <c r="A1819" s="1"/>
      <c r="F1819" s="1"/>
    </row>
    <row r="1820">
      <c r="A1820" s="1"/>
      <c r="F1820" s="1"/>
    </row>
    <row r="1821">
      <c r="A1821" s="1"/>
      <c r="F1821" s="1"/>
    </row>
    <row r="1822">
      <c r="A1822" s="1"/>
      <c r="F1822" s="1"/>
    </row>
    <row r="1823">
      <c r="A1823" s="1"/>
      <c r="F1823" s="1"/>
    </row>
    <row r="1824">
      <c r="A1824" s="1"/>
      <c r="F1824" s="1"/>
    </row>
    <row r="1825">
      <c r="A1825" s="1"/>
      <c r="F1825" s="1"/>
    </row>
    <row r="1826">
      <c r="A1826" s="1"/>
      <c r="F1826" s="1"/>
    </row>
    <row r="1827">
      <c r="A1827" s="1"/>
      <c r="F1827" s="1"/>
    </row>
    <row r="1828">
      <c r="A1828" s="1"/>
      <c r="F1828" s="1"/>
    </row>
    <row r="1829">
      <c r="A1829" s="1"/>
      <c r="F1829" s="1"/>
    </row>
    <row r="1830">
      <c r="A1830" s="1"/>
      <c r="F1830" s="1"/>
    </row>
    <row r="1831">
      <c r="A1831" s="1"/>
      <c r="F1831" s="1"/>
    </row>
    <row r="1832">
      <c r="A1832" s="1"/>
      <c r="F1832" s="1"/>
    </row>
    <row r="1833">
      <c r="A1833" s="1"/>
      <c r="F1833" s="1"/>
    </row>
    <row r="1834">
      <c r="A1834" s="1"/>
      <c r="F1834" s="1"/>
    </row>
    <row r="1835">
      <c r="A1835" s="1"/>
      <c r="F1835" s="1"/>
    </row>
    <row r="1836">
      <c r="A1836" s="1"/>
      <c r="F1836" s="1"/>
    </row>
    <row r="1837">
      <c r="A1837" s="1"/>
      <c r="F1837" s="1"/>
    </row>
    <row r="1838">
      <c r="A1838" s="1"/>
      <c r="F1838" s="1"/>
    </row>
    <row r="1839">
      <c r="A1839" s="1"/>
      <c r="F1839" s="1"/>
    </row>
    <row r="1840">
      <c r="A1840" s="1"/>
      <c r="F1840" s="1"/>
    </row>
    <row r="1841">
      <c r="A1841" s="1"/>
      <c r="F1841" s="1"/>
    </row>
    <row r="1842">
      <c r="A1842" s="1"/>
      <c r="F1842" s="1"/>
    </row>
    <row r="1843">
      <c r="A1843" s="1"/>
      <c r="F1843" s="1"/>
    </row>
    <row r="1844">
      <c r="A1844" s="1"/>
      <c r="F1844" s="1"/>
    </row>
    <row r="1845">
      <c r="A1845" s="1"/>
      <c r="F1845" s="1"/>
    </row>
    <row r="1846">
      <c r="A1846" s="1"/>
      <c r="F1846" s="1"/>
    </row>
    <row r="1847">
      <c r="A1847" s="1"/>
      <c r="F1847" s="1"/>
    </row>
    <row r="1848">
      <c r="A1848" s="1"/>
      <c r="F1848" s="1"/>
    </row>
    <row r="1849">
      <c r="A1849" s="1"/>
      <c r="F1849" s="1"/>
    </row>
    <row r="1850">
      <c r="A1850" s="1"/>
      <c r="F1850" s="1"/>
    </row>
    <row r="1851">
      <c r="A1851" s="1"/>
      <c r="F1851" s="1"/>
    </row>
    <row r="1852">
      <c r="A1852" s="1"/>
      <c r="F1852" s="1"/>
    </row>
    <row r="1853">
      <c r="A1853" s="1"/>
      <c r="F1853" s="1"/>
    </row>
    <row r="1854">
      <c r="A1854" s="1"/>
      <c r="F1854" s="1"/>
    </row>
    <row r="1855">
      <c r="A1855" s="1"/>
      <c r="F1855" s="1"/>
    </row>
    <row r="1856">
      <c r="A1856" s="1"/>
      <c r="F1856" s="1"/>
    </row>
    <row r="1857">
      <c r="A1857" s="1"/>
      <c r="F1857" s="1"/>
    </row>
    <row r="1858">
      <c r="A1858" s="1"/>
      <c r="F1858" s="1"/>
    </row>
    <row r="1859">
      <c r="A1859" s="1"/>
      <c r="F1859" s="1"/>
    </row>
    <row r="1860">
      <c r="A1860" s="1"/>
      <c r="F1860" s="1"/>
    </row>
    <row r="1861">
      <c r="A1861" s="1"/>
      <c r="F1861" s="1"/>
    </row>
    <row r="1862">
      <c r="A1862" s="1"/>
      <c r="F1862" s="1"/>
    </row>
    <row r="1863">
      <c r="A1863" s="1"/>
      <c r="F1863" s="1"/>
    </row>
    <row r="1864">
      <c r="A1864" s="1"/>
      <c r="F1864" s="1"/>
    </row>
    <row r="1865">
      <c r="A1865" s="1"/>
      <c r="F1865" s="1"/>
    </row>
    <row r="1866">
      <c r="A1866" s="1"/>
      <c r="F1866" s="1"/>
    </row>
    <row r="1867">
      <c r="A1867" s="1"/>
      <c r="F1867" s="1"/>
    </row>
    <row r="1868">
      <c r="A1868" s="1"/>
      <c r="F1868" s="1"/>
    </row>
    <row r="1869">
      <c r="A1869" s="1"/>
      <c r="F1869" s="1"/>
    </row>
    <row r="1870">
      <c r="A1870" s="1"/>
      <c r="F1870" s="1"/>
    </row>
    <row r="1871">
      <c r="A1871" s="1"/>
      <c r="F1871" s="1"/>
    </row>
    <row r="1872">
      <c r="A1872" s="1"/>
      <c r="F1872" s="1"/>
    </row>
    <row r="1873">
      <c r="A1873" s="1"/>
      <c r="F1873" s="1"/>
    </row>
    <row r="1874">
      <c r="A1874" s="1"/>
      <c r="F1874" s="1"/>
    </row>
    <row r="1875">
      <c r="A1875" s="1"/>
      <c r="F1875" s="1"/>
    </row>
    <row r="1876">
      <c r="A1876" s="1"/>
      <c r="F1876" s="1"/>
    </row>
    <row r="1877">
      <c r="A1877" s="1"/>
      <c r="F1877" s="1"/>
    </row>
    <row r="1878">
      <c r="A1878" s="1"/>
      <c r="F1878" s="1"/>
    </row>
    <row r="1879">
      <c r="A1879" s="1"/>
      <c r="F1879" s="1"/>
    </row>
    <row r="1880">
      <c r="A1880" s="1"/>
      <c r="F1880" s="1"/>
    </row>
    <row r="1881">
      <c r="A1881" s="1"/>
      <c r="F1881" s="1"/>
    </row>
    <row r="1882">
      <c r="A1882" s="1"/>
      <c r="F1882" s="1"/>
    </row>
    <row r="1883">
      <c r="A1883" s="1"/>
      <c r="F1883" s="1"/>
    </row>
    <row r="1884">
      <c r="A1884" s="1"/>
      <c r="F1884" s="1"/>
    </row>
    <row r="1885">
      <c r="A1885" s="1"/>
      <c r="F1885" s="1"/>
    </row>
    <row r="1886">
      <c r="A1886" s="1"/>
      <c r="F1886" s="1"/>
    </row>
    <row r="1887">
      <c r="A1887" s="1"/>
      <c r="F1887" s="1"/>
    </row>
    <row r="1888">
      <c r="A1888" s="1"/>
      <c r="F1888" s="1"/>
    </row>
    <row r="1889">
      <c r="A1889" s="1"/>
      <c r="F1889" s="1"/>
    </row>
    <row r="1890">
      <c r="A1890" s="1"/>
      <c r="F1890" s="1"/>
    </row>
    <row r="1891">
      <c r="A1891" s="1"/>
      <c r="F1891" s="1"/>
    </row>
    <row r="1892">
      <c r="A1892" s="1"/>
      <c r="F1892" s="1"/>
    </row>
    <row r="1893">
      <c r="A1893" s="1"/>
      <c r="F1893" s="1"/>
    </row>
    <row r="1894">
      <c r="A1894" s="1"/>
      <c r="F1894" s="1"/>
    </row>
    <row r="1895">
      <c r="A1895" s="1"/>
      <c r="F1895" s="1"/>
    </row>
    <row r="1896">
      <c r="A1896" s="1"/>
      <c r="F1896" s="1"/>
    </row>
    <row r="1897">
      <c r="A1897" s="1"/>
      <c r="F1897" s="1"/>
    </row>
    <row r="1898">
      <c r="A1898" s="1"/>
      <c r="F1898" s="1"/>
    </row>
    <row r="1899">
      <c r="A1899" s="1"/>
      <c r="F1899" s="1"/>
    </row>
    <row r="1900">
      <c r="A1900" s="1"/>
      <c r="F1900" s="1"/>
    </row>
    <row r="1901">
      <c r="A1901" s="1"/>
      <c r="F1901" s="1"/>
    </row>
    <row r="1902">
      <c r="A1902" s="1"/>
      <c r="F1902" s="1"/>
    </row>
    <row r="1903">
      <c r="A1903" s="1"/>
      <c r="F1903" s="1"/>
    </row>
    <row r="1904">
      <c r="A1904" s="1"/>
      <c r="F1904" s="1"/>
    </row>
    <row r="1905">
      <c r="A1905" s="1"/>
      <c r="F1905" s="1"/>
    </row>
    <row r="1906">
      <c r="A1906" s="1"/>
      <c r="F1906" s="1"/>
    </row>
    <row r="1907">
      <c r="A1907" s="1"/>
      <c r="F1907" s="1"/>
    </row>
    <row r="1908">
      <c r="A1908" s="1"/>
      <c r="F1908" s="1"/>
    </row>
    <row r="1909">
      <c r="A1909" s="1"/>
      <c r="F1909" s="1"/>
    </row>
    <row r="1910">
      <c r="A1910" s="1"/>
      <c r="F1910" s="1"/>
    </row>
    <row r="1911">
      <c r="A1911" s="1"/>
      <c r="F1911" s="1"/>
    </row>
    <row r="1912">
      <c r="A1912" s="1"/>
      <c r="F1912" s="1"/>
    </row>
    <row r="1913">
      <c r="A1913" s="1"/>
      <c r="F1913" s="1"/>
    </row>
    <row r="1914">
      <c r="A1914" s="1"/>
      <c r="F1914" s="1"/>
    </row>
    <row r="1915">
      <c r="A1915" s="1"/>
      <c r="F1915" s="1"/>
    </row>
    <row r="1916">
      <c r="A1916" s="1"/>
      <c r="F1916" s="1"/>
    </row>
    <row r="1917">
      <c r="A1917" s="1"/>
      <c r="F1917" s="1"/>
    </row>
    <row r="1918">
      <c r="A1918" s="1"/>
      <c r="F1918" s="1"/>
    </row>
    <row r="1919">
      <c r="A1919" s="1"/>
      <c r="F1919" s="1"/>
    </row>
    <row r="1920">
      <c r="A1920" s="1"/>
      <c r="F1920" s="1"/>
    </row>
    <row r="1921">
      <c r="A1921" s="1"/>
      <c r="F1921" s="1"/>
    </row>
    <row r="1922">
      <c r="A1922" s="1"/>
      <c r="F1922" s="1"/>
    </row>
    <row r="1923">
      <c r="A1923" s="1"/>
      <c r="F1923" s="1"/>
    </row>
    <row r="1924">
      <c r="A1924" s="1"/>
      <c r="F1924" s="1"/>
    </row>
    <row r="1925">
      <c r="A1925" s="1"/>
      <c r="F1925" s="1"/>
    </row>
    <row r="1926">
      <c r="A1926" s="1"/>
      <c r="F1926" s="1"/>
    </row>
    <row r="1927">
      <c r="A1927" s="1"/>
      <c r="F1927" s="1"/>
    </row>
    <row r="1928">
      <c r="A1928" s="1"/>
      <c r="F1928" s="1"/>
    </row>
    <row r="1929">
      <c r="A1929" s="1"/>
      <c r="F1929" s="1"/>
    </row>
    <row r="1930">
      <c r="A1930" s="1"/>
      <c r="F1930" s="1"/>
    </row>
    <row r="1931">
      <c r="A1931" s="1"/>
      <c r="F1931" s="1"/>
    </row>
    <row r="1932">
      <c r="A1932" s="1"/>
      <c r="F1932" s="1"/>
    </row>
    <row r="1933">
      <c r="A1933" s="1"/>
      <c r="F1933" s="1"/>
    </row>
    <row r="1934">
      <c r="A1934" s="1"/>
      <c r="F1934" s="1"/>
    </row>
    <row r="1935">
      <c r="A1935" s="1"/>
      <c r="F1935" s="1"/>
    </row>
    <row r="1936">
      <c r="A1936" s="1"/>
      <c r="F1936" s="1"/>
    </row>
    <row r="1937">
      <c r="A1937" s="1"/>
      <c r="F1937" s="1"/>
    </row>
    <row r="1938">
      <c r="A1938" s="1"/>
      <c r="F1938" s="1"/>
    </row>
    <row r="1939">
      <c r="A1939" s="1"/>
      <c r="F1939" s="1"/>
    </row>
    <row r="1940">
      <c r="A1940" s="1"/>
      <c r="F1940" s="1"/>
    </row>
    <row r="1941">
      <c r="A1941" s="1"/>
      <c r="F1941" s="1"/>
    </row>
    <row r="1942">
      <c r="A1942" s="1"/>
      <c r="F1942" s="1"/>
    </row>
    <row r="1943">
      <c r="A1943" s="1"/>
      <c r="F1943" s="1"/>
    </row>
    <row r="1944">
      <c r="A1944" s="1"/>
      <c r="F1944" s="1"/>
    </row>
    <row r="1945">
      <c r="A1945" s="1"/>
      <c r="F1945" s="1"/>
    </row>
    <row r="1946">
      <c r="A1946" s="1"/>
      <c r="F1946" s="1"/>
    </row>
    <row r="1947">
      <c r="A1947" s="1"/>
      <c r="F1947" s="1"/>
    </row>
    <row r="1948">
      <c r="A1948" s="1"/>
      <c r="F1948" s="1"/>
    </row>
    <row r="1949">
      <c r="A1949" s="1"/>
      <c r="F1949" s="1"/>
    </row>
    <row r="1950">
      <c r="A1950" s="1"/>
      <c r="F1950" s="1"/>
    </row>
    <row r="1951">
      <c r="A1951" s="1"/>
      <c r="F1951" s="1"/>
    </row>
    <row r="1952">
      <c r="A1952" s="1"/>
      <c r="F1952" s="1"/>
    </row>
    <row r="1953">
      <c r="A1953" s="1"/>
      <c r="F1953" s="1"/>
    </row>
    <row r="1954">
      <c r="A1954" s="1"/>
      <c r="F1954" s="1"/>
    </row>
    <row r="1955">
      <c r="A1955" s="1"/>
      <c r="F1955" s="1"/>
    </row>
    <row r="1956">
      <c r="A1956" s="1"/>
      <c r="F1956" s="1"/>
    </row>
    <row r="1957">
      <c r="A1957" s="1"/>
      <c r="F1957" s="1"/>
    </row>
    <row r="1958">
      <c r="A1958" s="1"/>
      <c r="F1958" s="1"/>
    </row>
    <row r="1959">
      <c r="A1959" s="1"/>
      <c r="F1959" s="1"/>
    </row>
    <row r="1960">
      <c r="A1960" s="1"/>
      <c r="F1960" s="1"/>
    </row>
    <row r="1961">
      <c r="A1961" s="1"/>
      <c r="F1961" s="1"/>
    </row>
    <row r="1962">
      <c r="A1962" s="1"/>
      <c r="F1962" s="1"/>
    </row>
    <row r="1963">
      <c r="A1963" s="1"/>
      <c r="F1963" s="1"/>
    </row>
    <row r="1964">
      <c r="A1964" s="1"/>
      <c r="F1964" s="1"/>
    </row>
    <row r="1965">
      <c r="A1965" s="1"/>
      <c r="F1965" s="1"/>
    </row>
    <row r="1966">
      <c r="A1966" s="1"/>
      <c r="F1966" s="1"/>
    </row>
    <row r="1967">
      <c r="A1967" s="1"/>
      <c r="F1967" s="1"/>
    </row>
    <row r="1968">
      <c r="A1968" s="1"/>
      <c r="F1968" s="1"/>
    </row>
    <row r="1969">
      <c r="A1969" s="1"/>
      <c r="F1969" s="1"/>
    </row>
    <row r="1970">
      <c r="A1970" s="1"/>
      <c r="F1970" s="1"/>
    </row>
    <row r="1971">
      <c r="A1971" s="1"/>
      <c r="F1971" s="1"/>
    </row>
    <row r="1972">
      <c r="A1972" s="1"/>
      <c r="F1972" s="1"/>
    </row>
    <row r="1973">
      <c r="A1973" s="1"/>
      <c r="F1973" s="1"/>
    </row>
    <row r="1974">
      <c r="A1974" s="1"/>
      <c r="F1974" s="1"/>
    </row>
    <row r="1975">
      <c r="A1975" s="1"/>
      <c r="F1975" s="1"/>
    </row>
    <row r="1976">
      <c r="A1976" s="1"/>
      <c r="F1976" s="1"/>
    </row>
    <row r="1977">
      <c r="A1977" s="1"/>
      <c r="F1977" s="1"/>
    </row>
    <row r="1978">
      <c r="A1978" s="1"/>
      <c r="F1978" s="1"/>
    </row>
    <row r="1979">
      <c r="A1979" s="1"/>
      <c r="F1979" s="1"/>
    </row>
    <row r="1980">
      <c r="A1980" s="1"/>
      <c r="F1980" s="1"/>
    </row>
    <row r="1981">
      <c r="A1981" s="1"/>
      <c r="F1981" s="1"/>
    </row>
    <row r="1982">
      <c r="A1982" s="1"/>
      <c r="F1982" s="1"/>
    </row>
    <row r="1983">
      <c r="A1983" s="1"/>
      <c r="F1983" s="1"/>
    </row>
    <row r="1984">
      <c r="A1984" s="1"/>
      <c r="F1984" s="1"/>
    </row>
    <row r="1985">
      <c r="A1985" s="1"/>
      <c r="F1985" s="1"/>
    </row>
    <row r="1986">
      <c r="A1986" s="1"/>
      <c r="F1986" s="1"/>
    </row>
    <row r="1987">
      <c r="A1987" s="1"/>
      <c r="F1987" s="1"/>
    </row>
    <row r="1988">
      <c r="A1988" s="1"/>
      <c r="F1988" s="1"/>
    </row>
    <row r="1989">
      <c r="A1989" s="1"/>
      <c r="F1989" s="1"/>
    </row>
    <row r="1990">
      <c r="A1990" s="1"/>
      <c r="F1990" s="1"/>
    </row>
    <row r="1991">
      <c r="A1991" s="1"/>
      <c r="F1991" s="1"/>
    </row>
    <row r="1992">
      <c r="A1992" s="1"/>
      <c r="F1992" s="1"/>
    </row>
    <row r="1993">
      <c r="A1993" s="1"/>
      <c r="F1993" s="1"/>
    </row>
    <row r="1994">
      <c r="A1994" s="1"/>
      <c r="F1994" s="1"/>
    </row>
    <row r="1995">
      <c r="A1995" s="1"/>
      <c r="F1995" s="1"/>
    </row>
    <row r="1996">
      <c r="A1996" s="1"/>
      <c r="F1996" s="1"/>
    </row>
    <row r="1997">
      <c r="A1997" s="1"/>
      <c r="F1997" s="1"/>
    </row>
    <row r="1998">
      <c r="A1998" s="1"/>
      <c r="F1998" s="1"/>
    </row>
    <row r="1999">
      <c r="A1999" s="1"/>
      <c r="F1999" s="1"/>
    </row>
    <row r="2000">
      <c r="A2000" s="1"/>
      <c r="F2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3.0</v>
      </c>
      <c r="C1" s="2">
        <f>IFERROR(__xludf.DUMMYFUNCTION("UNIQUE(A1:A1000)"),3.0)</f>
        <v>3</v>
      </c>
      <c r="D1" s="2">
        <f t="shared" ref="D1:D4" si="1">COUNTIF($A$1:$A$1000, C1)</f>
        <v>3</v>
      </c>
      <c r="F1" s="1">
        <v>1.0</v>
      </c>
      <c r="G1" s="2">
        <f t="shared" ref="G1:G6" si="2">IFNA(LOOKUP(F1,C$1:C$1000, D$1:D$1000), 0) * F1</f>
        <v>0</v>
      </c>
      <c r="I1" s="2">
        <f>SUM(G1:G1000)</f>
        <v>31</v>
      </c>
    </row>
    <row r="2">
      <c r="A2" s="1">
        <v>3.0</v>
      </c>
      <c r="C2" s="2">
        <f>IFERROR(__xludf.DUMMYFUNCTION("""COMPUTED_VALUE"""),4.0)</f>
        <v>4</v>
      </c>
      <c r="D2" s="2">
        <f t="shared" si="1"/>
        <v>1</v>
      </c>
      <c r="F2" s="1">
        <v>2.0</v>
      </c>
      <c r="G2" s="2">
        <f t="shared" si="2"/>
        <v>0</v>
      </c>
    </row>
    <row r="3">
      <c r="A3" s="1">
        <v>3.0</v>
      </c>
      <c r="C3" s="2">
        <f>IFERROR(__xludf.DUMMYFUNCTION("""COMPUTED_VALUE"""),5.0)</f>
        <v>5</v>
      </c>
      <c r="D3" s="2">
        <f t="shared" si="1"/>
        <v>1</v>
      </c>
      <c r="F3" s="1">
        <v>3.0</v>
      </c>
      <c r="G3" s="2">
        <f t="shared" si="2"/>
        <v>9</v>
      </c>
    </row>
    <row r="4">
      <c r="A4" s="1">
        <v>4.0</v>
      </c>
      <c r="C4" s="2">
        <f>IFERROR(__xludf.DUMMYFUNCTION("""COMPUTED_VALUE"""),9.0)</f>
        <v>9</v>
      </c>
      <c r="D4" s="2">
        <f t="shared" si="1"/>
        <v>1</v>
      </c>
      <c r="F4" s="1">
        <v>3.0</v>
      </c>
      <c r="G4" s="2">
        <f t="shared" si="2"/>
        <v>9</v>
      </c>
    </row>
    <row r="5">
      <c r="A5" s="1">
        <v>5.0</v>
      </c>
      <c r="C5" s="2"/>
      <c r="F5" s="1">
        <v>3.0</v>
      </c>
      <c r="G5" s="2">
        <f t="shared" si="2"/>
        <v>9</v>
      </c>
    </row>
    <row r="6">
      <c r="A6" s="1">
        <v>9.0</v>
      </c>
      <c r="F6" s="1">
        <v>4.0</v>
      </c>
      <c r="G6" s="2">
        <f t="shared" si="2"/>
        <v>4</v>
      </c>
    </row>
  </sheetData>
  <drawing r:id="rId1"/>
</worksheet>
</file>