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4880" yWindow="0" windowWidth="22160" windowHeight="16060" tabRatio="500" firstSheet="4" activeTab="6"/>
    <workbookView xWindow="0" yWindow="0" windowWidth="28800" windowHeight="17480" tabRatio="500" firstSheet="1" activeTab="1"/>
  </bookViews>
  <sheets>
    <sheet name="inicio" sheetId="5" r:id="rId1"/>
    <sheet name="Resposta ao tratamento" sheetId="4" r:id="rId2"/>
    <sheet name="resist" sheetId="3" r:id="rId3"/>
    <sheet name="Medicamentos" sheetId="6" r:id="rId4"/>
    <sheet name="treatment acast" sheetId="8" r:id="rId5"/>
    <sheet name="acast undetect" sheetId="9" r:id="rId6"/>
    <sheet name="acast undetect %" sheetId="10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3" i="4" l="1"/>
  <c r="AA42" i="4"/>
  <c r="AA41" i="4"/>
  <c r="AA40" i="4"/>
  <c r="AA38" i="4"/>
  <c r="AA37" i="4"/>
  <c r="AA36" i="4"/>
  <c r="AA35" i="4"/>
  <c r="AA33" i="4"/>
  <c r="AA32" i="4"/>
  <c r="AA31" i="4"/>
  <c r="AA30" i="4"/>
  <c r="AA28" i="4"/>
  <c r="AA27" i="4"/>
  <c r="AA26" i="4"/>
  <c r="AA25" i="4"/>
  <c r="AA23" i="4"/>
  <c r="AA22" i="4"/>
  <c r="AA21" i="4"/>
  <c r="AA20" i="4"/>
  <c r="AA18" i="4"/>
  <c r="AA17" i="4"/>
  <c r="AA16" i="4"/>
  <c r="AA15" i="4"/>
  <c r="AA13" i="4"/>
  <c r="AA12" i="4"/>
  <c r="AA11" i="4"/>
  <c r="AA10" i="4"/>
  <c r="AA8" i="4"/>
  <c r="Y43" i="4"/>
  <c r="Y42" i="4"/>
  <c r="Y41" i="4"/>
  <c r="Y40" i="4"/>
  <c r="Y38" i="4"/>
  <c r="Y37" i="4"/>
  <c r="Y36" i="4"/>
  <c r="Y35" i="4"/>
  <c r="Y33" i="4"/>
  <c r="Y32" i="4"/>
  <c r="Y31" i="4"/>
  <c r="Y30" i="4"/>
  <c r="Y28" i="4"/>
  <c r="Y27" i="4"/>
  <c r="Y26" i="4"/>
  <c r="Y25" i="4"/>
  <c r="Y23" i="4"/>
  <c r="Y22" i="4"/>
  <c r="Y21" i="4"/>
  <c r="Y20" i="4"/>
  <c r="Y18" i="4"/>
  <c r="Y17" i="4"/>
  <c r="Y16" i="4"/>
  <c r="Y15" i="4"/>
  <c r="Y13" i="4"/>
  <c r="Y12" i="4"/>
  <c r="Y11" i="4"/>
  <c r="Y10" i="4"/>
  <c r="Y8" i="4"/>
  <c r="W43" i="4"/>
  <c r="W42" i="4"/>
  <c r="W41" i="4"/>
  <c r="W40" i="4"/>
  <c r="W38" i="4"/>
  <c r="W37" i="4"/>
  <c r="W36" i="4"/>
  <c r="W35" i="4"/>
  <c r="W33" i="4"/>
  <c r="W32" i="4"/>
  <c r="W31" i="4"/>
  <c r="W30" i="4"/>
  <c r="W28" i="4"/>
  <c r="W27" i="4"/>
  <c r="W26" i="4"/>
  <c r="W25" i="4"/>
  <c r="W23" i="4"/>
  <c r="W22" i="4"/>
  <c r="W21" i="4"/>
  <c r="W20" i="4"/>
  <c r="W18" i="4"/>
  <c r="W17" i="4"/>
  <c r="W16" i="4"/>
  <c r="W15" i="4"/>
  <c r="W13" i="4"/>
  <c r="W12" i="4"/>
  <c r="W11" i="4"/>
  <c r="W10" i="4"/>
  <c r="W8" i="4"/>
  <c r="U43" i="4"/>
  <c r="U42" i="4"/>
  <c r="U41" i="4"/>
  <c r="U40" i="4"/>
  <c r="U38" i="4"/>
  <c r="U37" i="4"/>
  <c r="U36" i="4"/>
  <c r="U35" i="4"/>
  <c r="U33" i="4"/>
  <c r="U32" i="4"/>
  <c r="U31" i="4"/>
  <c r="U30" i="4"/>
  <c r="U28" i="4"/>
  <c r="U27" i="4"/>
  <c r="U26" i="4"/>
  <c r="U25" i="4"/>
  <c r="U23" i="4"/>
  <c r="U22" i="4"/>
  <c r="U21" i="4"/>
  <c r="U20" i="4"/>
  <c r="U18" i="4"/>
  <c r="U17" i="4"/>
  <c r="U16" i="4"/>
  <c r="U15" i="4"/>
  <c r="U13" i="4"/>
  <c r="U12" i="4"/>
  <c r="U11" i="4"/>
  <c r="U10" i="4"/>
  <c r="U8" i="4"/>
  <c r="S43" i="4"/>
  <c r="S42" i="4"/>
  <c r="S41" i="4"/>
  <c r="S40" i="4"/>
  <c r="S38" i="4"/>
  <c r="S37" i="4"/>
  <c r="S36" i="4"/>
  <c r="S35" i="4"/>
  <c r="S33" i="4"/>
  <c r="S32" i="4"/>
  <c r="S31" i="4"/>
  <c r="S30" i="4"/>
  <c r="S28" i="4"/>
  <c r="S27" i="4"/>
  <c r="S26" i="4"/>
  <c r="S25" i="4"/>
  <c r="S23" i="4"/>
  <c r="S22" i="4"/>
  <c r="S21" i="4"/>
  <c r="S20" i="4"/>
  <c r="S18" i="4"/>
  <c r="S17" i="4"/>
  <c r="S16" i="4"/>
  <c r="S15" i="4"/>
  <c r="S13" i="4"/>
  <c r="S12" i="4"/>
  <c r="S11" i="4"/>
  <c r="S10" i="4"/>
  <c r="S8" i="4"/>
  <c r="Q43" i="4"/>
  <c r="Q42" i="4"/>
  <c r="Q41" i="4"/>
  <c r="Q40" i="4"/>
  <c r="Q38" i="4"/>
  <c r="Q37" i="4"/>
  <c r="Q36" i="4"/>
  <c r="Q35" i="4"/>
  <c r="Q33" i="4"/>
  <c r="Q32" i="4"/>
  <c r="Q31" i="4"/>
  <c r="Q30" i="4"/>
  <c r="Q28" i="4"/>
  <c r="Q27" i="4"/>
  <c r="Q26" i="4"/>
  <c r="Q25" i="4"/>
  <c r="Q23" i="4"/>
  <c r="Q22" i="4"/>
  <c r="Q21" i="4"/>
  <c r="Q20" i="4"/>
  <c r="Q18" i="4"/>
  <c r="Q17" i="4"/>
  <c r="Q16" i="4"/>
  <c r="Q15" i="4"/>
  <c r="Q13" i="4"/>
  <c r="Q12" i="4"/>
  <c r="Q11" i="4"/>
  <c r="Q10" i="4"/>
  <c r="Q8" i="4"/>
  <c r="O43" i="4"/>
  <c r="O42" i="4"/>
  <c r="O41" i="4"/>
  <c r="O40" i="4"/>
  <c r="O38" i="4"/>
  <c r="O37" i="4"/>
  <c r="O36" i="4"/>
  <c r="O35" i="4"/>
  <c r="O33" i="4"/>
  <c r="O32" i="4"/>
  <c r="O31" i="4"/>
  <c r="O30" i="4"/>
  <c r="O28" i="4"/>
  <c r="O27" i="4"/>
  <c r="O26" i="4"/>
  <c r="O25" i="4"/>
  <c r="O23" i="4"/>
  <c r="O22" i="4"/>
  <c r="O21" i="4"/>
  <c r="O20" i="4"/>
  <c r="O18" i="4"/>
  <c r="O17" i="4"/>
  <c r="O16" i="4"/>
  <c r="O15" i="4"/>
  <c r="O13" i="4"/>
  <c r="O12" i="4"/>
  <c r="O11" i="4"/>
  <c r="O10" i="4"/>
  <c r="O8" i="4"/>
  <c r="M43" i="4"/>
  <c r="M42" i="4"/>
  <c r="M41" i="4"/>
  <c r="M40" i="4"/>
  <c r="M38" i="4"/>
  <c r="M37" i="4"/>
  <c r="M36" i="4"/>
  <c r="M35" i="4"/>
  <c r="M33" i="4"/>
  <c r="M32" i="4"/>
  <c r="M31" i="4"/>
  <c r="M30" i="4"/>
  <c r="M28" i="4"/>
  <c r="M27" i="4"/>
  <c r="M26" i="4"/>
  <c r="M25" i="4"/>
  <c r="M23" i="4"/>
  <c r="M22" i="4"/>
  <c r="M21" i="4"/>
  <c r="M20" i="4"/>
  <c r="M18" i="4"/>
  <c r="M17" i="4"/>
  <c r="M16" i="4"/>
  <c r="M15" i="4"/>
  <c r="M13" i="4"/>
  <c r="M12" i="4"/>
  <c r="M11" i="4"/>
  <c r="M10" i="4"/>
  <c r="M8" i="4"/>
  <c r="K43" i="4"/>
  <c r="K42" i="4"/>
  <c r="K41" i="4"/>
  <c r="K40" i="4"/>
  <c r="K38" i="4"/>
  <c r="K37" i="4"/>
  <c r="K36" i="4"/>
  <c r="K35" i="4"/>
  <c r="K33" i="4"/>
  <c r="K32" i="4"/>
  <c r="K31" i="4"/>
  <c r="K30" i="4"/>
  <c r="K28" i="4"/>
  <c r="K27" i="4"/>
  <c r="K26" i="4"/>
  <c r="K25" i="4"/>
  <c r="K23" i="4"/>
  <c r="K22" i="4"/>
  <c r="K21" i="4"/>
  <c r="K20" i="4"/>
  <c r="K18" i="4"/>
  <c r="K17" i="4"/>
  <c r="K16" i="4"/>
  <c r="K15" i="4"/>
  <c r="K13" i="4"/>
  <c r="K12" i="4"/>
  <c r="K11" i="4"/>
  <c r="K10" i="4"/>
  <c r="K8" i="4"/>
  <c r="I28" i="4"/>
  <c r="I27" i="4"/>
  <c r="I26" i="4"/>
  <c r="I25" i="4"/>
  <c r="G28" i="4"/>
  <c r="G27" i="4"/>
  <c r="G26" i="4"/>
  <c r="G25" i="4"/>
  <c r="E28" i="4"/>
  <c r="E27" i="4"/>
  <c r="E26" i="4"/>
  <c r="E25" i="4"/>
  <c r="I43" i="4"/>
  <c r="I42" i="4"/>
  <c r="I41" i="4"/>
  <c r="I40" i="4"/>
  <c r="I38" i="4"/>
  <c r="I37" i="4"/>
  <c r="I36" i="4"/>
  <c r="I35" i="4"/>
  <c r="I33" i="4"/>
  <c r="I32" i="4"/>
  <c r="I31" i="4"/>
  <c r="I30" i="4"/>
  <c r="I23" i="4"/>
  <c r="I22" i="4"/>
  <c r="I21" i="4"/>
  <c r="I20" i="4"/>
  <c r="I18" i="4"/>
  <c r="I17" i="4"/>
  <c r="I16" i="4"/>
  <c r="I15" i="4"/>
  <c r="I13" i="4"/>
  <c r="I12" i="4"/>
  <c r="I11" i="4"/>
  <c r="I10" i="4"/>
  <c r="I8" i="4"/>
  <c r="G43" i="4"/>
  <c r="G42" i="4"/>
  <c r="G41" i="4"/>
  <c r="G40" i="4"/>
  <c r="G38" i="4"/>
  <c r="G37" i="4"/>
  <c r="G36" i="4"/>
  <c r="G35" i="4"/>
  <c r="G33" i="4"/>
  <c r="G32" i="4"/>
  <c r="G31" i="4"/>
  <c r="G30" i="4"/>
  <c r="G23" i="4"/>
  <c r="G22" i="4"/>
  <c r="G21" i="4"/>
  <c r="G20" i="4"/>
  <c r="G18" i="4"/>
  <c r="G17" i="4"/>
  <c r="G16" i="4"/>
  <c r="G15" i="4"/>
  <c r="G13" i="4"/>
  <c r="G12" i="4"/>
  <c r="G11" i="4"/>
  <c r="G10" i="4"/>
  <c r="G8" i="4"/>
  <c r="E43" i="4"/>
  <c r="E42" i="4"/>
  <c r="E41" i="4"/>
  <c r="E40" i="4"/>
  <c r="E38" i="4"/>
  <c r="E37" i="4"/>
  <c r="E36" i="4"/>
  <c r="E35" i="4"/>
  <c r="E33" i="4"/>
  <c r="E32" i="4"/>
  <c r="E31" i="4"/>
  <c r="E30" i="4"/>
  <c r="E23" i="4"/>
  <c r="E22" i="4"/>
  <c r="E21" i="4"/>
  <c r="E20" i="4"/>
  <c r="E18" i="4"/>
  <c r="E17" i="4"/>
  <c r="E16" i="4"/>
  <c r="E15" i="4"/>
  <c r="E13" i="4"/>
  <c r="E12" i="4"/>
  <c r="E11" i="4"/>
  <c r="E10" i="4"/>
  <c r="E8" i="4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30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27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B26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B25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B24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B21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B19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B18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B17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M9" i="10"/>
  <c r="L9" i="10"/>
  <c r="K9" i="10"/>
  <c r="J9" i="10"/>
  <c r="I9" i="10"/>
  <c r="H9" i="10"/>
  <c r="G9" i="10"/>
  <c r="F9" i="10"/>
  <c r="E9" i="10"/>
  <c r="D9" i="10"/>
  <c r="C9" i="10"/>
  <c r="B9" i="10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  <c r="N9" i="10"/>
  <c r="N8" i="10"/>
  <c r="N7" i="10"/>
  <c r="N6" i="10"/>
  <c r="N5" i="10"/>
  <c r="N4" i="10"/>
  <c r="N3" i="10"/>
  <c r="N2" i="10"/>
  <c r="Z40" i="4"/>
  <c r="Z35" i="4"/>
  <c r="Z30" i="4"/>
  <c r="Z25" i="4"/>
  <c r="Z20" i="4"/>
  <c r="Z15" i="4"/>
  <c r="Z10" i="4"/>
  <c r="X40" i="4"/>
  <c r="X35" i="4"/>
  <c r="X30" i="4"/>
  <c r="X25" i="4"/>
  <c r="X20" i="4"/>
  <c r="X15" i="4"/>
  <c r="X10" i="4"/>
  <c r="V40" i="4"/>
  <c r="V35" i="4"/>
  <c r="V30" i="4"/>
  <c r="V25" i="4"/>
  <c r="V20" i="4"/>
  <c r="V15" i="4"/>
  <c r="V10" i="4"/>
  <c r="T20" i="4"/>
  <c r="T40" i="4"/>
  <c r="T35" i="4"/>
  <c r="T30" i="4"/>
  <c r="T25" i="4"/>
  <c r="T15" i="4"/>
  <c r="T10" i="4"/>
  <c r="R40" i="4"/>
  <c r="R35" i="4"/>
  <c r="R30" i="4"/>
  <c r="R25" i="4"/>
  <c r="R20" i="4"/>
  <c r="R15" i="4"/>
  <c r="R10" i="4"/>
  <c r="P40" i="4"/>
  <c r="P35" i="4"/>
  <c r="P30" i="4"/>
  <c r="P25" i="4"/>
  <c r="P20" i="4"/>
  <c r="P15" i="4"/>
  <c r="P10" i="4"/>
  <c r="N40" i="4"/>
  <c r="N35" i="4"/>
  <c r="N30" i="4"/>
  <c r="N25" i="4"/>
  <c r="N20" i="4"/>
  <c r="N15" i="4"/>
  <c r="N10" i="4"/>
  <c r="L40" i="4"/>
  <c r="L35" i="4"/>
  <c r="L30" i="4"/>
  <c r="L25" i="4"/>
  <c r="L20" i="4"/>
  <c r="L15" i="4"/>
  <c r="L10" i="4"/>
  <c r="J40" i="4"/>
  <c r="J35" i="4"/>
  <c r="J30" i="4"/>
  <c r="J25" i="4"/>
  <c r="J20" i="4"/>
  <c r="J15" i="4"/>
  <c r="J10" i="4"/>
  <c r="Z8" i="4"/>
  <c r="X8" i="4"/>
  <c r="V8" i="4"/>
  <c r="T8" i="4"/>
  <c r="R8" i="4"/>
  <c r="P8" i="4"/>
  <c r="N8" i="4"/>
  <c r="L8" i="4"/>
  <c r="J8" i="4"/>
  <c r="H8" i="4"/>
  <c r="F8" i="4"/>
  <c r="H40" i="4"/>
  <c r="H35" i="4"/>
  <c r="H30" i="4"/>
  <c r="H25" i="4"/>
  <c r="H20" i="4"/>
  <c r="H15" i="4"/>
  <c r="H10" i="4"/>
  <c r="F15" i="4"/>
  <c r="F10" i="4"/>
  <c r="F40" i="4"/>
  <c r="F35" i="4"/>
  <c r="F30" i="4"/>
  <c r="F25" i="4"/>
  <c r="D25" i="4"/>
  <c r="F20" i="4"/>
  <c r="D20" i="4"/>
  <c r="D15" i="4"/>
  <c r="D10" i="4"/>
</calcChain>
</file>

<file path=xl/sharedStrings.xml><?xml version="1.0" encoding="utf-8"?>
<sst xmlns="http://schemas.openxmlformats.org/spreadsheetml/2006/main" count="1099" uniqueCount="815">
  <si>
    <t>Male</t>
  </si>
  <si>
    <t>Female</t>
  </si>
  <si>
    <t>13-21 years old</t>
  </si>
  <si>
    <t>Southeast</t>
  </si>
  <si>
    <t>South</t>
  </si>
  <si>
    <t>Central</t>
  </si>
  <si>
    <t>Notheast</t>
  </si>
  <si>
    <t>North</t>
  </si>
  <si>
    <t>Table 1.  (naive)</t>
  </si>
  <si>
    <t>&lt;350 (%)</t>
  </si>
  <si>
    <t>&lt;200 (%)</t>
  </si>
  <si>
    <t>mean (+/- SD)</t>
  </si>
  <si>
    <t>352.16 (268.57)</t>
  </si>
  <si>
    <t>354.84 (278.89)</t>
  </si>
  <si>
    <t>156.11 (184.87)</t>
  </si>
  <si>
    <t>325.85 (278.19)</t>
  </si>
  <si>
    <t>325.85 (278.89)</t>
  </si>
  <si>
    <t>326.98 (281.65)</t>
  </si>
  <si>
    <t>328.63 (282.55)</t>
  </si>
  <si>
    <t>347.26 (293.67)</t>
  </si>
  <si>
    <t>350.39 (301.81)</t>
  </si>
  <si>
    <t>358.78 (308.09)</t>
  </si>
  <si>
    <t>242.16 (273.20)</t>
  </si>
  <si>
    <t>388.54 (284.66)</t>
  </si>
  <si>
    <t>386.94 (281.77)</t>
  </si>
  <si>
    <t>347.77 (279.16)</t>
  </si>
  <si>
    <t>363.09 (293.16)</t>
  </si>
  <si>
    <t>361.23 (297.44)</t>
  </si>
  <si>
    <t>361.77 (297.44)</t>
  </si>
  <si>
    <t>377.18 (302.64)</t>
  </si>
  <si>
    <t>380.61 (314.05)</t>
  </si>
  <si>
    <t>389.21 (320.34)</t>
  </si>
  <si>
    <t>378.42 (338.51)</t>
  </si>
  <si>
    <t>435.56 (297.83)</t>
  </si>
  <si>
    <t>425.27 (280.41)</t>
  </si>
  <si>
    <t>386.73 (286.65)</t>
  </si>
  <si>
    <t>408.56 (304.15)</t>
  </si>
  <si>
    <t>404.04 (310.83)</t>
  </si>
  <si>
    <t>404.47 (310.43)</t>
  </si>
  <si>
    <t>416.06 (309.64)</t>
  </si>
  <si>
    <t>422.86 (325.75)</t>
  </si>
  <si>
    <t>432.81 (332.30)</t>
  </si>
  <si>
    <t>1.00</t>
  </si>
  <si>
    <t>477.58 (283.87)</t>
  </si>
  <si>
    <t>506.70 (290.94</t>
  </si>
  <si>
    <t>484.28 (291.00)</t>
  </si>
  <si>
    <t>515.73 (317.95)</t>
  </si>
  <si>
    <t>516.14 (312.20)</t>
  </si>
  <si>
    <t>536.67 (313.67)</t>
  </si>
  <si>
    <t>536.61 (325.83)</t>
  </si>
  <si>
    <t>550.74 (329.30)</t>
  </si>
  <si>
    <t>564.17 (334.99)</t>
  </si>
  <si>
    <t>22-50 years old</t>
  </si>
  <si>
    <t>236.17 (267.79)</t>
  </si>
  <si>
    <t>385.38 (286.44)</t>
  </si>
  <si>
    <t>380.47 (278.79)</t>
  </si>
  <si>
    <t>341.04 (274.95)</t>
  </si>
  <si>
    <t>355.37 (288.14)</t>
  </si>
  <si>
    <t>355.84 (295.11)</t>
  </si>
  <si>
    <t>354.00 (293.40)</t>
  </si>
  <si>
    <t>371.39 (298.92)</t>
  </si>
  <si>
    <t>372.90 (310.40)</t>
  </si>
  <si>
    <t>383.04 (317.41)</t>
  </si>
  <si>
    <t>above 51 years old</t>
  </si>
  <si>
    <t>657.00</t>
  </si>
  <si>
    <t>339.10 (241.24)</t>
  </si>
  <si>
    <t>344.75 (281.15)</t>
  </si>
  <si>
    <t>286.00 (275.04)</t>
  </si>
  <si>
    <t>302.06 (276.18)</t>
  </si>
  <si>
    <t>287.95 (264.12)</t>
  </si>
  <si>
    <t>289.18 (267.55)</t>
  </si>
  <si>
    <t>306.41 (274.27)</t>
  </si>
  <si>
    <t>316.31 (288.99)</t>
  </si>
  <si>
    <t>311.59 (286.19)</t>
  </si>
  <si>
    <t>368.37 (287.32)</t>
  </si>
  <si>
    <t>339.01 (282.03)</t>
  </si>
  <si>
    <t>320.59 (267.28)</t>
  </si>
  <si>
    <t>332.71 (287.15)</t>
  </si>
  <si>
    <t>345.61 (297.59)</t>
  </si>
  <si>
    <t>339.68 (294.04)</t>
  </si>
  <si>
    <t>385.03 (319.09)</t>
  </si>
  <si>
    <t>363.04 (312.57)</t>
  </si>
  <si>
    <t>384.09 (329.85)</t>
  </si>
  <si>
    <t>349.36 (254.84)</t>
  </si>
  <si>
    <t>ND</t>
  </si>
  <si>
    <t>373.78 (287.01)</t>
  </si>
  <si>
    <t>316.79 (265.31)</t>
  </si>
  <si>
    <t>350.34 (281.40)</t>
  </si>
  <si>
    <t>329.70 (278.81)</t>
  </si>
  <si>
    <t>325.74 (292;36)</t>
  </si>
  <si>
    <t>332.26 (295.03)</t>
  </si>
  <si>
    <t>316.05 (289.93)</t>
  </si>
  <si>
    <t>347.49 (317.32)</t>
  </si>
  <si>
    <t>340.72 (243.48)</t>
  </si>
  <si>
    <t>302.93 (226.53)</t>
  </si>
  <si>
    <t>314.47 (250.04)</t>
  </si>
  <si>
    <t>290.31 (250.04)</t>
  </si>
  <si>
    <t>281.86 (243.07)</t>
  </si>
  <si>
    <t>319.77 (285.28)</t>
  </si>
  <si>
    <t>321.64 (262.44)</t>
  </si>
  <si>
    <t>313.85 (256.15)</t>
  </si>
  <si>
    <t>343.45 (282.26)</t>
  </si>
  <si>
    <t>399.00 (265.63)</t>
  </si>
  <si>
    <t>409.80 (298.87)</t>
  </si>
  <si>
    <t>399.25 (292.19)</t>
  </si>
  <si>
    <t>356.93 (289.23)</t>
  </si>
  <si>
    <t>376.65 (301.91)</t>
  </si>
  <si>
    <t>385.92 (304.19)</t>
  </si>
  <si>
    <t>368.14 (303.00)</t>
  </si>
  <si>
    <t>379.49 (313.94)</t>
  </si>
  <si>
    <t>401.67 (323.90)</t>
  </si>
  <si>
    <t>401.57 (325.49)</t>
  </si>
  <si>
    <t>51.71 (119.06)</t>
  </si>
  <si>
    <t>398.94 (260.97)</t>
  </si>
  <si>
    <t>392.55 (260.10)</t>
  </si>
  <si>
    <t>356.85 (271.26)</t>
  </si>
  <si>
    <t>370.35 (288.12)</t>
  </si>
  <si>
    <t>350.15 (300.66)</t>
  </si>
  <si>
    <t>394.86 (289.63)</t>
  </si>
  <si>
    <t>405.72 (292.47)</t>
  </si>
  <si>
    <t>408.84 (319.58)</t>
  </si>
  <si>
    <t>413.12 (319.61)</t>
  </si>
  <si>
    <t>10,079</t>
  </si>
  <si>
    <t>12,997</t>
  </si>
  <si>
    <t>18,516</t>
  </si>
  <si>
    <t>22,671</t>
  </si>
  <si>
    <t>4.93 (5.14)</t>
  </si>
  <si>
    <t>5.05 (5.20)</t>
  </si>
  <si>
    <t>5.01 (5.19)</t>
  </si>
  <si>
    <t>5.00 (5.19)</t>
  </si>
  <si>
    <t>5,07 (5.23)</t>
  </si>
  <si>
    <t>4.52 (4.92)</t>
  </si>
  <si>
    <t>4.61 (4.97)</t>
  </si>
  <si>
    <t>5.12 (5.25)</t>
  </si>
  <si>
    <t>5.08 (5.22)</t>
  </si>
  <si>
    <t>5.08 (5.21)</t>
  </si>
  <si>
    <t>5.09 (5.21)</t>
  </si>
  <si>
    <t>5.12 (5.22)</t>
  </si>
  <si>
    <t>5.00 (5.16)</t>
  </si>
  <si>
    <t>4.99 (5.16)</t>
  </si>
  <si>
    <t>4.09 (4.44)</t>
  </si>
  <si>
    <t>4.99 (5.21)</t>
  </si>
  <si>
    <t>4.87 (5.13)</t>
  </si>
  <si>
    <t>4.90 (5.14)</t>
  </si>
  <si>
    <t>4.91 (5.15)</t>
  </si>
  <si>
    <t>4.94 (5.17)</t>
  </si>
  <si>
    <t>4.82 (5.09)</t>
  </si>
  <si>
    <t>4.83 (5.10)</t>
  </si>
  <si>
    <t>4.82 (5.10)</t>
  </si>
  <si>
    <t>3.52 (3.55)</t>
  </si>
  <si>
    <t>4,97 (5.24)</t>
  </si>
  <si>
    <t>4.78 (5.08)</t>
  </si>
  <si>
    <t>4.79 (5.08)</t>
  </si>
  <si>
    <t>4.77 (5.05)</t>
  </si>
  <si>
    <t>4.77 (5.07)</t>
  </si>
  <si>
    <t>4.78 (5.07)</t>
  </si>
  <si>
    <t>4.64 (4.98)</t>
  </si>
  <si>
    <t>4.63 (4.96)</t>
  </si>
  <si>
    <t>4.63 (4.97)</t>
  </si>
  <si>
    <t>4.58 (4.95)</t>
  </si>
  <si>
    <t>5.07 (5.23)</t>
  </si>
  <si>
    <t>5,02 (5.19)</t>
  </si>
  <si>
    <t>5,06 (5.21)</t>
  </si>
  <si>
    <t>4.94 (5.14)</t>
  </si>
  <si>
    <t>4.19 (4.42)</t>
  </si>
  <si>
    <t>5.18 (5.30)</t>
  </si>
  <si>
    <t>5.06 (5.21)</t>
  </si>
  <si>
    <t>5.12 (5.24)</t>
  </si>
  <si>
    <t>5.11 (5.23)</t>
  </si>
  <si>
    <t>5.15 (5.24)</t>
  </si>
  <si>
    <t>5.05 (5.18)</t>
  </si>
  <si>
    <t>5.03 (5.18)</t>
  </si>
  <si>
    <t>5.05 (5.19)</t>
  </si>
  <si>
    <t>4.97 (5.18)</t>
  </si>
  <si>
    <t>4.97 (5.17)</t>
  </si>
  <si>
    <t>4.95 (5.15)</t>
  </si>
  <si>
    <t>4.98 (5.17)</t>
  </si>
  <si>
    <t>5.04 (5.20)</t>
  </si>
  <si>
    <t>4.93 (5.13)</t>
  </si>
  <si>
    <t>4.92 (5.13)</t>
  </si>
  <si>
    <t>4.56 (4.41)</t>
  </si>
  <si>
    <t>4.59 (4.87)</t>
  </si>
  <si>
    <t>4.94 (5.16)</t>
  </si>
  <si>
    <t>4.99 (5.18)</t>
  </si>
  <si>
    <t>4.87 (5.11)</t>
  </si>
  <si>
    <t>4.90 (5.12)</t>
  </si>
  <si>
    <t>4.91 (5.14)</t>
  </si>
  <si>
    <t>5.08 (5.25)</t>
  </si>
  <si>
    <t>5.05 (5.21)</t>
  </si>
  <si>
    <t>5.06 (5.20)</t>
  </si>
  <si>
    <t>5.07 (5.20)</t>
  </si>
  <si>
    <t>4.96 (5.14)</t>
  </si>
  <si>
    <t>5.00 (5.17)</t>
  </si>
  <si>
    <t>5.01 (5.18)</t>
  </si>
  <si>
    <t>5.14 (5.24)</t>
  </si>
  <si>
    <t>5.07 (5.22)</t>
  </si>
  <si>
    <t>5.13 (5.24)</t>
  </si>
  <si>
    <t>4.96 (5.15)</t>
  </si>
  <si>
    <t>4.96 (5.16)</t>
  </si>
  <si>
    <t>5.09 (5.24)</t>
  </si>
  <si>
    <t>5.09 (5.23)</t>
  </si>
  <si>
    <t>5.09 (5.22)</t>
  </si>
  <si>
    <t>4.93 (5.12)</t>
  </si>
  <si>
    <t>50.00</t>
  </si>
  <si>
    <t>33.33</t>
  </si>
  <si>
    <t>41.02</t>
  </si>
  <si>
    <t>22.65</t>
  </si>
  <si>
    <t>43.12</t>
  </si>
  <si>
    <t>22.14</t>
  </si>
  <si>
    <t>50.51</t>
  </si>
  <si>
    <t>29.41</t>
  </si>
  <si>
    <t>48.57</t>
  </si>
  <si>
    <t>27.22</t>
  </si>
  <si>
    <t>49.06</t>
  </si>
  <si>
    <t>28.79</t>
  </si>
  <si>
    <t>49.27</t>
  </si>
  <si>
    <t>29.77</t>
  </si>
  <si>
    <t>27.17</t>
  </si>
  <si>
    <t>47.36</t>
  </si>
  <si>
    <t>46.69</t>
  </si>
  <si>
    <t>27.79</t>
  </si>
  <si>
    <t>84.21</t>
  </si>
  <si>
    <t>63.16</t>
  </si>
  <si>
    <t>54.04</t>
  </si>
  <si>
    <t>33.93</t>
  </si>
  <si>
    <t>54.83</t>
  </si>
  <si>
    <t>34.39</t>
  </si>
  <si>
    <t>61.98</t>
  </si>
  <si>
    <t>40.52</t>
  </si>
  <si>
    <t>60.70</t>
  </si>
  <si>
    <t>40.37</t>
  </si>
  <si>
    <t>59.76</t>
  </si>
  <si>
    <t>40.16</t>
  </si>
  <si>
    <t>59.97</t>
  </si>
  <si>
    <t>40.47</t>
  </si>
  <si>
    <t>57.44</t>
  </si>
  <si>
    <t>37.76</t>
  </si>
  <si>
    <t>57.24</t>
  </si>
  <si>
    <t>38.95</t>
  </si>
  <si>
    <t>56.26</t>
  </si>
  <si>
    <t>38.01</t>
  </si>
  <si>
    <t>51.61</t>
  </si>
  <si>
    <t>70.97</t>
  </si>
  <si>
    <t>48.36</t>
  </si>
  <si>
    <t>29.01</t>
  </si>
  <si>
    <t>49.49</t>
  </si>
  <si>
    <t>28.81</t>
  </si>
  <si>
    <t>56.87</t>
  </si>
  <si>
    <t>35.56</t>
  </si>
  <si>
    <t>55.23</t>
  </si>
  <si>
    <t>34.44</t>
  </si>
  <si>
    <t>55.01</t>
  </si>
  <si>
    <t>35.11</t>
  </si>
  <si>
    <t>55.29</t>
  </si>
  <si>
    <t>35.80</t>
  </si>
  <si>
    <t>53.05</t>
  </si>
  <si>
    <t>33.15</t>
  </si>
  <si>
    <t>53.12</t>
  </si>
  <si>
    <t>34.77</t>
  </si>
  <si>
    <t>52.33</t>
  </si>
  <si>
    <t>33.81</t>
  </si>
  <si>
    <t>100.00</t>
  </si>
  <si>
    <t>34.69</t>
  </si>
  <si>
    <t>14.97</t>
  </si>
  <si>
    <t>31.08</t>
  </si>
  <si>
    <t>13.16</t>
  </si>
  <si>
    <t>34.48</t>
  </si>
  <si>
    <t>14.56</t>
  </si>
  <si>
    <t>31.65</t>
  </si>
  <si>
    <t>13.56</t>
  </si>
  <si>
    <t>29.15</t>
  </si>
  <si>
    <t>14.57</t>
  </si>
  <si>
    <t>27.55</t>
  </si>
  <si>
    <t>27.76</t>
  </si>
  <si>
    <t>13.99</t>
  </si>
  <si>
    <t>26.48</t>
  </si>
  <si>
    <t>13.26</t>
  </si>
  <si>
    <t>26.58</t>
  </si>
  <si>
    <t>12.97</t>
  </si>
  <si>
    <t>34.36</t>
  </si>
  <si>
    <t>35.61</t>
  </si>
  <si>
    <t>54.12</t>
  </si>
  <si>
    <t>53.81</t>
  </si>
  <si>
    <t>33.62</t>
  </si>
  <si>
    <t>56.39</t>
  </si>
  <si>
    <t>36.60</t>
  </si>
  <si>
    <t>55.83</t>
  </si>
  <si>
    <t>35.64</t>
  </si>
  <si>
    <t>56.20</t>
  </si>
  <si>
    <t>35.43</t>
  </si>
  <si>
    <t>57.79</t>
  </si>
  <si>
    <t>36.30</t>
  </si>
  <si>
    <t>50.42</t>
  </si>
  <si>
    <t>29.49</t>
  </si>
  <si>
    <t>48.85</t>
  </si>
  <si>
    <t>29.70</t>
  </si>
  <si>
    <t>72.41</t>
  </si>
  <si>
    <t>51.72</t>
  </si>
  <si>
    <t>0.00</t>
  </si>
  <si>
    <t>55.94</t>
  </si>
  <si>
    <t>34.27</t>
  </si>
  <si>
    <t>57.01</t>
  </si>
  <si>
    <t>69.26</t>
  </si>
  <si>
    <t>67.18</t>
  </si>
  <si>
    <t>43.64</t>
  </si>
  <si>
    <t>68.01</t>
  </si>
  <si>
    <t>46.76</t>
  </si>
  <si>
    <t>68.18</t>
  </si>
  <si>
    <t>47.18</t>
  </si>
  <si>
    <t>65.58</t>
  </si>
  <si>
    <t>43.53</t>
  </si>
  <si>
    <t>64.83</t>
  </si>
  <si>
    <t>43.97</t>
  </si>
  <si>
    <t>64.60</t>
  </si>
  <si>
    <t>44.43</t>
  </si>
  <si>
    <t>52.94</t>
  </si>
  <si>
    <t>23.53</t>
  </si>
  <si>
    <t>45.30</t>
  </si>
  <si>
    <t>26.16</t>
  </si>
  <si>
    <t>48.39</t>
  </si>
  <si>
    <t>28.11</t>
  </si>
  <si>
    <t>55.97</t>
  </si>
  <si>
    <t>35.53</t>
  </si>
  <si>
    <t>53.40</t>
  </si>
  <si>
    <t>33.24</t>
  </si>
  <si>
    <t>51.42</t>
  </si>
  <si>
    <t>31.52</t>
  </si>
  <si>
    <t>54.63</t>
  </si>
  <si>
    <t>35.30</t>
  </si>
  <si>
    <t>53.29</t>
  </si>
  <si>
    <t>34.35</t>
  </si>
  <si>
    <t>50.14</t>
  </si>
  <si>
    <t>32.48</t>
  </si>
  <si>
    <t>50.70</t>
  </si>
  <si>
    <t>32.29</t>
  </si>
  <si>
    <t>49.43</t>
  </si>
  <si>
    <t>29.62</t>
  </si>
  <si>
    <t>49.57</t>
  </si>
  <si>
    <t>30.86</t>
  </si>
  <si>
    <t>48.15</t>
  </si>
  <si>
    <t>26.71</t>
  </si>
  <si>
    <t>49.69</t>
  </si>
  <si>
    <t>28.96</t>
  </si>
  <si>
    <t>56.64</t>
  </si>
  <si>
    <t>36.67</t>
  </si>
  <si>
    <t>53.36</t>
  </si>
  <si>
    <t>32.05</t>
  </si>
  <si>
    <t>55.07</t>
  </si>
  <si>
    <t>32.11</t>
  </si>
  <si>
    <t>46.81</t>
  </si>
  <si>
    <t>25.22</t>
  </si>
  <si>
    <t>46.79</t>
  </si>
  <si>
    <t>28.21</t>
  </si>
  <si>
    <t>92.86</t>
  </si>
  <si>
    <t>85.71</t>
  </si>
  <si>
    <t>48.72</t>
  </si>
  <si>
    <t>57.78</t>
  </si>
  <si>
    <t>37.25</t>
  </si>
  <si>
    <t>60.66</t>
  </si>
  <si>
    <t>39.84</t>
  </si>
  <si>
    <t>60.95</t>
  </si>
  <si>
    <t>40.41</t>
  </si>
  <si>
    <t>57.55</t>
  </si>
  <si>
    <t>38.50</t>
  </si>
  <si>
    <t>58.39</t>
  </si>
  <si>
    <t>40.11</t>
  </si>
  <si>
    <t>52.71</t>
  </si>
  <si>
    <t>33.58</t>
  </si>
  <si>
    <t>55.49</t>
  </si>
  <si>
    <t>37.37</t>
  </si>
  <si>
    <t>52.79</t>
  </si>
  <si>
    <t>36.47</t>
  </si>
  <si>
    <t>57.86</t>
  </si>
  <si>
    <t>40.67</t>
  </si>
  <si>
    <t>62.19</t>
  </si>
  <si>
    <t>43.98</t>
  </si>
  <si>
    <t>59.67</t>
  </si>
  <si>
    <t>41.05</t>
  </si>
  <si>
    <t>60.72</t>
  </si>
  <si>
    <t>41.94</t>
  </si>
  <si>
    <t>59.44</t>
  </si>
  <si>
    <t>39.78</t>
  </si>
  <si>
    <t>56.88</t>
  </si>
  <si>
    <t>35.28</t>
  </si>
  <si>
    <t>61.07</t>
  </si>
  <si>
    <t>39.52</t>
  </si>
  <si>
    <t>51.60</t>
  </si>
  <si>
    <t>31.88</t>
  </si>
  <si>
    <t>56.23</t>
  </si>
  <si>
    <t>33.74</t>
  </si>
  <si>
    <t>54.71</t>
  </si>
  <si>
    <t>34.99</t>
  </si>
  <si>
    <t>61.61</t>
  </si>
  <si>
    <t>38.57</t>
  </si>
  <si>
    <t>60.45</t>
  </si>
  <si>
    <t>38.66</t>
  </si>
  <si>
    <t>66.19</t>
  </si>
  <si>
    <t>43.46</t>
  </si>
  <si>
    <t>66.61</t>
  </si>
  <si>
    <t>44.91</t>
  </si>
  <si>
    <t>61.90</t>
  </si>
  <si>
    <t>42.44</t>
  </si>
  <si>
    <t>60.34</t>
  </si>
  <si>
    <t>38.60</t>
  </si>
  <si>
    <t>61.26</t>
  </si>
  <si>
    <t>57.69</t>
  </si>
  <si>
    <t>38.32</t>
  </si>
  <si>
    <t>B</t>
  </si>
  <si>
    <t>F</t>
  </si>
  <si>
    <t>C</t>
  </si>
  <si>
    <t>B/F</t>
  </si>
  <si>
    <t>B/C</t>
  </si>
  <si>
    <t>NRTI</t>
  </si>
  <si>
    <t>NNRTI</t>
  </si>
  <si>
    <t>PI</t>
  </si>
  <si>
    <t>3 classes</t>
  </si>
  <si>
    <t>TAM1</t>
  </si>
  <si>
    <t>TAM2</t>
  </si>
  <si>
    <t>TAM1/2</t>
  </si>
  <si>
    <t>K65R</t>
  </si>
  <si>
    <t>Northeast</t>
  </si>
  <si>
    <t>2001-2003</t>
  </si>
  <si>
    <t>5-7 TAM</t>
  </si>
  <si>
    <t>13 to 21 y.o.</t>
  </si>
  <si>
    <t>22 to 50 y.o.</t>
  </si>
  <si>
    <t>&gt;50 y.o.</t>
  </si>
  <si>
    <t>y.o.= years old</t>
  </si>
  <si>
    <t>0</t>
  </si>
  <si>
    <t>5 - 6 TAMs</t>
  </si>
  <si>
    <t>5-6 TAM</t>
  </si>
  <si>
    <t>Table 3. resistance</t>
  </si>
  <si>
    <t>Table 2.  Treatment response</t>
  </si>
  <si>
    <t>mean (+/-SD)</t>
  </si>
  <si>
    <t>8,690</t>
  </si>
  <si>
    <t>24,690</t>
  </si>
  <si>
    <r>
      <t>CD4+ T cell count/mm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</si>
  <si>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Viral Load log</t>
    </r>
    <r>
      <rPr>
        <vertAlign val="subscript"/>
        <sz val="11"/>
        <color theme="1"/>
        <rFont val="Calibri"/>
        <family val="2"/>
        <scheme val="minor"/>
      </rPr>
      <t>10</t>
    </r>
  </si>
  <si>
    <t>NNRTIs</t>
  </si>
  <si>
    <t>Unboosted PIs</t>
  </si>
  <si>
    <t>Boosted PIs</t>
  </si>
  <si>
    <t>Clade %</t>
  </si>
  <si>
    <t>Total</t>
  </si>
  <si>
    <t>82.14%</t>
  </si>
  <si>
    <t>81.33%</t>
  </si>
  <si>
    <t>78.80%</t>
  </si>
  <si>
    <t>76.83%</t>
  </si>
  <si>
    <t>75.67%</t>
  </si>
  <si>
    <t>65.64%</t>
  </si>
  <si>
    <t>68.97%</t>
  </si>
  <si>
    <t>75.26%</t>
  </si>
  <si>
    <t>5.58%</t>
  </si>
  <si>
    <t>4.64%</t>
  </si>
  <si>
    <t>6.39%</t>
  </si>
  <si>
    <t>5.46%</t>
  </si>
  <si>
    <t>5.89%</t>
  </si>
  <si>
    <t>4.29%</t>
  </si>
  <si>
    <t>4.83%</t>
  </si>
  <si>
    <t>5.31%</t>
  </si>
  <si>
    <t>0.84%</t>
  </si>
  <si>
    <t>2.19%</t>
  </si>
  <si>
    <t>1.97%</t>
  </si>
  <si>
    <t>4.92%</t>
  </si>
  <si>
    <t>4.71%</t>
  </si>
  <si>
    <t>12.75%</t>
  </si>
  <si>
    <t>10.94%</t>
  </si>
  <si>
    <t>5.75%</t>
  </si>
  <si>
    <t>11.44%</t>
  </si>
  <si>
    <t>11.14%</t>
  </si>
  <si>
    <t>11.98%</t>
  </si>
  <si>
    <t>11.65%</t>
  </si>
  <si>
    <t>12.04%</t>
  </si>
  <si>
    <t>14.77%</t>
  </si>
  <si>
    <t>12.52%</t>
  </si>
  <si>
    <t>12.20%</t>
  </si>
  <si>
    <t>0.00%</t>
  </si>
  <si>
    <t>0.71%</t>
  </si>
  <si>
    <t>0.85%</t>
  </si>
  <si>
    <t>1.15%</t>
  </si>
  <si>
    <t>1.69%</t>
  </si>
  <si>
    <t>2.54%</t>
  </si>
  <si>
    <t>2.74%</t>
  </si>
  <si>
    <t>1.47%</t>
  </si>
  <si>
    <t>52.38%</t>
  </si>
  <si>
    <t>59.01%</t>
  </si>
  <si>
    <t>34.82%</t>
  </si>
  <si>
    <t>33.98%</t>
  </si>
  <si>
    <t>35.29%</t>
  </si>
  <si>
    <t>39.79%</t>
  </si>
  <si>
    <t>38.71%</t>
  </si>
  <si>
    <t>5.59%</t>
  </si>
  <si>
    <t>3.19%</t>
  </si>
  <si>
    <t>5.83%</t>
  </si>
  <si>
    <t>5.11%</t>
  </si>
  <si>
    <t>3.62%</t>
  </si>
  <si>
    <t>4.32%</t>
  </si>
  <si>
    <t>26.09%</t>
  </si>
  <si>
    <t>16.77%</t>
  </si>
  <si>
    <t>45.05%</t>
  </si>
  <si>
    <t>39.42%</t>
  </si>
  <si>
    <t>41.46%</t>
  </si>
  <si>
    <t>38.18%</t>
  </si>
  <si>
    <t>38.57%</t>
  </si>
  <si>
    <t>6.21%</t>
  </si>
  <si>
    <t>6.07%</t>
  </si>
  <si>
    <t>7.77%</t>
  </si>
  <si>
    <t>9.61%</t>
  </si>
  <si>
    <t>9.22%</t>
  </si>
  <si>
    <t>8.45%</t>
  </si>
  <si>
    <t>19.05%</t>
  </si>
  <si>
    <t>12.42%</t>
  </si>
  <si>
    <t>10.86%</t>
  </si>
  <si>
    <t>12.62%</t>
  </si>
  <si>
    <t>8.11%</t>
  </si>
  <si>
    <t>8.75%</t>
  </si>
  <si>
    <t>9.58%</t>
  </si>
  <si>
    <t>86.42%</t>
  </si>
  <si>
    <t>89.68%</t>
  </si>
  <si>
    <t>86.99%</t>
  </si>
  <si>
    <t>87.33%</t>
  </si>
  <si>
    <t>83.86%</t>
  </si>
  <si>
    <t>84.75%</t>
  </si>
  <si>
    <t>78.36%</t>
  </si>
  <si>
    <t>85.29%</t>
  </si>
  <si>
    <t>25.77%</t>
  </si>
  <si>
    <t>26.28%</t>
  </si>
  <si>
    <t>26.76%</t>
  </si>
  <si>
    <t>27.84%</t>
  </si>
  <si>
    <t>24.95%</t>
  </si>
  <si>
    <t>23.53%</t>
  </si>
  <si>
    <t>21.70%</t>
  </si>
  <si>
    <t>25.38%</t>
  </si>
  <si>
    <t>10.23%</t>
  </si>
  <si>
    <t>12.10%</t>
  </si>
  <si>
    <t>11.63%</t>
  </si>
  <si>
    <t>11.27%</t>
  </si>
  <si>
    <t>10.30%</t>
  </si>
  <si>
    <t>11.00%</t>
  </si>
  <si>
    <t>10.40%</t>
  </si>
  <si>
    <t>11.11%</t>
  </si>
  <si>
    <t>37.67%</t>
  </si>
  <si>
    <t>36.15%</t>
  </si>
  <si>
    <t>31.56%</t>
  </si>
  <si>
    <t>30.54%</t>
  </si>
  <si>
    <t>29.20%</t>
  </si>
  <si>
    <t>28.66%</t>
  </si>
  <si>
    <t>23.22%</t>
  </si>
  <si>
    <t>30.29%</t>
  </si>
  <si>
    <t>9.83%</t>
  </si>
  <si>
    <t>9.54%</t>
  </si>
  <si>
    <t>8.25%</t>
  </si>
  <si>
    <t>8.18%</t>
  </si>
  <si>
    <t>7.39%</t>
  </si>
  <si>
    <t>8.42%</t>
  </si>
  <si>
    <t>5.45%</t>
  </si>
  <si>
    <t>7.95%</t>
  </si>
  <si>
    <t>1.40%</t>
  </si>
  <si>
    <t>1.34%</t>
  </si>
  <si>
    <t>1.12%</t>
  </si>
  <si>
    <t>1.27%</t>
  </si>
  <si>
    <t>1.90%</t>
  </si>
  <si>
    <t>2.41%</t>
  </si>
  <si>
    <t>2.77%</t>
  </si>
  <si>
    <t>1.73%</t>
  </si>
  <si>
    <t>50.42%</t>
  </si>
  <si>
    <t>54.83%</t>
  </si>
  <si>
    <t>58.90%</t>
  </si>
  <si>
    <t>62.53%</t>
  </si>
  <si>
    <t>59.27%</t>
  </si>
  <si>
    <t>63.15%</t>
  </si>
  <si>
    <t>61.70%</t>
  </si>
  <si>
    <t>59.64%</t>
  </si>
  <si>
    <t>60.19%</t>
  </si>
  <si>
    <t>58.05%</t>
  </si>
  <si>
    <t>52.22%</t>
  </si>
  <si>
    <t>51.08%</t>
  </si>
  <si>
    <t>48.87%</t>
  </si>
  <si>
    <t>47.98%</t>
  </si>
  <si>
    <t>40.40%</t>
  </si>
  <si>
    <t>50.33%</t>
  </si>
  <si>
    <t>26.88%</t>
  </si>
  <si>
    <t>25.72%</t>
  </si>
  <si>
    <t>25.49%</t>
  </si>
  <si>
    <t>26.82%</t>
  </si>
  <si>
    <t>24.64%</t>
  </si>
  <si>
    <t>27.08%</t>
  </si>
  <si>
    <t>23.04%</t>
  </si>
  <si>
    <t>25.56%</t>
  </si>
  <si>
    <t>86.07%</t>
  </si>
  <si>
    <t>90.51%</t>
  </si>
  <si>
    <t>87.82%</t>
  </si>
  <si>
    <t>87.76%</t>
  </si>
  <si>
    <t>84.29%</t>
  </si>
  <si>
    <t>85.65%</t>
  </si>
  <si>
    <t>79.77%</t>
  </si>
  <si>
    <t>86.21%</t>
  </si>
  <si>
    <t>26.39%</t>
  </si>
  <si>
    <t>26.20%</t>
  </si>
  <si>
    <t>28.00%</t>
  </si>
  <si>
    <t>26.07%</t>
  </si>
  <si>
    <t>26.64%</t>
  </si>
  <si>
    <t>23.40%</t>
  </si>
  <si>
    <t>26.35%</t>
  </si>
  <si>
    <t>10.87%</t>
  </si>
  <si>
    <t>12.00%</t>
  </si>
  <si>
    <t>11.69%</t>
  </si>
  <si>
    <t>10.65%</t>
  </si>
  <si>
    <t>9.34%</t>
  </si>
  <si>
    <t>9.95%</t>
  </si>
  <si>
    <t>9.43%</t>
  </si>
  <si>
    <t>10.66%</t>
  </si>
  <si>
    <t>36.35%</t>
  </si>
  <si>
    <t>37.79%</t>
  </si>
  <si>
    <t>31.94%</t>
  </si>
  <si>
    <t>31.59%</t>
  </si>
  <si>
    <t>29.65%</t>
  </si>
  <si>
    <t>29.24%</t>
  </si>
  <si>
    <t>24.24%</t>
  </si>
  <si>
    <t>31.28%</t>
  </si>
  <si>
    <t>9.40%</t>
  </si>
  <si>
    <t>9.72%</t>
  </si>
  <si>
    <t>8.43%</t>
  </si>
  <si>
    <t>7.04%</t>
  </si>
  <si>
    <t>8.41%</t>
  </si>
  <si>
    <t>5.64%</t>
  </si>
  <si>
    <t>8.04%</t>
  </si>
  <si>
    <t>1.25%</t>
  </si>
  <si>
    <t>1.51%</t>
  </si>
  <si>
    <t>1.49%</t>
  </si>
  <si>
    <t>1.83%</t>
  </si>
  <si>
    <t>2.34%</t>
  </si>
  <si>
    <t>2.78%</t>
  </si>
  <si>
    <t>1.77%</t>
  </si>
  <si>
    <t>50.74%</t>
  </si>
  <si>
    <t>55.77%</t>
  </si>
  <si>
    <t>59.84%</t>
  </si>
  <si>
    <t>63.50%</t>
  </si>
  <si>
    <t>60.26%</t>
  </si>
  <si>
    <t>63.75%</t>
  </si>
  <si>
    <t>63.20%</t>
  </si>
  <si>
    <t>60.43%</t>
  </si>
  <si>
    <t>59.68%</t>
  </si>
  <si>
    <t>58.51%</t>
  </si>
  <si>
    <t>52.97%</t>
  </si>
  <si>
    <t>50.80%</t>
  </si>
  <si>
    <t>48.61%</t>
  </si>
  <si>
    <t>50.60%</t>
  </si>
  <si>
    <t>42.57%</t>
  </si>
  <si>
    <t>51.40%</t>
  </si>
  <si>
    <t>26.84%</t>
  </si>
  <si>
    <t>26.34%</t>
  </si>
  <si>
    <t>26.52%</t>
  </si>
  <si>
    <t>27.11%</t>
  </si>
  <si>
    <t>24.51%</t>
  </si>
  <si>
    <t>28.64%</t>
  </si>
  <si>
    <t>25.43%</t>
  </si>
  <si>
    <t>26.48%</t>
  </si>
  <si>
    <t>66.67%</t>
  </si>
  <si>
    <t>81.36%</t>
  </si>
  <si>
    <t>77.61%</t>
  </si>
  <si>
    <t>81.35%</t>
  </si>
  <si>
    <t>81.52%</t>
  </si>
  <si>
    <t>79.38%</t>
  </si>
  <si>
    <t>71.39%</t>
  </si>
  <si>
    <t>77.12%</t>
  </si>
  <si>
    <t>13.56%</t>
  </si>
  <si>
    <t>10.45%</t>
  </si>
  <si>
    <t>12.44%</t>
  </si>
  <si>
    <t>15.22%</t>
  </si>
  <si>
    <t>9.28%</t>
  </si>
  <si>
    <t>11.39%</t>
  </si>
  <si>
    <t>11.30%</t>
  </si>
  <si>
    <t>22.22%</t>
  </si>
  <si>
    <t>27.12%</t>
  </si>
  <si>
    <t>20.90%</t>
  </si>
  <si>
    <t>22.80%</t>
  </si>
  <si>
    <t>21.74%</t>
  </si>
  <si>
    <t>15.46%</t>
  </si>
  <si>
    <t>16.11%</t>
  </si>
  <si>
    <t>18.58%</t>
  </si>
  <si>
    <t>20.34%</t>
  </si>
  <si>
    <t>25.37%</t>
  </si>
  <si>
    <t>24.87%</t>
  </si>
  <si>
    <t>27.17%</t>
  </si>
  <si>
    <t>23.71%</t>
  </si>
  <si>
    <t>18.33%</t>
  </si>
  <si>
    <t>3.39%</t>
  </si>
  <si>
    <t>5.97%</t>
  </si>
  <si>
    <t>8.29%</t>
  </si>
  <si>
    <t>11.96%</t>
  </si>
  <si>
    <t>7.90%</t>
  </si>
  <si>
    <t>4.17%</t>
  </si>
  <si>
    <t>6.63%</t>
  </si>
  <si>
    <t>2.17%</t>
  </si>
  <si>
    <t>3.89%</t>
  </si>
  <si>
    <t>2.15%</t>
  </si>
  <si>
    <t>55.56%</t>
  </si>
  <si>
    <t>38.98%</t>
  </si>
  <si>
    <t>38.81%</t>
  </si>
  <si>
    <t>43.01%</t>
  </si>
  <si>
    <t>43.48%</t>
  </si>
  <si>
    <t>31.96%</t>
  </si>
  <si>
    <t>28.61%</t>
  </si>
  <si>
    <t>34.83%</t>
  </si>
  <si>
    <t>11.86%</t>
  </si>
  <si>
    <t>16.42%</t>
  </si>
  <si>
    <t>21.76%</t>
  </si>
  <si>
    <t>25.00%</t>
  </si>
  <si>
    <t>18.21%</t>
  </si>
  <si>
    <t>12.78%</t>
  </si>
  <si>
    <t>17.18%</t>
  </si>
  <si>
    <t>93.33%</t>
  </si>
  <si>
    <t>83.20%</t>
  </si>
  <si>
    <t>84.79%</t>
  </si>
  <si>
    <t>86.92%</t>
  </si>
  <si>
    <t>85.22%</t>
  </si>
  <si>
    <t>80.61%</t>
  </si>
  <si>
    <t>74.84%</t>
  </si>
  <si>
    <t>83.60%</t>
  </si>
  <si>
    <t>26.67%</t>
  </si>
  <si>
    <t>34.40%</t>
  </si>
  <si>
    <t>28.11%</t>
  </si>
  <si>
    <t>37.85%</t>
  </si>
  <si>
    <t>27.55%</t>
  </si>
  <si>
    <t>31.45%</t>
  </si>
  <si>
    <t>31.17%</t>
  </si>
  <si>
    <t>8.33%</t>
  </si>
  <si>
    <t>7.20%</t>
  </si>
  <si>
    <t>14.75%</t>
  </si>
  <si>
    <t>7.01%</t>
  </si>
  <si>
    <t>8.70%</t>
  </si>
  <si>
    <t>6.12%</t>
  </si>
  <si>
    <t>4.40%</t>
  </si>
  <si>
    <t>8.50%</t>
  </si>
  <si>
    <t>38.33%</t>
  </si>
  <si>
    <t>26.40%</t>
  </si>
  <si>
    <t>24.42%</t>
  </si>
  <si>
    <t>24.77%</t>
  </si>
  <si>
    <t>28.70%</t>
  </si>
  <si>
    <t>21.43%</t>
  </si>
  <si>
    <t>11.95%</t>
  </si>
  <si>
    <t>23.79%</t>
  </si>
  <si>
    <t>10.00%</t>
  </si>
  <si>
    <t>4.61%</t>
  </si>
  <si>
    <t>7.48%</t>
  </si>
  <si>
    <t>4.08%</t>
  </si>
  <si>
    <t>1.89%</t>
  </si>
  <si>
    <t>6.48%</t>
  </si>
  <si>
    <t>1.67%</t>
  </si>
  <si>
    <t>0.47%</t>
  </si>
  <si>
    <t>2.52%</t>
  </si>
  <si>
    <t>0.61%</t>
  </si>
  <si>
    <t>43.33%</t>
  </si>
  <si>
    <t>44.00%</t>
  </si>
  <si>
    <t>52.07%</t>
  </si>
  <si>
    <t>61.68%</t>
  </si>
  <si>
    <t>52.17%</t>
  </si>
  <si>
    <t>65.31%</t>
  </si>
  <si>
    <t>58.49%</t>
  </si>
  <si>
    <t>54.96%</t>
  </si>
  <si>
    <t>65.00%</t>
  </si>
  <si>
    <t>52.80%</t>
  </si>
  <si>
    <t>49.31%</t>
  </si>
  <si>
    <t>50.47%</t>
  </si>
  <si>
    <t>57.39%</t>
  </si>
  <si>
    <t>45.92%</t>
  </si>
  <si>
    <t>40.25%</t>
  </si>
  <si>
    <t>50.10%</t>
  </si>
  <si>
    <t>18.40%</t>
  </si>
  <si>
    <t>19.82%</t>
  </si>
  <si>
    <t>27.10%</t>
  </si>
  <si>
    <t>25.51%</t>
  </si>
  <si>
    <t>19.50%</t>
  </si>
  <si>
    <t>22.37%</t>
  </si>
  <si>
    <t>Overall</t>
  </si>
  <si>
    <t>N (total of samples)</t>
  </si>
  <si>
    <t>overall</t>
  </si>
  <si>
    <t>N (south region)</t>
  </si>
  <si>
    <t>Resistance (%)</t>
  </si>
  <si>
    <t>N (clade B)</t>
  </si>
  <si>
    <t>N (clade C)</t>
  </si>
  <si>
    <t>N (clade F)</t>
  </si>
  <si>
    <t>CD4+ T cell count (n)</t>
  </si>
  <si>
    <t>Viral Load (n)</t>
  </si>
  <si>
    <t>VL&lt;400 n (%) overall</t>
  </si>
  <si>
    <r>
      <t>CD4+T cell/mm</t>
    </r>
    <r>
      <rPr>
        <vertAlign val="super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(median)</t>
    </r>
  </si>
  <si>
    <t>(all)</t>
  </si>
  <si>
    <t>(all)_(all)</t>
  </si>
  <si>
    <t>f_13 - 21</t>
  </si>
  <si>
    <t>f_22 - 50</t>
  </si>
  <si>
    <t>f_50 plus</t>
  </si>
  <si>
    <t>f_(all)</t>
  </si>
  <si>
    <t>m_13 - 21</t>
  </si>
  <si>
    <t>m_22 - 50</t>
  </si>
  <si>
    <t>m_50 plus</t>
  </si>
  <si>
    <t>m_(all)</t>
  </si>
  <si>
    <t>CENTRO OESTE_13 - 21</t>
  </si>
  <si>
    <t>CENTRO OESTE_22 - 50</t>
  </si>
  <si>
    <t>CENTRO OESTE_50 plus</t>
  </si>
  <si>
    <t>CENTRO OESTE_(all)</t>
  </si>
  <si>
    <t>NORDESTE_13 - 21</t>
  </si>
  <si>
    <t>NORDESTE_22 - 50</t>
  </si>
  <si>
    <t>NORDESTE_50 plus</t>
  </si>
  <si>
    <t>NORDESTE_(all)</t>
  </si>
  <si>
    <t>NORTE_13 - 21</t>
  </si>
  <si>
    <t>NORTE_22 - 50</t>
  </si>
  <si>
    <t>NORTE_50 plus</t>
  </si>
  <si>
    <t>NORTE_(all)</t>
  </si>
  <si>
    <t>SUDESTE_13 - 21</t>
  </si>
  <si>
    <t>SUDESTE_22 - 50</t>
  </si>
  <si>
    <t>SUDESTE_50 plus</t>
  </si>
  <si>
    <t>SUDESTE_(all)</t>
  </si>
  <si>
    <t>SUL_13 - 21</t>
  </si>
  <si>
    <t>SUL_22 - 50</t>
  </si>
  <si>
    <t>SUL_50 plus</t>
  </si>
  <si>
    <t>SUL_(all)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</si>
</sst>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#.00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72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Fill="1"/>
    <xf numFmtId="0" fontId="0" fillId="0" borderId="0" xfId="0" applyBorder="1"/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Fill="1"/>
    <xf numFmtId="10" fontId="0" fillId="0" borderId="0" xfId="0" applyNumberFormat="1" applyFill="1"/>
    <xf numFmtId="0" fontId="1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4" xfId="0" applyFill="1" applyBorder="1"/>
    <xf numFmtId="0" fontId="3" fillId="0" borderId="0" xfId="0" applyFont="1" applyFill="1"/>
    <xf numFmtId="0" fontId="3" fillId="0" borderId="4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6" fillId="0" borderId="0" xfId="0" applyFont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 vertical="center"/>
    </xf>
  </cellXfs>
  <cellStyles count="2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Medicamentos!$A$2</c:f>
              <c:strCache>
                <c:ptCount val="1"/>
                <c:pt idx="0">
                  <c:v>Unboosted PIs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Medicamentos!$B$1:$G$1</c:f>
              <c:numCache>
                <c:formatCode>General</c:formatCode>
                <c:ptCount val="6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</c:numCache>
            </c:numRef>
          </c:cat>
          <c:val>
            <c:numRef>
              <c:f>Medicamentos!$B$2:$G$2</c:f>
              <c:numCache>
                <c:formatCode>General</c:formatCode>
                <c:ptCount val="6"/>
                <c:pt idx="0">
                  <c:v>7547.0</c:v>
                </c:pt>
                <c:pt idx="1">
                  <c:v>9076.0</c:v>
                </c:pt>
                <c:pt idx="2">
                  <c:v>20092.0</c:v>
                </c:pt>
                <c:pt idx="3">
                  <c:v>24197.0</c:v>
                </c:pt>
                <c:pt idx="4">
                  <c:v>23097.0</c:v>
                </c:pt>
                <c:pt idx="5">
                  <c:v>21169.0</c:v>
                </c:pt>
              </c:numCache>
            </c:numRef>
          </c:val>
        </c:ser>
        <c:ser>
          <c:idx val="2"/>
          <c:order val="1"/>
          <c:tx>
            <c:strRef>
              <c:f>Medicamentos!$A$3</c:f>
              <c:strCache>
                <c:ptCount val="1"/>
                <c:pt idx="0">
                  <c:v>Boosted PIs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Medicamentos!$B$1:$G$1</c:f>
              <c:numCache>
                <c:formatCode>General</c:formatCode>
                <c:ptCount val="6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</c:numCache>
            </c:numRef>
          </c:cat>
          <c:val>
            <c:numRef>
              <c:f>Medicamentos!$B$3:$G$3</c:f>
              <c:numCache>
                <c:formatCode>General</c:formatCode>
                <c:ptCount val="6"/>
                <c:pt idx="0">
                  <c:v>7140.0</c:v>
                </c:pt>
                <c:pt idx="1">
                  <c:v>10100.0</c:v>
                </c:pt>
                <c:pt idx="2">
                  <c:v>28775.0</c:v>
                </c:pt>
                <c:pt idx="3">
                  <c:v>55640.0</c:v>
                </c:pt>
                <c:pt idx="4">
                  <c:v>94801.0</c:v>
                </c:pt>
                <c:pt idx="5">
                  <c:v>115981.0</c:v>
                </c:pt>
              </c:numCache>
            </c:numRef>
          </c:val>
        </c:ser>
        <c:ser>
          <c:idx val="0"/>
          <c:order val="2"/>
          <c:tx>
            <c:strRef>
              <c:f>Medicamentos!$A$4</c:f>
              <c:strCache>
                <c:ptCount val="1"/>
                <c:pt idx="0">
                  <c:v>NNRTIs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Medicamentos!$B$1:$G$1</c:f>
              <c:numCache>
                <c:formatCode>General</c:formatCode>
                <c:ptCount val="6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</c:numCache>
            </c:numRef>
          </c:cat>
          <c:val>
            <c:numRef>
              <c:f>Medicamentos!$B$4:$G$4</c:f>
              <c:numCache>
                <c:formatCode>General</c:formatCode>
                <c:ptCount val="6"/>
                <c:pt idx="0">
                  <c:v>15103.0</c:v>
                </c:pt>
                <c:pt idx="1">
                  <c:v>20185.0</c:v>
                </c:pt>
                <c:pt idx="2">
                  <c:v>50420.0</c:v>
                </c:pt>
                <c:pt idx="3">
                  <c:v>79987.0</c:v>
                </c:pt>
                <c:pt idx="4">
                  <c:v>117596.0</c:v>
                </c:pt>
                <c:pt idx="5">
                  <c:v>132586.0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10968"/>
        <c:axId val="2106525512"/>
      </c:barChart>
      <c:catAx>
        <c:axId val="208781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6525512"/>
        <c:crosses val="autoZero"/>
        <c:auto val="1"/>
        <c:lblAlgn val="ctr"/>
        <c:lblOffset val="100"/>
        <c:noMultiLvlLbl val="0"/>
      </c:catAx>
      <c:valAx>
        <c:axId val="2106525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1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5" l="0.511811024" r="0.511811024" t="0.787401575" header="0.31496062" footer="0.3149606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971550</xdr:colOff>
      <xdr:row>4</xdr:row>
      <xdr:rowOff>152400</xdr:rowOff>
    </xdr:from>
    <xdr:to>
      <xdr:col>8</xdr:col>
      <xdr:colOff>295275</xdr:colOff>
      <xdr:row>19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71"/>
  <sheetViews>
    <sheetView workbookViewId="0"/>
    <sheetView workbookViewId="1"/>
  </sheetViews>
  <sheetFormatPr baseColWidth="10" defaultColWidth="8.83203125" defaultRowHeight="14" x14ac:dyDescent="0"/>
  <cols>
    <col min="1" max="2" width="17.5" customWidth="1"/>
    <col min="3" max="3" width="14.1640625" customWidth="1"/>
    <col min="4" max="13" width="15.33203125" customWidth="1"/>
  </cols>
  <sheetData>
    <row r="1" spans="1:14">
      <c r="A1" t="s">
        <v>8</v>
      </c>
    </row>
    <row r="2" spans="1:14" ht="15" thickBot="1"/>
    <row r="3" spans="1:14">
      <c r="A3" s="5"/>
      <c r="B3" s="5"/>
      <c r="C3" s="5"/>
      <c r="D3" s="8">
        <v>2000</v>
      </c>
      <c r="E3" s="8">
        <v>2001</v>
      </c>
      <c r="F3" s="8">
        <v>2002</v>
      </c>
      <c r="G3" s="8">
        <v>2003</v>
      </c>
      <c r="H3" s="8">
        <v>2004</v>
      </c>
      <c r="I3" s="8">
        <v>2005</v>
      </c>
      <c r="J3" s="8">
        <v>2006</v>
      </c>
      <c r="K3" s="8">
        <v>2007</v>
      </c>
      <c r="L3" s="8">
        <v>2008</v>
      </c>
      <c r="M3" s="8">
        <v>2009</v>
      </c>
    </row>
    <row r="4" spans="1:14" ht="15" customHeight="1">
      <c r="A4" s="16" t="s">
        <v>773</v>
      </c>
      <c r="B4" s="56" t="s">
        <v>435</v>
      </c>
      <c r="C4" t="s">
        <v>11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</row>
    <row r="5" spans="1:14">
      <c r="A5" s="16"/>
      <c r="B5" s="56"/>
      <c r="C5" t="s">
        <v>9</v>
      </c>
      <c r="D5" s="1" t="s">
        <v>242</v>
      </c>
      <c r="E5" s="1" t="s">
        <v>243</v>
      </c>
      <c r="F5" s="1" t="s">
        <v>245</v>
      </c>
      <c r="G5" s="1" t="s">
        <v>247</v>
      </c>
      <c r="H5" s="1" t="s">
        <v>249</v>
      </c>
      <c r="I5" s="1" t="s">
        <v>251</v>
      </c>
      <c r="J5" s="1" t="s">
        <v>253</v>
      </c>
      <c r="K5" s="1" t="s">
        <v>255</v>
      </c>
      <c r="L5" s="1" t="s">
        <v>257</v>
      </c>
      <c r="M5" s="1" t="s">
        <v>259</v>
      </c>
    </row>
    <row r="6" spans="1:14">
      <c r="A6" s="16"/>
      <c r="B6" s="56"/>
      <c r="C6" t="s">
        <v>10</v>
      </c>
      <c r="D6" s="1" t="s">
        <v>241</v>
      </c>
      <c r="E6" s="1" t="s">
        <v>244</v>
      </c>
      <c r="F6" s="1" t="s">
        <v>246</v>
      </c>
      <c r="G6" s="1" t="s">
        <v>248</v>
      </c>
      <c r="H6" s="1" t="s">
        <v>250</v>
      </c>
      <c r="I6" s="1" t="s">
        <v>252</v>
      </c>
      <c r="J6" s="1" t="s">
        <v>254</v>
      </c>
      <c r="K6" s="1" t="s">
        <v>256</v>
      </c>
      <c r="L6" s="1" t="s">
        <v>258</v>
      </c>
      <c r="M6" s="1" t="s">
        <v>260</v>
      </c>
    </row>
    <row r="7" spans="1:14" ht="10.5" customHeight="1">
      <c r="A7" s="16"/>
      <c r="B7" s="9"/>
    </row>
    <row r="8" spans="1:14" ht="16">
      <c r="A8" s="16"/>
      <c r="B8" s="9" t="s">
        <v>436</v>
      </c>
      <c r="C8" t="s">
        <v>432</v>
      </c>
      <c r="D8" s="10" t="s">
        <v>131</v>
      </c>
      <c r="E8" s="10" t="s">
        <v>130</v>
      </c>
      <c r="F8" s="10" t="s">
        <v>129</v>
      </c>
      <c r="G8" s="10" t="s">
        <v>129</v>
      </c>
      <c r="H8" s="10" t="s">
        <v>128</v>
      </c>
      <c r="I8" s="10" t="s">
        <v>128</v>
      </c>
      <c r="J8" s="10" t="s">
        <v>127</v>
      </c>
      <c r="K8" s="10" t="s">
        <v>126</v>
      </c>
      <c r="L8" s="10" t="s">
        <v>126</v>
      </c>
      <c r="M8" s="10" t="s">
        <v>126</v>
      </c>
    </row>
    <row r="9" spans="1:14" ht="10.5" customHeight="1">
      <c r="B9" s="5"/>
    </row>
    <row r="10" spans="1:14" ht="15" customHeight="1">
      <c r="A10" s="17" t="s">
        <v>0</v>
      </c>
      <c r="B10" s="57" t="s">
        <v>435</v>
      </c>
      <c r="C10" s="18" t="s">
        <v>11</v>
      </c>
      <c r="D10" s="19" t="s">
        <v>14</v>
      </c>
      <c r="E10" s="19" t="s">
        <v>12</v>
      </c>
      <c r="F10" s="19" t="s">
        <v>13</v>
      </c>
      <c r="G10" s="19" t="s">
        <v>15</v>
      </c>
      <c r="H10" s="19" t="s">
        <v>16</v>
      </c>
      <c r="I10" s="19" t="s">
        <v>17</v>
      </c>
      <c r="J10" s="19" t="s">
        <v>18</v>
      </c>
      <c r="K10" s="19" t="s">
        <v>19</v>
      </c>
      <c r="L10" s="19" t="s">
        <v>20</v>
      </c>
      <c r="M10" s="19" t="s">
        <v>21</v>
      </c>
    </row>
    <row r="11" spans="1:14">
      <c r="A11" s="20"/>
      <c r="B11" s="56"/>
      <c r="C11" s="5" t="s">
        <v>9</v>
      </c>
      <c r="D11" s="7" t="s">
        <v>221</v>
      </c>
      <c r="E11" s="7" t="s">
        <v>223</v>
      </c>
      <c r="F11" s="7" t="s">
        <v>225</v>
      </c>
      <c r="G11" s="7" t="s">
        <v>227</v>
      </c>
      <c r="H11" s="7" t="s">
        <v>229</v>
      </c>
      <c r="I11" s="7" t="s">
        <v>231</v>
      </c>
      <c r="J11" s="7" t="s">
        <v>233</v>
      </c>
      <c r="K11" s="7" t="s">
        <v>235</v>
      </c>
      <c r="L11" s="7" t="s">
        <v>237</v>
      </c>
      <c r="M11" s="7" t="s">
        <v>239</v>
      </c>
      <c r="N11" s="2"/>
    </row>
    <row r="12" spans="1:14">
      <c r="A12" s="20"/>
      <c r="B12" s="56"/>
      <c r="C12" s="5" t="s">
        <v>10</v>
      </c>
      <c r="D12" s="7" t="s">
        <v>222</v>
      </c>
      <c r="E12" s="7" t="s">
        <v>224</v>
      </c>
      <c r="F12" s="7" t="s">
        <v>226</v>
      </c>
      <c r="G12" s="7" t="s">
        <v>228</v>
      </c>
      <c r="H12" s="7" t="s">
        <v>230</v>
      </c>
      <c r="I12" s="7" t="s">
        <v>232</v>
      </c>
      <c r="J12" s="7" t="s">
        <v>234</v>
      </c>
      <c r="K12" s="7" t="s">
        <v>236</v>
      </c>
      <c r="L12" s="7" t="s">
        <v>238</v>
      </c>
      <c r="M12" s="7" t="s">
        <v>240</v>
      </c>
      <c r="N12" s="2"/>
    </row>
    <row r="13" spans="1:14" ht="10.5" customHeight="1">
      <c r="A13" s="16"/>
      <c r="B13" s="9"/>
      <c r="N13" s="2"/>
    </row>
    <row r="14" spans="1:14" ht="16">
      <c r="A14" s="16"/>
      <c r="B14" s="9" t="s">
        <v>436</v>
      </c>
      <c r="C14" t="s">
        <v>432</v>
      </c>
      <c r="D14" s="10" t="s">
        <v>132</v>
      </c>
      <c r="E14" s="10" t="s">
        <v>133</v>
      </c>
      <c r="F14" s="10" t="s">
        <v>134</v>
      </c>
      <c r="G14" s="10" t="s">
        <v>135</v>
      </c>
      <c r="H14" s="10" t="s">
        <v>136</v>
      </c>
      <c r="I14" s="10" t="s">
        <v>135</v>
      </c>
      <c r="J14" s="10" t="s">
        <v>137</v>
      </c>
      <c r="K14" s="10" t="s">
        <v>138</v>
      </c>
      <c r="L14" s="10" t="s">
        <v>138</v>
      </c>
      <c r="M14" s="10" t="s">
        <v>139</v>
      </c>
      <c r="N14" s="2"/>
    </row>
    <row r="15" spans="1:14" ht="10.5" customHeight="1">
      <c r="B15" s="5"/>
    </row>
    <row r="16" spans="1:14" ht="15" customHeight="1">
      <c r="A16" s="17" t="s">
        <v>1</v>
      </c>
      <c r="B16" s="57" t="s">
        <v>435</v>
      </c>
      <c r="C16" s="18" t="s">
        <v>11</v>
      </c>
      <c r="D16" s="19" t="s">
        <v>32</v>
      </c>
      <c r="E16" s="19" t="s">
        <v>33</v>
      </c>
      <c r="F16" s="19" t="s">
        <v>34</v>
      </c>
      <c r="G16" s="19" t="s">
        <v>35</v>
      </c>
      <c r="H16" s="19" t="s">
        <v>36</v>
      </c>
      <c r="I16" s="19" t="s">
        <v>37</v>
      </c>
      <c r="J16" s="19" t="s">
        <v>38</v>
      </c>
      <c r="K16" s="19" t="s">
        <v>39</v>
      </c>
      <c r="L16" s="19" t="s">
        <v>40</v>
      </c>
      <c r="M16" s="19" t="s">
        <v>41</v>
      </c>
    </row>
    <row r="17" spans="1:14">
      <c r="A17" s="20"/>
      <c r="B17" s="56"/>
      <c r="C17" s="5" t="s">
        <v>9</v>
      </c>
      <c r="D17" s="7" t="s">
        <v>203</v>
      </c>
      <c r="E17" s="7" t="s">
        <v>205</v>
      </c>
      <c r="F17" s="7" t="s">
        <v>207</v>
      </c>
      <c r="G17" s="7" t="s">
        <v>209</v>
      </c>
      <c r="H17" s="7" t="s">
        <v>211</v>
      </c>
      <c r="I17" s="7" t="s">
        <v>213</v>
      </c>
      <c r="J17" s="7" t="s">
        <v>215</v>
      </c>
      <c r="K17" s="7">
        <v>47345</v>
      </c>
      <c r="L17" s="7" t="s">
        <v>218</v>
      </c>
      <c r="M17" s="7" t="s">
        <v>219</v>
      </c>
    </row>
    <row r="18" spans="1:14">
      <c r="A18" s="20"/>
      <c r="B18" s="56"/>
      <c r="C18" s="5" t="s">
        <v>10</v>
      </c>
      <c r="D18" s="7" t="s">
        <v>204</v>
      </c>
      <c r="E18" s="7" t="s">
        <v>206</v>
      </c>
      <c r="F18" s="7" t="s">
        <v>208</v>
      </c>
      <c r="G18" s="7" t="s">
        <v>210</v>
      </c>
      <c r="H18" s="7" t="s">
        <v>212</v>
      </c>
      <c r="I18" s="7" t="s">
        <v>214</v>
      </c>
      <c r="J18" s="7" t="s">
        <v>216</v>
      </c>
      <c r="K18" s="7" t="s">
        <v>217</v>
      </c>
      <c r="L18" s="7">
        <v>0.28917486752460259</v>
      </c>
      <c r="M18" s="7" t="s">
        <v>220</v>
      </c>
    </row>
    <row r="19" spans="1:14" ht="10.5" customHeight="1">
      <c r="A19" s="16"/>
      <c r="B19" s="9"/>
    </row>
    <row r="20" spans="1:14" ht="16">
      <c r="A20" s="16"/>
      <c r="B20" s="9" t="s">
        <v>436</v>
      </c>
      <c r="C20" t="s">
        <v>432</v>
      </c>
      <c r="D20" s="10" t="s">
        <v>140</v>
      </c>
      <c r="E20" s="10" t="s">
        <v>141</v>
      </c>
      <c r="F20" s="10" t="s">
        <v>142</v>
      </c>
      <c r="G20" s="10" t="s">
        <v>143</v>
      </c>
      <c r="H20" s="10" t="s">
        <v>143</v>
      </c>
      <c r="I20" s="10" t="s">
        <v>144</v>
      </c>
      <c r="J20" s="10" t="s">
        <v>145</v>
      </c>
      <c r="K20" s="10" t="s">
        <v>146</v>
      </c>
      <c r="L20" s="10" t="s">
        <v>147</v>
      </c>
      <c r="M20" s="10" t="s">
        <v>148</v>
      </c>
    </row>
    <row r="21" spans="1:14" ht="10.5" customHeight="1">
      <c r="B21" s="5"/>
    </row>
    <row r="22" spans="1:14" ht="15" customHeight="1">
      <c r="A22" s="17" t="s">
        <v>2</v>
      </c>
      <c r="B22" s="57" t="s">
        <v>435</v>
      </c>
      <c r="C22" s="18" t="s">
        <v>11</v>
      </c>
      <c r="D22" s="19" t="s">
        <v>42</v>
      </c>
      <c r="E22" s="19" t="s">
        <v>43</v>
      </c>
      <c r="F22" s="19" t="s">
        <v>44</v>
      </c>
      <c r="G22" s="19" t="s">
        <v>45</v>
      </c>
      <c r="H22" s="19" t="s">
        <v>46</v>
      </c>
      <c r="I22" s="19" t="s">
        <v>47</v>
      </c>
      <c r="J22" s="19" t="s">
        <v>48</v>
      </c>
      <c r="K22" s="19" t="s">
        <v>49</v>
      </c>
      <c r="L22" s="19" t="s">
        <v>50</v>
      </c>
      <c r="M22" s="19" t="s">
        <v>51</v>
      </c>
    </row>
    <row r="23" spans="1:14">
      <c r="A23" s="20"/>
      <c r="B23" s="56"/>
      <c r="C23" s="5" t="s">
        <v>9</v>
      </c>
      <c r="D23" s="7" t="s">
        <v>261</v>
      </c>
      <c r="E23" s="7" t="s">
        <v>262</v>
      </c>
      <c r="F23" s="7" t="s">
        <v>264</v>
      </c>
      <c r="G23" s="7" t="s">
        <v>266</v>
      </c>
      <c r="H23" s="7" t="s">
        <v>268</v>
      </c>
      <c r="I23" s="7" t="s">
        <v>270</v>
      </c>
      <c r="J23" s="7" t="s">
        <v>272</v>
      </c>
      <c r="K23" s="7" t="s">
        <v>273</v>
      </c>
      <c r="L23" s="7" t="s">
        <v>275</v>
      </c>
      <c r="M23" s="7" t="s">
        <v>277</v>
      </c>
      <c r="N23" s="3"/>
    </row>
    <row r="24" spans="1:14">
      <c r="A24" s="20"/>
      <c r="B24" s="56"/>
      <c r="C24" s="5" t="s">
        <v>10</v>
      </c>
      <c r="D24" s="7" t="s">
        <v>261</v>
      </c>
      <c r="E24" s="7" t="s">
        <v>263</v>
      </c>
      <c r="F24" s="7" t="s">
        <v>265</v>
      </c>
      <c r="G24" s="7" t="s">
        <v>267</v>
      </c>
      <c r="H24" s="7" t="s">
        <v>269</v>
      </c>
      <c r="I24" s="7" t="s">
        <v>271</v>
      </c>
      <c r="J24" s="7" t="s">
        <v>265</v>
      </c>
      <c r="K24" s="7" t="s">
        <v>274</v>
      </c>
      <c r="L24" s="7" t="s">
        <v>276</v>
      </c>
      <c r="M24" s="7" t="s">
        <v>278</v>
      </c>
      <c r="N24" s="3"/>
    </row>
    <row r="25" spans="1:14" ht="11.25" customHeight="1">
      <c r="A25" s="16"/>
      <c r="B25" s="9"/>
      <c r="N25" s="3"/>
    </row>
    <row r="26" spans="1:14" ht="16">
      <c r="A26" s="16"/>
      <c r="B26" s="9" t="s">
        <v>436</v>
      </c>
      <c r="C26" t="s">
        <v>432</v>
      </c>
      <c r="D26" s="10" t="s">
        <v>149</v>
      </c>
      <c r="E26" s="10" t="s">
        <v>150</v>
      </c>
      <c r="F26" s="10" t="s">
        <v>151</v>
      </c>
      <c r="G26" s="10" t="s">
        <v>152</v>
      </c>
      <c r="H26" s="10" t="s">
        <v>153</v>
      </c>
      <c r="I26" s="10" t="s">
        <v>154</v>
      </c>
      <c r="J26" s="10" t="s">
        <v>155</v>
      </c>
      <c r="K26" s="10" t="s">
        <v>156</v>
      </c>
      <c r="L26" s="10" t="s">
        <v>157</v>
      </c>
      <c r="M26" s="10" t="s">
        <v>158</v>
      </c>
      <c r="N26" s="3"/>
    </row>
    <row r="27" spans="1:14" ht="10.5" customHeight="1">
      <c r="B27" s="5"/>
    </row>
    <row r="28" spans="1:14" ht="15" customHeight="1">
      <c r="A28" s="17" t="s">
        <v>52</v>
      </c>
      <c r="B28" s="57" t="s">
        <v>435</v>
      </c>
      <c r="C28" s="18" t="s">
        <v>11</v>
      </c>
      <c r="D28" s="19" t="s">
        <v>53</v>
      </c>
      <c r="E28" s="19" t="s">
        <v>54</v>
      </c>
      <c r="F28" s="19" t="s">
        <v>55</v>
      </c>
      <c r="G28" s="19" t="s">
        <v>56</v>
      </c>
      <c r="H28" s="19" t="s">
        <v>57</v>
      </c>
      <c r="I28" s="19" t="s">
        <v>58</v>
      </c>
      <c r="J28" s="19" t="s">
        <v>59</v>
      </c>
      <c r="K28" s="19" t="s">
        <v>60</v>
      </c>
      <c r="L28" s="19" t="s">
        <v>61</v>
      </c>
      <c r="M28" s="19" t="s">
        <v>62</v>
      </c>
    </row>
    <row r="29" spans="1:14">
      <c r="A29" s="20"/>
      <c r="B29" s="56"/>
      <c r="C29" s="5" t="s">
        <v>9</v>
      </c>
      <c r="D29" s="7" t="s">
        <v>296</v>
      </c>
      <c r="E29" s="7" t="s">
        <v>294</v>
      </c>
      <c r="F29" s="7" t="s">
        <v>292</v>
      </c>
      <c r="G29" s="7" t="s">
        <v>290</v>
      </c>
      <c r="H29" s="7" t="s">
        <v>288</v>
      </c>
      <c r="I29" s="7" t="s">
        <v>286</v>
      </c>
      <c r="J29" s="7" t="s">
        <v>284</v>
      </c>
      <c r="K29" s="7" t="s">
        <v>282</v>
      </c>
      <c r="L29" s="7" t="s">
        <v>281</v>
      </c>
      <c r="M29" s="7" t="s">
        <v>257</v>
      </c>
    </row>
    <row r="30" spans="1:14">
      <c r="A30" s="20"/>
      <c r="B30" s="56"/>
      <c r="C30" s="5" t="s">
        <v>10</v>
      </c>
      <c r="D30" s="7" t="s">
        <v>297</v>
      </c>
      <c r="E30" s="7" t="s">
        <v>295</v>
      </c>
      <c r="F30" s="7" t="s">
        <v>293</v>
      </c>
      <c r="G30" s="7" t="s">
        <v>291</v>
      </c>
      <c r="H30" s="7" t="s">
        <v>289</v>
      </c>
      <c r="I30" s="7" t="s">
        <v>287</v>
      </c>
      <c r="J30" s="7" t="s">
        <v>285</v>
      </c>
      <c r="K30" s="7" t="s">
        <v>283</v>
      </c>
      <c r="L30" s="7" t="s">
        <v>280</v>
      </c>
      <c r="M30" s="7" t="s">
        <v>279</v>
      </c>
    </row>
    <row r="31" spans="1:14" ht="11.25" customHeight="1">
      <c r="A31" s="16"/>
      <c r="B31" s="9"/>
    </row>
    <row r="32" spans="1:14" ht="16">
      <c r="A32" s="16"/>
      <c r="B32" s="9" t="s">
        <v>436</v>
      </c>
      <c r="C32" t="s">
        <v>432</v>
      </c>
      <c r="D32" s="10" t="s">
        <v>159</v>
      </c>
      <c r="E32" s="10" t="s">
        <v>160</v>
      </c>
      <c r="F32" s="10" t="s">
        <v>129</v>
      </c>
      <c r="G32" s="10" t="s">
        <v>128</v>
      </c>
      <c r="H32" s="10" t="s">
        <v>161</v>
      </c>
      <c r="I32" s="10" t="s">
        <v>161</v>
      </c>
      <c r="J32" s="10" t="s">
        <v>162</v>
      </c>
      <c r="K32" s="10" t="s">
        <v>126</v>
      </c>
      <c r="L32" s="10" t="s">
        <v>163</v>
      </c>
      <c r="M32" s="10" t="s">
        <v>126</v>
      </c>
    </row>
    <row r="33" spans="1:13" ht="11.25" customHeight="1">
      <c r="B33" s="5"/>
    </row>
    <row r="34" spans="1:13" ht="15" customHeight="1">
      <c r="A34" s="17" t="s">
        <v>63</v>
      </c>
      <c r="B34" s="57" t="s">
        <v>435</v>
      </c>
      <c r="C34" s="18" t="s">
        <v>11</v>
      </c>
      <c r="D34" s="19" t="s">
        <v>64</v>
      </c>
      <c r="E34" s="19" t="s">
        <v>65</v>
      </c>
      <c r="F34" s="19" t="s">
        <v>66</v>
      </c>
      <c r="G34" s="19" t="s">
        <v>67</v>
      </c>
      <c r="H34" s="19" t="s">
        <v>68</v>
      </c>
      <c r="I34" s="19" t="s">
        <v>69</v>
      </c>
      <c r="J34" s="19" t="s">
        <v>70</v>
      </c>
      <c r="K34" s="19" t="s">
        <v>71</v>
      </c>
      <c r="L34" s="19" t="s">
        <v>72</v>
      </c>
      <c r="M34" s="19" t="s">
        <v>73</v>
      </c>
    </row>
    <row r="35" spans="1:13">
      <c r="A35" s="20"/>
      <c r="B35" s="56"/>
      <c r="C35" s="5" t="s">
        <v>9</v>
      </c>
      <c r="D35" s="7" t="s">
        <v>298</v>
      </c>
      <c r="E35" s="7" t="s">
        <v>299</v>
      </c>
      <c r="F35" s="7" t="s">
        <v>301</v>
      </c>
      <c r="G35" s="7" t="s">
        <v>302</v>
      </c>
      <c r="H35" s="7" t="s">
        <v>303</v>
      </c>
      <c r="I35" s="7" t="s">
        <v>305</v>
      </c>
      <c r="J35" s="7" t="s">
        <v>307</v>
      </c>
      <c r="K35" s="7" t="s">
        <v>309</v>
      </c>
      <c r="L35" s="7" t="s">
        <v>311</v>
      </c>
      <c r="M35" s="7" t="s">
        <v>313</v>
      </c>
    </row>
    <row r="36" spans="1:13">
      <c r="A36" s="20"/>
      <c r="B36" s="56"/>
      <c r="C36" s="5" t="s">
        <v>10</v>
      </c>
      <c r="D36" s="7" t="s">
        <v>298</v>
      </c>
      <c r="E36" s="7" t="s">
        <v>300</v>
      </c>
      <c r="F36" s="7" t="s">
        <v>285</v>
      </c>
      <c r="G36" s="7" t="s">
        <v>294</v>
      </c>
      <c r="H36" s="7" t="s">
        <v>304</v>
      </c>
      <c r="I36" s="7" t="s">
        <v>306</v>
      </c>
      <c r="J36" s="7" t="s">
        <v>308</v>
      </c>
      <c r="K36" s="7" t="s">
        <v>310</v>
      </c>
      <c r="L36" s="7" t="s">
        <v>312</v>
      </c>
      <c r="M36" s="7" t="s">
        <v>314</v>
      </c>
    </row>
    <row r="37" spans="1:13" ht="11.25" customHeight="1">
      <c r="A37" s="16"/>
      <c r="B37" s="9"/>
    </row>
    <row r="38" spans="1:13" ht="16">
      <c r="A38" s="16"/>
      <c r="B38" s="9" t="s">
        <v>436</v>
      </c>
      <c r="C38" t="s">
        <v>432</v>
      </c>
      <c r="D38" s="10" t="s">
        <v>164</v>
      </c>
      <c r="E38" s="10" t="s">
        <v>165</v>
      </c>
      <c r="F38" s="10" t="s">
        <v>166</v>
      </c>
      <c r="G38" s="10" t="s">
        <v>167</v>
      </c>
      <c r="H38" s="10" t="s">
        <v>168</v>
      </c>
      <c r="I38" s="10" t="s">
        <v>137</v>
      </c>
      <c r="J38" s="10" t="s">
        <v>169</v>
      </c>
      <c r="K38" s="10" t="s">
        <v>170</v>
      </c>
      <c r="L38" s="10" t="s">
        <v>171</v>
      </c>
      <c r="M38" s="10" t="s">
        <v>172</v>
      </c>
    </row>
    <row r="39" spans="1:13" ht="10.5" customHeight="1">
      <c r="B39" s="5"/>
    </row>
    <row r="40" spans="1:13" ht="15" customHeight="1">
      <c r="A40" s="17" t="s">
        <v>3</v>
      </c>
      <c r="B40" s="57" t="s">
        <v>435</v>
      </c>
      <c r="C40" s="18" t="s">
        <v>11</v>
      </c>
      <c r="D40" s="19" t="s">
        <v>102</v>
      </c>
      <c r="E40" s="19" t="s">
        <v>103</v>
      </c>
      <c r="F40" s="19" t="s">
        <v>104</v>
      </c>
      <c r="G40" s="19" t="s">
        <v>105</v>
      </c>
      <c r="H40" s="19" t="s">
        <v>106</v>
      </c>
      <c r="I40" s="19" t="s">
        <v>107</v>
      </c>
      <c r="J40" s="19" t="s">
        <v>108</v>
      </c>
      <c r="K40" s="19" t="s">
        <v>109</v>
      </c>
      <c r="L40" s="19" t="s">
        <v>110</v>
      </c>
      <c r="M40" s="19" t="s">
        <v>111</v>
      </c>
    </row>
    <row r="41" spans="1:13">
      <c r="A41" s="20"/>
      <c r="B41" s="56"/>
      <c r="C41" s="5" t="s">
        <v>9</v>
      </c>
      <c r="D41" s="7" t="s">
        <v>315</v>
      </c>
      <c r="E41" s="7" t="s">
        <v>317</v>
      </c>
      <c r="F41" s="7" t="s">
        <v>319</v>
      </c>
      <c r="G41" s="7" t="s">
        <v>321</v>
      </c>
      <c r="H41" s="7" t="s">
        <v>323</v>
      </c>
      <c r="I41" s="7" t="s">
        <v>325</v>
      </c>
      <c r="J41" s="7" t="s">
        <v>327</v>
      </c>
      <c r="K41" s="7" t="s">
        <v>329</v>
      </c>
      <c r="L41" s="7" t="s">
        <v>331</v>
      </c>
      <c r="M41" s="7" t="s">
        <v>333</v>
      </c>
    </row>
    <row r="42" spans="1:13">
      <c r="A42" s="20"/>
      <c r="B42" s="56"/>
      <c r="C42" s="5" t="s">
        <v>10</v>
      </c>
      <c r="D42" s="7" t="s">
        <v>316</v>
      </c>
      <c r="E42" s="7" t="s">
        <v>318</v>
      </c>
      <c r="F42" s="7" t="s">
        <v>320</v>
      </c>
      <c r="G42" s="7" t="s">
        <v>322</v>
      </c>
      <c r="H42" s="7" t="s">
        <v>324</v>
      </c>
      <c r="I42" s="7" t="s">
        <v>326</v>
      </c>
      <c r="J42" s="7" t="s">
        <v>328</v>
      </c>
      <c r="K42" s="7" t="s">
        <v>330</v>
      </c>
      <c r="L42" s="7" t="s">
        <v>332</v>
      </c>
      <c r="M42" s="7" t="s">
        <v>334</v>
      </c>
    </row>
    <row r="43" spans="1:13" ht="11.25" customHeight="1">
      <c r="A43" s="16"/>
      <c r="B43" s="9"/>
    </row>
    <row r="44" spans="1:13" ht="16">
      <c r="A44" s="16"/>
      <c r="B44" s="9" t="s">
        <v>436</v>
      </c>
      <c r="C44" t="s">
        <v>432</v>
      </c>
      <c r="D44" s="10" t="s">
        <v>131</v>
      </c>
      <c r="E44" s="10" t="s">
        <v>173</v>
      </c>
      <c r="F44" s="10" t="s">
        <v>174</v>
      </c>
      <c r="G44" s="10" t="s">
        <v>175</v>
      </c>
      <c r="H44" s="10" t="s">
        <v>174</v>
      </c>
      <c r="I44" s="10" t="s">
        <v>176</v>
      </c>
      <c r="J44" s="10" t="s">
        <v>177</v>
      </c>
      <c r="K44" s="10" t="s">
        <v>175</v>
      </c>
      <c r="L44" s="10" t="s">
        <v>178</v>
      </c>
      <c r="M44" s="10" t="s">
        <v>179</v>
      </c>
    </row>
    <row r="45" spans="1:13" ht="10.5" customHeight="1">
      <c r="B45" s="5"/>
    </row>
    <row r="46" spans="1:13" ht="15" customHeight="1">
      <c r="A46" s="17" t="s">
        <v>4</v>
      </c>
      <c r="B46" s="57" t="s">
        <v>435</v>
      </c>
      <c r="C46" s="18" t="s">
        <v>11</v>
      </c>
      <c r="D46" s="19" t="s">
        <v>112</v>
      </c>
      <c r="E46" s="19" t="s">
        <v>113</v>
      </c>
      <c r="F46" s="19" t="s">
        <v>114</v>
      </c>
      <c r="G46" s="19" t="s">
        <v>115</v>
      </c>
      <c r="H46" s="19" t="s">
        <v>116</v>
      </c>
      <c r="I46" s="19" t="s">
        <v>117</v>
      </c>
      <c r="J46" s="19" t="s">
        <v>118</v>
      </c>
      <c r="K46" s="19" t="s">
        <v>119</v>
      </c>
      <c r="L46" s="19" t="s">
        <v>120</v>
      </c>
      <c r="M46" s="19" t="s">
        <v>121</v>
      </c>
    </row>
    <row r="47" spans="1:13" s="4" customFormat="1">
      <c r="A47" s="20"/>
      <c r="B47" s="56"/>
      <c r="C47" s="5" t="s">
        <v>9</v>
      </c>
      <c r="D47" s="7" t="s">
        <v>353</v>
      </c>
      <c r="E47" s="7" t="s">
        <v>351</v>
      </c>
      <c r="F47" s="7" t="s">
        <v>349</v>
      </c>
      <c r="G47" s="7" t="s">
        <v>347</v>
      </c>
      <c r="H47" s="7" t="s">
        <v>345</v>
      </c>
      <c r="I47" s="7" t="s">
        <v>343</v>
      </c>
      <c r="J47" s="7" t="s">
        <v>341</v>
      </c>
      <c r="K47" s="7" t="s">
        <v>339</v>
      </c>
      <c r="L47" s="7" t="s">
        <v>337</v>
      </c>
      <c r="M47" s="7" t="s">
        <v>335</v>
      </c>
    </row>
    <row r="48" spans="1:13" s="4" customFormat="1">
      <c r="A48" s="20"/>
      <c r="B48" s="56"/>
      <c r="C48" s="5" t="s">
        <v>10</v>
      </c>
      <c r="D48" s="7" t="s">
        <v>354</v>
      </c>
      <c r="E48" s="7" t="s">
        <v>352</v>
      </c>
      <c r="F48" s="7" t="s">
        <v>350</v>
      </c>
      <c r="G48" s="7" t="s">
        <v>348</v>
      </c>
      <c r="H48" s="7" t="s">
        <v>346</v>
      </c>
      <c r="I48" s="7" t="s">
        <v>344</v>
      </c>
      <c r="J48" s="7" t="s">
        <v>342</v>
      </c>
      <c r="K48" s="7" t="s">
        <v>340</v>
      </c>
      <c r="L48" s="7" t="s">
        <v>338</v>
      </c>
      <c r="M48" s="7" t="s">
        <v>336</v>
      </c>
    </row>
    <row r="49" spans="1:13" s="4" customFormat="1" ht="10.5" customHeight="1">
      <c r="A49" s="16"/>
      <c r="B49" s="9"/>
      <c r="C49"/>
      <c r="D49"/>
      <c r="E49"/>
      <c r="F49"/>
      <c r="G49"/>
      <c r="H49"/>
      <c r="I49"/>
      <c r="J49"/>
      <c r="K49"/>
      <c r="L49"/>
      <c r="M49"/>
    </row>
    <row r="50" spans="1:13" s="4" customFormat="1" ht="16">
      <c r="A50" s="16"/>
      <c r="B50" s="9" t="s">
        <v>436</v>
      </c>
      <c r="C50" t="s">
        <v>432</v>
      </c>
      <c r="D50" s="10" t="s">
        <v>180</v>
      </c>
      <c r="E50" s="10" t="s">
        <v>181</v>
      </c>
      <c r="F50" s="10" t="s">
        <v>182</v>
      </c>
      <c r="G50" s="10" t="s">
        <v>183</v>
      </c>
      <c r="H50" s="10" t="s">
        <v>176</v>
      </c>
      <c r="I50" s="10" t="s">
        <v>183</v>
      </c>
      <c r="J50" s="10" t="s">
        <v>176</v>
      </c>
      <c r="K50" s="10" t="s">
        <v>184</v>
      </c>
      <c r="L50" s="10" t="s">
        <v>185</v>
      </c>
      <c r="M50" s="10" t="s">
        <v>186</v>
      </c>
    </row>
    <row r="51" spans="1:13" ht="10.5" customHeight="1">
      <c r="B51" s="5"/>
    </row>
    <row r="52" spans="1:13" ht="15" customHeight="1">
      <c r="A52" s="17" t="s">
        <v>5</v>
      </c>
      <c r="B52" s="57" t="s">
        <v>435</v>
      </c>
      <c r="C52" s="18" t="s">
        <v>11</v>
      </c>
      <c r="D52" s="19" t="s">
        <v>84</v>
      </c>
      <c r="E52" s="19" t="s">
        <v>74</v>
      </c>
      <c r="F52" s="19" t="s">
        <v>75</v>
      </c>
      <c r="G52" s="19" t="s">
        <v>76</v>
      </c>
      <c r="H52" s="19" t="s">
        <v>77</v>
      </c>
      <c r="I52" s="19" t="s">
        <v>78</v>
      </c>
      <c r="J52" s="19" t="s">
        <v>79</v>
      </c>
      <c r="K52" s="19" t="s">
        <v>80</v>
      </c>
      <c r="L52" s="19" t="s">
        <v>81</v>
      </c>
      <c r="M52" s="19" t="s">
        <v>82</v>
      </c>
    </row>
    <row r="53" spans="1:13" s="4" customFormat="1">
      <c r="A53" s="20"/>
      <c r="B53" s="56"/>
      <c r="C53" s="5" t="s">
        <v>9</v>
      </c>
      <c r="D53" s="7" t="s">
        <v>84</v>
      </c>
      <c r="E53" s="7" t="s">
        <v>355</v>
      </c>
      <c r="F53" s="7" t="s">
        <v>356</v>
      </c>
      <c r="G53" s="7" t="s">
        <v>358</v>
      </c>
      <c r="H53" s="7" t="s">
        <v>360</v>
      </c>
      <c r="I53" s="7" t="s">
        <v>362</v>
      </c>
      <c r="J53" s="7" t="s">
        <v>364</v>
      </c>
      <c r="K53" s="7" t="s">
        <v>366</v>
      </c>
      <c r="L53" s="7" t="s">
        <v>368</v>
      </c>
      <c r="M53" s="7" t="s">
        <v>370</v>
      </c>
    </row>
    <row r="54" spans="1:13" s="4" customFormat="1">
      <c r="A54" s="20"/>
      <c r="B54" s="56"/>
      <c r="C54" s="5" t="s">
        <v>10</v>
      </c>
      <c r="D54" s="7" t="s">
        <v>84</v>
      </c>
      <c r="E54" s="7" t="s">
        <v>332</v>
      </c>
      <c r="F54" s="7" t="s">
        <v>357</v>
      </c>
      <c r="G54" s="7" t="s">
        <v>359</v>
      </c>
      <c r="H54" s="7" t="s">
        <v>361</v>
      </c>
      <c r="I54" s="7" t="s">
        <v>363</v>
      </c>
      <c r="J54" s="7" t="s">
        <v>365</v>
      </c>
      <c r="K54" s="7" t="s">
        <v>367</v>
      </c>
      <c r="L54" s="7" t="s">
        <v>369</v>
      </c>
      <c r="M54" s="7" t="s">
        <v>371</v>
      </c>
    </row>
    <row r="55" spans="1:13" s="4" customFormat="1" ht="11.25" customHeight="1">
      <c r="A55" s="16"/>
      <c r="B55" s="9"/>
      <c r="C55"/>
      <c r="D55"/>
      <c r="E55"/>
      <c r="F55"/>
      <c r="G55"/>
      <c r="H55"/>
      <c r="I55"/>
      <c r="J55"/>
      <c r="K55"/>
      <c r="L55"/>
      <c r="M55"/>
    </row>
    <row r="56" spans="1:13" s="4" customFormat="1" ht="16">
      <c r="A56" s="16"/>
      <c r="B56" s="9" t="s">
        <v>436</v>
      </c>
      <c r="C56" t="s">
        <v>432</v>
      </c>
      <c r="D56" s="10" t="s">
        <v>84</v>
      </c>
      <c r="E56" s="10" t="s">
        <v>187</v>
      </c>
      <c r="F56" s="10" t="s">
        <v>188</v>
      </c>
      <c r="G56" s="10" t="s">
        <v>177</v>
      </c>
      <c r="H56" s="10" t="s">
        <v>189</v>
      </c>
      <c r="I56" s="10" t="s">
        <v>188</v>
      </c>
      <c r="J56" s="10" t="s">
        <v>190</v>
      </c>
      <c r="K56" s="10" t="s">
        <v>191</v>
      </c>
      <c r="L56" s="10" t="s">
        <v>192</v>
      </c>
      <c r="M56" s="10" t="s">
        <v>193</v>
      </c>
    </row>
    <row r="57" spans="1:13" ht="10.5" customHeight="1">
      <c r="B57" s="5"/>
    </row>
    <row r="58" spans="1:13" ht="15" customHeight="1">
      <c r="A58" s="17" t="s">
        <v>6</v>
      </c>
      <c r="B58" s="57" t="s">
        <v>435</v>
      </c>
      <c r="C58" s="18" t="s">
        <v>11</v>
      </c>
      <c r="D58" s="19" t="s">
        <v>84</v>
      </c>
      <c r="E58" s="19" t="s">
        <v>83</v>
      </c>
      <c r="F58" s="19" t="s">
        <v>85</v>
      </c>
      <c r="G58" s="19" t="s">
        <v>86</v>
      </c>
      <c r="H58" s="19" t="s">
        <v>87</v>
      </c>
      <c r="I58" s="19" t="s">
        <v>88</v>
      </c>
      <c r="J58" s="19" t="s">
        <v>89</v>
      </c>
      <c r="K58" s="19" t="s">
        <v>90</v>
      </c>
      <c r="L58" s="19" t="s">
        <v>91</v>
      </c>
      <c r="M58" s="19" t="s">
        <v>92</v>
      </c>
    </row>
    <row r="59" spans="1:13" s="4" customFormat="1">
      <c r="A59" s="20"/>
      <c r="B59" s="56"/>
      <c r="C59" s="5" t="s">
        <v>9</v>
      </c>
      <c r="D59" s="7" t="s">
        <v>84</v>
      </c>
      <c r="E59" s="7" t="s">
        <v>388</v>
      </c>
      <c r="F59" s="7" t="s">
        <v>386</v>
      </c>
      <c r="G59" s="7" t="s">
        <v>384</v>
      </c>
      <c r="H59" s="7" t="s">
        <v>382</v>
      </c>
      <c r="I59" s="7" t="s">
        <v>380</v>
      </c>
      <c r="J59" s="7" t="s">
        <v>378</v>
      </c>
      <c r="K59" s="7" t="s">
        <v>376</v>
      </c>
      <c r="L59" s="7" t="s">
        <v>374</v>
      </c>
      <c r="M59" s="7" t="s">
        <v>372</v>
      </c>
    </row>
    <row r="60" spans="1:13" s="4" customFormat="1">
      <c r="A60" s="20"/>
      <c r="B60" s="56"/>
      <c r="C60" s="5" t="s">
        <v>10</v>
      </c>
      <c r="D60" s="7" t="s">
        <v>84</v>
      </c>
      <c r="E60" s="7" t="s">
        <v>389</v>
      </c>
      <c r="F60" s="7" t="s">
        <v>387</v>
      </c>
      <c r="G60" s="7" t="s">
        <v>385</v>
      </c>
      <c r="H60" s="7" t="s">
        <v>383</v>
      </c>
      <c r="I60" s="7" t="s">
        <v>381</v>
      </c>
      <c r="J60" s="7" t="s">
        <v>379</v>
      </c>
      <c r="K60" s="7" t="s">
        <v>377</v>
      </c>
      <c r="L60" s="7" t="s">
        <v>375</v>
      </c>
      <c r="M60" s="7" t="s">
        <v>373</v>
      </c>
    </row>
    <row r="61" spans="1:13" s="4" customFormat="1" ht="11.25" customHeight="1">
      <c r="A61" s="16"/>
      <c r="B61" s="9"/>
      <c r="C61"/>
      <c r="D61"/>
      <c r="E61"/>
      <c r="F61"/>
      <c r="G61"/>
      <c r="H61"/>
      <c r="I61"/>
      <c r="J61"/>
      <c r="K61"/>
      <c r="L61"/>
      <c r="M61"/>
    </row>
    <row r="62" spans="1:13" s="4" customFormat="1" ht="16">
      <c r="A62" s="16"/>
      <c r="B62" s="9" t="s">
        <v>436</v>
      </c>
      <c r="C62" t="s">
        <v>432</v>
      </c>
      <c r="D62" s="10" t="s">
        <v>84</v>
      </c>
      <c r="E62" s="10" t="s">
        <v>194</v>
      </c>
      <c r="F62" s="10" t="s">
        <v>195</v>
      </c>
      <c r="G62" s="10" t="s">
        <v>168</v>
      </c>
      <c r="H62" s="10" t="s">
        <v>134</v>
      </c>
      <c r="I62" s="10" t="s">
        <v>168</v>
      </c>
      <c r="J62" s="10" t="s">
        <v>196</v>
      </c>
      <c r="K62" s="10" t="s">
        <v>197</v>
      </c>
      <c r="L62" s="10" t="s">
        <v>198</v>
      </c>
      <c r="M62" s="10" t="s">
        <v>175</v>
      </c>
    </row>
    <row r="63" spans="1:13" ht="10.5" customHeight="1">
      <c r="B63" s="5"/>
    </row>
    <row r="64" spans="1:13" ht="15" customHeight="1">
      <c r="A64" s="17" t="s">
        <v>7</v>
      </c>
      <c r="B64" s="57" t="s">
        <v>435</v>
      </c>
      <c r="C64" s="18" t="s">
        <v>11</v>
      </c>
      <c r="D64" s="19" t="s">
        <v>84</v>
      </c>
      <c r="E64" s="19" t="s">
        <v>93</v>
      </c>
      <c r="F64" s="19" t="s">
        <v>94</v>
      </c>
      <c r="G64" s="19" t="s">
        <v>95</v>
      </c>
      <c r="H64" s="19" t="s">
        <v>96</v>
      </c>
      <c r="I64" s="19" t="s">
        <v>97</v>
      </c>
      <c r="J64" s="19" t="s">
        <v>98</v>
      </c>
      <c r="K64" s="19" t="s">
        <v>99</v>
      </c>
      <c r="L64" s="19" t="s">
        <v>100</v>
      </c>
      <c r="M64" s="19" t="s">
        <v>101</v>
      </c>
    </row>
    <row r="65" spans="1:13">
      <c r="A65" s="20"/>
      <c r="B65" s="56"/>
      <c r="C65" s="5" t="s">
        <v>9</v>
      </c>
      <c r="D65" s="7" t="s">
        <v>84</v>
      </c>
      <c r="E65" s="7" t="s">
        <v>390</v>
      </c>
      <c r="F65" s="7" t="s">
        <v>392</v>
      </c>
      <c r="G65" s="7" t="s">
        <v>394</v>
      </c>
      <c r="H65" s="7" t="s">
        <v>396</v>
      </c>
      <c r="I65" s="7" t="s">
        <v>398</v>
      </c>
      <c r="J65" s="7" t="s">
        <v>400</v>
      </c>
      <c r="K65" s="7" t="s">
        <v>402</v>
      </c>
      <c r="L65" s="7" t="s">
        <v>404</v>
      </c>
      <c r="M65" s="7" t="s">
        <v>405</v>
      </c>
    </row>
    <row r="66" spans="1:13">
      <c r="A66" s="20"/>
      <c r="B66" s="56"/>
      <c r="C66" s="5" t="s">
        <v>10</v>
      </c>
      <c r="D66" s="7" t="s">
        <v>84</v>
      </c>
      <c r="E66" s="7" t="s">
        <v>391</v>
      </c>
      <c r="F66" s="7" t="s">
        <v>393</v>
      </c>
      <c r="G66" s="7" t="s">
        <v>395</v>
      </c>
      <c r="H66" s="7" t="s">
        <v>397</v>
      </c>
      <c r="I66" s="7" t="s">
        <v>399</v>
      </c>
      <c r="J66" s="7" t="s">
        <v>401</v>
      </c>
      <c r="K66" s="7" t="s">
        <v>403</v>
      </c>
      <c r="L66" s="7" t="s">
        <v>232</v>
      </c>
      <c r="M66" s="7" t="s">
        <v>406</v>
      </c>
    </row>
    <row r="67" spans="1:13" ht="11.25" customHeight="1">
      <c r="A67" s="16"/>
      <c r="B67" s="9"/>
    </row>
    <row r="68" spans="1:13" ht="16">
      <c r="A68" s="16"/>
      <c r="B68" s="9" t="s">
        <v>436</v>
      </c>
      <c r="C68" t="s">
        <v>432</v>
      </c>
      <c r="D68" s="10" t="s">
        <v>84</v>
      </c>
      <c r="E68" s="10" t="s">
        <v>199</v>
      </c>
      <c r="F68" s="10" t="s">
        <v>166</v>
      </c>
      <c r="G68" s="10" t="s">
        <v>200</v>
      </c>
      <c r="H68" s="10" t="s">
        <v>201</v>
      </c>
      <c r="I68" s="10" t="s">
        <v>166</v>
      </c>
      <c r="J68" s="10" t="s">
        <v>166</v>
      </c>
      <c r="K68" s="10" t="s">
        <v>202</v>
      </c>
      <c r="L68" s="10" t="s">
        <v>175</v>
      </c>
      <c r="M68" s="10" t="s">
        <v>179</v>
      </c>
    </row>
    <row r="69" spans="1:13" ht="11.25" customHeight="1">
      <c r="B69" s="5"/>
    </row>
    <row r="70" spans="1:13">
      <c r="A70" s="13" t="s">
        <v>781</v>
      </c>
      <c r="B70" s="13"/>
      <c r="C70" s="13"/>
      <c r="D70" s="15">
        <v>16</v>
      </c>
      <c r="E70" s="15">
        <v>637</v>
      </c>
      <c r="F70" s="15">
        <v>6.1120000000000001</v>
      </c>
      <c r="G70" s="15">
        <v>6.0519999999999996</v>
      </c>
      <c r="H70" s="15">
        <v>7.0149999999999997</v>
      </c>
      <c r="I70" s="21" t="s">
        <v>433</v>
      </c>
      <c r="J70" s="15">
        <v>8.4049999999999994</v>
      </c>
      <c r="K70" s="15">
        <v>8.4049999999999994</v>
      </c>
      <c r="L70" s="15">
        <v>8.8130000000000006</v>
      </c>
      <c r="M70" s="15">
        <v>8.9619999999999997</v>
      </c>
    </row>
    <row r="71" spans="1:13" ht="15" thickBot="1">
      <c r="A71" s="11" t="s">
        <v>782</v>
      </c>
      <c r="B71" s="14"/>
      <c r="C71" s="14"/>
      <c r="D71" s="12">
        <v>83</v>
      </c>
      <c r="E71" s="12">
        <v>855</v>
      </c>
      <c r="F71" s="12" t="s">
        <v>122</v>
      </c>
      <c r="G71" s="12" t="s">
        <v>123</v>
      </c>
      <c r="H71" s="12" t="s">
        <v>124</v>
      </c>
      <c r="I71" s="12" t="s">
        <v>125</v>
      </c>
      <c r="J71" s="12">
        <v>19.872</v>
      </c>
      <c r="K71" s="12">
        <v>20.684000000000001</v>
      </c>
      <c r="L71" s="22" t="s">
        <v>434</v>
      </c>
      <c r="M71" s="12">
        <v>25.613</v>
      </c>
    </row>
  </sheetData>
  <mergeCells count="11">
    <mergeCell ref="B4:B6"/>
    <mergeCell ref="B10:B12"/>
    <mergeCell ref="B52:B54"/>
    <mergeCell ref="B58:B60"/>
    <mergeCell ref="B64:B66"/>
    <mergeCell ref="B16:B18"/>
    <mergeCell ref="B22:B24"/>
    <mergeCell ref="B28:B30"/>
    <mergeCell ref="B34:B36"/>
    <mergeCell ref="B40:B42"/>
    <mergeCell ref="B46:B48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49" orientation="landscape"/>
  <ignoredErrors>
    <ignoredError sqref="F71:I71 I70 L71" numberStoredAsText="1"/>
  </ignoredErrors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5"/>
  <sheetViews>
    <sheetView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E46" sqref="E46"/>
    </sheetView>
    <sheetView tabSelected="1" workbookViewId="1">
      <selection activeCell="AA8" sqref="AA8:AA43"/>
    </sheetView>
  </sheetViews>
  <sheetFormatPr baseColWidth="10" defaultColWidth="8.83203125" defaultRowHeight="14" x14ac:dyDescent="0"/>
  <cols>
    <col min="1" max="1" width="12.6640625" style="5" customWidth="1"/>
    <col min="2" max="2" width="9.83203125" style="5" bestFit="1" customWidth="1"/>
    <col min="3" max="3" width="12.6640625" style="5" customWidth="1"/>
    <col min="4" max="4" width="8.83203125" style="5"/>
    <col min="5" max="5" width="8.83203125" style="5" customWidth="1"/>
    <col min="6" max="7" width="8.83203125" style="5"/>
    <col min="8" max="8" width="8.83203125" style="5" customWidth="1"/>
    <col min="9" max="16384" width="8.83203125" style="5"/>
  </cols>
  <sheetData>
    <row r="1" spans="1:28">
      <c r="A1" s="5" t="s">
        <v>431</v>
      </c>
      <c r="C1" s="43"/>
    </row>
    <row r="3" spans="1:28" ht="15" thickBot="1">
      <c r="F3" s="6"/>
      <c r="H3" s="6"/>
      <c r="J3" s="6"/>
      <c r="L3" s="6"/>
      <c r="N3" s="6"/>
    </row>
    <row r="4" spans="1:28">
      <c r="A4" s="24"/>
      <c r="B4" s="24"/>
      <c r="C4" s="24"/>
      <c r="D4" s="59">
        <v>2000</v>
      </c>
      <c r="E4" s="59"/>
      <c r="F4" s="59">
        <v>2001</v>
      </c>
      <c r="G4" s="59"/>
      <c r="H4" s="59">
        <v>2002</v>
      </c>
      <c r="I4" s="59"/>
      <c r="J4" s="59">
        <v>2003</v>
      </c>
      <c r="K4" s="59"/>
      <c r="L4" s="59">
        <v>2004</v>
      </c>
      <c r="M4" s="59"/>
      <c r="N4" s="59">
        <v>2005</v>
      </c>
      <c r="O4" s="59"/>
      <c r="P4" s="59">
        <v>2006</v>
      </c>
      <c r="Q4" s="59"/>
      <c r="R4" s="59">
        <v>2007</v>
      </c>
      <c r="S4" s="59"/>
      <c r="T4" s="59">
        <v>2008</v>
      </c>
      <c r="U4" s="59"/>
      <c r="V4" s="59">
        <v>2009</v>
      </c>
      <c r="W4" s="59"/>
      <c r="X4" s="59">
        <v>2010</v>
      </c>
      <c r="Y4" s="59"/>
      <c r="Z4" s="59">
        <v>2011</v>
      </c>
      <c r="AA4" s="59"/>
    </row>
    <row r="5" spans="1:28" ht="16">
      <c r="A5" s="24" t="s">
        <v>784</v>
      </c>
      <c r="B5" s="24"/>
      <c r="C5" s="27"/>
      <c r="F5" s="25">
        <v>341</v>
      </c>
      <c r="G5" s="25"/>
      <c r="H5" s="25">
        <v>360</v>
      </c>
      <c r="I5" s="25"/>
      <c r="J5" s="25">
        <v>359</v>
      </c>
      <c r="K5" s="25"/>
      <c r="L5" s="25">
        <v>380</v>
      </c>
      <c r="M5" s="25"/>
      <c r="N5" s="25">
        <v>392</v>
      </c>
      <c r="O5" s="25"/>
      <c r="P5" s="25">
        <v>411</v>
      </c>
      <c r="Q5" s="25"/>
      <c r="R5" s="25">
        <v>435</v>
      </c>
      <c r="S5" s="25"/>
      <c r="T5" s="25">
        <v>450</v>
      </c>
      <c r="U5" s="25"/>
      <c r="V5" s="25">
        <v>471</v>
      </c>
      <c r="W5" s="25"/>
      <c r="X5" s="28"/>
      <c r="Y5" s="28"/>
      <c r="Z5" s="28"/>
      <c r="AA5" s="28"/>
    </row>
    <row r="6" spans="1:28" ht="10.5" customHeight="1">
      <c r="A6" s="24"/>
      <c r="B6" s="24"/>
      <c r="C6" s="24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8">
      <c r="A7" s="24" t="s">
        <v>783</v>
      </c>
      <c r="B7" s="24"/>
      <c r="C7" s="24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8">
      <c r="A8" s="58"/>
      <c r="B8" s="58"/>
      <c r="D8" s="46">
        <v>8</v>
      </c>
      <c r="E8" s="61">
        <f>'acast undetect %'!B10</f>
        <v>0.4</v>
      </c>
      <c r="F8" s="46">
        <f>F10+F15</f>
        <v>1289</v>
      </c>
      <c r="G8" s="61">
        <f>'acast undetect %'!C10</f>
        <v>0.46483952398124773</v>
      </c>
      <c r="H8" s="46">
        <f>H10+H15</f>
        <v>20400</v>
      </c>
      <c r="I8" s="61">
        <f>'acast undetect %'!D10</f>
        <v>0.47882827903483238</v>
      </c>
      <c r="J8" s="46">
        <f>J10+J15</f>
        <v>45928</v>
      </c>
      <c r="K8" s="61">
        <f>'acast undetect %'!E10</f>
        <v>0.51164707848270485</v>
      </c>
      <c r="L8" s="46">
        <f>L10+L15</f>
        <v>86697</v>
      </c>
      <c r="M8" s="61">
        <f>'acast undetect %'!F10</f>
        <v>0.55551853394418993</v>
      </c>
      <c r="N8" s="46">
        <f>N10+N15</f>
        <v>137337</v>
      </c>
      <c r="O8" s="61">
        <f>'acast undetect %'!G10</f>
        <v>0.60119243043061443</v>
      </c>
      <c r="P8" s="46">
        <f>P10+P15</f>
        <v>165404</v>
      </c>
      <c r="Q8" s="61">
        <f>'acast undetect %'!H10</f>
        <v>0.64266009775657218</v>
      </c>
      <c r="R8" s="46">
        <f>R10+R15</f>
        <v>191991</v>
      </c>
      <c r="S8" s="61">
        <f>'acast undetect %'!I10</f>
        <v>0.69226608782816579</v>
      </c>
      <c r="T8" s="46">
        <f>T10+T15</f>
        <v>246036</v>
      </c>
      <c r="U8" s="61">
        <f>'acast undetect %'!J10</f>
        <v>0.71892422595462679</v>
      </c>
      <c r="V8" s="46">
        <f>V10+V15</f>
        <v>279262</v>
      </c>
      <c r="W8" s="61">
        <f>'acast undetect %'!K10</f>
        <v>0.74843084179776487</v>
      </c>
      <c r="X8" s="46">
        <f>X10+X15</f>
        <v>298617</v>
      </c>
      <c r="Y8" s="61">
        <f>'acast undetect %'!L10</f>
        <v>0.7632344371402574</v>
      </c>
      <c r="Z8" s="46">
        <f>Z10+Z15</f>
        <v>321030</v>
      </c>
      <c r="AA8" s="61">
        <f>'acast undetect %'!M10</f>
        <v>0.77146193996135837</v>
      </c>
      <c r="AB8" s="45"/>
    </row>
    <row r="9" spans="1:28" ht="12" customHeight="1">
      <c r="D9" s="46"/>
      <c r="E9" s="44"/>
      <c r="F9" s="46"/>
      <c r="G9" s="44"/>
      <c r="H9" s="46"/>
      <c r="I9" s="44"/>
      <c r="J9" s="46"/>
      <c r="K9" s="44"/>
      <c r="L9" s="46"/>
      <c r="M9" s="44"/>
      <c r="N9" s="46"/>
      <c r="O9" s="44"/>
      <c r="P9" s="46"/>
      <c r="Q9" s="44"/>
      <c r="R9" s="46"/>
      <c r="S9" s="44"/>
      <c r="T9" s="46"/>
      <c r="U9" s="44"/>
      <c r="V9" s="46"/>
      <c r="W9" s="44"/>
      <c r="X9" s="46"/>
      <c r="Y9" s="44"/>
      <c r="Z9" s="46"/>
      <c r="AA9" s="44"/>
      <c r="AB9" s="45"/>
    </row>
    <row r="10" spans="1:28">
      <c r="B10" s="17" t="s">
        <v>0</v>
      </c>
      <c r="C10" s="18" t="s">
        <v>775</v>
      </c>
      <c r="D10" s="47">
        <f>SUM(D11:D13)</f>
        <v>7</v>
      </c>
      <c r="E10" s="62">
        <f>'acast undetect %'!B9</f>
        <v>0.53846153846153844</v>
      </c>
      <c r="F10" s="47">
        <f>SUM(F11:F13)</f>
        <v>814</v>
      </c>
      <c r="G10" s="62">
        <f>'acast undetect %'!C9</f>
        <v>0.45424107142857145</v>
      </c>
      <c r="H10" s="47">
        <f>SUM(H11:H13)</f>
        <v>12680</v>
      </c>
      <c r="I10" s="62">
        <f>'acast undetect %'!D9</f>
        <v>0.48640147301392461</v>
      </c>
      <c r="J10" s="47">
        <f>SUM(J11:J13)</f>
        <v>28333</v>
      </c>
      <c r="K10" s="62">
        <f>'acast undetect %'!E9</f>
        <v>0.5257854399020172</v>
      </c>
      <c r="L10" s="47">
        <f>SUM(L11:L13)</f>
        <v>53307</v>
      </c>
      <c r="M10" s="62">
        <f>'acast undetect %'!F9</f>
        <v>0.57150974548105582</v>
      </c>
      <c r="N10" s="47">
        <f>SUM(N11:N13)</f>
        <v>83640</v>
      </c>
      <c r="O10" s="62">
        <f>'acast undetect %'!G9</f>
        <v>0.61867108504138524</v>
      </c>
      <c r="P10" s="47">
        <f>SUM(P11:P13)</f>
        <v>100156</v>
      </c>
      <c r="Q10" s="62">
        <f>'acast undetect %'!H9</f>
        <v>0.66103898675361195</v>
      </c>
      <c r="R10" s="47">
        <f>SUM(R11:R13)</f>
        <v>114147</v>
      </c>
      <c r="S10" s="62">
        <f>'acast undetect %'!I9</f>
        <v>0.70965756490599818</v>
      </c>
      <c r="T10" s="47">
        <f>SUM(T11:T13)</f>
        <v>145742</v>
      </c>
      <c r="U10" s="62">
        <f>'acast undetect %'!J9</f>
        <v>0.73453856350138347</v>
      </c>
      <c r="V10" s="47">
        <f>SUM(V11:V13)</f>
        <v>164667</v>
      </c>
      <c r="W10" s="62">
        <f>'acast undetect %'!K9</f>
        <v>0.7651172299714708</v>
      </c>
      <c r="X10" s="47">
        <f>SUM(X11:X13)</f>
        <v>176157</v>
      </c>
      <c r="Y10" s="62">
        <f>'acast undetect %'!L9</f>
        <v>0.78124639660815498</v>
      </c>
      <c r="Z10" s="47">
        <f>SUM(Z11:Z13)</f>
        <v>188288</v>
      </c>
      <c r="AA10" s="62">
        <f>'acast undetect %'!M9</f>
        <v>0.78681509711496678</v>
      </c>
      <c r="AB10" s="45"/>
    </row>
    <row r="11" spans="1:28">
      <c r="B11" s="20"/>
      <c r="C11" s="5" t="s">
        <v>423</v>
      </c>
      <c r="D11" s="48">
        <v>0</v>
      </c>
      <c r="E11" s="61">
        <f>'acast undetect %'!B6</f>
        <v>0</v>
      </c>
      <c r="F11" s="48">
        <v>9</v>
      </c>
      <c r="G11" s="61">
        <f>'acast undetect %'!C6</f>
        <v>0.36</v>
      </c>
      <c r="H11" s="48">
        <v>114</v>
      </c>
      <c r="I11" s="61">
        <f>'acast undetect %'!D6</f>
        <v>0.32758620689655171</v>
      </c>
      <c r="J11" s="48">
        <v>222</v>
      </c>
      <c r="K11" s="61">
        <f>'acast undetect %'!E6</f>
        <v>0.32034632034632032</v>
      </c>
      <c r="L11" s="48">
        <v>403</v>
      </c>
      <c r="M11" s="61">
        <f>'acast undetect %'!F6</f>
        <v>0.32871125611745516</v>
      </c>
      <c r="N11" s="54">
        <v>628</v>
      </c>
      <c r="O11" s="61">
        <f>'acast undetect %'!G6</f>
        <v>0.34619625137816978</v>
      </c>
      <c r="P11" s="54">
        <v>872</v>
      </c>
      <c r="Q11" s="61">
        <f>'acast undetect %'!H6</f>
        <v>0.39890210430009149</v>
      </c>
      <c r="R11" s="54">
        <v>1108</v>
      </c>
      <c r="S11" s="61">
        <f>'acast undetect %'!I6</f>
        <v>0.44284572342126299</v>
      </c>
      <c r="T11" s="54">
        <v>1611</v>
      </c>
      <c r="U11" s="61">
        <f>'acast undetect %'!J6</f>
        <v>0.47146619841966636</v>
      </c>
      <c r="V11" s="54">
        <v>2145</v>
      </c>
      <c r="W11" s="61">
        <f>'acast undetect %'!K6</f>
        <v>0.53451283329180166</v>
      </c>
      <c r="X11" s="54">
        <v>2768</v>
      </c>
      <c r="Y11" s="61">
        <f>'acast undetect %'!L6</f>
        <v>0.560664371075552</v>
      </c>
      <c r="Z11" s="54">
        <v>3329</v>
      </c>
      <c r="AA11" s="61">
        <f>'acast undetect %'!M6</f>
        <v>0.57287902254345202</v>
      </c>
      <c r="AB11" s="45"/>
    </row>
    <row r="12" spans="1:28">
      <c r="B12" s="20"/>
      <c r="C12" s="5" t="s">
        <v>424</v>
      </c>
      <c r="D12" s="48">
        <v>7</v>
      </c>
      <c r="E12" s="61">
        <f>'acast undetect %'!B7</f>
        <v>0.53846153846153844</v>
      </c>
      <c r="F12" s="48">
        <v>713</v>
      </c>
      <c r="G12" s="61">
        <f>'acast undetect %'!C7</f>
        <v>0.44451371571072318</v>
      </c>
      <c r="H12" s="48">
        <v>10850</v>
      </c>
      <c r="I12" s="61">
        <f>'acast undetect %'!D7</f>
        <v>0.47652509991655323</v>
      </c>
      <c r="J12" s="48">
        <v>24180</v>
      </c>
      <c r="K12" s="61">
        <f>'acast undetect %'!E7</f>
        <v>0.51703123997690681</v>
      </c>
      <c r="L12" s="48">
        <v>44965</v>
      </c>
      <c r="M12" s="61">
        <f>'acast undetect %'!F7</f>
        <v>0.56340763573030606</v>
      </c>
      <c r="N12" s="54">
        <v>69345</v>
      </c>
      <c r="O12" s="61">
        <f>'acast undetect %'!G7</f>
        <v>0.60913371163542451</v>
      </c>
      <c r="P12" s="54">
        <v>81556</v>
      </c>
      <c r="Q12" s="61">
        <f>'acast undetect %'!H7</f>
        <v>0.65100537209543652</v>
      </c>
      <c r="R12" s="54">
        <v>90990</v>
      </c>
      <c r="S12" s="61">
        <f>'acast undetect %'!I7</f>
        <v>0.69825264175702739</v>
      </c>
      <c r="T12" s="54">
        <v>113998</v>
      </c>
      <c r="U12" s="61">
        <f>'acast undetect %'!J7</f>
        <v>0.72243909858298061</v>
      </c>
      <c r="V12" s="54">
        <v>125946</v>
      </c>
      <c r="W12" s="61">
        <f>'acast undetect %'!K7</f>
        <v>0.75088087473394904</v>
      </c>
      <c r="X12" s="54">
        <v>131693</v>
      </c>
      <c r="Y12" s="61">
        <f>'acast undetect %'!L7</f>
        <v>0.76645016354133932</v>
      </c>
      <c r="Z12" s="54">
        <v>137937</v>
      </c>
      <c r="AA12" s="61">
        <f>'acast undetect %'!M7</f>
        <v>0.76929554999079774</v>
      </c>
      <c r="AB12" s="45"/>
    </row>
    <row r="13" spans="1:28">
      <c r="B13" s="20"/>
      <c r="C13" s="5" t="s">
        <v>425</v>
      </c>
      <c r="D13" s="48">
        <v>0</v>
      </c>
      <c r="E13" s="61">
        <f>'acast undetect %'!B8</f>
        <v>0</v>
      </c>
      <c r="F13" s="48">
        <v>92</v>
      </c>
      <c r="G13" s="61">
        <f>'acast undetect %'!C8</f>
        <v>0.56441717791411039</v>
      </c>
      <c r="H13" s="48">
        <v>1716</v>
      </c>
      <c r="I13" s="61">
        <f>'acast undetect %'!D8</f>
        <v>0.58130081300813008</v>
      </c>
      <c r="J13" s="48">
        <v>3931</v>
      </c>
      <c r="K13" s="61">
        <f>'acast undetect %'!E8</f>
        <v>0.61163840049789953</v>
      </c>
      <c r="L13" s="48">
        <v>7939</v>
      </c>
      <c r="M13" s="61">
        <f>'acast undetect %'!F8</f>
        <v>0.64866410654465234</v>
      </c>
      <c r="N13" s="54">
        <v>13667</v>
      </c>
      <c r="O13" s="61">
        <f>'acast undetect %'!G8</f>
        <v>0.69954445411270927</v>
      </c>
      <c r="P13" s="54">
        <v>17728</v>
      </c>
      <c r="Q13" s="61">
        <f>'acast undetect %'!H8</f>
        <v>0.73713097713097708</v>
      </c>
      <c r="R13" s="54">
        <v>22049</v>
      </c>
      <c r="S13" s="61">
        <f>'acast undetect %'!I8</f>
        <v>0.78648118423399327</v>
      </c>
      <c r="T13" s="54">
        <v>30133</v>
      </c>
      <c r="U13" s="61">
        <f>'acast undetect %'!J8</f>
        <v>0.81002688172043014</v>
      </c>
      <c r="V13" s="54">
        <v>36576</v>
      </c>
      <c r="W13" s="61">
        <f>'acast undetect %'!K8</f>
        <v>0.84133045038413767</v>
      </c>
      <c r="X13" s="54">
        <v>41696</v>
      </c>
      <c r="Y13" s="61">
        <f>'acast undetect %'!L8</f>
        <v>0.85577653264372067</v>
      </c>
      <c r="Z13" s="54">
        <v>47022</v>
      </c>
      <c r="AA13" s="61">
        <f>'acast undetect %'!M8</f>
        <v>0.86772467244879126</v>
      </c>
      <c r="AB13" s="45"/>
    </row>
    <row r="14" spans="1:28" ht="12" customHeight="1">
      <c r="D14" s="48"/>
      <c r="E14" s="61"/>
      <c r="F14" s="48"/>
      <c r="G14" s="61"/>
      <c r="H14" s="48"/>
      <c r="I14" s="61"/>
      <c r="J14" s="48"/>
      <c r="K14" s="61"/>
      <c r="L14" s="48"/>
      <c r="M14" s="61"/>
      <c r="N14" s="48"/>
      <c r="O14" s="61"/>
      <c r="P14" s="48"/>
      <c r="Q14" s="61"/>
      <c r="R14" s="52"/>
      <c r="S14" s="61"/>
      <c r="T14" s="48"/>
      <c r="U14" s="61"/>
      <c r="V14" s="48"/>
      <c r="W14" s="61"/>
      <c r="X14" s="48"/>
      <c r="Y14" s="61"/>
      <c r="Z14" s="48"/>
      <c r="AA14" s="61"/>
      <c r="AB14" s="45"/>
    </row>
    <row r="15" spans="1:28">
      <c r="B15" s="17" t="s">
        <v>1</v>
      </c>
      <c r="C15" s="18" t="s">
        <v>775</v>
      </c>
      <c r="D15" s="47">
        <f>SUM(D16:D18)</f>
        <v>1</v>
      </c>
      <c r="E15" s="63">
        <f>'acast undetect %'!B5</f>
        <v>0.14285714285714285</v>
      </c>
      <c r="F15" s="47">
        <f>SUM(F16:F18)</f>
        <v>475</v>
      </c>
      <c r="G15" s="63">
        <f>'acast undetect %'!C5</f>
        <v>0.48419979612640163</v>
      </c>
      <c r="H15" s="47">
        <f>SUM(H16:H18)</f>
        <v>7720</v>
      </c>
      <c r="I15" s="63">
        <f>'acast undetect %'!D5</f>
        <v>0.466888418506199</v>
      </c>
      <c r="J15" s="47">
        <f>SUM(J16:J18)</f>
        <v>17595</v>
      </c>
      <c r="K15" s="63">
        <f>'acast undetect %'!E5</f>
        <v>0.49041195161380235</v>
      </c>
      <c r="L15" s="47">
        <f>SUM(L16:L18)</f>
        <v>33390</v>
      </c>
      <c r="M15" s="63">
        <f>'acast undetect %'!F5</f>
        <v>0.5317641063209696</v>
      </c>
      <c r="N15" s="47">
        <f>SUM(N16:N18)</f>
        <v>53697</v>
      </c>
      <c r="O15" s="63">
        <f>'acast undetect %'!G5</f>
        <v>0.57585149279341108</v>
      </c>
      <c r="P15" s="47">
        <f>SUM(P16:P18)</f>
        <v>65248</v>
      </c>
      <c r="Q15" s="63">
        <f>'acast undetect %'!H5</f>
        <v>0.61635540945201728</v>
      </c>
      <c r="R15" s="47">
        <f>SUM(R16:R18)</f>
        <v>77844</v>
      </c>
      <c r="S15" s="63">
        <f>'acast undetect %'!I5</f>
        <v>0.66825193795122284</v>
      </c>
      <c r="T15" s="47">
        <f>SUM(T16:T18)</f>
        <v>100294</v>
      </c>
      <c r="U15" s="63">
        <f>'acast undetect %'!J5</f>
        <v>0.69738205333240622</v>
      </c>
      <c r="V15" s="47">
        <f>SUM(V16:V18)</f>
        <v>114595</v>
      </c>
      <c r="W15" s="63">
        <f>'acast undetect %'!K5</f>
        <v>0.7256889913369472</v>
      </c>
      <c r="X15" s="47">
        <f>SUM(X16:X18)</f>
        <v>122460</v>
      </c>
      <c r="Y15" s="63">
        <f>'acast undetect %'!L5</f>
        <v>0.73873439102370753</v>
      </c>
      <c r="Z15" s="47">
        <f>SUM(Z16:Z18)</f>
        <v>132742</v>
      </c>
      <c r="AA15" s="63">
        <f>'acast undetect %'!M5</f>
        <v>0.75068428077001381</v>
      </c>
      <c r="AB15" s="45"/>
    </row>
    <row r="16" spans="1:28">
      <c r="B16" s="20"/>
      <c r="C16" s="5" t="s">
        <v>423</v>
      </c>
      <c r="D16" s="48">
        <v>0</v>
      </c>
      <c r="E16" s="61">
        <f>'acast undetect %'!B2</f>
        <v>0</v>
      </c>
      <c r="F16" s="51">
        <v>16</v>
      </c>
      <c r="G16" s="61">
        <f>'acast undetect %'!C2</f>
        <v>0.42105263157894735</v>
      </c>
      <c r="H16" s="51">
        <v>217</v>
      </c>
      <c r="I16" s="61">
        <f>'acast undetect %'!D2</f>
        <v>0.3677966101694915</v>
      </c>
      <c r="J16" s="48">
        <v>448</v>
      </c>
      <c r="K16" s="61">
        <f>'acast undetect %'!E2</f>
        <v>0.37583892617449666</v>
      </c>
      <c r="L16" s="48">
        <v>745</v>
      </c>
      <c r="M16" s="61">
        <f>'acast undetect %'!F2</f>
        <v>0.37456008044243339</v>
      </c>
      <c r="N16" s="48">
        <v>1100</v>
      </c>
      <c r="O16" s="61">
        <f>'acast undetect %'!G2</f>
        <v>0.38650737877723118</v>
      </c>
      <c r="P16" s="54">
        <v>1319</v>
      </c>
      <c r="Q16" s="61">
        <f>'acast undetect %'!H2</f>
        <v>0.40672217082947887</v>
      </c>
      <c r="R16" s="54">
        <v>1685</v>
      </c>
      <c r="S16" s="61">
        <f>'acast undetect %'!I2</f>
        <v>0.45113788487282463</v>
      </c>
      <c r="T16" s="54">
        <v>2300</v>
      </c>
      <c r="U16" s="61">
        <f>'acast undetect %'!J2</f>
        <v>0.47916666666666669</v>
      </c>
      <c r="V16" s="54">
        <v>2931</v>
      </c>
      <c r="W16" s="61">
        <f>'acast undetect %'!K2</f>
        <v>0.52536296827388418</v>
      </c>
      <c r="X16" s="54">
        <v>3446</v>
      </c>
      <c r="Y16" s="61">
        <f>'acast undetect %'!L2</f>
        <v>0.55357429718875506</v>
      </c>
      <c r="Z16" s="54">
        <v>3999</v>
      </c>
      <c r="AA16" s="61">
        <f>'acast undetect %'!M2</f>
        <v>0.56522968197879864</v>
      </c>
      <c r="AB16" s="45"/>
    </row>
    <row r="17" spans="2:28">
      <c r="B17" s="20"/>
      <c r="C17" s="5" t="s">
        <v>424</v>
      </c>
      <c r="D17" s="48">
        <v>1</v>
      </c>
      <c r="E17" s="61">
        <f>'acast undetect %'!B3</f>
        <v>0.14285714285714285</v>
      </c>
      <c r="F17" s="51">
        <v>423</v>
      </c>
      <c r="G17" s="61">
        <f>'acast undetect %'!C3</f>
        <v>0.48068181818181815</v>
      </c>
      <c r="H17" s="51">
        <v>6554</v>
      </c>
      <c r="I17" s="61">
        <f>'acast undetect %'!D3</f>
        <v>0.45832167832167831</v>
      </c>
      <c r="J17" s="48">
        <v>14907</v>
      </c>
      <c r="K17" s="61">
        <f>'acast undetect %'!E3</f>
        <v>0.4823023165523489</v>
      </c>
      <c r="L17" s="48">
        <v>27941</v>
      </c>
      <c r="M17" s="61">
        <f>'acast undetect %'!F3</f>
        <v>0.52366137526472623</v>
      </c>
      <c r="N17" s="48">
        <v>44218</v>
      </c>
      <c r="O17" s="61">
        <f>'acast undetect %'!G3</f>
        <v>0.56562116250511663</v>
      </c>
      <c r="P17" s="54">
        <v>52982</v>
      </c>
      <c r="Q17" s="61">
        <f>'acast undetect %'!H3</f>
        <v>0.60490712091977117</v>
      </c>
      <c r="R17" s="54">
        <v>61879</v>
      </c>
      <c r="S17" s="61">
        <f>'acast undetect %'!I3</f>
        <v>0.6547488043340246</v>
      </c>
      <c r="T17" s="54">
        <v>78168</v>
      </c>
      <c r="U17" s="61">
        <f>'acast undetect %'!J3</f>
        <v>0.68345996799888087</v>
      </c>
      <c r="V17" s="54">
        <v>87369</v>
      </c>
      <c r="W17" s="61">
        <f>'acast undetect %'!K3</f>
        <v>0.71033439839996093</v>
      </c>
      <c r="X17" s="54">
        <v>91064</v>
      </c>
      <c r="Y17" s="61">
        <f>'acast undetect %'!L3</f>
        <v>0.72188795611469159</v>
      </c>
      <c r="Z17" s="54">
        <v>96704</v>
      </c>
      <c r="AA17" s="61">
        <f>'acast undetect %'!M3</f>
        <v>0.7319572802894404</v>
      </c>
      <c r="AB17" s="45"/>
    </row>
    <row r="18" spans="2:28">
      <c r="B18" s="20"/>
      <c r="C18" s="5" t="s">
        <v>425</v>
      </c>
      <c r="D18" s="48">
        <v>0</v>
      </c>
      <c r="E18" s="61">
        <f>'acast undetect %'!B4</f>
        <v>0</v>
      </c>
      <c r="F18" s="51">
        <v>36</v>
      </c>
      <c r="G18" s="61">
        <f>'acast undetect %'!C4</f>
        <v>0.5714285714285714</v>
      </c>
      <c r="H18" s="51">
        <v>949</v>
      </c>
      <c r="I18" s="61">
        <f>'acast undetect %'!D4</f>
        <v>0.57689969604863223</v>
      </c>
      <c r="J18" s="48">
        <v>2240</v>
      </c>
      <c r="K18" s="61">
        <f>'acast undetect %'!E4</f>
        <v>0.59290629962943353</v>
      </c>
      <c r="L18" s="48">
        <v>4704</v>
      </c>
      <c r="M18" s="61">
        <f>'acast undetect %'!F4</f>
        <v>0.63183344526527874</v>
      </c>
      <c r="N18" s="48">
        <v>8379</v>
      </c>
      <c r="O18" s="61">
        <f>'acast undetect %'!G4</f>
        <v>0.68534271225257648</v>
      </c>
      <c r="P18" s="54">
        <v>10947</v>
      </c>
      <c r="Q18" s="61">
        <f>'acast undetect %'!H4</f>
        <v>0.72829485729492383</v>
      </c>
      <c r="R18" s="54">
        <v>14280</v>
      </c>
      <c r="S18" s="61">
        <f>'acast undetect %'!I4</f>
        <v>0.78263729036501151</v>
      </c>
      <c r="T18" s="54">
        <v>19826</v>
      </c>
      <c r="U18" s="61">
        <f>'acast undetect %'!J4</f>
        <v>0.80449602337282911</v>
      </c>
      <c r="V18" s="54">
        <v>24295</v>
      </c>
      <c r="W18" s="61">
        <f>'acast undetect %'!K4</f>
        <v>0.82816334878647391</v>
      </c>
      <c r="X18" s="54">
        <v>27950</v>
      </c>
      <c r="Y18" s="61">
        <f>'acast undetect %'!L4</f>
        <v>0.83687645966824364</v>
      </c>
      <c r="Z18" s="54">
        <v>32039</v>
      </c>
      <c r="AA18" s="61">
        <f>'acast undetect %'!M4</f>
        <v>0.85128600276331168</v>
      </c>
      <c r="AB18" s="45"/>
    </row>
    <row r="19" spans="2:28" ht="12" customHeight="1">
      <c r="D19" s="48"/>
      <c r="E19" s="61"/>
      <c r="F19" s="51"/>
      <c r="G19" s="61"/>
      <c r="H19" s="51"/>
      <c r="I19" s="61"/>
      <c r="J19" s="48"/>
      <c r="K19" s="61"/>
      <c r="L19" s="48"/>
      <c r="M19" s="61"/>
      <c r="N19" s="48"/>
      <c r="O19" s="61"/>
      <c r="P19" s="48"/>
      <c r="Q19" s="61"/>
      <c r="R19" s="52"/>
      <c r="S19" s="61"/>
      <c r="T19" s="48"/>
      <c r="U19" s="61"/>
      <c r="V19" s="48"/>
      <c r="W19" s="61"/>
      <c r="X19" s="48"/>
      <c r="Y19" s="61"/>
      <c r="Z19" s="48"/>
      <c r="AA19" s="61"/>
      <c r="AB19" s="45"/>
    </row>
    <row r="20" spans="2:28">
      <c r="B20" s="17" t="s">
        <v>3</v>
      </c>
      <c r="C20" s="18" t="s">
        <v>775</v>
      </c>
      <c r="D20" s="47">
        <f>SUM(D21:D23)</f>
        <v>8</v>
      </c>
      <c r="E20" s="62">
        <f>'acast undetect %'!B29</f>
        <v>0.4</v>
      </c>
      <c r="F20" s="47">
        <f>SUM(F21:F23)</f>
        <v>243</v>
      </c>
      <c r="G20" s="62">
        <f>'acast undetect %'!C29</f>
        <v>0.40365448504983387</v>
      </c>
      <c r="H20" s="47">
        <f>SUM(H21:H23)</f>
        <v>9027</v>
      </c>
      <c r="I20" s="62">
        <f>'acast undetect %'!D29</f>
        <v>0.46506955177743431</v>
      </c>
      <c r="J20" s="47">
        <f>SUM(J21:J23)</f>
        <v>24963</v>
      </c>
      <c r="K20" s="62">
        <f>'acast undetect %'!E29</f>
        <v>0.51404390263992417</v>
      </c>
      <c r="L20" s="47">
        <f>SUM(L21:L23)</f>
        <v>54176</v>
      </c>
      <c r="M20" s="62">
        <f>'acast undetect %'!F29</f>
        <v>0.55812420159063747</v>
      </c>
      <c r="N20" s="47">
        <f>SUM(N21:N23)</f>
        <v>90630</v>
      </c>
      <c r="O20" s="62">
        <f>'acast undetect %'!G29</f>
        <v>0.59907194415800746</v>
      </c>
      <c r="P20" s="47">
        <f>SUM(P21:P23)</f>
        <v>111143</v>
      </c>
      <c r="Q20" s="62">
        <f>'acast undetect %'!H29</f>
        <v>0.64300632343837683</v>
      </c>
      <c r="R20" s="47">
        <f>SUM(R21:R23)</f>
        <v>121118</v>
      </c>
      <c r="S20" s="62">
        <f>'acast undetect %'!I29</f>
        <v>0.68990305198282054</v>
      </c>
      <c r="T20" s="47">
        <f>SUM(T21:T23)</f>
        <v>151778</v>
      </c>
      <c r="U20" s="62">
        <f>'acast undetect %'!J29</f>
        <v>0.71823094613906735</v>
      </c>
      <c r="V20" s="47">
        <f>SUM(V21:V23)</f>
        <v>166876</v>
      </c>
      <c r="W20" s="62">
        <f>'acast undetect %'!K29</f>
        <v>0.75225619156666701</v>
      </c>
      <c r="X20" s="47">
        <f>SUM(X21:X23)</f>
        <v>177364</v>
      </c>
      <c r="Y20" s="62">
        <f>'acast undetect %'!L29</f>
        <v>0.76928815558909769</v>
      </c>
      <c r="Z20" s="47">
        <f>SUM(Z21:Z23)</f>
        <v>186317</v>
      </c>
      <c r="AA20" s="62">
        <f>'acast undetect %'!M29</f>
        <v>0.7785071408873252</v>
      </c>
      <c r="AB20" s="45"/>
    </row>
    <row r="21" spans="2:28">
      <c r="C21" s="5" t="s">
        <v>423</v>
      </c>
      <c r="D21" s="48" t="s">
        <v>427</v>
      </c>
      <c r="E21" s="61">
        <f>'acast undetect %'!B26</f>
        <v>0</v>
      </c>
      <c r="F21" s="48">
        <v>4</v>
      </c>
      <c r="G21" s="61">
        <f>'acast undetect %'!C26</f>
        <v>0.36363636363636365</v>
      </c>
      <c r="H21" s="48">
        <v>103</v>
      </c>
      <c r="I21" s="61">
        <f>'acast undetect %'!D26</f>
        <v>0.28770949720670391</v>
      </c>
      <c r="J21" s="48">
        <v>304</v>
      </c>
      <c r="K21" s="61">
        <f>'acast undetect %'!E26</f>
        <v>0.33665559246954596</v>
      </c>
      <c r="L21" s="48">
        <v>683</v>
      </c>
      <c r="M21" s="61">
        <f>'acast undetect %'!F26</f>
        <v>0.34652460679857938</v>
      </c>
      <c r="N21" s="54">
        <v>1062</v>
      </c>
      <c r="O21" s="61">
        <f>'acast undetect %'!G26</f>
        <v>0.34842519685039369</v>
      </c>
      <c r="P21" s="48">
        <v>1365</v>
      </c>
      <c r="Q21" s="61">
        <f>'acast undetect %'!H26</f>
        <v>0.38256726457399104</v>
      </c>
      <c r="R21" s="52">
        <v>1696</v>
      </c>
      <c r="S21" s="61">
        <f>'acast undetect %'!I26</f>
        <v>0.43210191082802546</v>
      </c>
      <c r="T21" s="54">
        <v>2348</v>
      </c>
      <c r="U21" s="61">
        <f>'acast undetect %'!J26</f>
        <v>0.45761060222178912</v>
      </c>
      <c r="V21" s="54">
        <v>3054</v>
      </c>
      <c r="W21" s="61">
        <f>'acast undetect %'!K26</f>
        <v>0.52819093739190592</v>
      </c>
      <c r="X21" s="54">
        <v>3712</v>
      </c>
      <c r="Y21" s="61">
        <f>'acast undetect %'!L26</f>
        <v>0.56064038664854254</v>
      </c>
      <c r="Z21" s="54">
        <v>4332</v>
      </c>
      <c r="AA21" s="61">
        <f>'acast undetect %'!M26</f>
        <v>0.57821676454885207</v>
      </c>
      <c r="AB21" s="45"/>
    </row>
    <row r="22" spans="2:28">
      <c r="B22" s="20"/>
      <c r="C22" s="5" t="s">
        <v>424</v>
      </c>
      <c r="D22" s="48">
        <v>8</v>
      </c>
      <c r="E22" s="61">
        <f>'acast undetect %'!B27</f>
        <v>0.4</v>
      </c>
      <c r="F22" s="48">
        <v>207</v>
      </c>
      <c r="G22" s="61">
        <f>'acast undetect %'!C27</f>
        <v>0.39655172413793105</v>
      </c>
      <c r="H22" s="48">
        <v>7550</v>
      </c>
      <c r="I22" s="61">
        <f>'acast undetect %'!D27</f>
        <v>0.45348068953090276</v>
      </c>
      <c r="J22" s="48">
        <v>21087</v>
      </c>
      <c r="K22" s="61">
        <f>'acast undetect %'!E27</f>
        <v>0.50562282699916072</v>
      </c>
      <c r="L22" s="48">
        <v>45203</v>
      </c>
      <c r="M22" s="61">
        <f>'acast undetect %'!F27</f>
        <v>0.55049748517287156</v>
      </c>
      <c r="N22" s="54">
        <v>74447</v>
      </c>
      <c r="O22" s="61">
        <f>'acast undetect %'!G27</f>
        <v>0.58990348805882631</v>
      </c>
      <c r="P22" s="48">
        <v>89725</v>
      </c>
      <c r="Q22" s="61">
        <f>'acast undetect %'!H27</f>
        <v>0.63249423723556486</v>
      </c>
      <c r="R22" s="52">
        <v>95628</v>
      </c>
      <c r="S22" s="61">
        <f>'acast undetect %'!I27</f>
        <v>0.6779723502304148</v>
      </c>
      <c r="T22" s="54">
        <v>117038</v>
      </c>
      <c r="U22" s="61">
        <f>'acast undetect %'!J27</f>
        <v>0.70517138536250312</v>
      </c>
      <c r="V22" s="54">
        <v>125513</v>
      </c>
      <c r="W22" s="61">
        <f>'acast undetect %'!K27</f>
        <v>0.73675158487907955</v>
      </c>
      <c r="X22" s="54">
        <v>129943</v>
      </c>
      <c r="Y22" s="61">
        <f>'acast undetect %'!L27</f>
        <v>0.75341941543795765</v>
      </c>
      <c r="Z22" s="54">
        <v>133350</v>
      </c>
      <c r="AA22" s="61">
        <f>'acast undetect %'!M27</f>
        <v>0.75956505146359388</v>
      </c>
      <c r="AB22" s="45"/>
    </row>
    <row r="23" spans="2:28">
      <c r="B23" s="20"/>
      <c r="C23" s="5" t="s">
        <v>425</v>
      </c>
      <c r="D23" s="48" t="s">
        <v>427</v>
      </c>
      <c r="E23" s="61">
        <f>'acast undetect %'!B28</f>
        <v>0</v>
      </c>
      <c r="F23" s="48">
        <v>32</v>
      </c>
      <c r="G23" s="61">
        <f>'acast undetect %'!C28</f>
        <v>0.46376811594202899</v>
      </c>
      <c r="H23" s="48">
        <v>1374</v>
      </c>
      <c r="I23" s="61">
        <f>'acast undetect %'!D28</f>
        <v>0.57178526841448185</v>
      </c>
      <c r="J23" s="48">
        <v>3572</v>
      </c>
      <c r="K23" s="61">
        <f>'acast undetect %'!E28</f>
        <v>0.59993281827342959</v>
      </c>
      <c r="L23" s="48">
        <v>8290</v>
      </c>
      <c r="M23" s="61">
        <f>'acast undetect %'!F28</f>
        <v>0.6384781269254467</v>
      </c>
      <c r="N23" s="54">
        <v>15121</v>
      </c>
      <c r="O23" s="61">
        <f>'acast undetect %'!G28</f>
        <v>0.68625760188799123</v>
      </c>
      <c r="P23" s="48">
        <v>20053</v>
      </c>
      <c r="Q23" s="61">
        <f>'acast undetect %'!H28</f>
        <v>0.73127415943403107</v>
      </c>
      <c r="R23" s="52">
        <v>23794</v>
      </c>
      <c r="S23" s="61">
        <f>'acast undetect %'!I28</f>
        <v>0.77801392930713142</v>
      </c>
      <c r="T23" s="54">
        <v>32392</v>
      </c>
      <c r="U23" s="61">
        <f>'acast undetect %'!J28</f>
        <v>0.80537046245648936</v>
      </c>
      <c r="V23" s="54">
        <v>38309</v>
      </c>
      <c r="W23" s="61">
        <f>'acast undetect %'!K28</f>
        <v>0.83841810382561499</v>
      </c>
      <c r="X23" s="54">
        <v>43709</v>
      </c>
      <c r="Y23" s="61">
        <f>'acast undetect %'!L28</f>
        <v>0.84931214052541582</v>
      </c>
      <c r="Z23" s="54">
        <v>48635</v>
      </c>
      <c r="AA23" s="61">
        <f>'acast undetect %'!M28</f>
        <v>0.86426883229968188</v>
      </c>
      <c r="AB23" s="45"/>
    </row>
    <row r="24" spans="2:28" ht="12" customHeight="1">
      <c r="B24" s="20"/>
      <c r="D24" s="48"/>
      <c r="E24" s="61"/>
      <c r="F24" s="48"/>
      <c r="G24" s="61"/>
      <c r="H24" s="48"/>
      <c r="I24" s="61"/>
      <c r="J24" s="48"/>
      <c r="K24" s="61"/>
      <c r="L24" s="48"/>
      <c r="M24" s="61"/>
      <c r="N24" s="48"/>
      <c r="O24" s="61"/>
      <c r="P24" s="48"/>
      <c r="Q24" s="61"/>
      <c r="R24" s="52"/>
      <c r="S24" s="61"/>
      <c r="T24" s="48"/>
      <c r="U24" s="61"/>
      <c r="V24" s="48"/>
      <c r="W24" s="61"/>
      <c r="X24" s="48"/>
      <c r="Y24" s="61"/>
      <c r="Z24" s="48"/>
      <c r="AA24" s="61"/>
      <c r="AB24" s="45"/>
    </row>
    <row r="25" spans="2:28">
      <c r="B25" s="17" t="s">
        <v>4</v>
      </c>
      <c r="C25" s="18" t="s">
        <v>775</v>
      </c>
      <c r="D25" s="47">
        <f>SUM(D26:D28)</f>
        <v>0</v>
      </c>
      <c r="E25" s="62">
        <f>'acast undetect %'!B33</f>
        <v>0</v>
      </c>
      <c r="F25" s="47">
        <f>SUM(F26:F28)</f>
        <v>2</v>
      </c>
      <c r="G25" s="62">
        <f>'acast undetect %'!C33</f>
        <v>0.4</v>
      </c>
      <c r="H25" s="47">
        <f>SUM(H26:H28)</f>
        <v>4852</v>
      </c>
      <c r="I25" s="62">
        <f>'acast undetect %'!D33</f>
        <v>0.49764102564102564</v>
      </c>
      <c r="J25" s="47">
        <f>SUM(J26:J28)</f>
        <v>11476</v>
      </c>
      <c r="K25" s="62">
        <f>'acast undetect %'!E33</f>
        <v>0.53578598440636815</v>
      </c>
      <c r="L25" s="47">
        <f>SUM(L26:L28)</f>
        <v>15223</v>
      </c>
      <c r="M25" s="62">
        <f>'acast undetect %'!F33</f>
        <v>0.57551699368643905</v>
      </c>
      <c r="N25" s="47">
        <f>SUM(N26:N28)</f>
        <v>19856</v>
      </c>
      <c r="O25" s="62">
        <f>'acast undetect %'!G33</f>
        <v>0.61656937026456338</v>
      </c>
      <c r="P25" s="47">
        <f>SUM(P26:P28)</f>
        <v>24551</v>
      </c>
      <c r="Q25" s="62">
        <f>'acast undetect %'!H33</f>
        <v>0.6620018335760125</v>
      </c>
      <c r="R25" s="47">
        <f>SUM(R26:R28)</f>
        <v>38117</v>
      </c>
      <c r="S25" s="62">
        <f>'acast undetect %'!I33</f>
        <v>0.71080652680652678</v>
      </c>
      <c r="T25" s="47">
        <f>SUM(T26:T28)</f>
        <v>47519</v>
      </c>
      <c r="U25" s="62">
        <f>'acast undetect %'!J33</f>
        <v>0.7320864595048453</v>
      </c>
      <c r="V25" s="47">
        <f>SUM(V26:V28)</f>
        <v>55682</v>
      </c>
      <c r="W25" s="62">
        <f>'acast undetect %'!K33</f>
        <v>0.7569294346342591</v>
      </c>
      <c r="X25" s="47">
        <f>SUM(X26:X28)</f>
        <v>60204</v>
      </c>
      <c r="Y25" s="62">
        <f>'acast undetect %'!L33</f>
        <v>0.76939985686535117</v>
      </c>
      <c r="Z25" s="47">
        <f>SUM(Z26:Z28)</f>
        <v>66292</v>
      </c>
      <c r="AA25" s="62">
        <f>'acast undetect %'!M33</f>
        <v>0.78841145059048801</v>
      </c>
      <c r="AB25" s="45"/>
    </row>
    <row r="26" spans="2:28">
      <c r="B26" s="20"/>
      <c r="C26" s="5" t="s">
        <v>423</v>
      </c>
      <c r="D26" s="48" t="s">
        <v>427</v>
      </c>
      <c r="E26" s="61">
        <f>'acast undetect %'!B30</f>
        <v>0</v>
      </c>
      <c r="F26" s="48" t="s">
        <v>427</v>
      </c>
      <c r="G26" s="61">
        <f>'acast undetect %'!C30</f>
        <v>0</v>
      </c>
      <c r="H26" s="48">
        <v>110</v>
      </c>
      <c r="I26" s="61">
        <f>'acast undetect %'!D30</f>
        <v>0.4059040590405904</v>
      </c>
      <c r="J26" s="48">
        <v>227</v>
      </c>
      <c r="K26" s="61">
        <f>'acast undetect %'!E30</f>
        <v>0.41197822141560797</v>
      </c>
      <c r="L26" s="48">
        <v>241</v>
      </c>
      <c r="M26" s="61">
        <f>'acast undetect %'!F30</f>
        <v>0.39314845024469819</v>
      </c>
      <c r="N26" s="54">
        <v>316</v>
      </c>
      <c r="O26" s="61">
        <f>'acast undetect %'!G30</f>
        <v>0.40152477763659467</v>
      </c>
      <c r="P26" s="54">
        <v>397</v>
      </c>
      <c r="Q26" s="61">
        <f>'acast undetect %'!H30</f>
        <v>0.44808126410835214</v>
      </c>
      <c r="R26" s="54">
        <v>641</v>
      </c>
      <c r="S26" s="61">
        <f>'acast undetect %'!I30</f>
        <v>0.49081163859111793</v>
      </c>
      <c r="T26" s="54">
        <v>859</v>
      </c>
      <c r="U26" s="61">
        <f>'acast undetect %'!J30</f>
        <v>0.51840675920337964</v>
      </c>
      <c r="V26" s="54">
        <v>1141</v>
      </c>
      <c r="W26" s="61">
        <f>'acast undetect %'!K30</f>
        <v>0.54619435136428918</v>
      </c>
      <c r="X26" s="54">
        <v>1470</v>
      </c>
      <c r="Y26" s="61">
        <f>'acast undetect %'!L30</f>
        <v>0.57896809767625046</v>
      </c>
      <c r="Z26" s="54">
        <v>1739</v>
      </c>
      <c r="AA26" s="61">
        <f>'acast undetect %'!M30</f>
        <v>0.61297144871342968</v>
      </c>
      <c r="AB26" s="45"/>
    </row>
    <row r="27" spans="2:28">
      <c r="B27" s="20"/>
      <c r="C27" s="5" t="s">
        <v>424</v>
      </c>
      <c r="D27" s="48" t="s">
        <v>427</v>
      </c>
      <c r="E27" s="61">
        <f>'acast undetect %'!B31</f>
        <v>0</v>
      </c>
      <c r="F27" s="48">
        <v>2</v>
      </c>
      <c r="G27" s="61">
        <f>'acast undetect %'!C31</f>
        <v>0.4</v>
      </c>
      <c r="H27" s="48">
        <v>4138</v>
      </c>
      <c r="I27" s="61">
        <f>'acast undetect %'!D31</f>
        <v>0.49051683262209578</v>
      </c>
      <c r="J27" s="48">
        <v>9734</v>
      </c>
      <c r="K27" s="61">
        <f>'acast undetect %'!E31</f>
        <v>0.52593473092716658</v>
      </c>
      <c r="L27" s="48">
        <v>12781</v>
      </c>
      <c r="M27" s="61">
        <f>'acast undetect %'!F31</f>
        <v>0.56515586999778911</v>
      </c>
      <c r="N27" s="54">
        <v>16335</v>
      </c>
      <c r="O27" s="61">
        <f>'acast undetect %'!G31</f>
        <v>0.60370315618301429</v>
      </c>
      <c r="P27" s="54">
        <v>19908</v>
      </c>
      <c r="Q27" s="61">
        <f>'acast undetect %'!H31</f>
        <v>0.64946334779630055</v>
      </c>
      <c r="R27" s="54">
        <v>30201</v>
      </c>
      <c r="S27" s="61">
        <f>'acast undetect %'!I31</f>
        <v>0.69526681707260929</v>
      </c>
      <c r="T27" s="54">
        <v>36890</v>
      </c>
      <c r="U27" s="61">
        <f>'acast undetect %'!J31</f>
        <v>0.71672819117932773</v>
      </c>
      <c r="V27" s="54">
        <v>42186</v>
      </c>
      <c r="W27" s="61">
        <f>'acast undetect %'!K31</f>
        <v>0.74124964858026432</v>
      </c>
      <c r="X27" s="54">
        <v>44426</v>
      </c>
      <c r="Y27" s="61">
        <f>'acast undetect %'!L31</f>
        <v>0.75140382924024085</v>
      </c>
      <c r="Z27" s="54">
        <v>47977</v>
      </c>
      <c r="AA27" s="61">
        <f>'acast undetect %'!M31</f>
        <v>0.77024466992036988</v>
      </c>
      <c r="AB27" s="45"/>
    </row>
    <row r="28" spans="2:28">
      <c r="B28" s="20"/>
      <c r="C28" s="5" t="s">
        <v>425</v>
      </c>
      <c r="D28" s="48" t="s">
        <v>427</v>
      </c>
      <c r="E28" s="61">
        <f>'acast undetect %'!B32</f>
        <v>0</v>
      </c>
      <c r="F28" s="48" t="s">
        <v>427</v>
      </c>
      <c r="G28" s="61">
        <f>'acast undetect %'!C32</f>
        <v>0</v>
      </c>
      <c r="H28" s="48">
        <v>604</v>
      </c>
      <c r="I28" s="61">
        <f>'acast undetect %'!D32</f>
        <v>0.57909875359539786</v>
      </c>
      <c r="J28" s="48">
        <v>1515</v>
      </c>
      <c r="K28" s="61">
        <f>'acast undetect %'!E32</f>
        <v>0.64194915254237284</v>
      </c>
      <c r="L28" s="48">
        <v>2201</v>
      </c>
      <c r="M28" s="61">
        <f>'acast undetect %'!F32</f>
        <v>0.68290412659013344</v>
      </c>
      <c r="N28" s="54">
        <v>3205</v>
      </c>
      <c r="O28" s="61">
        <f>'acast undetect %'!G32</f>
        <v>0.73526038082128931</v>
      </c>
      <c r="P28" s="54">
        <v>4246</v>
      </c>
      <c r="Q28" s="61">
        <f>'acast undetect %'!H32</f>
        <v>0.76545880656210563</v>
      </c>
      <c r="R28" s="54">
        <v>7275</v>
      </c>
      <c r="S28" s="61">
        <f>'acast undetect %'!I32</f>
        <v>0.81916450850129485</v>
      </c>
      <c r="T28" s="54">
        <v>9770</v>
      </c>
      <c r="U28" s="61">
        <f>'acast undetect %'!J32</f>
        <v>0.82923103038533352</v>
      </c>
      <c r="V28" s="54">
        <v>12355</v>
      </c>
      <c r="W28" s="61">
        <f>'acast undetect %'!K32</f>
        <v>0.84844114819392935</v>
      </c>
      <c r="X28" s="54">
        <v>14308</v>
      </c>
      <c r="Y28" s="61">
        <f>'acast undetect %'!L32</f>
        <v>0.86270726560144706</v>
      </c>
      <c r="Z28" s="54">
        <v>16576</v>
      </c>
      <c r="AA28" s="61">
        <f>'acast undetect %'!M32</f>
        <v>0.87435383479269968</v>
      </c>
      <c r="AB28" s="45"/>
    </row>
    <row r="29" spans="2:28" ht="12" customHeight="1">
      <c r="B29" s="20"/>
      <c r="D29" s="48"/>
      <c r="E29" s="61"/>
      <c r="F29" s="48"/>
      <c r="G29" s="61"/>
      <c r="H29" s="48"/>
      <c r="I29" s="61"/>
      <c r="J29" s="48"/>
      <c r="K29" s="61"/>
      <c r="L29" s="48"/>
      <c r="M29" s="61"/>
      <c r="N29" s="48"/>
      <c r="O29" s="61"/>
      <c r="P29" s="48"/>
      <c r="Q29" s="61"/>
      <c r="R29" s="48"/>
      <c r="S29" s="61"/>
      <c r="T29" s="48"/>
      <c r="U29" s="61"/>
      <c r="V29" s="48"/>
      <c r="W29" s="61"/>
      <c r="X29" s="48"/>
      <c r="Y29" s="61"/>
      <c r="Z29" s="48"/>
      <c r="AA29" s="61"/>
      <c r="AB29" s="45"/>
    </row>
    <row r="30" spans="2:28">
      <c r="B30" s="17" t="s">
        <v>5</v>
      </c>
      <c r="C30" s="18" t="s">
        <v>775</v>
      </c>
      <c r="D30" s="49">
        <v>0</v>
      </c>
      <c r="E30" s="62">
        <f>'acast undetect %'!B17</f>
        <v>0</v>
      </c>
      <c r="F30" s="47">
        <f>SUM(F31:F33)</f>
        <v>667</v>
      </c>
      <c r="G30" s="62">
        <f>'acast undetect %'!C17</f>
        <v>0.56334459459459463</v>
      </c>
      <c r="H30" s="47">
        <f>SUM(H31:H33)</f>
        <v>3857</v>
      </c>
      <c r="I30" s="62">
        <f>'acast undetect %'!D17</f>
        <v>0.51709344416141578</v>
      </c>
      <c r="J30" s="47">
        <f>SUM(J31:J33)</f>
        <v>5659</v>
      </c>
      <c r="K30" s="62">
        <f>'acast undetect %'!E17</f>
        <v>0.5300674409891345</v>
      </c>
      <c r="L30" s="47">
        <f>SUM(L31:L33)</f>
        <v>7144</v>
      </c>
      <c r="M30" s="62">
        <f>'acast undetect %'!F17</f>
        <v>0.58456754766385732</v>
      </c>
      <c r="N30" s="47">
        <f>SUM(N31:N33)</f>
        <v>8083</v>
      </c>
      <c r="O30" s="62">
        <f>'acast undetect %'!G17</f>
        <v>0.62976236852356837</v>
      </c>
      <c r="P30" s="47">
        <f>SUM(P31:P33)</f>
        <v>8855</v>
      </c>
      <c r="Q30" s="62">
        <f>'acast undetect %'!H17</f>
        <v>0.67461526740819744</v>
      </c>
      <c r="R30" s="47">
        <f>SUM(R31:R33)</f>
        <v>9817</v>
      </c>
      <c r="S30" s="62">
        <f>'acast undetect %'!I17</f>
        <v>0.71453526457529659</v>
      </c>
      <c r="T30" s="47">
        <f>SUM(T31:T33)</f>
        <v>12199</v>
      </c>
      <c r="U30" s="62">
        <f>'acast undetect %'!J17</f>
        <v>0.75982559950171291</v>
      </c>
      <c r="V30" s="47">
        <f>SUM(V31:V33)</f>
        <v>14506</v>
      </c>
      <c r="W30" s="62">
        <f>'acast undetect %'!K17</f>
        <v>0.7680415100333563</v>
      </c>
      <c r="X30" s="47">
        <f>SUM(X31:X33)</f>
        <v>15059</v>
      </c>
      <c r="Y30" s="62">
        <f>'acast undetect %'!L17</f>
        <v>0.78917304265800226</v>
      </c>
      <c r="Z30" s="47">
        <f>SUM(Z31:Z33)</f>
        <v>16817</v>
      </c>
      <c r="AA30" s="62">
        <f>'acast undetect %'!M17</f>
        <v>0.79993340626932408</v>
      </c>
      <c r="AB30" s="45"/>
    </row>
    <row r="31" spans="2:28">
      <c r="B31" s="20"/>
      <c r="C31" s="5" t="s">
        <v>423</v>
      </c>
      <c r="D31" s="48" t="s">
        <v>427</v>
      </c>
      <c r="E31" s="61">
        <f>'acast undetect %'!B14</f>
        <v>0</v>
      </c>
      <c r="F31" s="54">
        <v>18</v>
      </c>
      <c r="G31" s="61">
        <f>'acast undetect %'!C14</f>
        <v>0.52941176470588236</v>
      </c>
      <c r="H31" s="48">
        <v>71</v>
      </c>
      <c r="I31" s="61">
        <f>'acast undetect %'!D14</f>
        <v>0.4303030303030303</v>
      </c>
      <c r="J31" s="48">
        <v>77</v>
      </c>
      <c r="K31" s="61">
        <f>'acast undetect %'!E14</f>
        <v>0.35</v>
      </c>
      <c r="L31" s="48">
        <v>85</v>
      </c>
      <c r="M31" s="61">
        <f>'acast undetect %'!F14</f>
        <v>0.36480686695278969</v>
      </c>
      <c r="N31" s="54">
        <v>94</v>
      </c>
      <c r="O31" s="61">
        <f>'acast undetect %'!G14</f>
        <v>0.45192307692307693</v>
      </c>
      <c r="P31" s="54">
        <v>125</v>
      </c>
      <c r="Q31" s="61">
        <f>'acast undetect %'!H14</f>
        <v>0.45289855072463769</v>
      </c>
      <c r="R31" s="54">
        <v>129</v>
      </c>
      <c r="S31" s="61">
        <f>'acast undetect %'!I14</f>
        <v>0.48314606741573035</v>
      </c>
      <c r="T31" s="54">
        <v>200</v>
      </c>
      <c r="U31" s="61">
        <f>'acast undetect %'!J14</f>
        <v>0.60422960725075525</v>
      </c>
      <c r="V31" s="54">
        <v>214</v>
      </c>
      <c r="W31" s="61">
        <f>'acast undetect %'!K14</f>
        <v>0.57372654155495983</v>
      </c>
      <c r="X31" s="54">
        <v>262</v>
      </c>
      <c r="Y31" s="61">
        <f>'acast undetect %'!L14</f>
        <v>0.56465517241379315</v>
      </c>
      <c r="Z31" s="54">
        <v>310</v>
      </c>
      <c r="AA31" s="61">
        <f>'acast undetect %'!M14</f>
        <v>0.55855855855855852</v>
      </c>
      <c r="AB31" s="45"/>
    </row>
    <row r="32" spans="2:28">
      <c r="B32" s="20"/>
      <c r="C32" s="5" t="s">
        <v>424</v>
      </c>
      <c r="D32" s="48" t="s">
        <v>427</v>
      </c>
      <c r="E32" s="61">
        <f>'acast undetect %'!B15</f>
        <v>0</v>
      </c>
      <c r="F32" s="54">
        <v>587</v>
      </c>
      <c r="G32" s="61">
        <f>'acast undetect %'!C15</f>
        <v>0.55325164938737037</v>
      </c>
      <c r="H32" s="48">
        <v>3366</v>
      </c>
      <c r="I32" s="61">
        <f>'acast undetect %'!D15</f>
        <v>0.50807547169811318</v>
      </c>
      <c r="J32" s="48">
        <v>4908</v>
      </c>
      <c r="K32" s="61">
        <f>'acast undetect %'!E15</f>
        <v>0.52207211998723535</v>
      </c>
      <c r="L32" s="48">
        <v>6170</v>
      </c>
      <c r="M32" s="61">
        <f>'acast undetect %'!F15</f>
        <v>0.57814842578710646</v>
      </c>
      <c r="N32" s="54">
        <v>6833</v>
      </c>
      <c r="O32" s="61">
        <f>'acast undetect %'!G15</f>
        <v>0.61921159945627546</v>
      </c>
      <c r="P32" s="54">
        <v>7379</v>
      </c>
      <c r="Q32" s="61">
        <f>'acast undetect %'!H15</f>
        <v>0.66328089887640451</v>
      </c>
      <c r="R32" s="54">
        <v>8067</v>
      </c>
      <c r="S32" s="61">
        <f>'acast undetect %'!I15</f>
        <v>0.70583603114883187</v>
      </c>
      <c r="T32" s="54">
        <v>9908</v>
      </c>
      <c r="U32" s="61">
        <f>'acast undetect %'!J15</f>
        <v>0.74901723616570914</v>
      </c>
      <c r="V32" s="54">
        <v>11599</v>
      </c>
      <c r="W32" s="61">
        <f>'acast undetect %'!K15</f>
        <v>0.75850117708605802</v>
      </c>
      <c r="X32" s="54">
        <v>11825</v>
      </c>
      <c r="Y32" s="61">
        <f>'acast undetect %'!L15</f>
        <v>0.78073418724415689</v>
      </c>
      <c r="Z32" s="54">
        <v>12918</v>
      </c>
      <c r="AA32" s="61">
        <f>'acast undetect %'!M15</f>
        <v>0.78898186037989371</v>
      </c>
      <c r="AB32" s="45"/>
    </row>
    <row r="33" spans="2:28">
      <c r="B33" s="20"/>
      <c r="C33" s="5" t="s">
        <v>425</v>
      </c>
      <c r="D33" s="48" t="s">
        <v>427</v>
      </c>
      <c r="E33" s="61">
        <f>'acast undetect %'!B16</f>
        <v>0</v>
      </c>
      <c r="F33" s="54">
        <v>62</v>
      </c>
      <c r="G33" s="61">
        <f>'acast undetect %'!C16</f>
        <v>0.6966292134831461</v>
      </c>
      <c r="H33" s="48">
        <v>420</v>
      </c>
      <c r="I33" s="61">
        <f>'acast undetect %'!D16</f>
        <v>0.62780269058295968</v>
      </c>
      <c r="J33" s="48">
        <v>674</v>
      </c>
      <c r="K33" s="61">
        <f>'acast undetect %'!E16</f>
        <v>0.63886255924170621</v>
      </c>
      <c r="L33" s="48">
        <v>889</v>
      </c>
      <c r="M33" s="61">
        <f>'acast undetect %'!F16</f>
        <v>0.67553191489361697</v>
      </c>
      <c r="N33" s="54">
        <v>1156</v>
      </c>
      <c r="O33" s="61">
        <f>'acast undetect %'!G16</f>
        <v>0.72613065326633164</v>
      </c>
      <c r="P33" s="54">
        <v>1351</v>
      </c>
      <c r="Q33" s="61">
        <f>'acast undetect %'!H16</f>
        <v>0.78318840579710147</v>
      </c>
      <c r="R33" s="54">
        <v>1621</v>
      </c>
      <c r="S33" s="61">
        <f>'acast undetect %'!I16</f>
        <v>0.79344101811062162</v>
      </c>
      <c r="T33" s="54">
        <v>2091</v>
      </c>
      <c r="U33" s="61">
        <f>'acast undetect %'!J16</f>
        <v>0.83774038461538458</v>
      </c>
      <c r="V33" s="54">
        <v>2693</v>
      </c>
      <c r="W33" s="61">
        <f>'acast undetect %'!K16</f>
        <v>0.8358162631905649</v>
      </c>
      <c r="X33" s="54">
        <v>2972</v>
      </c>
      <c r="Y33" s="61">
        <f>'acast undetect %'!L16</f>
        <v>0.85599078341013823</v>
      </c>
      <c r="Z33" s="54">
        <v>3589</v>
      </c>
      <c r="AA33" s="61">
        <f>'acast undetect %'!M16</f>
        <v>0.87643467643467643</v>
      </c>
      <c r="AB33" s="45"/>
    </row>
    <row r="34" spans="2:28" ht="12" customHeight="1">
      <c r="B34" s="20"/>
      <c r="D34" s="48"/>
      <c r="E34" s="61"/>
      <c r="F34" s="48"/>
      <c r="G34" s="61"/>
      <c r="H34" s="48"/>
      <c r="I34" s="61"/>
      <c r="J34" s="48"/>
      <c r="K34" s="61"/>
      <c r="L34" s="48"/>
      <c r="M34" s="61"/>
      <c r="N34" s="48"/>
      <c r="O34" s="61"/>
      <c r="P34" s="48"/>
      <c r="Q34" s="61"/>
      <c r="R34" s="48"/>
      <c r="S34" s="61"/>
      <c r="T34" s="48"/>
      <c r="U34" s="61"/>
      <c r="V34" s="48"/>
      <c r="W34" s="61"/>
      <c r="X34" s="48"/>
      <c r="Y34" s="61"/>
      <c r="Z34" s="48"/>
      <c r="AA34" s="61"/>
      <c r="AB34" s="45"/>
    </row>
    <row r="35" spans="2:28">
      <c r="B35" s="17" t="s">
        <v>420</v>
      </c>
      <c r="C35" s="18" t="s">
        <v>775</v>
      </c>
      <c r="D35" s="49">
        <v>0</v>
      </c>
      <c r="E35" s="62">
        <f>'acast undetect %'!B21</f>
        <v>0</v>
      </c>
      <c r="F35" s="47">
        <f>SUM(F36:F38)</f>
        <v>163</v>
      </c>
      <c r="G35" s="62">
        <f>'acast undetect %'!C21</f>
        <v>0.47109826589595377</v>
      </c>
      <c r="H35" s="47">
        <f>SUM(H36:H38)</f>
        <v>1804</v>
      </c>
      <c r="I35" s="62">
        <f>'acast undetect %'!D21</f>
        <v>0.45926680244399187</v>
      </c>
      <c r="J35" s="47">
        <f>SUM(J36:J38)</f>
        <v>2491</v>
      </c>
      <c r="K35" s="62">
        <f>'acast undetect %'!E21</f>
        <v>0.42457814896880858</v>
      </c>
      <c r="L35" s="47">
        <f>SUM(L36:L38)</f>
        <v>8154</v>
      </c>
      <c r="M35" s="62">
        <f>'acast undetect %'!F21</f>
        <v>0.52239092831059009</v>
      </c>
      <c r="N35" s="47">
        <f>SUM(N36:N38)</f>
        <v>15723</v>
      </c>
      <c r="O35" s="62">
        <f>'acast undetect %'!G21</f>
        <v>0.60648023143683705</v>
      </c>
      <c r="P35" s="47">
        <f>SUM(P36:P38)</f>
        <v>17375</v>
      </c>
      <c r="Q35" s="62">
        <f>'acast undetect %'!H21</f>
        <v>0.62296081173138285</v>
      </c>
      <c r="R35" s="47">
        <f>SUM(R36:R38)</f>
        <v>18574</v>
      </c>
      <c r="S35" s="62">
        <f>'acast undetect %'!I21</f>
        <v>0.67051730984440994</v>
      </c>
      <c r="T35" s="47">
        <f>SUM(T36:T38)</f>
        <v>27228</v>
      </c>
      <c r="U35" s="62">
        <f>'acast undetect %'!J21</f>
        <v>0.69494640122511486</v>
      </c>
      <c r="V35" s="47">
        <f>SUM(V36:V38)</f>
        <v>33053</v>
      </c>
      <c r="W35" s="62">
        <f>'acast undetect %'!K21</f>
        <v>0.72053277527085646</v>
      </c>
      <c r="X35" s="47">
        <f>SUM(X36:X38)</f>
        <v>36067</v>
      </c>
      <c r="Y35" s="62">
        <f>'acast undetect %'!L21</f>
        <v>0.73339704746024648</v>
      </c>
      <c r="Z35" s="47">
        <f>SUM(Z36:Z38)</f>
        <v>39350</v>
      </c>
      <c r="AA35" s="62">
        <f>'acast undetect %'!M21</f>
        <v>0.72985254567374569</v>
      </c>
      <c r="AB35" s="45"/>
    </row>
    <row r="36" spans="2:28">
      <c r="B36" s="20"/>
      <c r="C36" s="5" t="s">
        <v>423</v>
      </c>
      <c r="D36" s="48" t="s">
        <v>427</v>
      </c>
      <c r="E36" s="61">
        <f>'acast undetect %'!B18</f>
        <v>0</v>
      </c>
      <c r="F36" s="48">
        <v>1</v>
      </c>
      <c r="G36" s="61">
        <f>'acast undetect %'!C18</f>
        <v>0.16666666666666666</v>
      </c>
      <c r="H36" s="48">
        <v>25</v>
      </c>
      <c r="I36" s="61">
        <f>'acast undetect %'!D18</f>
        <v>0.3048780487804878</v>
      </c>
      <c r="J36" s="48">
        <v>37</v>
      </c>
      <c r="K36" s="61">
        <f>'acast undetect %'!E18</f>
        <v>0.30833333333333335</v>
      </c>
      <c r="L36" s="48">
        <v>107</v>
      </c>
      <c r="M36" s="61">
        <f>'acast undetect %'!F18</f>
        <v>0.38489208633093525</v>
      </c>
      <c r="N36" s="54">
        <v>203</v>
      </c>
      <c r="O36" s="61">
        <f>'acast undetect %'!G18</f>
        <v>0.42379958246346555</v>
      </c>
      <c r="P36" s="54">
        <v>242</v>
      </c>
      <c r="Q36" s="61">
        <f>'acast undetect %'!H18</f>
        <v>0.43603603603603602</v>
      </c>
      <c r="R36" s="54">
        <v>249</v>
      </c>
      <c r="S36" s="61">
        <f>'acast undetect %'!I18</f>
        <v>0.43005181347150256</v>
      </c>
      <c r="T36" s="54">
        <v>368</v>
      </c>
      <c r="U36" s="61">
        <f>'acast undetect %'!J18</f>
        <v>0.44932844932844934</v>
      </c>
      <c r="V36" s="54">
        <v>486</v>
      </c>
      <c r="W36" s="61">
        <f>'acast undetect %'!K18</f>
        <v>0.48502994011976047</v>
      </c>
      <c r="X36" s="54">
        <v>566</v>
      </c>
      <c r="Y36" s="61">
        <f>'acast undetect %'!L18</f>
        <v>0.50853548966756512</v>
      </c>
      <c r="Z36" s="54">
        <v>676</v>
      </c>
      <c r="AA36" s="61">
        <f>'acast undetect %'!M18</f>
        <v>0.49271137026239065</v>
      </c>
      <c r="AB36" s="45"/>
    </row>
    <row r="37" spans="2:28">
      <c r="B37" s="20"/>
      <c r="C37" s="5" t="s">
        <v>424</v>
      </c>
      <c r="D37" s="48" t="s">
        <v>427</v>
      </c>
      <c r="E37" s="61">
        <f>'acast undetect %'!B19</f>
        <v>0</v>
      </c>
      <c r="F37" s="48">
        <v>146</v>
      </c>
      <c r="G37" s="61">
        <f>'acast undetect %'!C19</f>
        <v>0.47096774193548385</v>
      </c>
      <c r="H37" s="48">
        <v>1594</v>
      </c>
      <c r="I37" s="61">
        <f>'acast undetect %'!D19</f>
        <v>0.45335608646188852</v>
      </c>
      <c r="J37" s="48">
        <v>2195</v>
      </c>
      <c r="K37" s="61">
        <f>'acast undetect %'!E19</f>
        <v>0.4214669738863287</v>
      </c>
      <c r="L37" s="48">
        <v>7006</v>
      </c>
      <c r="M37" s="61">
        <f>'acast undetect %'!F19</f>
        <v>0.51476855253490084</v>
      </c>
      <c r="N37" s="54">
        <v>13300</v>
      </c>
      <c r="O37" s="61">
        <f>'acast undetect %'!G19</f>
        <v>0.59619867312175001</v>
      </c>
      <c r="P37" s="54">
        <v>14558</v>
      </c>
      <c r="Q37" s="61">
        <f>'acast undetect %'!H19</f>
        <v>0.6147544444913644</v>
      </c>
      <c r="R37" s="54">
        <v>15338</v>
      </c>
      <c r="S37" s="61">
        <f>'acast undetect %'!I19</f>
        <v>0.65947200963109465</v>
      </c>
      <c r="T37" s="54">
        <v>22248</v>
      </c>
      <c r="U37" s="61">
        <f>'acast undetect %'!J19</f>
        <v>0.68497536945812809</v>
      </c>
      <c r="V37" s="54">
        <v>26469</v>
      </c>
      <c r="W37" s="61">
        <f>'acast undetect %'!K19</f>
        <v>0.70842812407997213</v>
      </c>
      <c r="X37" s="54">
        <v>28511</v>
      </c>
      <c r="Y37" s="61">
        <f>'acast undetect %'!L19</f>
        <v>0.72050238811250666</v>
      </c>
      <c r="Z37" s="54">
        <v>30584</v>
      </c>
      <c r="AA37" s="61">
        <f>'acast undetect %'!M19</f>
        <v>0.71499707773232024</v>
      </c>
      <c r="AB37" s="45"/>
    </row>
    <row r="38" spans="2:28">
      <c r="B38" s="20"/>
      <c r="C38" s="5" t="s">
        <v>425</v>
      </c>
      <c r="D38" s="48" t="s">
        <v>427</v>
      </c>
      <c r="E38" s="61">
        <f>'acast undetect %'!B20</f>
        <v>0</v>
      </c>
      <c r="F38" s="48">
        <v>16</v>
      </c>
      <c r="G38" s="61">
        <f>'acast undetect %'!C20</f>
        <v>0.53333333333333333</v>
      </c>
      <c r="H38" s="48">
        <v>185</v>
      </c>
      <c r="I38" s="61">
        <f>'acast undetect %'!D20</f>
        <v>0.56060606060606055</v>
      </c>
      <c r="J38" s="48">
        <v>259</v>
      </c>
      <c r="K38" s="61">
        <f>'acast undetect %'!E20</f>
        <v>0.48051948051948051</v>
      </c>
      <c r="L38" s="48">
        <v>1041</v>
      </c>
      <c r="M38" s="61">
        <f>'acast undetect %'!F20</f>
        <v>0.60488088320743749</v>
      </c>
      <c r="N38" s="54">
        <v>2220</v>
      </c>
      <c r="O38" s="61">
        <f>'acast undetect %'!G20</f>
        <v>0.70745697896749526</v>
      </c>
      <c r="P38" s="54">
        <v>2575</v>
      </c>
      <c r="Q38" s="61">
        <f>'acast undetect %'!H20</f>
        <v>0.70451436388508892</v>
      </c>
      <c r="R38" s="54">
        <v>2987</v>
      </c>
      <c r="S38" s="61">
        <f>'acast undetect %'!I20</f>
        <v>0.7730331262939959</v>
      </c>
      <c r="T38" s="54">
        <v>4612</v>
      </c>
      <c r="U38" s="61">
        <f>'acast undetect %'!J20</f>
        <v>0.78422037068525763</v>
      </c>
      <c r="V38" s="54">
        <v>6098</v>
      </c>
      <c r="W38" s="61">
        <f>'acast undetect %'!K20</f>
        <v>0.81220031965903039</v>
      </c>
      <c r="X38" s="54">
        <v>6990</v>
      </c>
      <c r="Y38" s="61">
        <f>'acast undetect %'!L20</f>
        <v>0.82293383564869316</v>
      </c>
      <c r="Z38" s="54">
        <v>8090</v>
      </c>
      <c r="AA38" s="61">
        <f>'acast undetect %'!M20</f>
        <v>0.82821457821457822</v>
      </c>
      <c r="AB38" s="45"/>
    </row>
    <row r="39" spans="2:28" ht="10.5" customHeight="1">
      <c r="B39" s="20"/>
      <c r="D39" s="48"/>
      <c r="E39" s="61"/>
      <c r="F39" s="48"/>
      <c r="G39" s="61"/>
      <c r="H39" s="48"/>
      <c r="I39" s="61"/>
      <c r="J39" s="48"/>
      <c r="K39" s="61"/>
      <c r="L39" s="48"/>
      <c r="M39" s="61"/>
      <c r="N39" s="48"/>
      <c r="O39" s="61"/>
      <c r="P39" s="48"/>
      <c r="Q39" s="61"/>
      <c r="R39" s="48"/>
      <c r="S39" s="61"/>
      <c r="T39" s="48"/>
      <c r="U39" s="61"/>
      <c r="V39" s="48"/>
      <c r="W39" s="61"/>
      <c r="X39" s="48"/>
      <c r="Y39" s="61"/>
      <c r="Z39" s="48"/>
      <c r="AA39" s="61"/>
      <c r="AB39" s="45"/>
    </row>
    <row r="40" spans="2:28">
      <c r="B40" s="17" t="s">
        <v>7</v>
      </c>
      <c r="C40" s="18" t="s">
        <v>775</v>
      </c>
      <c r="D40" s="49">
        <v>0</v>
      </c>
      <c r="E40" s="62">
        <f>'acast undetect %'!B25</f>
        <v>0</v>
      </c>
      <c r="F40" s="47">
        <f>SUM(F41:F43)</f>
        <v>214</v>
      </c>
      <c r="G40" s="62">
        <f>'acast undetect %'!C25</f>
        <v>0.33647798742138363</v>
      </c>
      <c r="H40" s="47">
        <f>SUM(H41:H43)</f>
        <v>860</v>
      </c>
      <c r="I40" s="62">
        <f>'acast undetect %'!D25</f>
        <v>0.41808458920758385</v>
      </c>
      <c r="J40" s="47">
        <f>SUM(J41:J43)</f>
        <v>1339</v>
      </c>
      <c r="K40" s="62">
        <f>'acast undetect %'!E25</f>
        <v>0.41314409132983648</v>
      </c>
      <c r="L40" s="47">
        <f>SUM(L41:L43)</f>
        <v>2000</v>
      </c>
      <c r="M40" s="62">
        <f>'acast undetect %'!F25</f>
        <v>0.42408821034775235</v>
      </c>
      <c r="N40" s="47">
        <f>SUM(N41:N43)</f>
        <v>3045</v>
      </c>
      <c r="O40" s="62">
        <f>'acast undetect %'!G25</f>
        <v>0.49168415953495881</v>
      </c>
      <c r="P40" s="47">
        <f>SUM(P41:P43)</f>
        <v>3480</v>
      </c>
      <c r="Q40" s="62">
        <f>'acast undetect %'!H25</f>
        <v>0.54188726253503583</v>
      </c>
      <c r="R40" s="47">
        <f>SUM(R41:R43)</f>
        <v>4365</v>
      </c>
      <c r="S40" s="62">
        <f>'acast undetect %'!I25</f>
        <v>0.65013404825737264</v>
      </c>
      <c r="T40" s="47">
        <f>SUM(T41:T43)</f>
        <v>7312</v>
      </c>
      <c r="U40" s="62">
        <f>'acast undetect %'!J25</f>
        <v>0.67942761568481691</v>
      </c>
      <c r="V40" s="47">
        <f>SUM(V41:V43)</f>
        <v>9145</v>
      </c>
      <c r="W40" s="62">
        <f>'acast undetect %'!K25</f>
        <v>0.70492561473830262</v>
      </c>
      <c r="X40" s="47">
        <f>SUM(X41:X43)</f>
        <v>9923</v>
      </c>
      <c r="Y40" s="62">
        <f>'acast undetect %'!L25</f>
        <v>0.69939385396109388</v>
      </c>
      <c r="Z40" s="47">
        <f>SUM(Z41:Z43)</f>
        <v>12254</v>
      </c>
      <c r="AA40" s="62">
        <f>'acast undetect %'!M25</f>
        <v>0.6890075906662918</v>
      </c>
      <c r="AB40" s="45"/>
    </row>
    <row r="41" spans="2:28">
      <c r="B41" s="20"/>
      <c r="C41" s="5" t="s">
        <v>423</v>
      </c>
      <c r="D41" s="48" t="s">
        <v>427</v>
      </c>
      <c r="E41" s="61">
        <f>'acast undetect %'!B22</f>
        <v>0</v>
      </c>
      <c r="F41" s="48">
        <v>2</v>
      </c>
      <c r="G41" s="61">
        <f>'acast undetect %'!C22</f>
        <v>0.16666666666666666</v>
      </c>
      <c r="H41" s="48">
        <v>22</v>
      </c>
      <c r="I41" s="61">
        <f>'acast undetect %'!D22</f>
        <v>0.35483870967741937</v>
      </c>
      <c r="J41" s="48">
        <v>25</v>
      </c>
      <c r="K41" s="61">
        <f>'acast undetect %'!E22</f>
        <v>0.27472527472527475</v>
      </c>
      <c r="L41" s="48">
        <v>32</v>
      </c>
      <c r="M41" s="61">
        <f>'acast undetect %'!F22</f>
        <v>0.26666666666666666</v>
      </c>
      <c r="N41" s="54">
        <v>53</v>
      </c>
      <c r="O41" s="61">
        <f>'acast undetect %'!G22</f>
        <v>0.38405797101449274</v>
      </c>
      <c r="P41" s="48">
        <v>62</v>
      </c>
      <c r="Q41" s="61">
        <f>'acast undetect %'!H22</f>
        <v>0.43055555555555558</v>
      </c>
      <c r="R41" s="48">
        <v>78</v>
      </c>
      <c r="S41" s="61">
        <f>'acast undetect %'!I22</f>
        <v>0.48749999999999999</v>
      </c>
      <c r="T41" s="48">
        <v>136</v>
      </c>
      <c r="U41" s="61">
        <f>'acast undetect %'!J22</f>
        <v>0.48745519713261648</v>
      </c>
      <c r="V41" s="48">
        <v>181</v>
      </c>
      <c r="W41" s="61">
        <f>'acast undetect %'!K22</f>
        <v>0.52312138728323698</v>
      </c>
      <c r="X41" s="48">
        <v>204</v>
      </c>
      <c r="Y41" s="61">
        <f>'acast undetect %'!L22</f>
        <v>0.48</v>
      </c>
      <c r="Z41" s="48">
        <v>271</v>
      </c>
      <c r="AA41" s="61">
        <f>'acast undetect %'!M22</f>
        <v>0.43015873015873018</v>
      </c>
      <c r="AB41" s="45"/>
    </row>
    <row r="42" spans="2:28">
      <c r="B42" s="20"/>
      <c r="C42" s="5" t="s">
        <v>424</v>
      </c>
      <c r="D42" s="48" t="s">
        <v>427</v>
      </c>
      <c r="E42" s="61">
        <f>'acast undetect %'!B23</f>
        <v>0</v>
      </c>
      <c r="F42" s="48">
        <v>194</v>
      </c>
      <c r="G42" s="61">
        <f>'acast undetect %'!C23</f>
        <v>0.33105802047781568</v>
      </c>
      <c r="H42" s="48">
        <v>756</v>
      </c>
      <c r="I42" s="61">
        <f>'acast undetect %'!D23</f>
        <v>0.41020075963103636</v>
      </c>
      <c r="J42" s="48">
        <v>1163</v>
      </c>
      <c r="K42" s="61">
        <f>'acast undetect %'!E23</f>
        <v>0.40764107956536977</v>
      </c>
      <c r="L42" s="48">
        <v>1746</v>
      </c>
      <c r="M42" s="61">
        <f>'acast undetect %'!F23</f>
        <v>0.42011549566891243</v>
      </c>
      <c r="N42" s="54">
        <v>2648</v>
      </c>
      <c r="O42" s="61">
        <f>'acast undetect %'!G23</f>
        <v>0.48901200369344416</v>
      </c>
      <c r="P42" s="48">
        <v>2968</v>
      </c>
      <c r="Q42" s="61">
        <f>'acast undetect %'!H23</f>
        <v>0.53516047601875227</v>
      </c>
      <c r="R42" s="48">
        <v>3635</v>
      </c>
      <c r="S42" s="61">
        <f>'acast undetect %'!I23</f>
        <v>0.64404677533664068</v>
      </c>
      <c r="T42" s="48">
        <v>6082</v>
      </c>
      <c r="U42" s="61">
        <f>'acast undetect %'!J23</f>
        <v>0.67442891993790199</v>
      </c>
      <c r="V42" s="48">
        <v>7548</v>
      </c>
      <c r="W42" s="61">
        <f>'acast undetect %'!K23</f>
        <v>0.69882418294602355</v>
      </c>
      <c r="X42" s="48">
        <v>8052</v>
      </c>
      <c r="Y42" s="61">
        <f>'acast undetect %'!L23</f>
        <v>0.69074375911469499</v>
      </c>
      <c r="Z42" s="48">
        <v>9812</v>
      </c>
      <c r="AA42" s="61">
        <f>'acast undetect %'!M23</f>
        <v>0.68030229494557304</v>
      </c>
      <c r="AB42" s="45"/>
    </row>
    <row r="43" spans="2:28" ht="15" thickBot="1">
      <c r="B43" s="26"/>
      <c r="C43" s="26" t="s">
        <v>425</v>
      </c>
      <c r="D43" s="50" t="s">
        <v>427</v>
      </c>
      <c r="E43" s="64">
        <f>'acast undetect %'!B24</f>
        <v>0</v>
      </c>
      <c r="F43" s="50">
        <v>18</v>
      </c>
      <c r="G43" s="64">
        <f>'acast undetect %'!C24</f>
        <v>0.47368421052631576</v>
      </c>
      <c r="H43" s="50">
        <v>82</v>
      </c>
      <c r="I43" s="64">
        <f>'acast undetect %'!D24</f>
        <v>0.53947368421052633</v>
      </c>
      <c r="J43" s="50">
        <v>151</v>
      </c>
      <c r="K43" s="64">
        <f>'acast undetect %'!E24</f>
        <v>0.50841750841750843</v>
      </c>
      <c r="L43" s="50">
        <v>222</v>
      </c>
      <c r="M43" s="64">
        <f>'acast undetect %'!F24</f>
        <v>0.50454545454545452</v>
      </c>
      <c r="N43" s="50">
        <v>344</v>
      </c>
      <c r="O43" s="64">
        <f>'acast undetect %'!G24</f>
        <v>0.53749999999999998</v>
      </c>
      <c r="P43" s="50">
        <v>450</v>
      </c>
      <c r="Q43" s="64">
        <f>'acast undetect %'!H24</f>
        <v>0.61475409836065575</v>
      </c>
      <c r="R43" s="50">
        <v>652</v>
      </c>
      <c r="S43" s="64">
        <f>'acast undetect %'!I24</f>
        <v>0.71648351648351649</v>
      </c>
      <c r="T43" s="50">
        <v>1094</v>
      </c>
      <c r="U43" s="64">
        <f>'acast undetect %'!J24</f>
        <v>0.74675767918088742</v>
      </c>
      <c r="V43" s="50">
        <v>1416</v>
      </c>
      <c r="W43" s="64">
        <f>'acast undetect %'!K24</f>
        <v>0.77546549835706458</v>
      </c>
      <c r="X43" s="50">
        <v>1667</v>
      </c>
      <c r="Y43" s="64">
        <f>'acast undetect %'!L24</f>
        <v>0.79154795821462487</v>
      </c>
      <c r="Z43" s="50">
        <v>2171</v>
      </c>
      <c r="AA43" s="64">
        <f>'acast undetect %'!M24</f>
        <v>0.79465592972181553</v>
      </c>
      <c r="AB43" s="45"/>
    </row>
    <row r="44" spans="2:28">
      <c r="B44" s="5" t="s">
        <v>426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spans="2:28"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</sheetData>
  <mergeCells count="13">
    <mergeCell ref="A8:B8"/>
    <mergeCell ref="V4:W4"/>
    <mergeCell ref="X4:Y4"/>
    <mergeCell ref="Z4:AA4"/>
    <mergeCell ref="D4:E4"/>
    <mergeCell ref="R4:S4"/>
    <mergeCell ref="T4:U4"/>
    <mergeCell ref="L4:M4"/>
    <mergeCell ref="N4:O4"/>
    <mergeCell ref="P4:Q4"/>
    <mergeCell ref="F4:G4"/>
    <mergeCell ref="H4:I4"/>
    <mergeCell ref="J4:K4"/>
  </mergeCells>
  <phoneticPr fontId="0" type="noConversion"/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54" orientation="landscape"/>
  <ignoredErrors>
    <ignoredError sqref="D21 D42:D43 D23 D26 D32:D33 D37:D38 D28 D27 F26 F28 D31 D36 D41" numberStoredAsText="1"/>
  </ignoredErrors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/>
    <sheetView workbookViewId="1"/>
  </sheetViews>
  <sheetFormatPr baseColWidth="10" defaultColWidth="8.83203125" defaultRowHeight="14" x14ac:dyDescent="0"/>
  <cols>
    <col min="1" max="1" width="18.83203125" style="4" customWidth="1"/>
    <col min="2" max="2" width="9" style="4" customWidth="1"/>
    <col min="3" max="3" width="8.83203125" style="4"/>
    <col min="4" max="4" width="9.6640625" style="4" customWidth="1"/>
    <col min="5" max="5" width="3" style="4" customWidth="1"/>
    <col min="6" max="6" width="10.1640625" style="4" customWidth="1"/>
    <col min="7" max="7" width="8.83203125" style="4" customWidth="1"/>
    <col min="8" max="12" width="9" style="4" bestFit="1" customWidth="1"/>
    <col min="13" max="13" width="9.1640625" style="4" bestFit="1" customWidth="1"/>
    <col min="14" max="16384" width="8.83203125" style="4"/>
  </cols>
  <sheetData>
    <row r="1" spans="1:14">
      <c r="A1" s="4" t="s">
        <v>430</v>
      </c>
    </row>
    <row r="4" spans="1:14" ht="15" thickBot="1"/>
    <row r="5" spans="1:14">
      <c r="A5" s="37"/>
      <c r="B5" s="37"/>
      <c r="C5" s="37"/>
      <c r="D5" s="37"/>
      <c r="E5" s="42"/>
      <c r="F5" s="32" t="s">
        <v>421</v>
      </c>
      <c r="G5" s="32">
        <v>2004</v>
      </c>
      <c r="H5" s="32">
        <v>2005</v>
      </c>
      <c r="I5" s="32">
        <v>2006</v>
      </c>
      <c r="J5" s="32">
        <v>2007</v>
      </c>
      <c r="K5" s="32">
        <v>2008</v>
      </c>
      <c r="L5" s="32">
        <v>2009</v>
      </c>
      <c r="M5" s="32" t="s">
        <v>441</v>
      </c>
    </row>
    <row r="6" spans="1:14">
      <c r="A6" s="34" t="s">
        <v>774</v>
      </c>
      <c r="E6" s="29"/>
      <c r="F6" s="31">
        <v>1075</v>
      </c>
      <c r="G6" s="31">
        <v>2694</v>
      </c>
      <c r="H6" s="31">
        <v>3397</v>
      </c>
      <c r="I6" s="31">
        <v>3923</v>
      </c>
      <c r="J6" s="31">
        <v>1952</v>
      </c>
      <c r="K6" s="31">
        <v>2282</v>
      </c>
      <c r="L6" s="31">
        <v>3290</v>
      </c>
      <c r="M6" s="31">
        <v>18613</v>
      </c>
    </row>
    <row r="7" spans="1:14">
      <c r="A7" s="4" t="s">
        <v>440</v>
      </c>
      <c r="B7" s="4" t="s">
        <v>775</v>
      </c>
      <c r="C7" s="4" t="s">
        <v>407</v>
      </c>
      <c r="E7" s="30"/>
      <c r="F7" s="38" t="s">
        <v>442</v>
      </c>
      <c r="G7" s="38" t="s">
        <v>443</v>
      </c>
      <c r="H7" s="38" t="s">
        <v>444</v>
      </c>
      <c r="I7" s="38" t="s">
        <v>445</v>
      </c>
      <c r="J7" s="38" t="s">
        <v>446</v>
      </c>
      <c r="K7" s="38" t="s">
        <v>447</v>
      </c>
      <c r="L7" s="38" t="s">
        <v>448</v>
      </c>
      <c r="M7" s="38" t="s">
        <v>449</v>
      </c>
      <c r="N7"/>
    </row>
    <row r="8" spans="1:14">
      <c r="C8" s="4" t="s">
        <v>408</v>
      </c>
      <c r="E8" s="30"/>
      <c r="F8" s="38" t="s">
        <v>450</v>
      </c>
      <c r="G8" s="38" t="s">
        <v>451</v>
      </c>
      <c r="H8" s="38" t="s">
        <v>452</v>
      </c>
      <c r="I8" s="38" t="s">
        <v>453</v>
      </c>
      <c r="J8" s="38" t="s">
        <v>454</v>
      </c>
      <c r="K8" s="38" t="s">
        <v>455</v>
      </c>
      <c r="L8" s="38" t="s">
        <v>456</v>
      </c>
      <c r="M8" s="38" t="s">
        <v>457</v>
      </c>
    </row>
    <row r="9" spans="1:14">
      <c r="C9" s="4" t="s">
        <v>409</v>
      </c>
      <c r="E9" s="30"/>
      <c r="F9" s="38" t="s">
        <v>458</v>
      </c>
      <c r="G9" s="38" t="s">
        <v>459</v>
      </c>
      <c r="H9" s="38" t="s">
        <v>460</v>
      </c>
      <c r="I9" s="38" t="s">
        <v>461</v>
      </c>
      <c r="J9" s="38" t="s">
        <v>462</v>
      </c>
      <c r="K9" s="38" t="s">
        <v>463</v>
      </c>
      <c r="L9" s="38" t="s">
        <v>464</v>
      </c>
      <c r="M9" s="38" t="s">
        <v>465</v>
      </c>
    </row>
    <row r="10" spans="1:14">
      <c r="C10" s="4" t="s">
        <v>410</v>
      </c>
      <c r="E10" s="30"/>
      <c r="F10" s="38" t="s">
        <v>466</v>
      </c>
      <c r="G10" s="38" t="s">
        <v>467</v>
      </c>
      <c r="H10" s="38" t="s">
        <v>468</v>
      </c>
      <c r="I10" s="38" t="s">
        <v>469</v>
      </c>
      <c r="J10" s="38" t="s">
        <v>470</v>
      </c>
      <c r="K10" s="38" t="s">
        <v>471</v>
      </c>
      <c r="L10" s="38" t="s">
        <v>472</v>
      </c>
      <c r="M10" s="38" t="s">
        <v>473</v>
      </c>
    </row>
    <row r="11" spans="1:14">
      <c r="C11" s="4" t="s">
        <v>411</v>
      </c>
      <c r="E11" s="30"/>
      <c r="F11" s="38" t="s">
        <v>474</v>
      </c>
      <c r="G11" s="38" t="s">
        <v>475</v>
      </c>
      <c r="H11" s="38" t="s">
        <v>476</v>
      </c>
      <c r="I11" s="38" t="s">
        <v>477</v>
      </c>
      <c r="J11" s="38" t="s">
        <v>478</v>
      </c>
      <c r="K11" s="38" t="s">
        <v>479</v>
      </c>
      <c r="L11" s="38" t="s">
        <v>480</v>
      </c>
      <c r="M11" s="38" t="s">
        <v>481</v>
      </c>
    </row>
    <row r="12" spans="1:14" ht="10.5" customHeight="1">
      <c r="E12" s="30"/>
      <c r="F12" s="30"/>
      <c r="G12" s="30"/>
      <c r="H12" s="30"/>
      <c r="I12" s="30"/>
      <c r="J12" s="30"/>
      <c r="K12" s="30"/>
      <c r="L12" s="30"/>
      <c r="M12" s="30"/>
    </row>
    <row r="13" spans="1:14">
      <c r="A13" s="35" t="s">
        <v>776</v>
      </c>
      <c r="B13" s="33"/>
      <c r="C13" s="33"/>
      <c r="D13" s="33"/>
      <c r="E13" s="33"/>
      <c r="F13" s="33"/>
      <c r="G13" s="39">
        <v>21</v>
      </c>
      <c r="H13" s="39">
        <v>161</v>
      </c>
      <c r="I13" s="39">
        <v>313</v>
      </c>
      <c r="J13" s="39">
        <v>206</v>
      </c>
      <c r="K13" s="39">
        <v>666</v>
      </c>
      <c r="L13" s="39">
        <v>857</v>
      </c>
      <c r="M13" s="39">
        <v>2224</v>
      </c>
    </row>
    <row r="14" spans="1:14">
      <c r="C14" s="4" t="s">
        <v>407</v>
      </c>
      <c r="G14" s="38" t="s">
        <v>482</v>
      </c>
      <c r="H14" s="38" t="s">
        <v>483</v>
      </c>
      <c r="I14" s="38" t="s">
        <v>484</v>
      </c>
      <c r="J14" s="38" t="s">
        <v>485</v>
      </c>
      <c r="K14" s="38" t="s">
        <v>486</v>
      </c>
      <c r="L14" s="38" t="s">
        <v>487</v>
      </c>
      <c r="M14" s="38" t="s">
        <v>488</v>
      </c>
    </row>
    <row r="15" spans="1:14">
      <c r="C15" s="4" t="s">
        <v>408</v>
      </c>
      <c r="G15" s="38" t="s">
        <v>474</v>
      </c>
      <c r="H15" s="38" t="s">
        <v>489</v>
      </c>
      <c r="I15" s="38" t="s">
        <v>490</v>
      </c>
      <c r="J15" s="38" t="s">
        <v>491</v>
      </c>
      <c r="K15" s="38" t="s">
        <v>492</v>
      </c>
      <c r="L15" s="38" t="s">
        <v>493</v>
      </c>
      <c r="M15" s="38" t="s">
        <v>494</v>
      </c>
    </row>
    <row r="16" spans="1:14">
      <c r="C16" s="4" t="s">
        <v>409</v>
      </c>
      <c r="G16" s="38" t="s">
        <v>495</v>
      </c>
      <c r="H16" s="38" t="s">
        <v>496</v>
      </c>
      <c r="I16" s="38" t="s">
        <v>497</v>
      </c>
      <c r="J16" s="38" t="s">
        <v>498</v>
      </c>
      <c r="K16" s="38" t="s">
        <v>499</v>
      </c>
      <c r="L16" s="38" t="s">
        <v>500</v>
      </c>
      <c r="M16" s="38" t="s">
        <v>501</v>
      </c>
    </row>
    <row r="17" spans="1:13">
      <c r="C17" s="4" t="s">
        <v>410</v>
      </c>
      <c r="G17" s="38" t="s">
        <v>474</v>
      </c>
      <c r="H17" s="38" t="s">
        <v>502</v>
      </c>
      <c r="I17" s="38" t="s">
        <v>503</v>
      </c>
      <c r="J17" s="38" t="s">
        <v>504</v>
      </c>
      <c r="K17" s="38" t="s">
        <v>505</v>
      </c>
      <c r="L17" s="38" t="s">
        <v>506</v>
      </c>
      <c r="M17" s="38" t="s">
        <v>507</v>
      </c>
    </row>
    <row r="18" spans="1:13">
      <c r="C18" s="4" t="s">
        <v>411</v>
      </c>
      <c r="G18" s="38" t="s">
        <v>508</v>
      </c>
      <c r="H18" s="38" t="s">
        <v>509</v>
      </c>
      <c r="I18" s="38" t="s">
        <v>510</v>
      </c>
      <c r="J18" s="38" t="s">
        <v>511</v>
      </c>
      <c r="K18" s="38" t="s">
        <v>512</v>
      </c>
      <c r="L18" s="38" t="s">
        <v>513</v>
      </c>
      <c r="M18" s="38" t="s">
        <v>514</v>
      </c>
    </row>
    <row r="19" spans="1:13" ht="10.5" customHeight="1">
      <c r="G19" s="30"/>
      <c r="H19" s="30"/>
      <c r="I19" s="30"/>
      <c r="J19" s="30"/>
      <c r="K19" s="30"/>
      <c r="L19" s="30"/>
      <c r="M19" s="30"/>
    </row>
    <row r="20" spans="1:13" s="37" customFormat="1">
      <c r="A20" s="35" t="s">
        <v>777</v>
      </c>
      <c r="B20" s="33" t="s">
        <v>775</v>
      </c>
      <c r="C20" s="33" t="s">
        <v>412</v>
      </c>
      <c r="D20" s="33"/>
      <c r="E20" s="33"/>
      <c r="F20" s="41" t="s">
        <v>515</v>
      </c>
      <c r="G20" s="41" t="s">
        <v>516</v>
      </c>
      <c r="H20" s="41" t="s">
        <v>517</v>
      </c>
      <c r="I20" s="41" t="s">
        <v>518</v>
      </c>
      <c r="J20" s="41" t="s">
        <v>519</v>
      </c>
      <c r="K20" s="41" t="s">
        <v>520</v>
      </c>
      <c r="L20" s="41" t="s">
        <v>521</v>
      </c>
      <c r="M20" s="41" t="s">
        <v>522</v>
      </c>
    </row>
    <row r="21" spans="1:13">
      <c r="D21" s="4" t="s">
        <v>416</v>
      </c>
      <c r="E21" s="30"/>
      <c r="F21" s="38" t="s">
        <v>523</v>
      </c>
      <c r="G21" s="38" t="s">
        <v>524</v>
      </c>
      <c r="H21" s="38" t="s">
        <v>525</v>
      </c>
      <c r="I21" s="38" t="s">
        <v>526</v>
      </c>
      <c r="J21" s="38" t="s">
        <v>527</v>
      </c>
      <c r="K21" s="38" t="s">
        <v>528</v>
      </c>
      <c r="L21" s="38" t="s">
        <v>529</v>
      </c>
      <c r="M21" s="38" t="s">
        <v>530</v>
      </c>
    </row>
    <row r="22" spans="1:13">
      <c r="D22" s="4" t="s">
        <v>417</v>
      </c>
      <c r="E22" s="30"/>
      <c r="F22" s="38" t="s">
        <v>531</v>
      </c>
      <c r="G22" s="38" t="s">
        <v>532</v>
      </c>
      <c r="H22" s="38" t="s">
        <v>533</v>
      </c>
      <c r="I22" s="38" t="s">
        <v>534</v>
      </c>
      <c r="J22" s="38" t="s">
        <v>535</v>
      </c>
      <c r="K22" s="38" t="s">
        <v>536</v>
      </c>
      <c r="L22" s="38" t="s">
        <v>537</v>
      </c>
      <c r="M22" s="38" t="s">
        <v>538</v>
      </c>
    </row>
    <row r="23" spans="1:13">
      <c r="D23" s="4" t="s">
        <v>418</v>
      </c>
      <c r="E23" s="30"/>
      <c r="F23" s="38" t="s">
        <v>539</v>
      </c>
      <c r="G23" s="38" t="s">
        <v>540</v>
      </c>
      <c r="H23" s="38" t="s">
        <v>541</v>
      </c>
      <c r="I23" s="38" t="s">
        <v>542</v>
      </c>
      <c r="J23" s="38" t="s">
        <v>543</v>
      </c>
      <c r="K23" s="38" t="s">
        <v>544</v>
      </c>
      <c r="L23" s="38" t="s">
        <v>545</v>
      </c>
      <c r="M23" s="38" t="s">
        <v>546</v>
      </c>
    </row>
    <row r="24" spans="1:13">
      <c r="D24" s="4" t="s">
        <v>428</v>
      </c>
      <c r="E24" s="30"/>
      <c r="F24" s="38" t="s">
        <v>547</v>
      </c>
      <c r="G24" s="38" t="s">
        <v>548</v>
      </c>
      <c r="H24" s="38" t="s">
        <v>549</v>
      </c>
      <c r="I24" s="38" t="s">
        <v>550</v>
      </c>
      <c r="J24" s="38" t="s">
        <v>551</v>
      </c>
      <c r="K24" s="38" t="s">
        <v>552</v>
      </c>
      <c r="L24" s="38" t="s">
        <v>553</v>
      </c>
      <c r="M24" s="38" t="s">
        <v>554</v>
      </c>
    </row>
    <row r="25" spans="1:13">
      <c r="D25" s="4" t="s">
        <v>419</v>
      </c>
      <c r="E25" s="30"/>
      <c r="F25" s="38" t="s">
        <v>555</v>
      </c>
      <c r="G25" s="38" t="s">
        <v>556</v>
      </c>
      <c r="H25" s="38" t="s">
        <v>557</v>
      </c>
      <c r="I25" s="38" t="s">
        <v>558</v>
      </c>
      <c r="J25" s="38" t="s">
        <v>559</v>
      </c>
      <c r="K25" s="38" t="s">
        <v>560</v>
      </c>
      <c r="L25" s="38" t="s">
        <v>561</v>
      </c>
      <c r="M25" s="38" t="s">
        <v>562</v>
      </c>
    </row>
    <row r="26" spans="1:13">
      <c r="C26" s="4" t="s">
        <v>413</v>
      </c>
      <c r="E26" s="30"/>
      <c r="F26" s="38" t="s">
        <v>563</v>
      </c>
      <c r="G26" s="38" t="s">
        <v>564</v>
      </c>
      <c r="H26" s="38" t="s">
        <v>565</v>
      </c>
      <c r="I26" s="38" t="s">
        <v>566</v>
      </c>
      <c r="J26" s="38" t="s">
        <v>567</v>
      </c>
      <c r="K26" s="38" t="s">
        <v>568</v>
      </c>
      <c r="L26" s="38" t="s">
        <v>569</v>
      </c>
      <c r="M26" s="38" t="s">
        <v>570</v>
      </c>
    </row>
    <row r="27" spans="1:13">
      <c r="C27" s="4" t="s">
        <v>414</v>
      </c>
      <c r="E27" s="30"/>
      <c r="F27" s="38" t="s">
        <v>571</v>
      </c>
      <c r="G27" s="38" t="s">
        <v>572</v>
      </c>
      <c r="H27" s="38" t="s">
        <v>573</v>
      </c>
      <c r="I27" s="38" t="s">
        <v>574</v>
      </c>
      <c r="J27" s="38" t="s">
        <v>575</v>
      </c>
      <c r="K27" s="38" t="s">
        <v>576</v>
      </c>
      <c r="L27" s="38" t="s">
        <v>577</v>
      </c>
      <c r="M27" s="38" t="s">
        <v>578</v>
      </c>
    </row>
    <row r="28" spans="1:13">
      <c r="C28" s="4" t="s">
        <v>415</v>
      </c>
      <c r="F28" s="38" t="s">
        <v>579</v>
      </c>
      <c r="G28" s="38" t="s">
        <v>580</v>
      </c>
      <c r="H28" s="38" t="s">
        <v>581</v>
      </c>
      <c r="I28" s="38" t="s">
        <v>582</v>
      </c>
      <c r="J28" s="38" t="s">
        <v>583</v>
      </c>
      <c r="K28" s="38" t="s">
        <v>584</v>
      </c>
      <c r="L28" s="38" t="s">
        <v>585</v>
      </c>
      <c r="M28" s="38" t="s">
        <v>586</v>
      </c>
    </row>
    <row r="29" spans="1:13" ht="10.5" customHeight="1">
      <c r="F29" s="30"/>
      <c r="G29" s="30"/>
      <c r="H29" s="30"/>
      <c r="I29" s="30"/>
      <c r="J29" s="30"/>
      <c r="K29" s="30"/>
      <c r="L29" s="30"/>
      <c r="M29" s="30"/>
    </row>
    <row r="30" spans="1:13">
      <c r="A30" s="35" t="s">
        <v>778</v>
      </c>
      <c r="B30" s="33"/>
      <c r="C30" s="33"/>
      <c r="D30" s="33"/>
      <c r="E30" s="33"/>
      <c r="F30" s="39">
        <v>883</v>
      </c>
      <c r="G30" s="39">
        <v>2191</v>
      </c>
      <c r="H30" s="39">
        <v>2677</v>
      </c>
      <c r="I30" s="39">
        <v>3014</v>
      </c>
      <c r="J30" s="39">
        <v>1477</v>
      </c>
      <c r="K30" s="39">
        <v>1498</v>
      </c>
      <c r="L30" s="39">
        <v>2269</v>
      </c>
      <c r="M30" s="39">
        <v>14009</v>
      </c>
    </row>
    <row r="31" spans="1:13">
      <c r="C31" s="4" t="s">
        <v>412</v>
      </c>
      <c r="F31" s="38" t="s">
        <v>587</v>
      </c>
      <c r="G31" s="38" t="s">
        <v>588</v>
      </c>
      <c r="H31" s="38" t="s">
        <v>589</v>
      </c>
      <c r="I31" s="38" t="s">
        <v>590</v>
      </c>
      <c r="J31" s="38" t="s">
        <v>591</v>
      </c>
      <c r="K31" s="38" t="s">
        <v>592</v>
      </c>
      <c r="L31" s="38" t="s">
        <v>593</v>
      </c>
      <c r="M31" s="38" t="s">
        <v>594</v>
      </c>
    </row>
    <row r="32" spans="1:13">
      <c r="D32" s="4" t="s">
        <v>416</v>
      </c>
      <c r="F32" s="38" t="s">
        <v>595</v>
      </c>
      <c r="G32" s="38" t="s">
        <v>596</v>
      </c>
      <c r="H32" s="38" t="s">
        <v>584</v>
      </c>
      <c r="I32" s="38" t="s">
        <v>597</v>
      </c>
      <c r="J32" s="38" t="s">
        <v>598</v>
      </c>
      <c r="K32" s="38" t="s">
        <v>599</v>
      </c>
      <c r="L32" s="38" t="s">
        <v>600</v>
      </c>
      <c r="M32" s="38" t="s">
        <v>601</v>
      </c>
    </row>
    <row r="33" spans="1:13">
      <c r="D33" s="4" t="s">
        <v>417</v>
      </c>
      <c r="F33" s="38" t="s">
        <v>602</v>
      </c>
      <c r="G33" s="38" t="s">
        <v>603</v>
      </c>
      <c r="H33" s="38" t="s">
        <v>604</v>
      </c>
      <c r="I33" s="38" t="s">
        <v>605</v>
      </c>
      <c r="J33" s="38" t="s">
        <v>606</v>
      </c>
      <c r="K33" s="38" t="s">
        <v>607</v>
      </c>
      <c r="L33" s="38" t="s">
        <v>608</v>
      </c>
      <c r="M33" s="38" t="s">
        <v>609</v>
      </c>
    </row>
    <row r="34" spans="1:13">
      <c r="D34" s="4" t="s">
        <v>418</v>
      </c>
      <c r="F34" s="38" t="s">
        <v>610</v>
      </c>
      <c r="G34" s="38" t="s">
        <v>611</v>
      </c>
      <c r="H34" s="38" t="s">
        <v>612</v>
      </c>
      <c r="I34" s="38" t="s">
        <v>613</v>
      </c>
      <c r="J34" s="38" t="s">
        <v>614</v>
      </c>
      <c r="K34" s="38" t="s">
        <v>615</v>
      </c>
      <c r="L34" s="38" t="s">
        <v>616</v>
      </c>
      <c r="M34" s="38" t="s">
        <v>617</v>
      </c>
    </row>
    <row r="35" spans="1:13">
      <c r="D35" s="4" t="s">
        <v>429</v>
      </c>
      <c r="F35" s="38" t="s">
        <v>618</v>
      </c>
      <c r="G35" s="38" t="s">
        <v>619</v>
      </c>
      <c r="H35" s="38" t="s">
        <v>550</v>
      </c>
      <c r="I35" s="38" t="s">
        <v>620</v>
      </c>
      <c r="J35" s="38" t="s">
        <v>621</v>
      </c>
      <c r="K35" s="38" t="s">
        <v>622</v>
      </c>
      <c r="L35" s="38" t="s">
        <v>623</v>
      </c>
      <c r="M35" s="38" t="s">
        <v>624</v>
      </c>
    </row>
    <row r="36" spans="1:13">
      <c r="D36" s="4" t="s">
        <v>419</v>
      </c>
      <c r="F36" s="38" t="s">
        <v>625</v>
      </c>
      <c r="G36" s="38" t="s">
        <v>626</v>
      </c>
      <c r="H36" s="38" t="s">
        <v>558</v>
      </c>
      <c r="I36" s="38" t="s">
        <v>627</v>
      </c>
      <c r="J36" s="38" t="s">
        <v>628</v>
      </c>
      <c r="K36" s="38" t="s">
        <v>629</v>
      </c>
      <c r="L36" s="38" t="s">
        <v>630</v>
      </c>
      <c r="M36" s="38" t="s">
        <v>631</v>
      </c>
    </row>
    <row r="37" spans="1:13">
      <c r="C37" s="4" t="s">
        <v>413</v>
      </c>
      <c r="F37" s="38" t="s">
        <v>632</v>
      </c>
      <c r="G37" s="38" t="s">
        <v>633</v>
      </c>
      <c r="H37" s="38" t="s">
        <v>634</v>
      </c>
      <c r="I37" s="38" t="s">
        <v>635</v>
      </c>
      <c r="J37" s="38" t="s">
        <v>636</v>
      </c>
      <c r="K37" s="38" t="s">
        <v>637</v>
      </c>
      <c r="L37" s="38" t="s">
        <v>638</v>
      </c>
      <c r="M37" s="38" t="s">
        <v>639</v>
      </c>
    </row>
    <row r="38" spans="1:13">
      <c r="C38" s="4" t="s">
        <v>414</v>
      </c>
      <c r="F38" s="38" t="s">
        <v>640</v>
      </c>
      <c r="G38" s="38" t="s">
        <v>641</v>
      </c>
      <c r="H38" s="38" t="s">
        <v>642</v>
      </c>
      <c r="I38" s="38" t="s">
        <v>643</v>
      </c>
      <c r="J38" s="38" t="s">
        <v>644</v>
      </c>
      <c r="K38" s="38" t="s">
        <v>645</v>
      </c>
      <c r="L38" s="38" t="s">
        <v>646</v>
      </c>
      <c r="M38" s="38" t="s">
        <v>647</v>
      </c>
    </row>
    <row r="39" spans="1:13">
      <c r="C39" s="4" t="s">
        <v>415</v>
      </c>
      <c r="F39" s="38" t="s">
        <v>648</v>
      </c>
      <c r="G39" s="38" t="s">
        <v>649</v>
      </c>
      <c r="H39" s="38" t="s">
        <v>650</v>
      </c>
      <c r="I39" s="38" t="s">
        <v>651</v>
      </c>
      <c r="J39" s="38" t="s">
        <v>652</v>
      </c>
      <c r="K39" s="38" t="s">
        <v>653</v>
      </c>
      <c r="L39" s="38" t="s">
        <v>654</v>
      </c>
      <c r="M39" s="38" t="s">
        <v>655</v>
      </c>
    </row>
    <row r="40" spans="1:13" ht="10.5" customHeight="1">
      <c r="F40" s="38"/>
      <c r="G40" s="38"/>
      <c r="H40" s="38"/>
      <c r="I40" s="38"/>
      <c r="J40" s="38"/>
      <c r="K40" s="38"/>
      <c r="L40" s="38"/>
      <c r="M40" s="38"/>
    </row>
    <row r="41" spans="1:13">
      <c r="A41" s="35" t="s">
        <v>779</v>
      </c>
      <c r="B41" s="33"/>
      <c r="C41" s="33"/>
      <c r="D41" s="33"/>
      <c r="E41" s="33"/>
      <c r="F41" s="39">
        <v>9</v>
      </c>
      <c r="G41" s="39">
        <v>59</v>
      </c>
      <c r="H41" s="39">
        <v>67</v>
      </c>
      <c r="I41" s="39">
        <v>193</v>
      </c>
      <c r="J41" s="39">
        <v>92</v>
      </c>
      <c r="K41" s="39">
        <v>291</v>
      </c>
      <c r="L41" s="39">
        <v>360</v>
      </c>
      <c r="M41" s="39">
        <v>1071</v>
      </c>
    </row>
    <row r="42" spans="1:13">
      <c r="C42" s="4" t="s">
        <v>412</v>
      </c>
      <c r="F42" s="38" t="s">
        <v>656</v>
      </c>
      <c r="G42" s="38" t="s">
        <v>657</v>
      </c>
      <c r="H42" s="38" t="s">
        <v>658</v>
      </c>
      <c r="I42" s="38" t="s">
        <v>659</v>
      </c>
      <c r="J42" s="38" t="s">
        <v>660</v>
      </c>
      <c r="K42" s="38" t="s">
        <v>661</v>
      </c>
      <c r="L42" s="38" t="s">
        <v>662</v>
      </c>
      <c r="M42" s="38" t="s">
        <v>663</v>
      </c>
    </row>
    <row r="43" spans="1:13">
      <c r="D43" s="4" t="s">
        <v>416</v>
      </c>
      <c r="F43" s="38" t="s">
        <v>474</v>
      </c>
      <c r="G43" s="38" t="s">
        <v>664</v>
      </c>
      <c r="H43" s="38" t="s">
        <v>665</v>
      </c>
      <c r="I43" s="38" t="s">
        <v>666</v>
      </c>
      <c r="J43" s="38" t="s">
        <v>667</v>
      </c>
      <c r="K43" s="38" t="s">
        <v>668</v>
      </c>
      <c r="L43" s="38" t="s">
        <v>669</v>
      </c>
      <c r="M43" s="38" t="s">
        <v>670</v>
      </c>
    </row>
    <row r="44" spans="1:13">
      <c r="D44" s="4" t="s">
        <v>417</v>
      </c>
      <c r="F44" s="38" t="s">
        <v>671</v>
      </c>
      <c r="G44" s="38" t="s">
        <v>672</v>
      </c>
      <c r="H44" s="38" t="s">
        <v>673</v>
      </c>
      <c r="I44" s="38" t="s">
        <v>674</v>
      </c>
      <c r="J44" s="38" t="s">
        <v>675</v>
      </c>
      <c r="K44" s="38" t="s">
        <v>676</v>
      </c>
      <c r="L44" s="38" t="s">
        <v>677</v>
      </c>
      <c r="M44" s="38" t="s">
        <v>678</v>
      </c>
    </row>
    <row r="45" spans="1:13">
      <c r="D45" s="4" t="s">
        <v>418</v>
      </c>
      <c r="F45" s="38" t="s">
        <v>538</v>
      </c>
      <c r="G45" s="38" t="s">
        <v>679</v>
      </c>
      <c r="H45" s="38" t="s">
        <v>680</v>
      </c>
      <c r="I45" s="38" t="s">
        <v>681</v>
      </c>
      <c r="J45" s="38" t="s">
        <v>682</v>
      </c>
      <c r="K45" s="38" t="s">
        <v>683</v>
      </c>
      <c r="L45" s="38" t="s">
        <v>684</v>
      </c>
      <c r="M45" s="38" t="s">
        <v>671</v>
      </c>
    </row>
    <row r="46" spans="1:13">
      <c r="D46" s="4" t="s">
        <v>422</v>
      </c>
      <c r="F46" s="38" t="s">
        <v>474</v>
      </c>
      <c r="G46" s="38" t="s">
        <v>685</v>
      </c>
      <c r="H46" s="38" t="s">
        <v>686</v>
      </c>
      <c r="I46" s="38" t="s">
        <v>687</v>
      </c>
      <c r="J46" s="38" t="s">
        <v>688</v>
      </c>
      <c r="K46" s="38" t="s">
        <v>689</v>
      </c>
      <c r="L46" s="38" t="s">
        <v>690</v>
      </c>
      <c r="M46" s="38" t="s">
        <v>691</v>
      </c>
    </row>
    <row r="47" spans="1:13">
      <c r="D47" s="4" t="s">
        <v>419</v>
      </c>
      <c r="F47" s="38" t="s">
        <v>474</v>
      </c>
      <c r="G47" s="38" t="s">
        <v>474</v>
      </c>
      <c r="H47" s="38" t="s">
        <v>474</v>
      </c>
      <c r="I47" s="38" t="s">
        <v>474</v>
      </c>
      <c r="J47" s="38" t="s">
        <v>692</v>
      </c>
      <c r="K47" s="38" t="s">
        <v>560</v>
      </c>
      <c r="L47" s="38" t="s">
        <v>693</v>
      </c>
      <c r="M47" s="38" t="s">
        <v>694</v>
      </c>
    </row>
    <row r="48" spans="1:13">
      <c r="C48" s="4" t="s">
        <v>413</v>
      </c>
      <c r="F48" s="38" t="s">
        <v>656</v>
      </c>
      <c r="G48" s="38" t="s">
        <v>657</v>
      </c>
      <c r="H48" s="38" t="s">
        <v>658</v>
      </c>
      <c r="I48" s="38" t="s">
        <v>659</v>
      </c>
      <c r="J48" s="38" t="s">
        <v>660</v>
      </c>
      <c r="K48" s="38" t="s">
        <v>661</v>
      </c>
      <c r="L48" s="38" t="s">
        <v>662</v>
      </c>
      <c r="M48" s="38" t="s">
        <v>663</v>
      </c>
    </row>
    <row r="49" spans="1:13">
      <c r="C49" s="4" t="s">
        <v>414</v>
      </c>
      <c r="F49" s="38" t="s">
        <v>695</v>
      </c>
      <c r="G49" s="38" t="s">
        <v>696</v>
      </c>
      <c r="H49" s="38" t="s">
        <v>697</v>
      </c>
      <c r="I49" s="38" t="s">
        <v>698</v>
      </c>
      <c r="J49" s="38" t="s">
        <v>699</v>
      </c>
      <c r="K49" s="38" t="s">
        <v>700</v>
      </c>
      <c r="L49" s="38" t="s">
        <v>701</v>
      </c>
      <c r="M49" s="38" t="s">
        <v>702</v>
      </c>
    </row>
    <row r="50" spans="1:13">
      <c r="C50" s="4" t="s">
        <v>415</v>
      </c>
      <c r="F50" s="38" t="s">
        <v>671</v>
      </c>
      <c r="G50" s="38" t="s">
        <v>703</v>
      </c>
      <c r="H50" s="38" t="s">
        <v>704</v>
      </c>
      <c r="I50" s="38" t="s">
        <v>705</v>
      </c>
      <c r="J50" s="38" t="s">
        <v>706</v>
      </c>
      <c r="K50" s="38" t="s">
        <v>707</v>
      </c>
      <c r="L50" s="38" t="s">
        <v>708</v>
      </c>
      <c r="M50" s="38" t="s">
        <v>709</v>
      </c>
    </row>
    <row r="51" spans="1:13" ht="10.5" customHeight="1">
      <c r="F51" s="38"/>
      <c r="G51" s="38"/>
      <c r="H51" s="38"/>
      <c r="I51" s="38"/>
      <c r="J51" s="38"/>
      <c r="K51" s="38"/>
      <c r="L51" s="38"/>
      <c r="M51" s="38"/>
    </row>
    <row r="52" spans="1:13">
      <c r="A52" s="35" t="s">
        <v>780</v>
      </c>
      <c r="B52" s="33"/>
      <c r="C52" s="33"/>
      <c r="D52" s="33"/>
      <c r="E52" s="33"/>
      <c r="F52" s="39">
        <v>60</v>
      </c>
      <c r="G52" s="39">
        <v>125</v>
      </c>
      <c r="H52" s="39">
        <v>217</v>
      </c>
      <c r="I52" s="39">
        <v>214</v>
      </c>
      <c r="J52" s="39">
        <v>115</v>
      </c>
      <c r="K52" s="39">
        <v>98</v>
      </c>
      <c r="L52" s="39">
        <v>159</v>
      </c>
      <c r="M52" s="39">
        <v>988</v>
      </c>
    </row>
    <row r="53" spans="1:13">
      <c r="C53" s="4" t="s">
        <v>412</v>
      </c>
      <c r="F53" s="38" t="s">
        <v>710</v>
      </c>
      <c r="G53" s="38" t="s">
        <v>711</v>
      </c>
      <c r="H53" s="38" t="s">
        <v>712</v>
      </c>
      <c r="I53" s="38" t="s">
        <v>713</v>
      </c>
      <c r="J53" s="38" t="s">
        <v>714</v>
      </c>
      <c r="K53" s="38" t="s">
        <v>715</v>
      </c>
      <c r="L53" s="38" t="s">
        <v>716</v>
      </c>
      <c r="M53" s="38" t="s">
        <v>717</v>
      </c>
    </row>
    <row r="54" spans="1:13">
      <c r="D54" s="4" t="s">
        <v>416</v>
      </c>
      <c r="F54" s="38" t="s">
        <v>718</v>
      </c>
      <c r="G54" s="38" t="s">
        <v>719</v>
      </c>
      <c r="H54" s="38" t="s">
        <v>720</v>
      </c>
      <c r="I54" s="38" t="s">
        <v>721</v>
      </c>
      <c r="J54" s="38" t="s">
        <v>495</v>
      </c>
      <c r="K54" s="38" t="s">
        <v>722</v>
      </c>
      <c r="L54" s="38" t="s">
        <v>723</v>
      </c>
      <c r="M54" s="38" t="s">
        <v>724</v>
      </c>
    </row>
    <row r="55" spans="1:13">
      <c r="D55" s="4" t="s">
        <v>417</v>
      </c>
      <c r="F55" s="38" t="s">
        <v>725</v>
      </c>
      <c r="G55" s="38" t="s">
        <v>726</v>
      </c>
      <c r="H55" s="38" t="s">
        <v>727</v>
      </c>
      <c r="I55" s="38" t="s">
        <v>728</v>
      </c>
      <c r="J55" s="38" t="s">
        <v>729</v>
      </c>
      <c r="K55" s="38" t="s">
        <v>730</v>
      </c>
      <c r="L55" s="38" t="s">
        <v>731</v>
      </c>
      <c r="M55" s="38" t="s">
        <v>732</v>
      </c>
    </row>
    <row r="56" spans="1:13">
      <c r="D56" s="4" t="s">
        <v>418</v>
      </c>
      <c r="F56" s="38" t="s">
        <v>733</v>
      </c>
      <c r="G56" s="38" t="s">
        <v>734</v>
      </c>
      <c r="H56" s="38" t="s">
        <v>735</v>
      </c>
      <c r="I56" s="38" t="s">
        <v>736</v>
      </c>
      <c r="J56" s="38" t="s">
        <v>737</v>
      </c>
      <c r="K56" s="38" t="s">
        <v>738</v>
      </c>
      <c r="L56" s="38" t="s">
        <v>739</v>
      </c>
      <c r="M56" s="38" t="s">
        <v>740</v>
      </c>
    </row>
    <row r="57" spans="1:13">
      <c r="D57" s="4" t="s">
        <v>429</v>
      </c>
      <c r="F57" s="38" t="s">
        <v>741</v>
      </c>
      <c r="G57" s="38" t="s">
        <v>603</v>
      </c>
      <c r="H57" s="38" t="s">
        <v>742</v>
      </c>
      <c r="I57" s="38" t="s">
        <v>743</v>
      </c>
      <c r="J57" s="38" t="s">
        <v>729</v>
      </c>
      <c r="K57" s="38" t="s">
        <v>744</v>
      </c>
      <c r="L57" s="38" t="s">
        <v>745</v>
      </c>
      <c r="M57" s="38" t="s">
        <v>746</v>
      </c>
    </row>
    <row r="58" spans="1:13">
      <c r="D58" s="4" t="s">
        <v>419</v>
      </c>
      <c r="F58" s="38" t="s">
        <v>747</v>
      </c>
      <c r="G58" s="38" t="s">
        <v>474</v>
      </c>
      <c r="H58" s="38" t="s">
        <v>474</v>
      </c>
      <c r="I58" s="38" t="s">
        <v>748</v>
      </c>
      <c r="J58" s="38" t="s">
        <v>474</v>
      </c>
      <c r="K58" s="38" t="s">
        <v>474</v>
      </c>
      <c r="L58" s="38" t="s">
        <v>749</v>
      </c>
      <c r="M58" s="38" t="s">
        <v>750</v>
      </c>
    </row>
    <row r="59" spans="1:13">
      <c r="C59" s="4" t="s">
        <v>413</v>
      </c>
      <c r="F59" s="38" t="s">
        <v>751</v>
      </c>
      <c r="G59" s="38" t="s">
        <v>752</v>
      </c>
      <c r="H59" s="38" t="s">
        <v>753</v>
      </c>
      <c r="I59" s="38" t="s">
        <v>754</v>
      </c>
      <c r="J59" s="38" t="s">
        <v>755</v>
      </c>
      <c r="K59" s="38" t="s">
        <v>756</v>
      </c>
      <c r="L59" s="38" t="s">
        <v>757</v>
      </c>
      <c r="M59" s="38" t="s">
        <v>758</v>
      </c>
    </row>
    <row r="60" spans="1:13">
      <c r="C60" s="4" t="s">
        <v>414</v>
      </c>
      <c r="F60" s="38" t="s">
        <v>759</v>
      </c>
      <c r="G60" s="38" t="s">
        <v>760</v>
      </c>
      <c r="H60" s="38" t="s">
        <v>761</v>
      </c>
      <c r="I60" s="38" t="s">
        <v>762</v>
      </c>
      <c r="J60" s="38" t="s">
        <v>763</v>
      </c>
      <c r="K60" s="38" t="s">
        <v>764</v>
      </c>
      <c r="L60" s="38" t="s">
        <v>765</v>
      </c>
      <c r="M60" s="38" t="s">
        <v>766</v>
      </c>
    </row>
    <row r="61" spans="1:13" ht="15" thickBot="1">
      <c r="A61" s="36"/>
      <c r="B61" s="36"/>
      <c r="C61" s="36" t="s">
        <v>415</v>
      </c>
      <c r="D61" s="36"/>
      <c r="E61" s="36"/>
      <c r="F61" s="40" t="s">
        <v>684</v>
      </c>
      <c r="G61" s="40" t="s">
        <v>767</v>
      </c>
      <c r="H61" s="40" t="s">
        <v>768</v>
      </c>
      <c r="I61" s="40" t="s">
        <v>769</v>
      </c>
      <c r="J61" s="40" t="s">
        <v>495</v>
      </c>
      <c r="K61" s="40" t="s">
        <v>770</v>
      </c>
      <c r="L61" s="40" t="s">
        <v>771</v>
      </c>
      <c r="M61" s="40" t="s">
        <v>772</v>
      </c>
    </row>
  </sheetData>
  <phoneticPr fontId="0" type="noConversion"/>
  <pageMargins left="0.511811024" right="0.511811024" top="0.78740157499999996" bottom="0.78740157499999996" header="0.31496062000000002" footer="0.31496062000000002"/>
  <pageSetup paperSize="9" scale="77" orientation="portrait" horizontalDpi="300" verticalDpi="300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  <sheetView workbookViewId="1"/>
  </sheetViews>
  <sheetFormatPr baseColWidth="10" defaultColWidth="8.83203125" defaultRowHeight="14" x14ac:dyDescent="0"/>
  <cols>
    <col min="1" max="1" width="14.6640625" customWidth="1"/>
  </cols>
  <sheetData>
    <row r="1" spans="1:7">
      <c r="B1" s="1">
        <v>2004</v>
      </c>
      <c r="C1" s="1">
        <v>2005</v>
      </c>
      <c r="D1" s="1">
        <v>2006</v>
      </c>
      <c r="E1" s="1">
        <v>2007</v>
      </c>
      <c r="F1" s="1">
        <v>2008</v>
      </c>
      <c r="G1" s="1">
        <v>2009</v>
      </c>
    </row>
    <row r="2" spans="1:7">
      <c r="A2" t="s">
        <v>438</v>
      </c>
      <c r="B2">
        <v>7547</v>
      </c>
      <c r="C2">
        <v>9076</v>
      </c>
      <c r="D2">
        <v>20092</v>
      </c>
      <c r="E2">
        <v>24197</v>
      </c>
      <c r="F2">
        <v>23097</v>
      </c>
      <c r="G2">
        <v>21169</v>
      </c>
    </row>
    <row r="3" spans="1:7">
      <c r="A3" t="s">
        <v>439</v>
      </c>
      <c r="B3">
        <v>7140</v>
      </c>
      <c r="C3">
        <v>10100</v>
      </c>
      <c r="D3">
        <v>28775</v>
      </c>
      <c r="E3">
        <v>55640</v>
      </c>
      <c r="F3">
        <v>94801</v>
      </c>
      <c r="G3">
        <v>115981</v>
      </c>
    </row>
    <row r="4" spans="1:7">
      <c r="A4" t="s">
        <v>437</v>
      </c>
      <c r="B4">
        <v>15103</v>
      </c>
      <c r="C4">
        <v>20185</v>
      </c>
      <c r="D4">
        <v>50420</v>
      </c>
      <c r="E4">
        <v>79987</v>
      </c>
      <c r="F4">
        <v>117596</v>
      </c>
      <c r="G4">
        <v>132586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B2" sqref="B2"/>
    </sheetView>
    <sheetView workbookViewId="1"/>
  </sheetViews>
  <sheetFormatPr baseColWidth="10" defaultRowHeight="14" x14ac:dyDescent="0"/>
  <cols>
    <col min="1" max="1" width="18.6640625" customWidth="1"/>
  </cols>
  <sheetData>
    <row r="1" spans="1:14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 t="s">
        <v>785</v>
      </c>
    </row>
    <row r="2" spans="1:14">
      <c r="A2" t="s">
        <v>787</v>
      </c>
      <c r="B2">
        <v>0</v>
      </c>
      <c r="C2">
        <v>38</v>
      </c>
      <c r="D2">
        <v>590</v>
      </c>
      <c r="E2">
        <v>1192</v>
      </c>
      <c r="F2">
        <v>1989</v>
      </c>
      <c r="G2">
        <v>2846</v>
      </c>
      <c r="H2">
        <v>3243</v>
      </c>
      <c r="I2">
        <v>3735</v>
      </c>
      <c r="J2">
        <v>4800</v>
      </c>
      <c r="K2">
        <v>5579</v>
      </c>
      <c r="L2">
        <v>6225</v>
      </c>
      <c r="M2">
        <v>7075</v>
      </c>
      <c r="N2">
        <v>37312</v>
      </c>
    </row>
    <row r="3" spans="1:14">
      <c r="A3" t="s">
        <v>788</v>
      </c>
      <c r="B3">
        <v>7</v>
      </c>
      <c r="C3">
        <v>880</v>
      </c>
      <c r="D3">
        <v>14300</v>
      </c>
      <c r="E3">
        <v>30908</v>
      </c>
      <c r="F3">
        <v>53357</v>
      </c>
      <c r="G3">
        <v>78176</v>
      </c>
      <c r="H3">
        <v>87587</v>
      </c>
      <c r="I3">
        <v>94508</v>
      </c>
      <c r="J3">
        <v>114371</v>
      </c>
      <c r="K3">
        <v>122997</v>
      </c>
      <c r="L3">
        <v>126147</v>
      </c>
      <c r="M3">
        <v>132117</v>
      </c>
      <c r="N3">
        <v>855355</v>
      </c>
    </row>
    <row r="4" spans="1:14">
      <c r="A4" t="s">
        <v>789</v>
      </c>
      <c r="B4">
        <v>0</v>
      </c>
      <c r="C4">
        <v>63</v>
      </c>
      <c r="D4">
        <v>1645</v>
      </c>
      <c r="E4">
        <v>3778</v>
      </c>
      <c r="F4">
        <v>7445</v>
      </c>
      <c r="G4">
        <v>12226</v>
      </c>
      <c r="H4">
        <v>15031</v>
      </c>
      <c r="I4">
        <v>18246</v>
      </c>
      <c r="J4">
        <v>24644</v>
      </c>
      <c r="K4">
        <v>29336</v>
      </c>
      <c r="L4">
        <v>33398</v>
      </c>
      <c r="M4">
        <v>37636</v>
      </c>
      <c r="N4">
        <v>183448</v>
      </c>
    </row>
    <row r="5" spans="1:14">
      <c r="A5" t="s">
        <v>790</v>
      </c>
      <c r="B5">
        <v>7</v>
      </c>
      <c r="C5">
        <v>981</v>
      </c>
      <c r="D5">
        <v>16535</v>
      </c>
      <c r="E5">
        <v>35878</v>
      </c>
      <c r="F5">
        <v>62791</v>
      </c>
      <c r="G5">
        <v>93248</v>
      </c>
      <c r="H5">
        <v>105861</v>
      </c>
      <c r="I5">
        <v>116489</v>
      </c>
      <c r="J5">
        <v>143815</v>
      </c>
      <c r="K5">
        <v>157912</v>
      </c>
      <c r="L5">
        <v>165770</v>
      </c>
      <c r="M5">
        <v>176828</v>
      </c>
      <c r="N5">
        <v>1076115</v>
      </c>
    </row>
    <row r="6" spans="1:14">
      <c r="A6" t="s">
        <v>791</v>
      </c>
      <c r="B6">
        <v>0</v>
      </c>
      <c r="C6">
        <v>25</v>
      </c>
      <c r="D6">
        <v>348</v>
      </c>
      <c r="E6">
        <v>693</v>
      </c>
      <c r="F6">
        <v>1226</v>
      </c>
      <c r="G6">
        <v>1814</v>
      </c>
      <c r="H6">
        <v>2186</v>
      </c>
      <c r="I6">
        <v>2502</v>
      </c>
      <c r="J6">
        <v>3417</v>
      </c>
      <c r="K6">
        <v>4013</v>
      </c>
      <c r="L6">
        <v>4937</v>
      </c>
      <c r="M6">
        <v>5811</v>
      </c>
      <c r="N6">
        <v>26972</v>
      </c>
    </row>
    <row r="7" spans="1:14">
      <c r="A7" t="s">
        <v>792</v>
      </c>
      <c r="B7">
        <v>13</v>
      </c>
      <c r="C7">
        <v>1604</v>
      </c>
      <c r="D7">
        <v>22769</v>
      </c>
      <c r="E7">
        <v>46767</v>
      </c>
      <c r="F7">
        <v>79809</v>
      </c>
      <c r="G7">
        <v>113842</v>
      </c>
      <c r="H7">
        <v>125277</v>
      </c>
      <c r="I7">
        <v>130311</v>
      </c>
      <c r="J7">
        <v>157796</v>
      </c>
      <c r="K7">
        <v>167731</v>
      </c>
      <c r="L7">
        <v>171822</v>
      </c>
      <c r="M7">
        <v>179303</v>
      </c>
      <c r="N7">
        <v>1197044</v>
      </c>
    </row>
    <row r="8" spans="1:14">
      <c r="A8" t="s">
        <v>793</v>
      </c>
      <c r="B8">
        <v>0</v>
      </c>
      <c r="C8">
        <v>163</v>
      </c>
      <c r="D8">
        <v>2952</v>
      </c>
      <c r="E8">
        <v>6427</v>
      </c>
      <c r="F8">
        <v>12239</v>
      </c>
      <c r="G8">
        <v>19537</v>
      </c>
      <c r="H8">
        <v>24050</v>
      </c>
      <c r="I8">
        <v>28035</v>
      </c>
      <c r="J8">
        <v>37200</v>
      </c>
      <c r="K8">
        <v>43474</v>
      </c>
      <c r="L8">
        <v>48723</v>
      </c>
      <c r="M8">
        <v>54190</v>
      </c>
      <c r="N8">
        <v>276990</v>
      </c>
    </row>
    <row r="9" spans="1:14">
      <c r="A9" t="s">
        <v>794</v>
      </c>
      <c r="B9">
        <v>13</v>
      </c>
      <c r="C9">
        <v>1792</v>
      </c>
      <c r="D9">
        <v>26069</v>
      </c>
      <c r="E9">
        <v>53887</v>
      </c>
      <c r="F9">
        <v>93274</v>
      </c>
      <c r="G9">
        <v>135193</v>
      </c>
      <c r="H9">
        <v>151513</v>
      </c>
      <c r="I9">
        <v>160848</v>
      </c>
      <c r="J9">
        <v>198413</v>
      </c>
      <c r="K9">
        <v>215218</v>
      </c>
      <c r="L9">
        <v>225482</v>
      </c>
      <c r="M9">
        <v>239304</v>
      </c>
      <c r="N9">
        <v>1501006</v>
      </c>
    </row>
    <row r="10" spans="1:14">
      <c r="A10" t="s">
        <v>786</v>
      </c>
      <c r="B10">
        <v>20</v>
      </c>
      <c r="C10">
        <v>2773</v>
      </c>
      <c r="D10">
        <v>42604</v>
      </c>
      <c r="E10">
        <v>89765</v>
      </c>
      <c r="F10">
        <v>156065</v>
      </c>
      <c r="G10">
        <v>228441</v>
      </c>
      <c r="H10">
        <v>257374</v>
      </c>
      <c r="I10">
        <v>277337</v>
      </c>
      <c r="J10">
        <v>342228</v>
      </c>
      <c r="K10">
        <v>373130</v>
      </c>
      <c r="L10">
        <v>391252</v>
      </c>
      <c r="M10">
        <v>416132</v>
      </c>
      <c r="N10">
        <v>2577121</v>
      </c>
    </row>
    <row r="13" spans="1:14">
      <c r="B13">
        <v>2000</v>
      </c>
      <c r="C13">
        <v>2001</v>
      </c>
      <c r="D13">
        <v>2002</v>
      </c>
      <c r="E13">
        <v>2003</v>
      </c>
      <c r="F13">
        <v>2004</v>
      </c>
      <c r="G13">
        <v>2005</v>
      </c>
      <c r="H13">
        <v>2006</v>
      </c>
      <c r="I13">
        <v>2007</v>
      </c>
      <c r="J13">
        <v>2008</v>
      </c>
      <c r="K13">
        <v>2009</v>
      </c>
      <c r="L13">
        <v>2010</v>
      </c>
      <c r="M13">
        <v>2011</v>
      </c>
      <c r="N13" t="s">
        <v>785</v>
      </c>
    </row>
    <row r="14" spans="1:14">
      <c r="A14" t="s">
        <v>795</v>
      </c>
      <c r="B14">
        <v>0</v>
      </c>
      <c r="C14">
        <v>34</v>
      </c>
      <c r="D14">
        <v>165</v>
      </c>
      <c r="E14">
        <v>220</v>
      </c>
      <c r="F14">
        <v>233</v>
      </c>
      <c r="G14">
        <v>208</v>
      </c>
      <c r="H14">
        <v>276</v>
      </c>
      <c r="I14">
        <v>267</v>
      </c>
      <c r="J14">
        <v>331</v>
      </c>
      <c r="K14">
        <v>373</v>
      </c>
      <c r="L14">
        <v>464</v>
      </c>
      <c r="M14">
        <v>555</v>
      </c>
      <c r="N14">
        <v>3126</v>
      </c>
    </row>
    <row r="15" spans="1:14">
      <c r="A15" t="s">
        <v>796</v>
      </c>
      <c r="B15">
        <v>0</v>
      </c>
      <c r="C15">
        <v>1061</v>
      </c>
      <c r="D15">
        <v>6625</v>
      </c>
      <c r="E15">
        <v>9401</v>
      </c>
      <c r="F15">
        <v>10672</v>
      </c>
      <c r="G15">
        <v>11035</v>
      </c>
      <c r="H15">
        <v>11125</v>
      </c>
      <c r="I15">
        <v>11429</v>
      </c>
      <c r="J15">
        <v>13228</v>
      </c>
      <c r="K15">
        <v>15292</v>
      </c>
      <c r="L15">
        <v>15146</v>
      </c>
      <c r="M15">
        <v>16373</v>
      </c>
      <c r="N15">
        <v>121387</v>
      </c>
    </row>
    <row r="16" spans="1:14">
      <c r="A16" t="s">
        <v>797</v>
      </c>
      <c r="B16">
        <v>0</v>
      </c>
      <c r="C16">
        <v>89</v>
      </c>
      <c r="D16">
        <v>669</v>
      </c>
      <c r="E16">
        <v>1055</v>
      </c>
      <c r="F16">
        <v>1316</v>
      </c>
      <c r="G16">
        <v>1592</v>
      </c>
      <c r="H16">
        <v>1725</v>
      </c>
      <c r="I16">
        <v>2043</v>
      </c>
      <c r="J16">
        <v>2496</v>
      </c>
      <c r="K16">
        <v>3222</v>
      </c>
      <c r="L16">
        <v>3472</v>
      </c>
      <c r="M16">
        <v>4095</v>
      </c>
      <c r="N16">
        <v>21774</v>
      </c>
    </row>
    <row r="17" spans="1:14">
      <c r="A17" t="s">
        <v>798</v>
      </c>
      <c r="B17">
        <v>0</v>
      </c>
      <c r="C17">
        <v>1184</v>
      </c>
      <c r="D17">
        <v>7459</v>
      </c>
      <c r="E17">
        <v>10676</v>
      </c>
      <c r="F17">
        <v>12221</v>
      </c>
      <c r="G17">
        <v>12835</v>
      </c>
      <c r="H17">
        <v>13126</v>
      </c>
      <c r="I17">
        <v>13739</v>
      </c>
      <c r="J17">
        <v>16055</v>
      </c>
      <c r="K17">
        <v>18887</v>
      </c>
      <c r="L17">
        <v>19082</v>
      </c>
      <c r="M17">
        <v>21023</v>
      </c>
      <c r="N17">
        <v>146287</v>
      </c>
    </row>
    <row r="18" spans="1:14">
      <c r="A18" t="s">
        <v>799</v>
      </c>
      <c r="B18">
        <v>0</v>
      </c>
      <c r="C18">
        <v>6</v>
      </c>
      <c r="D18">
        <v>82</v>
      </c>
      <c r="E18">
        <v>120</v>
      </c>
      <c r="F18">
        <v>278</v>
      </c>
      <c r="G18">
        <v>479</v>
      </c>
      <c r="H18">
        <v>555</v>
      </c>
      <c r="I18">
        <v>579</v>
      </c>
      <c r="J18">
        <v>819</v>
      </c>
      <c r="K18">
        <v>1002</v>
      </c>
      <c r="L18">
        <v>1113</v>
      </c>
      <c r="M18">
        <v>1372</v>
      </c>
      <c r="N18">
        <v>6405</v>
      </c>
    </row>
    <row r="19" spans="1:14">
      <c r="A19" t="s">
        <v>800</v>
      </c>
      <c r="B19">
        <v>0</v>
      </c>
      <c r="C19">
        <v>310</v>
      </c>
      <c r="D19">
        <v>3516</v>
      </c>
      <c r="E19">
        <v>5208</v>
      </c>
      <c r="F19">
        <v>13610</v>
      </c>
      <c r="G19">
        <v>22308</v>
      </c>
      <c r="H19">
        <v>23681</v>
      </c>
      <c r="I19">
        <v>23258</v>
      </c>
      <c r="J19">
        <v>32480</v>
      </c>
      <c r="K19">
        <v>37363</v>
      </c>
      <c r="L19">
        <v>39571</v>
      </c>
      <c r="M19">
        <v>42775</v>
      </c>
      <c r="N19">
        <v>244080</v>
      </c>
    </row>
    <row r="20" spans="1:14">
      <c r="A20" t="s">
        <v>801</v>
      </c>
      <c r="B20">
        <v>0</v>
      </c>
      <c r="C20">
        <v>30</v>
      </c>
      <c r="D20">
        <v>330</v>
      </c>
      <c r="E20">
        <v>539</v>
      </c>
      <c r="F20">
        <v>1721</v>
      </c>
      <c r="G20">
        <v>3138</v>
      </c>
      <c r="H20">
        <v>3655</v>
      </c>
      <c r="I20">
        <v>3864</v>
      </c>
      <c r="J20">
        <v>5881</v>
      </c>
      <c r="K20">
        <v>7508</v>
      </c>
      <c r="L20">
        <v>8494</v>
      </c>
      <c r="M20">
        <v>9768</v>
      </c>
      <c r="N20">
        <v>44928</v>
      </c>
    </row>
    <row r="21" spans="1:14">
      <c r="A21" t="s">
        <v>802</v>
      </c>
      <c r="B21">
        <v>0</v>
      </c>
      <c r="C21">
        <v>346</v>
      </c>
      <c r="D21">
        <v>3928</v>
      </c>
      <c r="E21">
        <v>5867</v>
      </c>
      <c r="F21">
        <v>15609</v>
      </c>
      <c r="G21">
        <v>25925</v>
      </c>
      <c r="H21">
        <v>27891</v>
      </c>
      <c r="I21">
        <v>27701</v>
      </c>
      <c r="J21">
        <v>39180</v>
      </c>
      <c r="K21">
        <v>45873</v>
      </c>
      <c r="L21">
        <v>49178</v>
      </c>
      <c r="M21">
        <v>53915</v>
      </c>
      <c r="N21">
        <v>295413</v>
      </c>
    </row>
    <row r="22" spans="1:14">
      <c r="A22" t="s">
        <v>803</v>
      </c>
      <c r="B22">
        <v>0</v>
      </c>
      <c r="C22">
        <v>12</v>
      </c>
      <c r="D22">
        <v>62</v>
      </c>
      <c r="E22">
        <v>91</v>
      </c>
      <c r="F22">
        <v>120</v>
      </c>
      <c r="G22">
        <v>138</v>
      </c>
      <c r="H22">
        <v>144</v>
      </c>
      <c r="I22">
        <v>160</v>
      </c>
      <c r="J22">
        <v>279</v>
      </c>
      <c r="K22">
        <v>346</v>
      </c>
      <c r="L22">
        <v>425</v>
      </c>
      <c r="M22">
        <v>630</v>
      </c>
      <c r="N22">
        <v>2407</v>
      </c>
    </row>
    <row r="23" spans="1:14">
      <c r="A23" t="s">
        <v>804</v>
      </c>
      <c r="B23">
        <v>0</v>
      </c>
      <c r="C23">
        <v>586</v>
      </c>
      <c r="D23">
        <v>1843</v>
      </c>
      <c r="E23">
        <v>2853</v>
      </c>
      <c r="F23">
        <v>4156</v>
      </c>
      <c r="G23">
        <v>5415</v>
      </c>
      <c r="H23">
        <v>5546</v>
      </c>
      <c r="I23">
        <v>5644</v>
      </c>
      <c r="J23">
        <v>9018</v>
      </c>
      <c r="K23">
        <v>10801</v>
      </c>
      <c r="L23">
        <v>11657</v>
      </c>
      <c r="M23">
        <v>14423</v>
      </c>
      <c r="N23">
        <v>71942</v>
      </c>
    </row>
    <row r="24" spans="1:14">
      <c r="A24" t="s">
        <v>805</v>
      </c>
      <c r="B24">
        <v>0</v>
      </c>
      <c r="C24">
        <v>38</v>
      </c>
      <c r="D24">
        <v>152</v>
      </c>
      <c r="E24">
        <v>297</v>
      </c>
      <c r="F24">
        <v>440</v>
      </c>
      <c r="G24">
        <v>640</v>
      </c>
      <c r="H24">
        <v>732</v>
      </c>
      <c r="I24">
        <v>910</v>
      </c>
      <c r="J24">
        <v>1465</v>
      </c>
      <c r="K24">
        <v>1826</v>
      </c>
      <c r="L24">
        <v>2106</v>
      </c>
      <c r="M24">
        <v>2732</v>
      </c>
      <c r="N24">
        <v>11338</v>
      </c>
    </row>
    <row r="25" spans="1:14">
      <c r="A25" t="s">
        <v>806</v>
      </c>
      <c r="B25">
        <v>0</v>
      </c>
      <c r="C25">
        <v>636</v>
      </c>
      <c r="D25">
        <v>2057</v>
      </c>
      <c r="E25">
        <v>3241</v>
      </c>
      <c r="F25">
        <v>4716</v>
      </c>
      <c r="G25">
        <v>6193</v>
      </c>
      <c r="H25">
        <v>6422</v>
      </c>
      <c r="I25">
        <v>6714</v>
      </c>
      <c r="J25">
        <v>10762</v>
      </c>
      <c r="K25">
        <v>12973</v>
      </c>
      <c r="L25">
        <v>14188</v>
      </c>
      <c r="M25">
        <v>17785</v>
      </c>
      <c r="N25">
        <v>85687</v>
      </c>
    </row>
    <row r="26" spans="1:14">
      <c r="A26" t="s">
        <v>807</v>
      </c>
      <c r="B26">
        <v>0</v>
      </c>
      <c r="C26">
        <v>11</v>
      </c>
      <c r="D26">
        <v>358</v>
      </c>
      <c r="E26">
        <v>903</v>
      </c>
      <c r="F26">
        <v>1971</v>
      </c>
      <c r="G26">
        <v>3048</v>
      </c>
      <c r="H26">
        <v>3568</v>
      </c>
      <c r="I26">
        <v>3925</v>
      </c>
      <c r="J26">
        <v>5131</v>
      </c>
      <c r="K26">
        <v>5782</v>
      </c>
      <c r="L26">
        <v>6621</v>
      </c>
      <c r="M26">
        <v>7492</v>
      </c>
      <c r="N26">
        <v>38810</v>
      </c>
    </row>
    <row r="27" spans="1:14">
      <c r="A27" t="s">
        <v>808</v>
      </c>
      <c r="B27">
        <v>20</v>
      </c>
      <c r="C27">
        <v>522</v>
      </c>
      <c r="D27">
        <v>16649</v>
      </c>
      <c r="E27">
        <v>41705</v>
      </c>
      <c r="F27">
        <v>82113</v>
      </c>
      <c r="G27">
        <v>126202</v>
      </c>
      <c r="H27">
        <v>141859</v>
      </c>
      <c r="I27">
        <v>141050</v>
      </c>
      <c r="J27">
        <v>165971</v>
      </c>
      <c r="K27">
        <v>170360</v>
      </c>
      <c r="L27">
        <v>172471</v>
      </c>
      <c r="M27">
        <v>175561</v>
      </c>
      <c r="N27">
        <v>1234483</v>
      </c>
    </row>
    <row r="28" spans="1:14">
      <c r="A28" t="s">
        <v>809</v>
      </c>
      <c r="B28">
        <v>0</v>
      </c>
      <c r="C28">
        <v>69</v>
      </c>
      <c r="D28">
        <v>2403</v>
      </c>
      <c r="E28">
        <v>5954</v>
      </c>
      <c r="F28">
        <v>12984</v>
      </c>
      <c r="G28">
        <v>22034</v>
      </c>
      <c r="H28">
        <v>27422</v>
      </c>
      <c r="I28">
        <v>30583</v>
      </c>
      <c r="J28">
        <v>40220</v>
      </c>
      <c r="K28">
        <v>45692</v>
      </c>
      <c r="L28">
        <v>51464</v>
      </c>
      <c r="M28">
        <v>56273</v>
      </c>
      <c r="N28">
        <v>295098</v>
      </c>
    </row>
    <row r="29" spans="1:14">
      <c r="A29" t="s">
        <v>810</v>
      </c>
      <c r="B29">
        <v>20</v>
      </c>
      <c r="C29">
        <v>602</v>
      </c>
      <c r="D29">
        <v>19410</v>
      </c>
      <c r="E29">
        <v>48562</v>
      </c>
      <c r="F29">
        <v>97068</v>
      </c>
      <c r="G29">
        <v>151284</v>
      </c>
      <c r="H29">
        <v>172849</v>
      </c>
      <c r="I29">
        <v>175558</v>
      </c>
      <c r="J29">
        <v>211322</v>
      </c>
      <c r="K29">
        <v>221834</v>
      </c>
      <c r="L29">
        <v>230556</v>
      </c>
      <c r="M29">
        <v>239326</v>
      </c>
      <c r="N29">
        <v>1568391</v>
      </c>
    </row>
    <row r="30" spans="1:14">
      <c r="A30" t="s">
        <v>811</v>
      </c>
      <c r="B30">
        <v>0</v>
      </c>
      <c r="C30">
        <v>0</v>
      </c>
      <c r="D30">
        <v>271</v>
      </c>
      <c r="E30">
        <v>551</v>
      </c>
      <c r="F30">
        <v>613</v>
      </c>
      <c r="G30">
        <v>787</v>
      </c>
      <c r="H30">
        <v>886</v>
      </c>
      <c r="I30">
        <v>1306</v>
      </c>
      <c r="J30">
        <v>1657</v>
      </c>
      <c r="K30">
        <v>2089</v>
      </c>
      <c r="L30">
        <v>2539</v>
      </c>
      <c r="M30">
        <v>2837</v>
      </c>
      <c r="N30">
        <v>13536</v>
      </c>
    </row>
    <row r="31" spans="1:14">
      <c r="A31" t="s">
        <v>812</v>
      </c>
      <c r="B31">
        <v>0</v>
      </c>
      <c r="C31">
        <v>5</v>
      </c>
      <c r="D31">
        <v>8436</v>
      </c>
      <c r="E31">
        <v>18508</v>
      </c>
      <c r="F31">
        <v>22615</v>
      </c>
      <c r="G31">
        <v>27058</v>
      </c>
      <c r="H31">
        <v>30653</v>
      </c>
      <c r="I31">
        <v>43438</v>
      </c>
      <c r="J31">
        <v>51470</v>
      </c>
      <c r="K31">
        <v>56912</v>
      </c>
      <c r="L31">
        <v>59124</v>
      </c>
      <c r="M31">
        <v>62288</v>
      </c>
      <c r="N31">
        <v>380507</v>
      </c>
    </row>
    <row r="32" spans="1:14">
      <c r="A32" t="s">
        <v>813</v>
      </c>
      <c r="B32">
        <v>0</v>
      </c>
      <c r="C32">
        <v>0</v>
      </c>
      <c r="D32">
        <v>1043</v>
      </c>
      <c r="E32">
        <v>2360</v>
      </c>
      <c r="F32">
        <v>3223</v>
      </c>
      <c r="G32">
        <v>4359</v>
      </c>
      <c r="H32">
        <v>5547</v>
      </c>
      <c r="I32">
        <v>8881</v>
      </c>
      <c r="J32">
        <v>11782</v>
      </c>
      <c r="K32">
        <v>14562</v>
      </c>
      <c r="L32">
        <v>16585</v>
      </c>
      <c r="M32">
        <v>18958</v>
      </c>
      <c r="N32">
        <v>87300</v>
      </c>
    </row>
    <row r="33" spans="1:14">
      <c r="A33" t="s">
        <v>814</v>
      </c>
      <c r="B33">
        <v>0</v>
      </c>
      <c r="C33">
        <v>5</v>
      </c>
      <c r="D33">
        <v>9750</v>
      </c>
      <c r="E33">
        <v>21419</v>
      </c>
      <c r="F33">
        <v>26451</v>
      </c>
      <c r="G33">
        <v>32204</v>
      </c>
      <c r="H33">
        <v>37086</v>
      </c>
      <c r="I33">
        <v>53625</v>
      </c>
      <c r="J33">
        <v>64909</v>
      </c>
      <c r="K33">
        <v>73563</v>
      </c>
      <c r="L33">
        <v>78248</v>
      </c>
      <c r="M33">
        <v>84083</v>
      </c>
      <c r="N33">
        <v>481343</v>
      </c>
    </row>
    <row r="34" spans="1:14">
      <c r="A34" t="s">
        <v>786</v>
      </c>
      <c r="B34">
        <v>20</v>
      </c>
      <c r="C34">
        <v>2773</v>
      </c>
      <c r="D34">
        <v>42604</v>
      </c>
      <c r="E34">
        <v>89765</v>
      </c>
      <c r="F34">
        <v>156065</v>
      </c>
      <c r="G34">
        <v>228441</v>
      </c>
      <c r="H34">
        <v>257374</v>
      </c>
      <c r="I34">
        <v>277337</v>
      </c>
      <c r="J34">
        <v>342228</v>
      </c>
      <c r="K34">
        <v>373130</v>
      </c>
      <c r="L34">
        <v>391252</v>
      </c>
      <c r="M34">
        <v>416132</v>
      </c>
      <c r="N34">
        <v>2577121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D6" sqref="D6"/>
    </sheetView>
    <sheetView workbookViewId="1"/>
  </sheetViews>
  <sheetFormatPr baseColWidth="10" defaultRowHeight="14" x14ac:dyDescent="0"/>
  <cols>
    <col min="1" max="1" width="21.33203125" customWidth="1"/>
  </cols>
  <sheetData>
    <row r="1" spans="1:14">
      <c r="B1" s="53">
        <v>2000</v>
      </c>
      <c r="C1" s="53">
        <v>2001</v>
      </c>
      <c r="D1" s="53">
        <v>2002</v>
      </c>
      <c r="E1" s="53">
        <v>2003</v>
      </c>
      <c r="F1" s="53">
        <v>2004</v>
      </c>
      <c r="G1" s="53">
        <v>2005</v>
      </c>
      <c r="H1" s="53">
        <v>2006</v>
      </c>
      <c r="I1" s="53">
        <v>2007</v>
      </c>
      <c r="J1" s="53">
        <v>2008</v>
      </c>
      <c r="K1" s="53">
        <v>2009</v>
      </c>
      <c r="L1" s="53">
        <v>2010</v>
      </c>
      <c r="M1" s="53">
        <v>2011</v>
      </c>
      <c r="N1" s="53" t="s">
        <v>785</v>
      </c>
    </row>
    <row r="2" spans="1:14">
      <c r="A2" t="s">
        <v>787</v>
      </c>
      <c r="B2" s="54">
        <v>0</v>
      </c>
      <c r="C2" s="54">
        <v>16</v>
      </c>
      <c r="D2" s="54">
        <v>217</v>
      </c>
      <c r="E2" s="54">
        <v>448</v>
      </c>
      <c r="F2" s="54">
        <v>745</v>
      </c>
      <c r="G2" s="54">
        <v>1100</v>
      </c>
      <c r="H2" s="54">
        <v>1319</v>
      </c>
      <c r="I2" s="54">
        <v>1685</v>
      </c>
      <c r="J2" s="54">
        <v>2300</v>
      </c>
      <c r="K2" s="54">
        <v>2931</v>
      </c>
      <c r="L2" s="54">
        <v>3446</v>
      </c>
      <c r="M2" s="54">
        <v>3999</v>
      </c>
      <c r="N2" s="54">
        <v>18206</v>
      </c>
    </row>
    <row r="3" spans="1:14">
      <c r="A3" t="s">
        <v>788</v>
      </c>
      <c r="B3" s="54">
        <v>1</v>
      </c>
      <c r="C3" s="54">
        <v>423</v>
      </c>
      <c r="D3" s="54">
        <v>6554</v>
      </c>
      <c r="E3" s="54">
        <v>14907</v>
      </c>
      <c r="F3" s="54">
        <v>27941</v>
      </c>
      <c r="G3" s="54">
        <v>44218</v>
      </c>
      <c r="H3" s="54">
        <v>52982</v>
      </c>
      <c r="I3" s="54">
        <v>61879</v>
      </c>
      <c r="J3" s="54">
        <v>78168</v>
      </c>
      <c r="K3" s="54">
        <v>87369</v>
      </c>
      <c r="L3" s="54">
        <v>91064</v>
      </c>
      <c r="M3" s="54">
        <v>96704</v>
      </c>
      <c r="N3" s="54">
        <v>562210</v>
      </c>
    </row>
    <row r="4" spans="1:14">
      <c r="A4" t="s">
        <v>789</v>
      </c>
      <c r="B4" s="54">
        <v>0</v>
      </c>
      <c r="C4" s="54">
        <v>36</v>
      </c>
      <c r="D4" s="54">
        <v>949</v>
      </c>
      <c r="E4" s="54">
        <v>2240</v>
      </c>
      <c r="F4" s="54">
        <v>4704</v>
      </c>
      <c r="G4" s="54">
        <v>8379</v>
      </c>
      <c r="H4" s="54">
        <v>10947</v>
      </c>
      <c r="I4" s="54">
        <v>14280</v>
      </c>
      <c r="J4" s="54">
        <v>19826</v>
      </c>
      <c r="K4" s="54">
        <v>24295</v>
      </c>
      <c r="L4" s="54">
        <v>27950</v>
      </c>
      <c r="M4" s="54">
        <v>32039</v>
      </c>
      <c r="N4" s="54">
        <v>145645</v>
      </c>
    </row>
    <row r="5" spans="1:14">
      <c r="A5" t="s">
        <v>790</v>
      </c>
      <c r="B5" s="54">
        <v>1</v>
      </c>
      <c r="C5" s="54">
        <v>475</v>
      </c>
      <c r="D5" s="54">
        <v>7720</v>
      </c>
      <c r="E5" s="54">
        <v>17595</v>
      </c>
      <c r="F5" s="54">
        <v>33390</v>
      </c>
      <c r="G5" s="54">
        <v>53697</v>
      </c>
      <c r="H5" s="54">
        <v>65248</v>
      </c>
      <c r="I5" s="54">
        <v>77844</v>
      </c>
      <c r="J5" s="54">
        <v>100294</v>
      </c>
      <c r="K5" s="54">
        <v>114595</v>
      </c>
      <c r="L5" s="54">
        <v>122460</v>
      </c>
      <c r="M5" s="54">
        <v>132742</v>
      </c>
      <c r="N5" s="54">
        <v>726061</v>
      </c>
    </row>
    <row r="6" spans="1:14">
      <c r="A6" t="s">
        <v>791</v>
      </c>
      <c r="B6" s="54">
        <v>0</v>
      </c>
      <c r="C6" s="54">
        <v>9</v>
      </c>
      <c r="D6" s="54">
        <v>114</v>
      </c>
      <c r="E6" s="54">
        <v>222</v>
      </c>
      <c r="F6" s="54">
        <v>403</v>
      </c>
      <c r="G6" s="54">
        <v>628</v>
      </c>
      <c r="H6" s="54">
        <v>872</v>
      </c>
      <c r="I6" s="54">
        <v>1108</v>
      </c>
      <c r="J6" s="54">
        <v>1611</v>
      </c>
      <c r="K6" s="54">
        <v>2145</v>
      </c>
      <c r="L6" s="54">
        <v>2768</v>
      </c>
      <c r="M6" s="54">
        <v>3329</v>
      </c>
      <c r="N6" s="54">
        <v>13209</v>
      </c>
    </row>
    <row r="7" spans="1:14">
      <c r="A7" t="s">
        <v>792</v>
      </c>
      <c r="B7" s="54">
        <v>7</v>
      </c>
      <c r="C7" s="54">
        <v>713</v>
      </c>
      <c r="D7" s="54">
        <v>10850</v>
      </c>
      <c r="E7" s="54">
        <v>24180</v>
      </c>
      <c r="F7" s="54">
        <v>44965</v>
      </c>
      <c r="G7" s="54">
        <v>69345</v>
      </c>
      <c r="H7" s="54">
        <v>81556</v>
      </c>
      <c r="I7" s="54">
        <v>90990</v>
      </c>
      <c r="J7" s="54">
        <v>113998</v>
      </c>
      <c r="K7" s="54">
        <v>125946</v>
      </c>
      <c r="L7" s="54">
        <v>131693</v>
      </c>
      <c r="M7" s="54">
        <v>137937</v>
      </c>
      <c r="N7" s="54">
        <v>832180</v>
      </c>
    </row>
    <row r="8" spans="1:14">
      <c r="A8" t="s">
        <v>793</v>
      </c>
      <c r="B8" s="54">
        <v>0</v>
      </c>
      <c r="C8" s="54">
        <v>92</v>
      </c>
      <c r="D8" s="54">
        <v>1716</v>
      </c>
      <c r="E8" s="54">
        <v>3931</v>
      </c>
      <c r="F8" s="54">
        <v>7939</v>
      </c>
      <c r="G8" s="54">
        <v>13667</v>
      </c>
      <c r="H8" s="54">
        <v>17728</v>
      </c>
      <c r="I8" s="54">
        <v>22049</v>
      </c>
      <c r="J8" s="54">
        <v>30133</v>
      </c>
      <c r="K8" s="54">
        <v>36576</v>
      </c>
      <c r="L8" s="54">
        <v>41696</v>
      </c>
      <c r="M8" s="54">
        <v>47022</v>
      </c>
      <c r="N8" s="54">
        <v>222549</v>
      </c>
    </row>
    <row r="9" spans="1:14">
      <c r="A9" t="s">
        <v>794</v>
      </c>
      <c r="B9" s="54">
        <v>7</v>
      </c>
      <c r="C9" s="54">
        <v>814</v>
      </c>
      <c r="D9" s="54">
        <v>12680</v>
      </c>
      <c r="E9" s="54">
        <v>28333</v>
      </c>
      <c r="F9" s="54">
        <v>53307</v>
      </c>
      <c r="G9" s="54">
        <v>83640</v>
      </c>
      <c r="H9" s="54">
        <v>100156</v>
      </c>
      <c r="I9" s="54">
        <v>114147</v>
      </c>
      <c r="J9" s="54">
        <v>145742</v>
      </c>
      <c r="K9" s="54">
        <v>164667</v>
      </c>
      <c r="L9" s="54">
        <v>176157</v>
      </c>
      <c r="M9" s="54">
        <v>188288</v>
      </c>
      <c r="N9" s="54">
        <v>1067938</v>
      </c>
    </row>
    <row r="10" spans="1:14">
      <c r="A10" t="s">
        <v>786</v>
      </c>
      <c r="B10" s="54">
        <v>8</v>
      </c>
      <c r="C10" s="54">
        <v>1289</v>
      </c>
      <c r="D10" s="54">
        <v>20400</v>
      </c>
      <c r="E10" s="54">
        <v>45928</v>
      </c>
      <c r="F10" s="54">
        <v>86697</v>
      </c>
      <c r="G10" s="54">
        <v>137337</v>
      </c>
      <c r="H10" s="54">
        <v>165404</v>
      </c>
      <c r="I10" s="54">
        <v>191991</v>
      </c>
      <c r="J10" s="54">
        <v>246036</v>
      </c>
      <c r="K10" s="54">
        <v>279262</v>
      </c>
      <c r="L10" s="54">
        <v>298617</v>
      </c>
      <c r="M10" s="54">
        <v>321030</v>
      </c>
      <c r="N10" s="54">
        <v>1793999</v>
      </c>
    </row>
    <row r="13" spans="1:14">
      <c r="B13" s="53">
        <v>2000</v>
      </c>
      <c r="C13" s="53">
        <v>2001</v>
      </c>
      <c r="D13" s="53">
        <v>2002</v>
      </c>
      <c r="E13" s="53">
        <v>2003</v>
      </c>
      <c r="F13" s="53">
        <v>2004</v>
      </c>
      <c r="G13" s="53">
        <v>2005</v>
      </c>
      <c r="H13" s="53">
        <v>2006</v>
      </c>
      <c r="I13" s="53">
        <v>2007</v>
      </c>
      <c r="J13" s="53">
        <v>2008</v>
      </c>
      <c r="K13" s="53">
        <v>2009</v>
      </c>
      <c r="L13" s="53">
        <v>2010</v>
      </c>
      <c r="M13" s="53">
        <v>2011</v>
      </c>
      <c r="N13" s="53" t="s">
        <v>785</v>
      </c>
    </row>
    <row r="14" spans="1:14">
      <c r="A14" t="s">
        <v>795</v>
      </c>
      <c r="B14" s="54">
        <v>0</v>
      </c>
      <c r="C14" s="54">
        <v>18</v>
      </c>
      <c r="D14" s="54">
        <v>71</v>
      </c>
      <c r="E14" s="54">
        <v>77</v>
      </c>
      <c r="F14" s="54">
        <v>85</v>
      </c>
      <c r="G14" s="54">
        <v>94</v>
      </c>
      <c r="H14" s="54">
        <v>125</v>
      </c>
      <c r="I14" s="54">
        <v>129</v>
      </c>
      <c r="J14" s="54">
        <v>200</v>
      </c>
      <c r="K14" s="54">
        <v>214</v>
      </c>
      <c r="L14" s="54">
        <v>262</v>
      </c>
      <c r="M14" s="54">
        <v>310</v>
      </c>
      <c r="N14" s="54">
        <v>1585</v>
      </c>
    </row>
    <row r="15" spans="1:14">
      <c r="A15" t="s">
        <v>796</v>
      </c>
      <c r="B15" s="54">
        <v>0</v>
      </c>
      <c r="C15" s="54">
        <v>587</v>
      </c>
      <c r="D15" s="54">
        <v>3366</v>
      </c>
      <c r="E15" s="54">
        <v>4908</v>
      </c>
      <c r="F15" s="54">
        <v>6170</v>
      </c>
      <c r="G15" s="54">
        <v>6833</v>
      </c>
      <c r="H15" s="54">
        <v>7379</v>
      </c>
      <c r="I15" s="54">
        <v>8067</v>
      </c>
      <c r="J15" s="54">
        <v>9908</v>
      </c>
      <c r="K15" s="54">
        <v>11599</v>
      </c>
      <c r="L15" s="54">
        <v>11825</v>
      </c>
      <c r="M15" s="54">
        <v>12918</v>
      </c>
      <c r="N15" s="54">
        <v>83560</v>
      </c>
    </row>
    <row r="16" spans="1:14">
      <c r="A16" t="s">
        <v>797</v>
      </c>
      <c r="B16" s="54">
        <v>0</v>
      </c>
      <c r="C16" s="54">
        <v>62</v>
      </c>
      <c r="D16" s="54">
        <v>420</v>
      </c>
      <c r="E16" s="54">
        <v>674</v>
      </c>
      <c r="F16" s="54">
        <v>889</v>
      </c>
      <c r="G16" s="54">
        <v>1156</v>
      </c>
      <c r="H16" s="54">
        <v>1351</v>
      </c>
      <c r="I16" s="54">
        <v>1621</v>
      </c>
      <c r="J16" s="54">
        <v>2091</v>
      </c>
      <c r="K16" s="54">
        <v>2693</v>
      </c>
      <c r="L16" s="54">
        <v>2972</v>
      </c>
      <c r="M16" s="54">
        <v>3589</v>
      </c>
      <c r="N16" s="54">
        <v>17518</v>
      </c>
    </row>
    <row r="17" spans="1:14">
      <c r="A17" t="s">
        <v>798</v>
      </c>
      <c r="B17" s="54">
        <v>0</v>
      </c>
      <c r="C17" s="54">
        <v>667</v>
      </c>
      <c r="D17" s="54">
        <v>3857</v>
      </c>
      <c r="E17" s="54">
        <v>5659</v>
      </c>
      <c r="F17" s="54">
        <v>7144</v>
      </c>
      <c r="G17" s="54">
        <v>8083</v>
      </c>
      <c r="H17" s="54">
        <v>8855</v>
      </c>
      <c r="I17" s="54">
        <v>9817</v>
      </c>
      <c r="J17" s="54">
        <v>12199</v>
      </c>
      <c r="K17" s="54">
        <v>14506</v>
      </c>
      <c r="L17" s="54">
        <v>15059</v>
      </c>
      <c r="M17" s="54">
        <v>16817</v>
      </c>
      <c r="N17" s="54">
        <v>102663</v>
      </c>
    </row>
    <row r="18" spans="1:14">
      <c r="A18" t="s">
        <v>799</v>
      </c>
      <c r="B18" s="54">
        <v>0</v>
      </c>
      <c r="C18" s="54">
        <v>1</v>
      </c>
      <c r="D18" s="54">
        <v>25</v>
      </c>
      <c r="E18" s="54">
        <v>37</v>
      </c>
      <c r="F18" s="54">
        <v>107</v>
      </c>
      <c r="G18" s="54">
        <v>203</v>
      </c>
      <c r="H18" s="54">
        <v>242</v>
      </c>
      <c r="I18" s="54">
        <v>249</v>
      </c>
      <c r="J18" s="54">
        <v>368</v>
      </c>
      <c r="K18" s="54">
        <v>486</v>
      </c>
      <c r="L18" s="54">
        <v>566</v>
      </c>
      <c r="M18" s="54">
        <v>676</v>
      </c>
      <c r="N18" s="54">
        <v>2960</v>
      </c>
    </row>
    <row r="19" spans="1:14">
      <c r="A19" t="s">
        <v>800</v>
      </c>
      <c r="B19" s="54">
        <v>0</v>
      </c>
      <c r="C19" s="54">
        <v>146</v>
      </c>
      <c r="D19" s="54">
        <v>1594</v>
      </c>
      <c r="E19" s="54">
        <v>2195</v>
      </c>
      <c r="F19" s="54">
        <v>7006</v>
      </c>
      <c r="G19" s="54">
        <v>13300</v>
      </c>
      <c r="H19" s="54">
        <v>14558</v>
      </c>
      <c r="I19" s="54">
        <v>15338</v>
      </c>
      <c r="J19" s="54">
        <v>22248</v>
      </c>
      <c r="K19" s="54">
        <v>26469</v>
      </c>
      <c r="L19" s="54">
        <v>28511</v>
      </c>
      <c r="M19" s="54">
        <v>30584</v>
      </c>
      <c r="N19" s="54">
        <v>161949</v>
      </c>
    </row>
    <row r="20" spans="1:14">
      <c r="A20" t="s">
        <v>801</v>
      </c>
      <c r="B20" s="54">
        <v>0</v>
      </c>
      <c r="C20" s="54">
        <v>16</v>
      </c>
      <c r="D20" s="54">
        <v>185</v>
      </c>
      <c r="E20" s="54">
        <v>259</v>
      </c>
      <c r="F20" s="54">
        <v>1041</v>
      </c>
      <c r="G20" s="54">
        <v>2220</v>
      </c>
      <c r="H20" s="54">
        <v>2575</v>
      </c>
      <c r="I20" s="54">
        <v>2987</v>
      </c>
      <c r="J20" s="54">
        <v>4612</v>
      </c>
      <c r="K20" s="54">
        <v>6098</v>
      </c>
      <c r="L20" s="54">
        <v>6990</v>
      </c>
      <c r="M20" s="54">
        <v>8090</v>
      </c>
      <c r="N20" s="54">
        <v>35073</v>
      </c>
    </row>
    <row r="21" spans="1:14">
      <c r="A21" t="s">
        <v>802</v>
      </c>
      <c r="B21" s="54">
        <v>0</v>
      </c>
      <c r="C21" s="54">
        <v>163</v>
      </c>
      <c r="D21" s="54">
        <v>1804</v>
      </c>
      <c r="E21" s="54">
        <v>2491</v>
      </c>
      <c r="F21" s="54">
        <v>8154</v>
      </c>
      <c r="G21" s="54">
        <v>15723</v>
      </c>
      <c r="H21" s="54">
        <v>17375</v>
      </c>
      <c r="I21" s="54">
        <v>18574</v>
      </c>
      <c r="J21" s="54">
        <v>27228</v>
      </c>
      <c r="K21" s="54">
        <v>33053</v>
      </c>
      <c r="L21" s="54">
        <v>36067</v>
      </c>
      <c r="M21" s="54">
        <v>39350</v>
      </c>
      <c r="N21" s="54">
        <v>199982</v>
      </c>
    </row>
    <row r="22" spans="1:14">
      <c r="A22" t="s">
        <v>803</v>
      </c>
      <c r="B22" s="54">
        <v>0</v>
      </c>
      <c r="C22" s="54">
        <v>2</v>
      </c>
      <c r="D22" s="54">
        <v>22</v>
      </c>
      <c r="E22" s="54">
        <v>25</v>
      </c>
      <c r="F22" s="54">
        <v>32</v>
      </c>
      <c r="G22" s="54">
        <v>53</v>
      </c>
      <c r="H22" s="54">
        <v>62</v>
      </c>
      <c r="I22" s="54">
        <v>78</v>
      </c>
      <c r="J22" s="54">
        <v>136</v>
      </c>
      <c r="K22" s="54">
        <v>181</v>
      </c>
      <c r="L22" s="54">
        <v>204</v>
      </c>
      <c r="M22" s="54">
        <v>271</v>
      </c>
      <c r="N22" s="54">
        <v>1066</v>
      </c>
    </row>
    <row r="23" spans="1:14">
      <c r="A23" t="s">
        <v>804</v>
      </c>
      <c r="B23" s="54">
        <v>0</v>
      </c>
      <c r="C23" s="54">
        <v>194</v>
      </c>
      <c r="D23" s="54">
        <v>756</v>
      </c>
      <c r="E23" s="54">
        <v>1163</v>
      </c>
      <c r="F23" s="54">
        <v>1746</v>
      </c>
      <c r="G23" s="54">
        <v>2648</v>
      </c>
      <c r="H23" s="54">
        <v>2968</v>
      </c>
      <c r="I23" s="54">
        <v>3635</v>
      </c>
      <c r="J23" s="54">
        <v>6082</v>
      </c>
      <c r="K23" s="54">
        <v>7548</v>
      </c>
      <c r="L23" s="54">
        <v>8052</v>
      </c>
      <c r="M23" s="54">
        <v>9812</v>
      </c>
      <c r="N23" s="54">
        <v>44604</v>
      </c>
    </row>
    <row r="24" spans="1:14">
      <c r="A24" t="s">
        <v>805</v>
      </c>
      <c r="B24" s="54">
        <v>0</v>
      </c>
      <c r="C24" s="54">
        <v>18</v>
      </c>
      <c r="D24" s="54">
        <v>82</v>
      </c>
      <c r="E24" s="54">
        <v>151</v>
      </c>
      <c r="F24" s="54">
        <v>222</v>
      </c>
      <c r="G24" s="54">
        <v>344</v>
      </c>
      <c r="H24" s="54">
        <v>450</v>
      </c>
      <c r="I24" s="54">
        <v>652</v>
      </c>
      <c r="J24" s="54">
        <v>1094</v>
      </c>
      <c r="K24" s="54">
        <v>1416</v>
      </c>
      <c r="L24" s="54">
        <v>1667</v>
      </c>
      <c r="M24" s="54">
        <v>2171</v>
      </c>
      <c r="N24" s="54">
        <v>8267</v>
      </c>
    </row>
    <row r="25" spans="1:14">
      <c r="A25" t="s">
        <v>806</v>
      </c>
      <c r="B25" s="54">
        <v>0</v>
      </c>
      <c r="C25" s="54">
        <v>214</v>
      </c>
      <c r="D25" s="54">
        <v>860</v>
      </c>
      <c r="E25" s="54">
        <v>1339</v>
      </c>
      <c r="F25" s="54">
        <v>2000</v>
      </c>
      <c r="G25" s="54">
        <v>3045</v>
      </c>
      <c r="H25" s="54">
        <v>3480</v>
      </c>
      <c r="I25" s="54">
        <v>4365</v>
      </c>
      <c r="J25" s="54">
        <v>7312</v>
      </c>
      <c r="K25" s="54">
        <v>9145</v>
      </c>
      <c r="L25" s="54">
        <v>9923</v>
      </c>
      <c r="M25" s="54">
        <v>12254</v>
      </c>
      <c r="N25" s="54">
        <v>53937</v>
      </c>
    </row>
    <row r="26" spans="1:14">
      <c r="A26" t="s">
        <v>807</v>
      </c>
      <c r="B26" s="54">
        <v>0</v>
      </c>
      <c r="C26" s="54">
        <v>4</v>
      </c>
      <c r="D26" s="54">
        <v>103</v>
      </c>
      <c r="E26" s="54">
        <v>304</v>
      </c>
      <c r="F26" s="54">
        <v>683</v>
      </c>
      <c r="G26" s="54">
        <v>1062</v>
      </c>
      <c r="H26" s="54">
        <v>1365</v>
      </c>
      <c r="I26" s="54">
        <v>1696</v>
      </c>
      <c r="J26" s="54">
        <v>2348</v>
      </c>
      <c r="K26" s="54">
        <v>3054</v>
      </c>
      <c r="L26" s="54">
        <v>3712</v>
      </c>
      <c r="M26" s="54">
        <v>4332</v>
      </c>
      <c r="N26" s="54">
        <v>18663</v>
      </c>
    </row>
    <row r="27" spans="1:14">
      <c r="A27" t="s">
        <v>808</v>
      </c>
      <c r="B27" s="54">
        <v>8</v>
      </c>
      <c r="C27" s="54">
        <v>207</v>
      </c>
      <c r="D27" s="54">
        <v>7550</v>
      </c>
      <c r="E27" s="54">
        <v>21087</v>
      </c>
      <c r="F27" s="54">
        <v>45203</v>
      </c>
      <c r="G27" s="54">
        <v>74447</v>
      </c>
      <c r="H27" s="54">
        <v>89725</v>
      </c>
      <c r="I27" s="54">
        <v>95628</v>
      </c>
      <c r="J27" s="54">
        <v>117038</v>
      </c>
      <c r="K27" s="54">
        <v>125513</v>
      </c>
      <c r="L27" s="54">
        <v>129943</v>
      </c>
      <c r="M27" s="54">
        <v>133350</v>
      </c>
      <c r="N27" s="54">
        <v>839699</v>
      </c>
    </row>
    <row r="28" spans="1:14">
      <c r="A28" t="s">
        <v>809</v>
      </c>
      <c r="B28" s="54">
        <v>0</v>
      </c>
      <c r="C28" s="54">
        <v>32</v>
      </c>
      <c r="D28" s="54">
        <v>1374</v>
      </c>
      <c r="E28" s="54">
        <v>3572</v>
      </c>
      <c r="F28" s="54">
        <v>8290</v>
      </c>
      <c r="G28" s="54">
        <v>15121</v>
      </c>
      <c r="H28" s="54">
        <v>20053</v>
      </c>
      <c r="I28" s="54">
        <v>23794</v>
      </c>
      <c r="J28" s="54">
        <v>32392</v>
      </c>
      <c r="K28" s="54">
        <v>38309</v>
      </c>
      <c r="L28" s="54">
        <v>43709</v>
      </c>
      <c r="M28" s="54">
        <v>48635</v>
      </c>
      <c r="N28" s="54">
        <v>235281</v>
      </c>
    </row>
    <row r="29" spans="1:14">
      <c r="A29" t="s">
        <v>810</v>
      </c>
      <c r="B29" s="54">
        <v>8</v>
      </c>
      <c r="C29" s="54">
        <v>243</v>
      </c>
      <c r="D29" s="54">
        <v>9027</v>
      </c>
      <c r="E29" s="54">
        <v>24963</v>
      </c>
      <c r="F29" s="54">
        <v>54176</v>
      </c>
      <c r="G29" s="54">
        <v>90630</v>
      </c>
      <c r="H29" s="54">
        <v>111143</v>
      </c>
      <c r="I29" s="54">
        <v>121118</v>
      </c>
      <c r="J29" s="54">
        <v>151778</v>
      </c>
      <c r="K29" s="54">
        <v>166876</v>
      </c>
      <c r="L29" s="54">
        <v>177364</v>
      </c>
      <c r="M29" s="54">
        <v>186317</v>
      </c>
      <c r="N29" s="54">
        <v>1093643</v>
      </c>
    </row>
    <row r="30" spans="1:14">
      <c r="A30" t="s">
        <v>811</v>
      </c>
      <c r="B30" s="54">
        <v>0</v>
      </c>
      <c r="C30" s="54">
        <v>0</v>
      </c>
      <c r="D30" s="54">
        <v>110</v>
      </c>
      <c r="E30" s="54">
        <v>227</v>
      </c>
      <c r="F30" s="54">
        <v>241</v>
      </c>
      <c r="G30" s="54">
        <v>316</v>
      </c>
      <c r="H30" s="54">
        <v>397</v>
      </c>
      <c r="I30" s="54">
        <v>641</v>
      </c>
      <c r="J30" s="54">
        <v>859</v>
      </c>
      <c r="K30" s="54">
        <v>1141</v>
      </c>
      <c r="L30" s="54">
        <v>1470</v>
      </c>
      <c r="M30" s="54">
        <v>1739</v>
      </c>
      <c r="N30" s="54">
        <v>7141</v>
      </c>
    </row>
    <row r="31" spans="1:14">
      <c r="A31" t="s">
        <v>812</v>
      </c>
      <c r="B31" s="54">
        <v>0</v>
      </c>
      <c r="C31" s="54">
        <v>2</v>
      </c>
      <c r="D31" s="54">
        <v>4138</v>
      </c>
      <c r="E31" s="54">
        <v>9734</v>
      </c>
      <c r="F31" s="54">
        <v>12781</v>
      </c>
      <c r="G31" s="54">
        <v>16335</v>
      </c>
      <c r="H31" s="54">
        <v>19908</v>
      </c>
      <c r="I31" s="54">
        <v>30201</v>
      </c>
      <c r="J31" s="54">
        <v>36890</v>
      </c>
      <c r="K31" s="54">
        <v>42186</v>
      </c>
      <c r="L31" s="54">
        <v>44426</v>
      </c>
      <c r="M31" s="54">
        <v>47977</v>
      </c>
      <c r="N31" s="54">
        <v>264578</v>
      </c>
    </row>
    <row r="32" spans="1:14">
      <c r="A32" t="s">
        <v>813</v>
      </c>
      <c r="B32" s="54">
        <v>0</v>
      </c>
      <c r="C32" s="54">
        <v>0</v>
      </c>
      <c r="D32" s="54">
        <v>604</v>
      </c>
      <c r="E32" s="54">
        <v>1515</v>
      </c>
      <c r="F32" s="54">
        <v>2201</v>
      </c>
      <c r="G32" s="54">
        <v>3205</v>
      </c>
      <c r="H32" s="54">
        <v>4246</v>
      </c>
      <c r="I32" s="54">
        <v>7275</v>
      </c>
      <c r="J32" s="54">
        <v>9770</v>
      </c>
      <c r="K32" s="54">
        <v>12355</v>
      </c>
      <c r="L32" s="54">
        <v>14308</v>
      </c>
      <c r="M32" s="54">
        <v>16576</v>
      </c>
      <c r="N32" s="54">
        <v>72055</v>
      </c>
    </row>
    <row r="33" spans="1:14">
      <c r="A33" t="s">
        <v>814</v>
      </c>
      <c r="B33" s="54">
        <v>0</v>
      </c>
      <c r="C33" s="54">
        <v>2</v>
      </c>
      <c r="D33" s="54">
        <v>4852</v>
      </c>
      <c r="E33" s="54">
        <v>11476</v>
      </c>
      <c r="F33" s="54">
        <v>15223</v>
      </c>
      <c r="G33" s="54">
        <v>19856</v>
      </c>
      <c r="H33" s="54">
        <v>24551</v>
      </c>
      <c r="I33" s="54">
        <v>38117</v>
      </c>
      <c r="J33" s="54">
        <v>47519</v>
      </c>
      <c r="K33" s="54">
        <v>55682</v>
      </c>
      <c r="L33" s="54">
        <v>60204</v>
      </c>
      <c r="M33" s="54">
        <v>66292</v>
      </c>
      <c r="N33" s="54">
        <v>343774</v>
      </c>
    </row>
    <row r="34" spans="1:14">
      <c r="A34" t="s">
        <v>786</v>
      </c>
      <c r="B34" s="54">
        <v>8</v>
      </c>
      <c r="C34" s="54">
        <v>1289</v>
      </c>
      <c r="D34" s="54">
        <v>20400</v>
      </c>
      <c r="E34" s="54">
        <v>45928</v>
      </c>
      <c r="F34" s="54">
        <v>86697</v>
      </c>
      <c r="G34" s="54">
        <v>137337</v>
      </c>
      <c r="H34" s="54">
        <v>165404</v>
      </c>
      <c r="I34" s="54">
        <v>191991</v>
      </c>
      <c r="J34" s="54">
        <v>246036</v>
      </c>
      <c r="K34" s="54">
        <v>279262</v>
      </c>
      <c r="L34" s="54">
        <v>298617</v>
      </c>
      <c r="M34" s="54">
        <v>321030</v>
      </c>
      <c r="N34" s="54">
        <v>1793999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E1" workbookViewId="0">
      <selection activeCell="H30" sqref="H30"/>
    </sheetView>
    <sheetView workbookViewId="1"/>
  </sheetViews>
  <sheetFormatPr baseColWidth="10" defaultRowHeight="14" x14ac:dyDescent="0"/>
  <cols>
    <col min="1" max="1" width="21.33203125" customWidth="1"/>
  </cols>
  <sheetData>
    <row r="1" spans="1:15">
      <c r="B1" s="53">
        <v>2000</v>
      </c>
      <c r="C1" s="53">
        <v>2001</v>
      </c>
      <c r="D1" s="53">
        <v>2002</v>
      </c>
      <c r="E1" s="53">
        <v>2003</v>
      </c>
      <c r="F1" s="53">
        <v>2004</v>
      </c>
      <c r="G1" s="53">
        <v>2005</v>
      </c>
      <c r="H1" s="53">
        <v>2006</v>
      </c>
      <c r="I1" s="53">
        <v>2007</v>
      </c>
      <c r="J1" s="53">
        <v>2008</v>
      </c>
      <c r="K1" s="53">
        <v>2009</v>
      </c>
      <c r="L1" s="53">
        <v>2010</v>
      </c>
      <c r="M1" s="53">
        <v>2011</v>
      </c>
      <c r="N1" s="53" t="s">
        <v>785</v>
      </c>
    </row>
    <row r="2" spans="1:15">
      <c r="A2" t="s">
        <v>787</v>
      </c>
      <c r="B2" s="60">
        <f>IF('treatment acast'!B2&lt;&gt;0,'acast undetect'!B2/'treatment acast'!B2,0)</f>
        <v>0</v>
      </c>
      <c r="C2" s="60">
        <f>IF('treatment acast'!C2&lt;&gt;0,'acast undetect'!C2/'treatment acast'!C2,0)</f>
        <v>0.42105263157894735</v>
      </c>
      <c r="D2" s="60">
        <f>IF('treatment acast'!D2&lt;&gt;0,'acast undetect'!D2/'treatment acast'!D2,0)</f>
        <v>0.3677966101694915</v>
      </c>
      <c r="E2" s="60">
        <f>IF('treatment acast'!E2&lt;&gt;0,'acast undetect'!E2/'treatment acast'!E2,0)</f>
        <v>0.37583892617449666</v>
      </c>
      <c r="F2" s="60">
        <f>IF('treatment acast'!F2&lt;&gt;0,'acast undetect'!F2/'treatment acast'!F2,0)</f>
        <v>0.37456008044243339</v>
      </c>
      <c r="G2" s="60">
        <f>IF('treatment acast'!G2&lt;&gt;0,'acast undetect'!G2/'treatment acast'!G2,0)</f>
        <v>0.38650737877723118</v>
      </c>
      <c r="H2" s="60">
        <f>IF('treatment acast'!H2&lt;&gt;0,'acast undetect'!H2/'treatment acast'!H2,0)</f>
        <v>0.40672217082947887</v>
      </c>
      <c r="I2" s="60">
        <f>IF('treatment acast'!I2&lt;&gt;0,'acast undetect'!I2/'treatment acast'!I2,0)</f>
        <v>0.45113788487282463</v>
      </c>
      <c r="J2" s="60">
        <f>IF('treatment acast'!J2&lt;&gt;0,'acast undetect'!J2/'treatment acast'!J2,0)</f>
        <v>0.47916666666666669</v>
      </c>
      <c r="K2" s="60">
        <f>IF('treatment acast'!K2&lt;&gt;0,'acast undetect'!K2/'treatment acast'!K2,0)</f>
        <v>0.52536296827388418</v>
      </c>
      <c r="L2" s="60">
        <f>IF('treatment acast'!L2&lt;&gt;0,'acast undetect'!L2/'treatment acast'!L2,0)</f>
        <v>0.55357429718875506</v>
      </c>
      <c r="M2" s="60">
        <f>IF('treatment acast'!M2&lt;&gt;0,'acast undetect'!M2/'treatment acast'!M2,0)</f>
        <v>0.56522968197879864</v>
      </c>
      <c r="N2" s="55">
        <f>IF('treatment acast'!N$5&lt;&gt;0,100*'acast undetect'!N2/'treatment acast'!N$5,0)</f>
        <v>1.6918266170437175</v>
      </c>
    </row>
    <row r="3" spans="1:15">
      <c r="A3" t="s">
        <v>788</v>
      </c>
      <c r="B3" s="60">
        <f>IF('treatment acast'!B3&lt;&gt;0,'acast undetect'!B3/'treatment acast'!B3,0)</f>
        <v>0.14285714285714285</v>
      </c>
      <c r="C3" s="60">
        <f>IF('treatment acast'!C3&lt;&gt;0,'acast undetect'!C3/'treatment acast'!C3,0)</f>
        <v>0.48068181818181815</v>
      </c>
      <c r="D3" s="60">
        <f>IF('treatment acast'!D3&lt;&gt;0,'acast undetect'!D3/'treatment acast'!D3,0)</f>
        <v>0.45832167832167831</v>
      </c>
      <c r="E3" s="60">
        <f>IF('treatment acast'!E3&lt;&gt;0,'acast undetect'!E3/'treatment acast'!E3,0)</f>
        <v>0.4823023165523489</v>
      </c>
      <c r="F3" s="60">
        <f>IF('treatment acast'!F3&lt;&gt;0,'acast undetect'!F3/'treatment acast'!F3,0)</f>
        <v>0.52366137526472623</v>
      </c>
      <c r="G3" s="60">
        <f>IF('treatment acast'!G3&lt;&gt;0,'acast undetect'!G3/'treatment acast'!G3,0)</f>
        <v>0.56562116250511663</v>
      </c>
      <c r="H3" s="60">
        <f>IF('treatment acast'!H3&lt;&gt;0,'acast undetect'!H3/'treatment acast'!H3,0)</f>
        <v>0.60490712091977117</v>
      </c>
      <c r="I3" s="60">
        <f>IF('treatment acast'!I3&lt;&gt;0,'acast undetect'!I3/'treatment acast'!I3,0)</f>
        <v>0.6547488043340246</v>
      </c>
      <c r="J3" s="60">
        <f>IF('treatment acast'!J3&lt;&gt;0,'acast undetect'!J3/'treatment acast'!J3,0)</f>
        <v>0.68345996799888087</v>
      </c>
      <c r="K3" s="60">
        <f>IF('treatment acast'!K3&lt;&gt;0,'acast undetect'!K3/'treatment acast'!K3,0)</f>
        <v>0.71033439839996093</v>
      </c>
      <c r="L3" s="60">
        <f>IF('treatment acast'!L3&lt;&gt;0,'acast undetect'!L3/'treatment acast'!L3,0)</f>
        <v>0.72188795611469159</v>
      </c>
      <c r="M3" s="60">
        <f>IF('treatment acast'!M3&lt;&gt;0,'acast undetect'!M3/'treatment acast'!M3,0)</f>
        <v>0.7319572802894404</v>
      </c>
      <c r="N3" s="55">
        <f>IF('treatment acast'!N$5&lt;&gt;0,100*'acast undetect'!N3/'treatment acast'!N$5,0)</f>
        <v>52.244416256626849</v>
      </c>
    </row>
    <row r="4" spans="1:15">
      <c r="A4" t="s">
        <v>789</v>
      </c>
      <c r="B4" s="60">
        <f>IF('treatment acast'!B4&lt;&gt;0,'acast undetect'!B4/'treatment acast'!B4,0)</f>
        <v>0</v>
      </c>
      <c r="C4" s="60">
        <f>IF('treatment acast'!C4&lt;&gt;0,'acast undetect'!C4/'treatment acast'!C4,0)</f>
        <v>0.5714285714285714</v>
      </c>
      <c r="D4" s="60">
        <f>IF('treatment acast'!D4&lt;&gt;0,'acast undetect'!D4/'treatment acast'!D4,0)</f>
        <v>0.57689969604863223</v>
      </c>
      <c r="E4" s="60">
        <f>IF('treatment acast'!E4&lt;&gt;0,'acast undetect'!E4/'treatment acast'!E4,0)</f>
        <v>0.59290629962943353</v>
      </c>
      <c r="F4" s="60">
        <f>IF('treatment acast'!F4&lt;&gt;0,'acast undetect'!F4/'treatment acast'!F4,0)</f>
        <v>0.63183344526527874</v>
      </c>
      <c r="G4" s="60">
        <f>IF('treatment acast'!G4&lt;&gt;0,'acast undetect'!G4/'treatment acast'!G4,0)</f>
        <v>0.68534271225257648</v>
      </c>
      <c r="H4" s="60">
        <f>IF('treatment acast'!H4&lt;&gt;0,'acast undetect'!H4/'treatment acast'!H4,0)</f>
        <v>0.72829485729492383</v>
      </c>
      <c r="I4" s="60">
        <f>IF('treatment acast'!I4&lt;&gt;0,'acast undetect'!I4/'treatment acast'!I4,0)</f>
        <v>0.78263729036501151</v>
      </c>
      <c r="J4" s="60">
        <f>IF('treatment acast'!J4&lt;&gt;0,'acast undetect'!J4/'treatment acast'!J4,0)</f>
        <v>0.80449602337282911</v>
      </c>
      <c r="K4" s="60">
        <f>IF('treatment acast'!K4&lt;&gt;0,'acast undetect'!K4/'treatment acast'!K4,0)</f>
        <v>0.82816334878647391</v>
      </c>
      <c r="L4" s="60">
        <f>IF('treatment acast'!L4&lt;&gt;0,'acast undetect'!L4/'treatment acast'!L4,0)</f>
        <v>0.83687645966824364</v>
      </c>
      <c r="M4" s="60">
        <f>IF('treatment acast'!M4&lt;&gt;0,'acast undetect'!M4/'treatment acast'!M4,0)</f>
        <v>0.85128600276331168</v>
      </c>
      <c r="N4" s="55">
        <f>IF('treatment acast'!N$5&lt;&gt;0,100*'acast undetect'!N4/'treatment acast'!N$5,0)</f>
        <v>13.534334155736143</v>
      </c>
    </row>
    <row r="5" spans="1:15">
      <c r="A5" t="s">
        <v>790</v>
      </c>
      <c r="B5" s="60">
        <f>IF('treatment acast'!B5&lt;&gt;0,'acast undetect'!B5/'treatment acast'!B5,0)</f>
        <v>0.14285714285714285</v>
      </c>
      <c r="C5" s="60">
        <f>IF('treatment acast'!C5&lt;&gt;0,'acast undetect'!C5/'treatment acast'!C5,0)</f>
        <v>0.48419979612640163</v>
      </c>
      <c r="D5" s="60">
        <f>IF('treatment acast'!D5&lt;&gt;0,'acast undetect'!D5/'treatment acast'!D5,0)</f>
        <v>0.466888418506199</v>
      </c>
      <c r="E5" s="60">
        <f>IF('treatment acast'!E5&lt;&gt;0,'acast undetect'!E5/'treatment acast'!E5,0)</f>
        <v>0.49041195161380235</v>
      </c>
      <c r="F5" s="60">
        <f>IF('treatment acast'!F5&lt;&gt;0,'acast undetect'!F5/'treatment acast'!F5,0)</f>
        <v>0.5317641063209696</v>
      </c>
      <c r="G5" s="60">
        <f>IF('treatment acast'!G5&lt;&gt;0,'acast undetect'!G5/'treatment acast'!G5,0)</f>
        <v>0.57585149279341108</v>
      </c>
      <c r="H5" s="60">
        <f>IF('treatment acast'!H5&lt;&gt;0,'acast undetect'!H5/'treatment acast'!H5,0)</f>
        <v>0.61635540945201728</v>
      </c>
      <c r="I5" s="60">
        <f>IF('treatment acast'!I5&lt;&gt;0,'acast undetect'!I5/'treatment acast'!I5,0)</f>
        <v>0.66825193795122284</v>
      </c>
      <c r="J5" s="60">
        <f>IF('treatment acast'!J5&lt;&gt;0,'acast undetect'!J5/'treatment acast'!J5,0)</f>
        <v>0.69738205333240622</v>
      </c>
      <c r="K5" s="60">
        <f>IF('treatment acast'!K5&lt;&gt;0,'acast undetect'!K5/'treatment acast'!K5,0)</f>
        <v>0.7256889913369472</v>
      </c>
      <c r="L5" s="60">
        <f>IF('treatment acast'!L5&lt;&gt;0,'acast undetect'!L5/'treatment acast'!L5,0)</f>
        <v>0.73873439102370753</v>
      </c>
      <c r="M5" s="60">
        <f>IF('treatment acast'!M5&lt;&gt;0,'acast undetect'!M5/'treatment acast'!M5,0)</f>
        <v>0.75068428077001381</v>
      </c>
      <c r="N5" s="55">
        <f>IF('treatment acast'!N$5&lt;&gt;0,100*'acast undetect'!N5/'treatment acast'!N$5,0)</f>
        <v>67.470577029406712</v>
      </c>
    </row>
    <row r="6" spans="1:15">
      <c r="A6" t="s">
        <v>791</v>
      </c>
      <c r="B6" s="60">
        <f>IF('treatment acast'!B6&lt;&gt;0,'acast undetect'!B6/'treatment acast'!B6,0)</f>
        <v>0</v>
      </c>
      <c r="C6" s="60">
        <f>IF('treatment acast'!C6&lt;&gt;0,'acast undetect'!C6/'treatment acast'!C6,0)</f>
        <v>0.36</v>
      </c>
      <c r="D6" s="60">
        <f>IF('treatment acast'!D6&lt;&gt;0,'acast undetect'!D6/'treatment acast'!D6,0)</f>
        <v>0.32758620689655171</v>
      </c>
      <c r="E6" s="60">
        <f>IF('treatment acast'!E6&lt;&gt;0,'acast undetect'!E6/'treatment acast'!E6,0)</f>
        <v>0.32034632034632032</v>
      </c>
      <c r="F6" s="60">
        <f>IF('treatment acast'!F6&lt;&gt;0,'acast undetect'!F6/'treatment acast'!F6,0)</f>
        <v>0.32871125611745516</v>
      </c>
      <c r="G6" s="60">
        <f>IF('treatment acast'!G6&lt;&gt;0,'acast undetect'!G6/'treatment acast'!G6,0)</f>
        <v>0.34619625137816978</v>
      </c>
      <c r="H6" s="60">
        <f>IF('treatment acast'!H6&lt;&gt;0,'acast undetect'!H6/'treatment acast'!H6,0)</f>
        <v>0.39890210430009149</v>
      </c>
      <c r="I6" s="60">
        <f>IF('treatment acast'!I6&lt;&gt;0,'acast undetect'!I6/'treatment acast'!I6,0)</f>
        <v>0.44284572342126299</v>
      </c>
      <c r="J6" s="60">
        <f>IF('treatment acast'!J6&lt;&gt;0,'acast undetect'!J6/'treatment acast'!J6,0)</f>
        <v>0.47146619841966636</v>
      </c>
      <c r="K6" s="60">
        <f>IF('treatment acast'!K6&lt;&gt;0,'acast undetect'!K6/'treatment acast'!K6,0)</f>
        <v>0.53451283329180166</v>
      </c>
      <c r="L6" s="60">
        <f>IF('treatment acast'!L6&lt;&gt;0,'acast undetect'!L6/'treatment acast'!L6,0)</f>
        <v>0.560664371075552</v>
      </c>
      <c r="M6" s="60">
        <f>IF('treatment acast'!M6&lt;&gt;0,'acast undetect'!M6/'treatment acast'!M6,0)</f>
        <v>0.57287902254345202</v>
      </c>
      <c r="N6" s="55">
        <f>IF('treatment acast'!N$9&lt;&gt;0,100*'acast undetect'!N6/'treatment acast'!N$9,0)</f>
        <v>0.88000980675626883</v>
      </c>
    </row>
    <row r="7" spans="1:15">
      <c r="A7" t="s">
        <v>792</v>
      </c>
      <c r="B7" s="60">
        <f>IF('treatment acast'!B7&lt;&gt;0,'acast undetect'!B7/'treatment acast'!B7,0)</f>
        <v>0.53846153846153844</v>
      </c>
      <c r="C7" s="60">
        <f>IF('treatment acast'!C7&lt;&gt;0,'acast undetect'!C7/'treatment acast'!C7,0)</f>
        <v>0.44451371571072318</v>
      </c>
      <c r="D7" s="60">
        <f>IF('treatment acast'!D7&lt;&gt;0,'acast undetect'!D7/'treatment acast'!D7,0)</f>
        <v>0.47652509991655323</v>
      </c>
      <c r="E7" s="60">
        <f>IF('treatment acast'!E7&lt;&gt;0,'acast undetect'!E7/'treatment acast'!E7,0)</f>
        <v>0.51703123997690681</v>
      </c>
      <c r="F7" s="60">
        <f>IF('treatment acast'!F7&lt;&gt;0,'acast undetect'!F7/'treatment acast'!F7,0)</f>
        <v>0.56340763573030606</v>
      </c>
      <c r="G7" s="60">
        <f>IF('treatment acast'!G7&lt;&gt;0,'acast undetect'!G7/'treatment acast'!G7,0)</f>
        <v>0.60913371163542451</v>
      </c>
      <c r="H7" s="60">
        <f>IF('treatment acast'!H7&lt;&gt;0,'acast undetect'!H7/'treatment acast'!H7,0)</f>
        <v>0.65100537209543652</v>
      </c>
      <c r="I7" s="60">
        <f>IF('treatment acast'!I7&lt;&gt;0,'acast undetect'!I7/'treatment acast'!I7,0)</f>
        <v>0.69825264175702739</v>
      </c>
      <c r="J7" s="60">
        <f>IF('treatment acast'!J7&lt;&gt;0,'acast undetect'!J7/'treatment acast'!J7,0)</f>
        <v>0.72243909858298061</v>
      </c>
      <c r="K7" s="60">
        <f>IF('treatment acast'!K7&lt;&gt;0,'acast undetect'!K7/'treatment acast'!K7,0)</f>
        <v>0.75088087473394904</v>
      </c>
      <c r="L7" s="60">
        <f>IF('treatment acast'!L7&lt;&gt;0,'acast undetect'!L7/'treatment acast'!L7,0)</f>
        <v>0.76645016354133932</v>
      </c>
      <c r="M7" s="60">
        <f>IF('treatment acast'!M7&lt;&gt;0,'acast undetect'!M7/'treatment acast'!M7,0)</f>
        <v>0.76929554999079774</v>
      </c>
      <c r="N7" s="55">
        <f>IF('treatment acast'!N$9&lt;&gt;0,100*'acast undetect'!N7/'treatment acast'!N$9,0)</f>
        <v>55.441483911456714</v>
      </c>
    </row>
    <row r="8" spans="1:15">
      <c r="A8" t="s">
        <v>793</v>
      </c>
      <c r="B8" s="60">
        <f>IF('treatment acast'!B8&lt;&gt;0,'acast undetect'!B8/'treatment acast'!B8,0)</f>
        <v>0</v>
      </c>
      <c r="C8" s="60">
        <f>IF('treatment acast'!C8&lt;&gt;0,'acast undetect'!C8/'treatment acast'!C8,0)</f>
        <v>0.56441717791411039</v>
      </c>
      <c r="D8" s="60">
        <f>IF('treatment acast'!D8&lt;&gt;0,'acast undetect'!D8/'treatment acast'!D8,0)</f>
        <v>0.58130081300813008</v>
      </c>
      <c r="E8" s="60">
        <f>IF('treatment acast'!E8&lt;&gt;0,'acast undetect'!E8/'treatment acast'!E8,0)</f>
        <v>0.61163840049789953</v>
      </c>
      <c r="F8" s="60">
        <f>IF('treatment acast'!F8&lt;&gt;0,'acast undetect'!F8/'treatment acast'!F8,0)</f>
        <v>0.64866410654465234</v>
      </c>
      <c r="G8" s="60">
        <f>IF('treatment acast'!G8&lt;&gt;0,'acast undetect'!G8/'treatment acast'!G8,0)</f>
        <v>0.69954445411270927</v>
      </c>
      <c r="H8" s="60">
        <f>IF('treatment acast'!H8&lt;&gt;0,'acast undetect'!H8/'treatment acast'!H8,0)</f>
        <v>0.73713097713097708</v>
      </c>
      <c r="I8" s="60">
        <f>IF('treatment acast'!I8&lt;&gt;0,'acast undetect'!I8/'treatment acast'!I8,0)</f>
        <v>0.78648118423399327</v>
      </c>
      <c r="J8" s="60">
        <f>IF('treatment acast'!J8&lt;&gt;0,'acast undetect'!J8/'treatment acast'!J8,0)</f>
        <v>0.81002688172043014</v>
      </c>
      <c r="K8" s="60">
        <f>IF('treatment acast'!K8&lt;&gt;0,'acast undetect'!K8/'treatment acast'!K8,0)</f>
        <v>0.84133045038413767</v>
      </c>
      <c r="L8" s="60">
        <f>IF('treatment acast'!L8&lt;&gt;0,'acast undetect'!L8/'treatment acast'!L8,0)</f>
        <v>0.85577653264372067</v>
      </c>
      <c r="M8" s="60">
        <f>IF('treatment acast'!M8&lt;&gt;0,'acast undetect'!M8/'treatment acast'!M8,0)</f>
        <v>0.86772467244879126</v>
      </c>
      <c r="N8" s="55">
        <f>IF('treatment acast'!N$9&lt;&gt;0,100*'acast undetect'!N8/'treatment acast'!N$9,0)</f>
        <v>14.826656255871063</v>
      </c>
    </row>
    <row r="9" spans="1:15">
      <c r="A9" t="s">
        <v>794</v>
      </c>
      <c r="B9" s="60">
        <f>IF('treatment acast'!B9&lt;&gt;0,'acast undetect'!B9/'treatment acast'!B9,0)</f>
        <v>0.53846153846153844</v>
      </c>
      <c r="C9" s="60">
        <f>IF('treatment acast'!C9&lt;&gt;0,'acast undetect'!C9/'treatment acast'!C9,0)</f>
        <v>0.45424107142857145</v>
      </c>
      <c r="D9" s="60">
        <f>IF('treatment acast'!D9&lt;&gt;0,'acast undetect'!D9/'treatment acast'!D9,0)</f>
        <v>0.48640147301392461</v>
      </c>
      <c r="E9" s="60">
        <f>IF('treatment acast'!E9&lt;&gt;0,'acast undetect'!E9/'treatment acast'!E9,0)</f>
        <v>0.5257854399020172</v>
      </c>
      <c r="F9" s="60">
        <f>IF('treatment acast'!F9&lt;&gt;0,'acast undetect'!F9/'treatment acast'!F9,0)</f>
        <v>0.57150974548105582</v>
      </c>
      <c r="G9" s="60">
        <f>IF('treatment acast'!G9&lt;&gt;0,'acast undetect'!G9/'treatment acast'!G9,0)</f>
        <v>0.61867108504138524</v>
      </c>
      <c r="H9" s="60">
        <f>IF('treatment acast'!H9&lt;&gt;0,'acast undetect'!H9/'treatment acast'!H9,0)</f>
        <v>0.66103898675361195</v>
      </c>
      <c r="I9" s="60">
        <f>IF('treatment acast'!I9&lt;&gt;0,'acast undetect'!I9/'treatment acast'!I9,0)</f>
        <v>0.70965756490599818</v>
      </c>
      <c r="J9" s="60">
        <f>IF('treatment acast'!J9&lt;&gt;0,'acast undetect'!J9/'treatment acast'!J9,0)</f>
        <v>0.73453856350138347</v>
      </c>
      <c r="K9" s="60">
        <f>IF('treatment acast'!K9&lt;&gt;0,'acast undetect'!K9/'treatment acast'!K9,0)</f>
        <v>0.7651172299714708</v>
      </c>
      <c r="L9" s="60">
        <f>IF('treatment acast'!L9&lt;&gt;0,'acast undetect'!L9/'treatment acast'!L9,0)</f>
        <v>0.78124639660815498</v>
      </c>
      <c r="M9" s="60">
        <f>IF('treatment acast'!M9&lt;&gt;0,'acast undetect'!M9/'treatment acast'!M9,0)</f>
        <v>0.78681509711496678</v>
      </c>
      <c r="N9" s="55">
        <f>IF('treatment acast'!N$9&lt;&gt;0,100*'acast undetect'!N9/'treatment acast'!N$9,0)</f>
        <v>71.148149974084049</v>
      </c>
    </row>
    <row r="10" spans="1:15">
      <c r="A10" t="s">
        <v>786</v>
      </c>
      <c r="B10" s="60">
        <f>IF('treatment acast'!B10&lt;&gt;0,'acast undetect'!B10/'treatment acast'!B10,0)</f>
        <v>0.4</v>
      </c>
      <c r="C10" s="60">
        <f>IF('treatment acast'!C10&lt;&gt;0,'acast undetect'!C10/'treatment acast'!C10,0)</f>
        <v>0.46483952398124773</v>
      </c>
      <c r="D10" s="60">
        <f>IF('treatment acast'!D10&lt;&gt;0,'acast undetect'!D10/'treatment acast'!D10,0)</f>
        <v>0.47882827903483238</v>
      </c>
      <c r="E10" s="60">
        <f>IF('treatment acast'!E10&lt;&gt;0,'acast undetect'!E10/'treatment acast'!E10,0)</f>
        <v>0.51164707848270485</v>
      </c>
      <c r="F10" s="60">
        <f>IF('treatment acast'!F10&lt;&gt;0,'acast undetect'!F10/'treatment acast'!F10,0)</f>
        <v>0.55551853394418993</v>
      </c>
      <c r="G10" s="60">
        <f>IF('treatment acast'!G10&lt;&gt;0,'acast undetect'!G10/'treatment acast'!G10,0)</f>
        <v>0.60119243043061443</v>
      </c>
      <c r="H10" s="60">
        <f>IF('treatment acast'!H10&lt;&gt;0,'acast undetect'!H10/'treatment acast'!H10,0)</f>
        <v>0.64266009775657218</v>
      </c>
      <c r="I10" s="60">
        <f>IF('treatment acast'!I10&lt;&gt;0,'acast undetect'!I10/'treatment acast'!I10,0)</f>
        <v>0.69226608782816579</v>
      </c>
      <c r="J10" s="60">
        <f>IF('treatment acast'!J10&lt;&gt;0,'acast undetect'!J10/'treatment acast'!J10,0)</f>
        <v>0.71892422595462679</v>
      </c>
      <c r="K10" s="60">
        <f>IF('treatment acast'!K10&lt;&gt;0,'acast undetect'!K10/'treatment acast'!K10,0)</f>
        <v>0.74843084179776487</v>
      </c>
      <c r="L10" s="60">
        <f>IF('treatment acast'!L10&lt;&gt;0,'acast undetect'!L10/'treatment acast'!L10,0)</f>
        <v>0.7632344371402574</v>
      </c>
      <c r="M10" s="60">
        <f>IF('treatment acast'!M10&lt;&gt;0,'acast undetect'!M10/'treatment acast'!M10,0)</f>
        <v>0.77146193996135837</v>
      </c>
      <c r="N10" s="54">
        <v>1793999</v>
      </c>
    </row>
    <row r="13" spans="1:15">
      <c r="B13" s="53">
        <v>2000</v>
      </c>
      <c r="C13" s="53">
        <v>2001</v>
      </c>
      <c r="D13" s="53">
        <v>2002</v>
      </c>
      <c r="E13" s="53">
        <v>2003</v>
      </c>
      <c r="F13" s="53">
        <v>2004</v>
      </c>
      <c r="G13" s="53">
        <v>2005</v>
      </c>
      <c r="H13" s="53">
        <v>2006</v>
      </c>
      <c r="I13" s="53">
        <v>2007</v>
      </c>
      <c r="J13" s="53">
        <v>2008</v>
      </c>
      <c r="K13" s="53">
        <v>2009</v>
      </c>
      <c r="L13" s="53">
        <v>2010</v>
      </c>
      <c r="M13" s="53">
        <v>2011</v>
      </c>
      <c r="N13" s="53" t="s">
        <v>785</v>
      </c>
    </row>
    <row r="14" spans="1:15">
      <c r="A14" t="s">
        <v>795</v>
      </c>
      <c r="B14" s="60">
        <f>IF('treatment acast'!B14&lt;&gt;0,'acast undetect'!B14/'treatment acast'!B14,0)</f>
        <v>0</v>
      </c>
      <c r="C14" s="60">
        <f>IF('treatment acast'!C14&lt;&gt;0,'acast undetect'!C14/'treatment acast'!C14,0)</f>
        <v>0.52941176470588236</v>
      </c>
      <c r="D14" s="60">
        <f>IF('treatment acast'!D14&lt;&gt;0,'acast undetect'!D14/'treatment acast'!D14,0)</f>
        <v>0.4303030303030303</v>
      </c>
      <c r="E14" s="60">
        <f>IF('treatment acast'!E14&lt;&gt;0,'acast undetect'!E14/'treatment acast'!E14,0)</f>
        <v>0.35</v>
      </c>
      <c r="F14" s="60">
        <f>IF('treatment acast'!F14&lt;&gt;0,'acast undetect'!F14/'treatment acast'!F14,0)</f>
        <v>0.36480686695278969</v>
      </c>
      <c r="G14" s="60">
        <f>IF('treatment acast'!G14&lt;&gt;0,'acast undetect'!G14/'treatment acast'!G14,0)</f>
        <v>0.45192307692307693</v>
      </c>
      <c r="H14" s="60">
        <f>IF('treatment acast'!H14&lt;&gt;0,'acast undetect'!H14/'treatment acast'!H14,0)</f>
        <v>0.45289855072463769</v>
      </c>
      <c r="I14" s="60">
        <f>IF('treatment acast'!I14&lt;&gt;0,'acast undetect'!I14/'treatment acast'!I14,0)</f>
        <v>0.48314606741573035</v>
      </c>
      <c r="J14" s="60">
        <f>IF('treatment acast'!J14&lt;&gt;0,'acast undetect'!J14/'treatment acast'!J14,0)</f>
        <v>0.60422960725075525</v>
      </c>
      <c r="K14" s="60">
        <f>IF('treatment acast'!K14&lt;&gt;0,'acast undetect'!K14/'treatment acast'!K14,0)</f>
        <v>0.57372654155495983</v>
      </c>
      <c r="L14" s="60">
        <f>IF('treatment acast'!L14&lt;&gt;0,'acast undetect'!L14/'treatment acast'!L14,0)</f>
        <v>0.56465517241379315</v>
      </c>
      <c r="M14" s="60">
        <f>IF('treatment acast'!M14&lt;&gt;0,'acast undetect'!M14/'treatment acast'!M14,0)</f>
        <v>0.55855855855855852</v>
      </c>
      <c r="N14" s="60">
        <f>IF('treatment acast'!N14&lt;&gt;0,'acast undetect'!N14/'treatment acast'!N14,0)</f>
        <v>0.50703774792066536</v>
      </c>
      <c r="O14" s="60"/>
    </row>
    <row r="15" spans="1:15">
      <c r="A15" t="s">
        <v>796</v>
      </c>
      <c r="B15" s="60">
        <f>IF('treatment acast'!B15&lt;&gt;0,'acast undetect'!B15/'treatment acast'!B15,0)</f>
        <v>0</v>
      </c>
      <c r="C15" s="60">
        <f>IF('treatment acast'!C15&lt;&gt;0,'acast undetect'!C15/'treatment acast'!C15,0)</f>
        <v>0.55325164938737037</v>
      </c>
      <c r="D15" s="60">
        <f>IF('treatment acast'!D15&lt;&gt;0,'acast undetect'!D15/'treatment acast'!D15,0)</f>
        <v>0.50807547169811318</v>
      </c>
      <c r="E15" s="60">
        <f>IF('treatment acast'!E15&lt;&gt;0,'acast undetect'!E15/'treatment acast'!E15,0)</f>
        <v>0.52207211998723535</v>
      </c>
      <c r="F15" s="60">
        <f>IF('treatment acast'!F15&lt;&gt;0,'acast undetect'!F15/'treatment acast'!F15,0)</f>
        <v>0.57814842578710646</v>
      </c>
      <c r="G15" s="60">
        <f>IF('treatment acast'!G15&lt;&gt;0,'acast undetect'!G15/'treatment acast'!G15,0)</f>
        <v>0.61921159945627546</v>
      </c>
      <c r="H15" s="60">
        <f>IF('treatment acast'!H15&lt;&gt;0,'acast undetect'!H15/'treatment acast'!H15,0)</f>
        <v>0.66328089887640451</v>
      </c>
      <c r="I15" s="60">
        <f>IF('treatment acast'!I15&lt;&gt;0,'acast undetect'!I15/'treatment acast'!I15,0)</f>
        <v>0.70583603114883187</v>
      </c>
      <c r="J15" s="60">
        <f>IF('treatment acast'!J15&lt;&gt;0,'acast undetect'!J15/'treatment acast'!J15,0)</f>
        <v>0.74901723616570914</v>
      </c>
      <c r="K15" s="60">
        <f>IF('treatment acast'!K15&lt;&gt;0,'acast undetect'!K15/'treatment acast'!K15,0)</f>
        <v>0.75850117708605802</v>
      </c>
      <c r="L15" s="60">
        <f>IF('treatment acast'!L15&lt;&gt;0,'acast undetect'!L15/'treatment acast'!L15,0)</f>
        <v>0.78073418724415689</v>
      </c>
      <c r="M15" s="60">
        <f>IF('treatment acast'!M15&lt;&gt;0,'acast undetect'!M15/'treatment acast'!M15,0)</f>
        <v>0.78898186037989371</v>
      </c>
      <c r="N15" s="60">
        <f>IF('treatment acast'!N15&lt;&gt;0,'acast undetect'!N15/'treatment acast'!N15,0)</f>
        <v>0.68837684430787482</v>
      </c>
      <c r="O15" s="60"/>
    </row>
    <row r="16" spans="1:15">
      <c r="A16" t="s">
        <v>797</v>
      </c>
      <c r="B16" s="60">
        <f>IF('treatment acast'!B16&lt;&gt;0,'acast undetect'!B16/'treatment acast'!B16,0)</f>
        <v>0</v>
      </c>
      <c r="C16" s="60">
        <f>IF('treatment acast'!C16&lt;&gt;0,'acast undetect'!C16/'treatment acast'!C16,0)</f>
        <v>0.6966292134831461</v>
      </c>
      <c r="D16" s="60">
        <f>IF('treatment acast'!D16&lt;&gt;0,'acast undetect'!D16/'treatment acast'!D16,0)</f>
        <v>0.62780269058295968</v>
      </c>
      <c r="E16" s="60">
        <f>IF('treatment acast'!E16&lt;&gt;0,'acast undetect'!E16/'treatment acast'!E16,0)</f>
        <v>0.63886255924170621</v>
      </c>
      <c r="F16" s="60">
        <f>IF('treatment acast'!F16&lt;&gt;0,'acast undetect'!F16/'treatment acast'!F16,0)</f>
        <v>0.67553191489361697</v>
      </c>
      <c r="G16" s="60">
        <f>IF('treatment acast'!G16&lt;&gt;0,'acast undetect'!G16/'treatment acast'!G16,0)</f>
        <v>0.72613065326633164</v>
      </c>
      <c r="H16" s="60">
        <f>IF('treatment acast'!H16&lt;&gt;0,'acast undetect'!H16/'treatment acast'!H16,0)</f>
        <v>0.78318840579710147</v>
      </c>
      <c r="I16" s="60">
        <f>IF('treatment acast'!I16&lt;&gt;0,'acast undetect'!I16/'treatment acast'!I16,0)</f>
        <v>0.79344101811062162</v>
      </c>
      <c r="J16" s="60">
        <f>IF('treatment acast'!J16&lt;&gt;0,'acast undetect'!J16/'treatment acast'!J16,0)</f>
        <v>0.83774038461538458</v>
      </c>
      <c r="K16" s="60">
        <f>IF('treatment acast'!K16&lt;&gt;0,'acast undetect'!K16/'treatment acast'!K16,0)</f>
        <v>0.8358162631905649</v>
      </c>
      <c r="L16" s="60">
        <f>IF('treatment acast'!L16&lt;&gt;0,'acast undetect'!L16/'treatment acast'!L16,0)</f>
        <v>0.85599078341013823</v>
      </c>
      <c r="M16" s="60">
        <f>IF('treatment acast'!M16&lt;&gt;0,'acast undetect'!M16/'treatment acast'!M16,0)</f>
        <v>0.87643467643467643</v>
      </c>
      <c r="N16" s="60">
        <f>IF('treatment acast'!N16&lt;&gt;0,'acast undetect'!N16/'treatment acast'!N16,0)</f>
        <v>0.8045375218150087</v>
      </c>
      <c r="O16" s="60"/>
    </row>
    <row r="17" spans="1:15">
      <c r="A17" t="s">
        <v>798</v>
      </c>
      <c r="B17" s="60">
        <f>IF('treatment acast'!B17&lt;&gt;0,'acast undetect'!B17/'treatment acast'!B17,0)</f>
        <v>0</v>
      </c>
      <c r="C17" s="60">
        <f>IF('treatment acast'!C17&lt;&gt;0,'acast undetect'!C17/'treatment acast'!C17,0)</f>
        <v>0.56334459459459463</v>
      </c>
      <c r="D17" s="60">
        <f>IF('treatment acast'!D17&lt;&gt;0,'acast undetect'!D17/'treatment acast'!D17,0)</f>
        <v>0.51709344416141578</v>
      </c>
      <c r="E17" s="60">
        <f>IF('treatment acast'!E17&lt;&gt;0,'acast undetect'!E17/'treatment acast'!E17,0)</f>
        <v>0.5300674409891345</v>
      </c>
      <c r="F17" s="60">
        <f>IF('treatment acast'!F17&lt;&gt;0,'acast undetect'!F17/'treatment acast'!F17,0)</f>
        <v>0.58456754766385732</v>
      </c>
      <c r="G17" s="60">
        <f>IF('treatment acast'!G17&lt;&gt;0,'acast undetect'!G17/'treatment acast'!G17,0)</f>
        <v>0.62976236852356837</v>
      </c>
      <c r="H17" s="60">
        <f>IF('treatment acast'!H17&lt;&gt;0,'acast undetect'!H17/'treatment acast'!H17,0)</f>
        <v>0.67461526740819744</v>
      </c>
      <c r="I17" s="60">
        <f>IF('treatment acast'!I17&lt;&gt;0,'acast undetect'!I17/'treatment acast'!I17,0)</f>
        <v>0.71453526457529659</v>
      </c>
      <c r="J17" s="60">
        <f>IF('treatment acast'!J17&lt;&gt;0,'acast undetect'!J17/'treatment acast'!J17,0)</f>
        <v>0.75982559950171291</v>
      </c>
      <c r="K17" s="60">
        <f>IF('treatment acast'!K17&lt;&gt;0,'acast undetect'!K17/'treatment acast'!K17,0)</f>
        <v>0.7680415100333563</v>
      </c>
      <c r="L17" s="60">
        <f>IF('treatment acast'!L17&lt;&gt;0,'acast undetect'!L17/'treatment acast'!L17,0)</f>
        <v>0.78917304265800226</v>
      </c>
      <c r="M17" s="60">
        <f>IF('treatment acast'!M17&lt;&gt;0,'acast undetect'!M17/'treatment acast'!M17,0)</f>
        <v>0.79993340626932408</v>
      </c>
      <c r="N17" s="60">
        <f>IF('treatment acast'!N17&lt;&gt;0,'acast undetect'!N17/'treatment acast'!N17,0)</f>
        <v>0.70179168347153198</v>
      </c>
      <c r="O17" s="60"/>
    </row>
    <row r="18" spans="1:15">
      <c r="A18" t="s">
        <v>799</v>
      </c>
      <c r="B18" s="60">
        <f>IF('treatment acast'!B18&lt;&gt;0,'acast undetect'!B18/'treatment acast'!B18,0)</f>
        <v>0</v>
      </c>
      <c r="C18" s="60">
        <f>IF('treatment acast'!C18&lt;&gt;0,'acast undetect'!C18/'treatment acast'!C18,0)</f>
        <v>0.16666666666666666</v>
      </c>
      <c r="D18" s="60">
        <f>IF('treatment acast'!D18&lt;&gt;0,'acast undetect'!D18/'treatment acast'!D18,0)</f>
        <v>0.3048780487804878</v>
      </c>
      <c r="E18" s="60">
        <f>IF('treatment acast'!E18&lt;&gt;0,'acast undetect'!E18/'treatment acast'!E18,0)</f>
        <v>0.30833333333333335</v>
      </c>
      <c r="F18" s="60">
        <f>IF('treatment acast'!F18&lt;&gt;0,'acast undetect'!F18/'treatment acast'!F18,0)</f>
        <v>0.38489208633093525</v>
      </c>
      <c r="G18" s="60">
        <f>IF('treatment acast'!G18&lt;&gt;0,'acast undetect'!G18/'treatment acast'!G18,0)</f>
        <v>0.42379958246346555</v>
      </c>
      <c r="H18" s="60">
        <f>IF('treatment acast'!H18&lt;&gt;0,'acast undetect'!H18/'treatment acast'!H18,0)</f>
        <v>0.43603603603603602</v>
      </c>
      <c r="I18" s="60">
        <f>IF('treatment acast'!I18&lt;&gt;0,'acast undetect'!I18/'treatment acast'!I18,0)</f>
        <v>0.43005181347150256</v>
      </c>
      <c r="J18" s="60">
        <f>IF('treatment acast'!J18&lt;&gt;0,'acast undetect'!J18/'treatment acast'!J18,0)</f>
        <v>0.44932844932844934</v>
      </c>
      <c r="K18" s="60">
        <f>IF('treatment acast'!K18&lt;&gt;0,'acast undetect'!K18/'treatment acast'!K18,0)</f>
        <v>0.48502994011976047</v>
      </c>
      <c r="L18" s="60">
        <f>IF('treatment acast'!L18&lt;&gt;0,'acast undetect'!L18/'treatment acast'!L18,0)</f>
        <v>0.50853548966756512</v>
      </c>
      <c r="M18" s="60">
        <f>IF('treatment acast'!M18&lt;&gt;0,'acast undetect'!M18/'treatment acast'!M18,0)</f>
        <v>0.49271137026239065</v>
      </c>
      <c r="N18" s="60">
        <f>IF('treatment acast'!N18&lt;&gt;0,'acast undetect'!N18/'treatment acast'!N18,0)</f>
        <v>0.46213895394223264</v>
      </c>
      <c r="O18" s="60"/>
    </row>
    <row r="19" spans="1:15">
      <c r="A19" t="s">
        <v>800</v>
      </c>
      <c r="B19" s="60">
        <f>IF('treatment acast'!B19&lt;&gt;0,'acast undetect'!B19/'treatment acast'!B19,0)</f>
        <v>0</v>
      </c>
      <c r="C19" s="60">
        <f>IF('treatment acast'!C19&lt;&gt;0,'acast undetect'!C19/'treatment acast'!C19,0)</f>
        <v>0.47096774193548385</v>
      </c>
      <c r="D19" s="60">
        <f>IF('treatment acast'!D19&lt;&gt;0,'acast undetect'!D19/'treatment acast'!D19,0)</f>
        <v>0.45335608646188852</v>
      </c>
      <c r="E19" s="60">
        <f>IF('treatment acast'!E19&lt;&gt;0,'acast undetect'!E19/'treatment acast'!E19,0)</f>
        <v>0.4214669738863287</v>
      </c>
      <c r="F19" s="60">
        <f>IF('treatment acast'!F19&lt;&gt;0,'acast undetect'!F19/'treatment acast'!F19,0)</f>
        <v>0.51476855253490084</v>
      </c>
      <c r="G19" s="60">
        <f>IF('treatment acast'!G19&lt;&gt;0,'acast undetect'!G19/'treatment acast'!G19,0)</f>
        <v>0.59619867312175001</v>
      </c>
      <c r="H19" s="60">
        <f>IF('treatment acast'!H19&lt;&gt;0,'acast undetect'!H19/'treatment acast'!H19,0)</f>
        <v>0.6147544444913644</v>
      </c>
      <c r="I19" s="60">
        <f>IF('treatment acast'!I19&lt;&gt;0,'acast undetect'!I19/'treatment acast'!I19,0)</f>
        <v>0.65947200963109465</v>
      </c>
      <c r="J19" s="60">
        <f>IF('treatment acast'!J19&lt;&gt;0,'acast undetect'!J19/'treatment acast'!J19,0)</f>
        <v>0.68497536945812809</v>
      </c>
      <c r="K19" s="60">
        <f>IF('treatment acast'!K19&lt;&gt;0,'acast undetect'!K19/'treatment acast'!K19,0)</f>
        <v>0.70842812407997213</v>
      </c>
      <c r="L19" s="60">
        <f>IF('treatment acast'!L19&lt;&gt;0,'acast undetect'!L19/'treatment acast'!L19,0)</f>
        <v>0.72050238811250666</v>
      </c>
      <c r="M19" s="60">
        <f>IF('treatment acast'!M19&lt;&gt;0,'acast undetect'!M19/'treatment acast'!M19,0)</f>
        <v>0.71499707773232024</v>
      </c>
      <c r="N19" s="60">
        <f>IF('treatment acast'!N19&lt;&gt;0,'acast undetect'!N19/'treatment acast'!N19,0)</f>
        <v>0.66350786627335301</v>
      </c>
      <c r="O19" s="60"/>
    </row>
    <row r="20" spans="1:15">
      <c r="A20" t="s">
        <v>801</v>
      </c>
      <c r="B20" s="60">
        <f>IF('treatment acast'!B20&lt;&gt;0,'acast undetect'!B20/'treatment acast'!B20,0)</f>
        <v>0</v>
      </c>
      <c r="C20" s="60">
        <f>IF('treatment acast'!C20&lt;&gt;0,'acast undetect'!C20/'treatment acast'!C20,0)</f>
        <v>0.53333333333333333</v>
      </c>
      <c r="D20" s="60">
        <f>IF('treatment acast'!D20&lt;&gt;0,'acast undetect'!D20/'treatment acast'!D20,0)</f>
        <v>0.56060606060606055</v>
      </c>
      <c r="E20" s="60">
        <f>IF('treatment acast'!E20&lt;&gt;0,'acast undetect'!E20/'treatment acast'!E20,0)</f>
        <v>0.48051948051948051</v>
      </c>
      <c r="F20" s="60">
        <f>IF('treatment acast'!F20&lt;&gt;0,'acast undetect'!F20/'treatment acast'!F20,0)</f>
        <v>0.60488088320743749</v>
      </c>
      <c r="G20" s="60">
        <f>IF('treatment acast'!G20&lt;&gt;0,'acast undetect'!G20/'treatment acast'!G20,0)</f>
        <v>0.70745697896749526</v>
      </c>
      <c r="H20" s="60">
        <f>IF('treatment acast'!H20&lt;&gt;0,'acast undetect'!H20/'treatment acast'!H20,0)</f>
        <v>0.70451436388508892</v>
      </c>
      <c r="I20" s="60">
        <f>IF('treatment acast'!I20&lt;&gt;0,'acast undetect'!I20/'treatment acast'!I20,0)</f>
        <v>0.7730331262939959</v>
      </c>
      <c r="J20" s="60">
        <f>IF('treatment acast'!J20&lt;&gt;0,'acast undetect'!J20/'treatment acast'!J20,0)</f>
        <v>0.78422037068525763</v>
      </c>
      <c r="K20" s="60">
        <f>IF('treatment acast'!K20&lt;&gt;0,'acast undetect'!K20/'treatment acast'!K20,0)</f>
        <v>0.81220031965903039</v>
      </c>
      <c r="L20" s="60">
        <f>IF('treatment acast'!L20&lt;&gt;0,'acast undetect'!L20/'treatment acast'!L20,0)</f>
        <v>0.82293383564869316</v>
      </c>
      <c r="M20" s="60">
        <f>IF('treatment acast'!M20&lt;&gt;0,'acast undetect'!M20/'treatment acast'!M20,0)</f>
        <v>0.82821457821457822</v>
      </c>
      <c r="N20" s="60">
        <f>IF('treatment acast'!N20&lt;&gt;0,'acast undetect'!N20/'treatment acast'!N20,0)</f>
        <v>0.78064903846153844</v>
      </c>
      <c r="O20" s="60"/>
    </row>
    <row r="21" spans="1:15">
      <c r="A21" t="s">
        <v>802</v>
      </c>
      <c r="B21" s="60">
        <f>IF('treatment acast'!B21&lt;&gt;0,'acast undetect'!B21/'treatment acast'!B21,0)</f>
        <v>0</v>
      </c>
      <c r="C21" s="60">
        <f>IF('treatment acast'!C21&lt;&gt;0,'acast undetect'!C21/'treatment acast'!C21,0)</f>
        <v>0.47109826589595377</v>
      </c>
      <c r="D21" s="60">
        <f>IF('treatment acast'!D21&lt;&gt;0,'acast undetect'!D21/'treatment acast'!D21,0)</f>
        <v>0.45926680244399187</v>
      </c>
      <c r="E21" s="60">
        <f>IF('treatment acast'!E21&lt;&gt;0,'acast undetect'!E21/'treatment acast'!E21,0)</f>
        <v>0.42457814896880858</v>
      </c>
      <c r="F21" s="60">
        <f>IF('treatment acast'!F21&lt;&gt;0,'acast undetect'!F21/'treatment acast'!F21,0)</f>
        <v>0.52239092831059009</v>
      </c>
      <c r="G21" s="60">
        <f>IF('treatment acast'!G21&lt;&gt;0,'acast undetect'!G21/'treatment acast'!G21,0)</f>
        <v>0.60648023143683705</v>
      </c>
      <c r="H21" s="60">
        <f>IF('treatment acast'!H21&lt;&gt;0,'acast undetect'!H21/'treatment acast'!H21,0)</f>
        <v>0.62296081173138285</v>
      </c>
      <c r="I21" s="60">
        <f>IF('treatment acast'!I21&lt;&gt;0,'acast undetect'!I21/'treatment acast'!I21,0)</f>
        <v>0.67051730984440994</v>
      </c>
      <c r="J21" s="60">
        <f>IF('treatment acast'!J21&lt;&gt;0,'acast undetect'!J21/'treatment acast'!J21,0)</f>
        <v>0.69494640122511486</v>
      </c>
      <c r="K21" s="60">
        <f>IF('treatment acast'!K21&lt;&gt;0,'acast undetect'!K21/'treatment acast'!K21,0)</f>
        <v>0.72053277527085646</v>
      </c>
      <c r="L21" s="60">
        <f>IF('treatment acast'!L21&lt;&gt;0,'acast undetect'!L21/'treatment acast'!L21,0)</f>
        <v>0.73339704746024648</v>
      </c>
      <c r="M21" s="60">
        <f>IF('treatment acast'!M21&lt;&gt;0,'acast undetect'!M21/'treatment acast'!M21,0)</f>
        <v>0.72985254567374569</v>
      </c>
      <c r="N21" s="60">
        <f>IF('treatment acast'!N21&lt;&gt;0,'acast undetect'!N21/'treatment acast'!N21,0)</f>
        <v>0.67695734446351374</v>
      </c>
      <c r="O21" s="60"/>
    </row>
    <row r="22" spans="1:15">
      <c r="A22" t="s">
        <v>803</v>
      </c>
      <c r="B22" s="60">
        <f>IF('treatment acast'!B22&lt;&gt;0,'acast undetect'!B22/'treatment acast'!B22,0)</f>
        <v>0</v>
      </c>
      <c r="C22" s="60">
        <f>IF('treatment acast'!C22&lt;&gt;0,'acast undetect'!C22/'treatment acast'!C22,0)</f>
        <v>0.16666666666666666</v>
      </c>
      <c r="D22" s="60">
        <f>IF('treatment acast'!D22&lt;&gt;0,'acast undetect'!D22/'treatment acast'!D22,0)</f>
        <v>0.35483870967741937</v>
      </c>
      <c r="E22" s="60">
        <f>IF('treatment acast'!E22&lt;&gt;0,'acast undetect'!E22/'treatment acast'!E22,0)</f>
        <v>0.27472527472527475</v>
      </c>
      <c r="F22" s="60">
        <f>IF('treatment acast'!F22&lt;&gt;0,'acast undetect'!F22/'treatment acast'!F22,0)</f>
        <v>0.26666666666666666</v>
      </c>
      <c r="G22" s="60">
        <f>IF('treatment acast'!G22&lt;&gt;0,'acast undetect'!G22/'treatment acast'!G22,0)</f>
        <v>0.38405797101449274</v>
      </c>
      <c r="H22" s="60">
        <f>IF('treatment acast'!H22&lt;&gt;0,'acast undetect'!H22/'treatment acast'!H22,0)</f>
        <v>0.43055555555555558</v>
      </c>
      <c r="I22" s="60">
        <f>IF('treatment acast'!I22&lt;&gt;0,'acast undetect'!I22/'treatment acast'!I22,0)</f>
        <v>0.48749999999999999</v>
      </c>
      <c r="J22" s="60">
        <f>IF('treatment acast'!J22&lt;&gt;0,'acast undetect'!J22/'treatment acast'!J22,0)</f>
        <v>0.48745519713261648</v>
      </c>
      <c r="K22" s="60">
        <f>IF('treatment acast'!K22&lt;&gt;0,'acast undetect'!K22/'treatment acast'!K22,0)</f>
        <v>0.52312138728323698</v>
      </c>
      <c r="L22" s="60">
        <f>IF('treatment acast'!L22&lt;&gt;0,'acast undetect'!L22/'treatment acast'!L22,0)</f>
        <v>0.48</v>
      </c>
      <c r="M22" s="60">
        <f>IF('treatment acast'!M22&lt;&gt;0,'acast undetect'!M22/'treatment acast'!M22,0)</f>
        <v>0.43015873015873018</v>
      </c>
      <c r="N22" s="60">
        <f>IF('treatment acast'!N22&lt;&gt;0,'acast undetect'!N22/'treatment acast'!N22,0)</f>
        <v>0.4428749480681346</v>
      </c>
      <c r="O22" s="60"/>
    </row>
    <row r="23" spans="1:15">
      <c r="A23" t="s">
        <v>804</v>
      </c>
      <c r="B23" s="60">
        <f>IF('treatment acast'!B23&lt;&gt;0,'acast undetect'!B23/'treatment acast'!B23,0)</f>
        <v>0</v>
      </c>
      <c r="C23" s="60">
        <f>IF('treatment acast'!C23&lt;&gt;0,'acast undetect'!C23/'treatment acast'!C23,0)</f>
        <v>0.33105802047781568</v>
      </c>
      <c r="D23" s="60">
        <f>IF('treatment acast'!D23&lt;&gt;0,'acast undetect'!D23/'treatment acast'!D23,0)</f>
        <v>0.41020075963103636</v>
      </c>
      <c r="E23" s="60">
        <f>IF('treatment acast'!E23&lt;&gt;0,'acast undetect'!E23/'treatment acast'!E23,0)</f>
        <v>0.40764107956536977</v>
      </c>
      <c r="F23" s="60">
        <f>IF('treatment acast'!F23&lt;&gt;0,'acast undetect'!F23/'treatment acast'!F23,0)</f>
        <v>0.42011549566891243</v>
      </c>
      <c r="G23" s="60">
        <f>IF('treatment acast'!G23&lt;&gt;0,'acast undetect'!G23/'treatment acast'!G23,0)</f>
        <v>0.48901200369344416</v>
      </c>
      <c r="H23" s="60">
        <f>IF('treatment acast'!H23&lt;&gt;0,'acast undetect'!H23/'treatment acast'!H23,0)</f>
        <v>0.53516047601875227</v>
      </c>
      <c r="I23" s="60">
        <f>IF('treatment acast'!I23&lt;&gt;0,'acast undetect'!I23/'treatment acast'!I23,0)</f>
        <v>0.64404677533664068</v>
      </c>
      <c r="J23" s="60">
        <f>IF('treatment acast'!J23&lt;&gt;0,'acast undetect'!J23/'treatment acast'!J23,0)</f>
        <v>0.67442891993790199</v>
      </c>
      <c r="K23" s="60">
        <f>IF('treatment acast'!K23&lt;&gt;0,'acast undetect'!K23/'treatment acast'!K23,0)</f>
        <v>0.69882418294602355</v>
      </c>
      <c r="L23" s="60">
        <f>IF('treatment acast'!L23&lt;&gt;0,'acast undetect'!L23/'treatment acast'!L23,0)</f>
        <v>0.69074375911469499</v>
      </c>
      <c r="M23" s="60">
        <f>IF('treatment acast'!M23&lt;&gt;0,'acast undetect'!M23/'treatment acast'!M23,0)</f>
        <v>0.68030229494557304</v>
      </c>
      <c r="N23" s="60">
        <f>IF('treatment acast'!N23&lt;&gt;0,'acast undetect'!N23/'treatment acast'!N23,0)</f>
        <v>0.61999944399655282</v>
      </c>
      <c r="O23" s="60"/>
    </row>
    <row r="24" spans="1:15">
      <c r="A24" t="s">
        <v>805</v>
      </c>
      <c r="B24" s="60">
        <f>IF('treatment acast'!B24&lt;&gt;0,'acast undetect'!B24/'treatment acast'!B24,0)</f>
        <v>0</v>
      </c>
      <c r="C24" s="60">
        <f>IF('treatment acast'!C24&lt;&gt;0,'acast undetect'!C24/'treatment acast'!C24,0)</f>
        <v>0.47368421052631576</v>
      </c>
      <c r="D24" s="60">
        <f>IF('treatment acast'!D24&lt;&gt;0,'acast undetect'!D24/'treatment acast'!D24,0)</f>
        <v>0.53947368421052633</v>
      </c>
      <c r="E24" s="60">
        <f>IF('treatment acast'!E24&lt;&gt;0,'acast undetect'!E24/'treatment acast'!E24,0)</f>
        <v>0.50841750841750843</v>
      </c>
      <c r="F24" s="60">
        <f>IF('treatment acast'!F24&lt;&gt;0,'acast undetect'!F24/'treatment acast'!F24,0)</f>
        <v>0.50454545454545452</v>
      </c>
      <c r="G24" s="60">
        <f>IF('treatment acast'!G24&lt;&gt;0,'acast undetect'!G24/'treatment acast'!G24,0)</f>
        <v>0.53749999999999998</v>
      </c>
      <c r="H24" s="60">
        <f>IF('treatment acast'!H24&lt;&gt;0,'acast undetect'!H24/'treatment acast'!H24,0)</f>
        <v>0.61475409836065575</v>
      </c>
      <c r="I24" s="60">
        <f>IF('treatment acast'!I24&lt;&gt;0,'acast undetect'!I24/'treatment acast'!I24,0)</f>
        <v>0.71648351648351649</v>
      </c>
      <c r="J24" s="60">
        <f>IF('treatment acast'!J24&lt;&gt;0,'acast undetect'!J24/'treatment acast'!J24,0)</f>
        <v>0.74675767918088742</v>
      </c>
      <c r="K24" s="60">
        <f>IF('treatment acast'!K24&lt;&gt;0,'acast undetect'!K24/'treatment acast'!K24,0)</f>
        <v>0.77546549835706458</v>
      </c>
      <c r="L24" s="60">
        <f>IF('treatment acast'!L24&lt;&gt;0,'acast undetect'!L24/'treatment acast'!L24,0)</f>
        <v>0.79154795821462487</v>
      </c>
      <c r="M24" s="60">
        <f>IF('treatment acast'!M24&lt;&gt;0,'acast undetect'!M24/'treatment acast'!M24,0)</f>
        <v>0.79465592972181553</v>
      </c>
      <c r="N24" s="60">
        <f>IF('treatment acast'!N24&lt;&gt;0,'acast undetect'!N24/'treatment acast'!N24,0)</f>
        <v>0.72914094196507317</v>
      </c>
      <c r="O24" s="60"/>
    </row>
    <row r="25" spans="1:15">
      <c r="A25" t="s">
        <v>806</v>
      </c>
      <c r="B25" s="60">
        <f>IF('treatment acast'!B25&lt;&gt;0,'acast undetect'!B25/'treatment acast'!B25,0)</f>
        <v>0</v>
      </c>
      <c r="C25" s="60">
        <f>IF('treatment acast'!C25&lt;&gt;0,'acast undetect'!C25/'treatment acast'!C25,0)</f>
        <v>0.33647798742138363</v>
      </c>
      <c r="D25" s="60">
        <f>IF('treatment acast'!D25&lt;&gt;0,'acast undetect'!D25/'treatment acast'!D25,0)</f>
        <v>0.41808458920758385</v>
      </c>
      <c r="E25" s="60">
        <f>IF('treatment acast'!E25&lt;&gt;0,'acast undetect'!E25/'treatment acast'!E25,0)</f>
        <v>0.41314409132983648</v>
      </c>
      <c r="F25" s="60">
        <f>IF('treatment acast'!F25&lt;&gt;0,'acast undetect'!F25/'treatment acast'!F25,0)</f>
        <v>0.42408821034775235</v>
      </c>
      <c r="G25" s="60">
        <f>IF('treatment acast'!G25&lt;&gt;0,'acast undetect'!G25/'treatment acast'!G25,0)</f>
        <v>0.49168415953495881</v>
      </c>
      <c r="H25" s="60">
        <f>IF('treatment acast'!H25&lt;&gt;0,'acast undetect'!H25/'treatment acast'!H25,0)</f>
        <v>0.54188726253503583</v>
      </c>
      <c r="I25" s="60">
        <f>IF('treatment acast'!I25&lt;&gt;0,'acast undetect'!I25/'treatment acast'!I25,0)</f>
        <v>0.65013404825737264</v>
      </c>
      <c r="J25" s="60">
        <f>IF('treatment acast'!J25&lt;&gt;0,'acast undetect'!J25/'treatment acast'!J25,0)</f>
        <v>0.67942761568481691</v>
      </c>
      <c r="K25" s="60">
        <f>IF('treatment acast'!K25&lt;&gt;0,'acast undetect'!K25/'treatment acast'!K25,0)</f>
        <v>0.70492561473830262</v>
      </c>
      <c r="L25" s="60">
        <f>IF('treatment acast'!L25&lt;&gt;0,'acast undetect'!L25/'treatment acast'!L25,0)</f>
        <v>0.69939385396109388</v>
      </c>
      <c r="M25" s="60">
        <f>IF('treatment acast'!M25&lt;&gt;0,'acast undetect'!M25/'treatment acast'!M25,0)</f>
        <v>0.6890075906662918</v>
      </c>
      <c r="N25" s="60">
        <f>IF('treatment acast'!N25&lt;&gt;0,'acast undetect'!N25/'treatment acast'!N25,0)</f>
        <v>0.62946537981257367</v>
      </c>
      <c r="O25" s="60"/>
    </row>
    <row r="26" spans="1:15">
      <c r="A26" t="s">
        <v>807</v>
      </c>
      <c r="B26" s="60">
        <f>IF('treatment acast'!B26&lt;&gt;0,'acast undetect'!B26/'treatment acast'!B26,0)</f>
        <v>0</v>
      </c>
      <c r="C26" s="60">
        <f>IF('treatment acast'!C26&lt;&gt;0,'acast undetect'!C26/'treatment acast'!C26,0)</f>
        <v>0.36363636363636365</v>
      </c>
      <c r="D26" s="60">
        <f>IF('treatment acast'!D26&lt;&gt;0,'acast undetect'!D26/'treatment acast'!D26,0)</f>
        <v>0.28770949720670391</v>
      </c>
      <c r="E26" s="60">
        <f>IF('treatment acast'!E26&lt;&gt;0,'acast undetect'!E26/'treatment acast'!E26,0)</f>
        <v>0.33665559246954596</v>
      </c>
      <c r="F26" s="60">
        <f>IF('treatment acast'!F26&lt;&gt;0,'acast undetect'!F26/'treatment acast'!F26,0)</f>
        <v>0.34652460679857938</v>
      </c>
      <c r="G26" s="60">
        <f>IF('treatment acast'!G26&lt;&gt;0,'acast undetect'!G26/'treatment acast'!G26,0)</f>
        <v>0.34842519685039369</v>
      </c>
      <c r="H26" s="60">
        <f>IF('treatment acast'!H26&lt;&gt;0,'acast undetect'!H26/'treatment acast'!H26,0)</f>
        <v>0.38256726457399104</v>
      </c>
      <c r="I26" s="60">
        <f>IF('treatment acast'!I26&lt;&gt;0,'acast undetect'!I26/'treatment acast'!I26,0)</f>
        <v>0.43210191082802546</v>
      </c>
      <c r="J26" s="60">
        <f>IF('treatment acast'!J26&lt;&gt;0,'acast undetect'!J26/'treatment acast'!J26,0)</f>
        <v>0.45761060222178912</v>
      </c>
      <c r="K26" s="60">
        <f>IF('treatment acast'!K26&lt;&gt;0,'acast undetect'!K26/'treatment acast'!K26,0)</f>
        <v>0.52819093739190592</v>
      </c>
      <c r="L26" s="60">
        <f>IF('treatment acast'!L26&lt;&gt;0,'acast undetect'!L26/'treatment acast'!L26,0)</f>
        <v>0.56064038664854254</v>
      </c>
      <c r="M26" s="60">
        <f>IF('treatment acast'!M26&lt;&gt;0,'acast undetect'!M26/'treatment acast'!M26,0)</f>
        <v>0.57821676454885207</v>
      </c>
      <c r="N26" s="60">
        <f>IF('treatment acast'!N26&lt;&gt;0,'acast undetect'!N26/'treatment acast'!N26,0)</f>
        <v>0.48088121618139656</v>
      </c>
      <c r="O26" s="60"/>
    </row>
    <row r="27" spans="1:15">
      <c r="A27" t="s">
        <v>808</v>
      </c>
      <c r="B27" s="60">
        <f>IF('treatment acast'!B27&lt;&gt;0,'acast undetect'!B27/'treatment acast'!B27,0)</f>
        <v>0.4</v>
      </c>
      <c r="C27" s="60">
        <f>IF('treatment acast'!C27&lt;&gt;0,'acast undetect'!C27/'treatment acast'!C27,0)</f>
        <v>0.39655172413793105</v>
      </c>
      <c r="D27" s="60">
        <f>IF('treatment acast'!D27&lt;&gt;0,'acast undetect'!D27/'treatment acast'!D27,0)</f>
        <v>0.45348068953090276</v>
      </c>
      <c r="E27" s="60">
        <f>IF('treatment acast'!E27&lt;&gt;0,'acast undetect'!E27/'treatment acast'!E27,0)</f>
        <v>0.50562282699916072</v>
      </c>
      <c r="F27" s="60">
        <f>IF('treatment acast'!F27&lt;&gt;0,'acast undetect'!F27/'treatment acast'!F27,0)</f>
        <v>0.55049748517287156</v>
      </c>
      <c r="G27" s="60">
        <f>IF('treatment acast'!G27&lt;&gt;0,'acast undetect'!G27/'treatment acast'!G27,0)</f>
        <v>0.58990348805882631</v>
      </c>
      <c r="H27" s="60">
        <f>IF('treatment acast'!H27&lt;&gt;0,'acast undetect'!H27/'treatment acast'!H27,0)</f>
        <v>0.63249423723556486</v>
      </c>
      <c r="I27" s="60">
        <f>IF('treatment acast'!I27&lt;&gt;0,'acast undetect'!I27/'treatment acast'!I27,0)</f>
        <v>0.6779723502304148</v>
      </c>
      <c r="J27" s="60">
        <f>IF('treatment acast'!J27&lt;&gt;0,'acast undetect'!J27/'treatment acast'!J27,0)</f>
        <v>0.70517138536250312</v>
      </c>
      <c r="K27" s="60">
        <f>IF('treatment acast'!K27&lt;&gt;0,'acast undetect'!K27/'treatment acast'!K27,0)</f>
        <v>0.73675158487907955</v>
      </c>
      <c r="L27" s="60">
        <f>IF('treatment acast'!L27&lt;&gt;0,'acast undetect'!L27/'treatment acast'!L27,0)</f>
        <v>0.75341941543795765</v>
      </c>
      <c r="M27" s="60">
        <f>IF('treatment acast'!M27&lt;&gt;0,'acast undetect'!M27/'treatment acast'!M27,0)</f>
        <v>0.75956505146359388</v>
      </c>
      <c r="N27" s="60">
        <f>IF('treatment acast'!N27&lt;&gt;0,'acast undetect'!N27/'treatment acast'!N27,0)</f>
        <v>0.68020296755807896</v>
      </c>
      <c r="O27" s="60"/>
    </row>
    <row r="28" spans="1:15">
      <c r="A28" t="s">
        <v>809</v>
      </c>
      <c r="B28" s="60">
        <f>IF('treatment acast'!B28&lt;&gt;0,'acast undetect'!B28/'treatment acast'!B28,0)</f>
        <v>0</v>
      </c>
      <c r="C28" s="60">
        <f>IF('treatment acast'!C28&lt;&gt;0,'acast undetect'!C28/'treatment acast'!C28,0)</f>
        <v>0.46376811594202899</v>
      </c>
      <c r="D28" s="60">
        <f>IF('treatment acast'!D28&lt;&gt;0,'acast undetect'!D28/'treatment acast'!D28,0)</f>
        <v>0.57178526841448185</v>
      </c>
      <c r="E28" s="60">
        <f>IF('treatment acast'!E28&lt;&gt;0,'acast undetect'!E28/'treatment acast'!E28,0)</f>
        <v>0.59993281827342959</v>
      </c>
      <c r="F28" s="60">
        <f>IF('treatment acast'!F28&lt;&gt;0,'acast undetect'!F28/'treatment acast'!F28,0)</f>
        <v>0.6384781269254467</v>
      </c>
      <c r="G28" s="60">
        <f>IF('treatment acast'!G28&lt;&gt;0,'acast undetect'!G28/'treatment acast'!G28,0)</f>
        <v>0.68625760188799123</v>
      </c>
      <c r="H28" s="60">
        <f>IF('treatment acast'!H28&lt;&gt;0,'acast undetect'!H28/'treatment acast'!H28,0)</f>
        <v>0.73127415943403107</v>
      </c>
      <c r="I28" s="60">
        <f>IF('treatment acast'!I28&lt;&gt;0,'acast undetect'!I28/'treatment acast'!I28,0)</f>
        <v>0.77801392930713142</v>
      </c>
      <c r="J28" s="60">
        <f>IF('treatment acast'!J28&lt;&gt;0,'acast undetect'!J28/'treatment acast'!J28,0)</f>
        <v>0.80537046245648936</v>
      </c>
      <c r="K28" s="60">
        <f>IF('treatment acast'!K28&lt;&gt;0,'acast undetect'!K28/'treatment acast'!K28,0)</f>
        <v>0.83841810382561499</v>
      </c>
      <c r="L28" s="60">
        <f>IF('treatment acast'!L28&lt;&gt;0,'acast undetect'!L28/'treatment acast'!L28,0)</f>
        <v>0.84931214052541582</v>
      </c>
      <c r="M28" s="60">
        <f>IF('treatment acast'!M28&lt;&gt;0,'acast undetect'!M28/'treatment acast'!M28,0)</f>
        <v>0.86426883229968188</v>
      </c>
      <c r="N28" s="60">
        <f>IF('treatment acast'!N28&lt;&gt;0,'acast undetect'!N28/'treatment acast'!N28,0)</f>
        <v>0.79729784681698956</v>
      </c>
      <c r="O28" s="60"/>
    </row>
    <row r="29" spans="1:15">
      <c r="A29" t="s">
        <v>810</v>
      </c>
      <c r="B29" s="60">
        <f>IF('treatment acast'!B29&lt;&gt;0,'acast undetect'!B29/'treatment acast'!B29,0)</f>
        <v>0.4</v>
      </c>
      <c r="C29" s="60">
        <f>IF('treatment acast'!C29&lt;&gt;0,'acast undetect'!C29/'treatment acast'!C29,0)</f>
        <v>0.40365448504983387</v>
      </c>
      <c r="D29" s="60">
        <f>IF('treatment acast'!D29&lt;&gt;0,'acast undetect'!D29/'treatment acast'!D29,0)</f>
        <v>0.46506955177743431</v>
      </c>
      <c r="E29" s="60">
        <f>IF('treatment acast'!E29&lt;&gt;0,'acast undetect'!E29/'treatment acast'!E29,0)</f>
        <v>0.51404390263992417</v>
      </c>
      <c r="F29" s="60">
        <f>IF('treatment acast'!F29&lt;&gt;0,'acast undetect'!F29/'treatment acast'!F29,0)</f>
        <v>0.55812420159063747</v>
      </c>
      <c r="G29" s="60">
        <f>IF('treatment acast'!G29&lt;&gt;0,'acast undetect'!G29/'treatment acast'!G29,0)</f>
        <v>0.59907194415800746</v>
      </c>
      <c r="H29" s="60">
        <f>IF('treatment acast'!H29&lt;&gt;0,'acast undetect'!H29/'treatment acast'!H29,0)</f>
        <v>0.64300632343837683</v>
      </c>
      <c r="I29" s="60">
        <f>IF('treatment acast'!I29&lt;&gt;0,'acast undetect'!I29/'treatment acast'!I29,0)</f>
        <v>0.68990305198282054</v>
      </c>
      <c r="J29" s="60">
        <f>IF('treatment acast'!J29&lt;&gt;0,'acast undetect'!J29/'treatment acast'!J29,0)</f>
        <v>0.71823094613906735</v>
      </c>
      <c r="K29" s="60">
        <f>IF('treatment acast'!K29&lt;&gt;0,'acast undetect'!K29/'treatment acast'!K29,0)</f>
        <v>0.75225619156666701</v>
      </c>
      <c r="L29" s="60">
        <f>IF('treatment acast'!L29&lt;&gt;0,'acast undetect'!L29/'treatment acast'!L29,0)</f>
        <v>0.76928815558909769</v>
      </c>
      <c r="M29" s="60">
        <f>IF('treatment acast'!M29&lt;&gt;0,'acast undetect'!M29/'treatment acast'!M29,0)</f>
        <v>0.7785071408873252</v>
      </c>
      <c r="N29" s="60">
        <f>IF('treatment acast'!N29&lt;&gt;0,'acast undetect'!N29/'treatment acast'!N29,0)</f>
        <v>0.69730252213893096</v>
      </c>
      <c r="O29" s="60"/>
    </row>
    <row r="30" spans="1:15">
      <c r="A30" t="s">
        <v>811</v>
      </c>
      <c r="B30" s="60">
        <f>IF('treatment acast'!B30&lt;&gt;0,'acast undetect'!B30/'treatment acast'!B30,0)</f>
        <v>0</v>
      </c>
      <c r="C30" s="60">
        <f>IF('treatment acast'!C30&lt;&gt;0,'acast undetect'!C30/'treatment acast'!C30,0)</f>
        <v>0</v>
      </c>
      <c r="D30" s="60">
        <f>IF('treatment acast'!D30&lt;&gt;0,'acast undetect'!D30/'treatment acast'!D30,0)</f>
        <v>0.4059040590405904</v>
      </c>
      <c r="E30" s="60">
        <f>IF('treatment acast'!E30&lt;&gt;0,'acast undetect'!E30/'treatment acast'!E30,0)</f>
        <v>0.41197822141560797</v>
      </c>
      <c r="F30" s="60">
        <f>IF('treatment acast'!F30&lt;&gt;0,'acast undetect'!F30/'treatment acast'!F30,0)</f>
        <v>0.39314845024469819</v>
      </c>
      <c r="G30" s="60">
        <f>IF('treatment acast'!G30&lt;&gt;0,'acast undetect'!G30/'treatment acast'!G30,0)</f>
        <v>0.40152477763659467</v>
      </c>
      <c r="H30" s="60">
        <f>IF('treatment acast'!H30&lt;&gt;0,'acast undetect'!H30/'treatment acast'!H30,0)</f>
        <v>0.44808126410835214</v>
      </c>
      <c r="I30" s="60">
        <f>IF('treatment acast'!I30&lt;&gt;0,'acast undetect'!I30/'treatment acast'!I30,0)</f>
        <v>0.49081163859111793</v>
      </c>
      <c r="J30" s="60">
        <f>IF('treatment acast'!J30&lt;&gt;0,'acast undetect'!J30/'treatment acast'!J30,0)</f>
        <v>0.51840675920337964</v>
      </c>
      <c r="K30" s="60">
        <f>IF('treatment acast'!K30&lt;&gt;0,'acast undetect'!K30/'treatment acast'!K30,0)</f>
        <v>0.54619435136428918</v>
      </c>
      <c r="L30" s="60">
        <f>IF('treatment acast'!L30&lt;&gt;0,'acast undetect'!L30/'treatment acast'!L30,0)</f>
        <v>0.57896809767625046</v>
      </c>
      <c r="M30" s="60">
        <f>IF('treatment acast'!M30&lt;&gt;0,'acast undetect'!M30/'treatment acast'!M30,0)</f>
        <v>0.61297144871342968</v>
      </c>
      <c r="N30" s="60">
        <f>IF('treatment acast'!N30&lt;&gt;0,'acast undetect'!N30/'treatment acast'!N30,0)</f>
        <v>0.52755614657210403</v>
      </c>
      <c r="O30" s="60"/>
    </row>
    <row r="31" spans="1:15">
      <c r="A31" t="s">
        <v>812</v>
      </c>
      <c r="B31" s="60">
        <f>IF('treatment acast'!B31&lt;&gt;0,'acast undetect'!B31/'treatment acast'!B31,0)</f>
        <v>0</v>
      </c>
      <c r="C31" s="60">
        <f>IF('treatment acast'!C31&lt;&gt;0,'acast undetect'!C31/'treatment acast'!C31,0)</f>
        <v>0.4</v>
      </c>
      <c r="D31" s="60">
        <f>IF('treatment acast'!D31&lt;&gt;0,'acast undetect'!D31/'treatment acast'!D31,0)</f>
        <v>0.49051683262209578</v>
      </c>
      <c r="E31" s="60">
        <f>IF('treatment acast'!E31&lt;&gt;0,'acast undetect'!E31/'treatment acast'!E31,0)</f>
        <v>0.52593473092716658</v>
      </c>
      <c r="F31" s="60">
        <f>IF('treatment acast'!F31&lt;&gt;0,'acast undetect'!F31/'treatment acast'!F31,0)</f>
        <v>0.56515586999778911</v>
      </c>
      <c r="G31" s="60">
        <f>IF('treatment acast'!G31&lt;&gt;0,'acast undetect'!G31/'treatment acast'!G31,0)</f>
        <v>0.60370315618301429</v>
      </c>
      <c r="H31" s="60">
        <f>IF('treatment acast'!H31&lt;&gt;0,'acast undetect'!H31/'treatment acast'!H31,0)</f>
        <v>0.64946334779630055</v>
      </c>
      <c r="I31" s="60">
        <f>IF('treatment acast'!I31&lt;&gt;0,'acast undetect'!I31/'treatment acast'!I31,0)</f>
        <v>0.69526681707260929</v>
      </c>
      <c r="J31" s="60">
        <f>IF('treatment acast'!J31&lt;&gt;0,'acast undetect'!J31/'treatment acast'!J31,0)</f>
        <v>0.71672819117932773</v>
      </c>
      <c r="K31" s="60">
        <f>IF('treatment acast'!K31&lt;&gt;0,'acast undetect'!K31/'treatment acast'!K31,0)</f>
        <v>0.74124964858026432</v>
      </c>
      <c r="L31" s="60">
        <f>IF('treatment acast'!L31&lt;&gt;0,'acast undetect'!L31/'treatment acast'!L31,0)</f>
        <v>0.75140382924024085</v>
      </c>
      <c r="M31" s="60">
        <f>IF('treatment acast'!M31&lt;&gt;0,'acast undetect'!M31/'treatment acast'!M31,0)</f>
        <v>0.77024466992036988</v>
      </c>
      <c r="N31" s="60">
        <f>IF('treatment acast'!N31&lt;&gt;0,'acast undetect'!N31/'treatment acast'!N31,0)</f>
        <v>0.69533017789423057</v>
      </c>
      <c r="O31" s="60"/>
    </row>
    <row r="32" spans="1:15">
      <c r="A32" t="s">
        <v>813</v>
      </c>
      <c r="B32" s="60">
        <f>IF('treatment acast'!B32&lt;&gt;0,'acast undetect'!B32/'treatment acast'!B32,0)</f>
        <v>0</v>
      </c>
      <c r="C32" s="60">
        <f>IF('treatment acast'!C32&lt;&gt;0,'acast undetect'!C32/'treatment acast'!C32,0)</f>
        <v>0</v>
      </c>
      <c r="D32" s="60">
        <f>IF('treatment acast'!D32&lt;&gt;0,'acast undetect'!D32/'treatment acast'!D32,0)</f>
        <v>0.57909875359539786</v>
      </c>
      <c r="E32" s="60">
        <f>IF('treatment acast'!E32&lt;&gt;0,'acast undetect'!E32/'treatment acast'!E32,0)</f>
        <v>0.64194915254237284</v>
      </c>
      <c r="F32" s="60">
        <f>IF('treatment acast'!F32&lt;&gt;0,'acast undetect'!F32/'treatment acast'!F32,0)</f>
        <v>0.68290412659013344</v>
      </c>
      <c r="G32" s="60">
        <f>IF('treatment acast'!G32&lt;&gt;0,'acast undetect'!G32/'treatment acast'!G32,0)</f>
        <v>0.73526038082128931</v>
      </c>
      <c r="H32" s="60">
        <f>IF('treatment acast'!H32&lt;&gt;0,'acast undetect'!H32/'treatment acast'!H32,0)</f>
        <v>0.76545880656210563</v>
      </c>
      <c r="I32" s="60">
        <f>IF('treatment acast'!I32&lt;&gt;0,'acast undetect'!I32/'treatment acast'!I32,0)</f>
        <v>0.81916450850129485</v>
      </c>
      <c r="J32" s="60">
        <f>IF('treatment acast'!J32&lt;&gt;0,'acast undetect'!J32/'treatment acast'!J32,0)</f>
        <v>0.82923103038533352</v>
      </c>
      <c r="K32" s="60">
        <f>IF('treatment acast'!K32&lt;&gt;0,'acast undetect'!K32/'treatment acast'!K32,0)</f>
        <v>0.84844114819392935</v>
      </c>
      <c r="L32" s="60">
        <f>IF('treatment acast'!L32&lt;&gt;0,'acast undetect'!L32/'treatment acast'!L32,0)</f>
        <v>0.86270726560144706</v>
      </c>
      <c r="M32" s="60">
        <f>IF('treatment acast'!M32&lt;&gt;0,'acast undetect'!M32/'treatment acast'!M32,0)</f>
        <v>0.87435383479269968</v>
      </c>
      <c r="N32" s="60">
        <f>IF('treatment acast'!N32&lt;&gt;0,'acast undetect'!N32/'treatment acast'!N32,0)</f>
        <v>0.82537227949599079</v>
      </c>
      <c r="O32" s="60"/>
    </row>
    <row r="33" spans="1:15">
      <c r="A33" t="s">
        <v>814</v>
      </c>
      <c r="B33" s="60">
        <f>IF('treatment acast'!B33&lt;&gt;0,'acast undetect'!B33/'treatment acast'!B33,0)</f>
        <v>0</v>
      </c>
      <c r="C33" s="60">
        <f>IF('treatment acast'!C33&lt;&gt;0,'acast undetect'!C33/'treatment acast'!C33,0)</f>
        <v>0.4</v>
      </c>
      <c r="D33" s="60">
        <f>IF('treatment acast'!D33&lt;&gt;0,'acast undetect'!D33/'treatment acast'!D33,0)</f>
        <v>0.49764102564102564</v>
      </c>
      <c r="E33" s="60">
        <f>IF('treatment acast'!E33&lt;&gt;0,'acast undetect'!E33/'treatment acast'!E33,0)</f>
        <v>0.53578598440636815</v>
      </c>
      <c r="F33" s="60">
        <f>IF('treatment acast'!F33&lt;&gt;0,'acast undetect'!F33/'treatment acast'!F33,0)</f>
        <v>0.57551699368643905</v>
      </c>
      <c r="G33" s="60">
        <f>IF('treatment acast'!G33&lt;&gt;0,'acast undetect'!G33/'treatment acast'!G33,0)</f>
        <v>0.61656937026456338</v>
      </c>
      <c r="H33" s="60">
        <f>IF('treatment acast'!H33&lt;&gt;0,'acast undetect'!H33/'treatment acast'!H33,0)</f>
        <v>0.6620018335760125</v>
      </c>
      <c r="I33" s="60">
        <f>IF('treatment acast'!I33&lt;&gt;0,'acast undetect'!I33/'treatment acast'!I33,0)</f>
        <v>0.71080652680652678</v>
      </c>
      <c r="J33" s="60">
        <f>IF('treatment acast'!J33&lt;&gt;0,'acast undetect'!J33/'treatment acast'!J33,0)</f>
        <v>0.7320864595048453</v>
      </c>
      <c r="K33" s="60">
        <f>IF('treatment acast'!K33&lt;&gt;0,'acast undetect'!K33/'treatment acast'!K33,0)</f>
        <v>0.7569294346342591</v>
      </c>
      <c r="L33" s="60">
        <f>IF('treatment acast'!L33&lt;&gt;0,'acast undetect'!L33/'treatment acast'!L33,0)</f>
        <v>0.76939985686535117</v>
      </c>
      <c r="M33" s="60">
        <f>IF('treatment acast'!M33&lt;&gt;0,'acast undetect'!M33/'treatment acast'!M33,0)</f>
        <v>0.78841145059048801</v>
      </c>
      <c r="N33" s="60">
        <f>IF('treatment acast'!N33&lt;&gt;0,'acast undetect'!N33/'treatment acast'!N33,0)</f>
        <v>0.71419756805438117</v>
      </c>
      <c r="O33" s="60"/>
    </row>
    <row r="34" spans="1:15">
      <c r="A34" t="s">
        <v>786</v>
      </c>
      <c r="B34" s="60">
        <f>IF('treatment acast'!B34&lt;&gt;0,'acast undetect'!B34/'treatment acast'!B34,0)</f>
        <v>0.4</v>
      </c>
      <c r="C34" s="60">
        <f>IF('treatment acast'!C34&lt;&gt;0,'acast undetect'!C34/'treatment acast'!C34,0)</f>
        <v>0.46483952398124773</v>
      </c>
      <c r="D34" s="60">
        <f>IF('treatment acast'!D34&lt;&gt;0,'acast undetect'!D34/'treatment acast'!D34,0)</f>
        <v>0.47882827903483238</v>
      </c>
      <c r="E34" s="60">
        <f>IF('treatment acast'!E34&lt;&gt;0,'acast undetect'!E34/'treatment acast'!E34,0)</f>
        <v>0.51164707848270485</v>
      </c>
      <c r="F34" s="60">
        <f>IF('treatment acast'!F34&lt;&gt;0,'acast undetect'!F34/'treatment acast'!F34,0)</f>
        <v>0.55551853394418993</v>
      </c>
      <c r="G34" s="60">
        <f>IF('treatment acast'!G34&lt;&gt;0,'acast undetect'!G34/'treatment acast'!G34,0)</f>
        <v>0.60119243043061443</v>
      </c>
      <c r="H34" s="60">
        <f>IF('treatment acast'!H34&lt;&gt;0,'acast undetect'!H34/'treatment acast'!H34,0)</f>
        <v>0.64266009775657218</v>
      </c>
      <c r="I34" s="60">
        <f>IF('treatment acast'!I34&lt;&gt;0,'acast undetect'!I34/'treatment acast'!I34,0)</f>
        <v>0.69226608782816579</v>
      </c>
      <c r="J34" s="60">
        <f>IF('treatment acast'!J34&lt;&gt;0,'acast undetect'!J34/'treatment acast'!J34,0)</f>
        <v>0.71892422595462679</v>
      </c>
      <c r="K34" s="60">
        <f>IF('treatment acast'!K34&lt;&gt;0,'acast undetect'!K34/'treatment acast'!K34,0)</f>
        <v>0.74843084179776487</v>
      </c>
      <c r="L34" s="60">
        <f>IF('treatment acast'!L34&lt;&gt;0,'acast undetect'!L34/'treatment acast'!L34,0)</f>
        <v>0.7632344371402574</v>
      </c>
      <c r="M34" s="60">
        <f>IF('treatment acast'!M34&lt;&gt;0,'acast undetect'!M34/'treatment acast'!M34,0)</f>
        <v>0.77146193996135837</v>
      </c>
      <c r="N34" s="60">
        <f>IF('treatment acast'!N34&lt;&gt;0,'acast undetect'!N34/'treatment acast'!N34,0)</f>
        <v>0.69612524984275093</v>
      </c>
      <c r="O34" s="6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inicio</vt:lpstr>
      <vt:lpstr>Resposta ao tratamento</vt:lpstr>
      <vt:lpstr>resist</vt:lpstr>
      <vt:lpstr>Medicamentos</vt:lpstr>
      <vt:lpstr>treatment acast</vt:lpstr>
      <vt:lpstr>acast undetect</vt:lpstr>
      <vt:lpstr>acast undetect 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rsd</dc:creator>
  <cp:lastModifiedBy>James R Hunter</cp:lastModifiedBy>
  <cp:lastPrinted>2012-09-11T16:10:45Z</cp:lastPrinted>
  <dcterms:created xsi:type="dcterms:W3CDTF">2012-01-18T16:50:23Z</dcterms:created>
  <dcterms:modified xsi:type="dcterms:W3CDTF">2014-02-24T13:45:36Z</dcterms:modified>
</cp:coreProperties>
</file>