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cenv0795\OneDrive - Nexus365\Work\CCG\Projects\KTESL\TEAM-KENYA\Scenario development\Scenario-dev\"/>
    </mc:Choice>
  </mc:AlternateContent>
  <xr:revisionPtr revIDLastSave="3" documentId="8_{B283B1B3-F6C7-4CFB-8D46-712B8D152C96}" xr6:coauthVersionLast="36" xr6:coauthVersionMax="47" xr10:uidLastSave="{5B6F93E4-1003-47A9-BCFA-F07DCA8EA519}"/>
  <bookViews>
    <workbookView xWindow="675" yWindow="1320" windowWidth="18675" windowHeight="9345" activeTab="3" xr2:uid="{99CC90B4-E1ED-4097-AFCA-506C6C3497EB}"/>
  </bookViews>
  <sheets>
    <sheet name="Macro-UK" sheetId="10" r:id="rId1"/>
    <sheet name="Mobility-UK" sheetId="4" r:id="rId2"/>
    <sheet name="Macro-KEN" sheetId="12" r:id="rId3"/>
    <sheet name="Mobility-KEN" sheetId="11"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3" i="12" l="1"/>
  <c r="J54" i="12" s="1"/>
  <c r="J55" i="12" s="1"/>
  <c r="J56" i="12" s="1"/>
  <c r="J57" i="12" s="1"/>
  <c r="J58" i="12" s="1"/>
  <c r="J59" i="12" s="1"/>
  <c r="J60" i="12" s="1"/>
  <c r="J61" i="12" s="1"/>
  <c r="J62" i="12" s="1"/>
  <c r="J63" i="12" s="1"/>
  <c r="J64" i="12" s="1"/>
  <c r="J65" i="12" s="1"/>
  <c r="J66" i="12" s="1"/>
  <c r="J67" i="12" s="1"/>
  <c r="J68" i="12" s="1"/>
  <c r="J69" i="12" s="1"/>
  <c r="J70" i="12" s="1"/>
  <c r="J71" i="12" s="1"/>
  <c r="J72" i="12" s="1"/>
  <c r="J73" i="12" s="1"/>
  <c r="J74" i="12" s="1"/>
  <c r="J75" i="12" s="1"/>
  <c r="J76" i="12" s="1"/>
  <c r="J77" i="12" s="1"/>
  <c r="J78" i="12" s="1"/>
  <c r="J79" i="12" s="1"/>
  <c r="J80" i="12" s="1"/>
  <c r="J82" i="12" s="1"/>
  <c r="I53" i="12"/>
  <c r="I54" i="12" s="1"/>
  <c r="I55" i="12" s="1"/>
  <c r="I56" i="12" s="1"/>
  <c r="I57" i="12" s="1"/>
  <c r="I58" i="12" s="1"/>
  <c r="I59" i="12" s="1"/>
  <c r="I60" i="12" s="1"/>
  <c r="I61" i="12" s="1"/>
  <c r="I62" i="12" s="1"/>
  <c r="I63" i="12" s="1"/>
  <c r="I64" i="12" s="1"/>
  <c r="I65" i="12" s="1"/>
  <c r="I66" i="12" s="1"/>
  <c r="I67" i="12" s="1"/>
  <c r="I68" i="12" s="1"/>
  <c r="I69" i="12" s="1"/>
  <c r="I70" i="12" s="1"/>
  <c r="I71" i="12" s="1"/>
  <c r="I72" i="12" s="1"/>
  <c r="I73" i="12" s="1"/>
  <c r="I74" i="12" s="1"/>
  <c r="I75" i="12" s="1"/>
  <c r="I76" i="12" s="1"/>
  <c r="I77" i="12" s="1"/>
  <c r="I78" i="12" s="1"/>
  <c r="I79" i="12" s="1"/>
  <c r="I80" i="12" s="1"/>
  <c r="I82" i="12" s="1"/>
  <c r="H53" i="12"/>
  <c r="H54" i="12" s="1"/>
  <c r="H55" i="12" s="1"/>
  <c r="H56" i="12" s="1"/>
  <c r="H57" i="12" s="1"/>
  <c r="H58" i="12" s="1"/>
  <c r="H59" i="12" s="1"/>
  <c r="H60" i="12" s="1"/>
  <c r="H61" i="12" s="1"/>
  <c r="H62" i="12" s="1"/>
  <c r="H63" i="12" s="1"/>
  <c r="H64" i="12" s="1"/>
  <c r="H65" i="12" s="1"/>
  <c r="H66" i="12" s="1"/>
  <c r="H67" i="12" s="1"/>
  <c r="H68" i="12" s="1"/>
  <c r="H69" i="12" s="1"/>
  <c r="H70" i="12" s="1"/>
  <c r="H71" i="12" s="1"/>
  <c r="H72" i="12" s="1"/>
  <c r="H73" i="12" s="1"/>
  <c r="H74" i="12" s="1"/>
  <c r="H75" i="12" s="1"/>
  <c r="H76" i="12" s="1"/>
  <c r="H77" i="12" s="1"/>
  <c r="H78" i="12" s="1"/>
  <c r="H79" i="12" s="1"/>
  <c r="H80" i="12" s="1"/>
  <c r="H82" i="12" s="1"/>
  <c r="G53" i="12"/>
  <c r="G54" i="12" s="1"/>
  <c r="G55" i="12" s="1"/>
  <c r="G56" i="12" s="1"/>
  <c r="G57" i="12" s="1"/>
  <c r="G58" i="12" s="1"/>
  <c r="G59" i="12" s="1"/>
  <c r="G60" i="12" s="1"/>
  <c r="G61" i="12" s="1"/>
  <c r="G62" i="12" s="1"/>
  <c r="G63" i="12" s="1"/>
  <c r="G64" i="12" s="1"/>
  <c r="G65" i="12" s="1"/>
  <c r="G66" i="12" s="1"/>
  <c r="G67" i="12" s="1"/>
  <c r="G68" i="12" s="1"/>
  <c r="G69" i="12" s="1"/>
  <c r="G70" i="12" s="1"/>
  <c r="G71" i="12" s="1"/>
  <c r="G72" i="12" s="1"/>
  <c r="G73" i="12" s="1"/>
  <c r="G74" i="12" s="1"/>
  <c r="G75" i="12" s="1"/>
  <c r="G76" i="12" s="1"/>
  <c r="G77" i="12" s="1"/>
  <c r="G78" i="12" s="1"/>
  <c r="G79" i="12" s="1"/>
  <c r="G80" i="12" s="1"/>
  <c r="G82" i="12" s="1"/>
  <c r="E53" i="12"/>
  <c r="E54" i="12" s="1"/>
  <c r="E55" i="12" s="1"/>
  <c r="E56" i="12" s="1"/>
  <c r="E57" i="12" s="1"/>
  <c r="E58" i="12" s="1"/>
  <c r="E59" i="12" s="1"/>
  <c r="E60" i="12" s="1"/>
  <c r="E61" i="12" s="1"/>
  <c r="E62" i="12" s="1"/>
  <c r="E63" i="12" s="1"/>
  <c r="E64" i="12" s="1"/>
  <c r="E65" i="12" s="1"/>
  <c r="E66" i="12" s="1"/>
  <c r="E67" i="12" s="1"/>
  <c r="E68" i="12" s="1"/>
  <c r="E69" i="12" s="1"/>
  <c r="E70" i="12" s="1"/>
  <c r="E71" i="12" s="1"/>
  <c r="E72" i="12" s="1"/>
  <c r="E73" i="12" s="1"/>
  <c r="E74" i="12" s="1"/>
  <c r="E75" i="12" s="1"/>
  <c r="E76" i="12" s="1"/>
  <c r="E77" i="12" s="1"/>
  <c r="E78" i="12" s="1"/>
  <c r="E79" i="12" s="1"/>
  <c r="E80" i="12" s="1"/>
  <c r="D53" i="12"/>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C53" i="12"/>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B53" i="12"/>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J44" i="12"/>
  <c r="I44" i="12"/>
  <c r="H44" i="12"/>
  <c r="G44" i="12"/>
  <c r="Y39" i="12"/>
  <c r="X39" i="12"/>
  <c r="W39" i="12"/>
  <c r="V39" i="12"/>
  <c r="Y38" i="12"/>
  <c r="X38" i="12"/>
  <c r="W38" i="12"/>
  <c r="V38" i="12"/>
  <c r="Y37" i="12"/>
  <c r="X37" i="12"/>
  <c r="W37" i="12"/>
  <c r="V37" i="12"/>
  <c r="Y36" i="12"/>
  <c r="X36" i="12"/>
  <c r="W36" i="12"/>
  <c r="V36" i="12"/>
  <c r="Y35" i="12"/>
  <c r="X35" i="12"/>
  <c r="W35" i="12"/>
  <c r="V35" i="12"/>
  <c r="Y34" i="12"/>
  <c r="X34" i="12"/>
  <c r="W34" i="12"/>
  <c r="V34" i="12"/>
  <c r="Y33" i="12"/>
  <c r="X33" i="12"/>
  <c r="W33" i="12"/>
  <c r="V33" i="12"/>
  <c r="Y32" i="12"/>
  <c r="X32" i="12"/>
  <c r="W32" i="12"/>
  <c r="V32" i="12"/>
  <c r="Y31" i="12"/>
  <c r="X31" i="12"/>
  <c r="W31" i="12"/>
  <c r="V31" i="12"/>
  <c r="Y30" i="12"/>
  <c r="X30" i="12"/>
  <c r="W30" i="12"/>
  <c r="V30" i="12"/>
  <c r="Y29" i="12"/>
  <c r="X29" i="12"/>
  <c r="W29" i="12"/>
  <c r="V29" i="12"/>
  <c r="Y28" i="12"/>
  <c r="X28" i="12"/>
  <c r="W28" i="12"/>
  <c r="V28" i="12"/>
  <c r="Y27" i="12"/>
  <c r="X27" i="12"/>
  <c r="W27" i="12"/>
  <c r="V27" i="12"/>
  <c r="Y26" i="12"/>
  <c r="X26" i="12"/>
  <c r="W26" i="12"/>
  <c r="V26" i="12"/>
  <c r="Y25" i="12"/>
  <c r="X25" i="12"/>
  <c r="W25" i="12"/>
  <c r="V25" i="12"/>
  <c r="Y24" i="12"/>
  <c r="X24" i="12"/>
  <c r="W24" i="12"/>
  <c r="V24" i="12"/>
  <c r="Y23" i="12"/>
  <c r="X23" i="12"/>
  <c r="W23" i="12"/>
  <c r="V23" i="12"/>
  <c r="Y22" i="12"/>
  <c r="X22" i="12"/>
  <c r="W22" i="12"/>
  <c r="V22" i="12"/>
  <c r="Y21" i="12"/>
  <c r="X21" i="12"/>
  <c r="W21" i="12"/>
  <c r="V21" i="12"/>
  <c r="Y20" i="12"/>
  <c r="X20" i="12"/>
  <c r="W20" i="12"/>
  <c r="V20" i="12"/>
  <c r="Y19" i="12"/>
  <c r="X19" i="12"/>
  <c r="W19" i="12"/>
  <c r="V19" i="12"/>
  <c r="Y18" i="12"/>
  <c r="X18" i="12"/>
  <c r="W18" i="12"/>
  <c r="V18" i="12"/>
  <c r="Y17" i="12"/>
  <c r="X17" i="12"/>
  <c r="W17" i="12"/>
  <c r="V17" i="12"/>
  <c r="Y16" i="12"/>
  <c r="X16" i="12"/>
  <c r="W16" i="12"/>
  <c r="V16" i="12"/>
  <c r="Y15" i="12"/>
  <c r="X15" i="12"/>
  <c r="W15" i="12"/>
  <c r="V15" i="12"/>
  <c r="Y14" i="12"/>
  <c r="X14" i="12"/>
  <c r="W14" i="12"/>
  <c r="V14" i="12"/>
  <c r="Y13" i="12"/>
  <c r="X13" i="12"/>
  <c r="W13" i="12"/>
  <c r="V13" i="12"/>
  <c r="Y12" i="12"/>
  <c r="X12" i="12"/>
  <c r="W12" i="12"/>
  <c r="V12" i="12"/>
  <c r="Y11" i="12"/>
  <c r="X11" i="12"/>
  <c r="W11" i="12"/>
  <c r="V11" i="12"/>
  <c r="Y10" i="12"/>
  <c r="X10" i="12"/>
  <c r="W10" i="12"/>
  <c r="V10" i="12"/>
  <c r="Y9" i="12"/>
  <c r="X9" i="12"/>
  <c r="W9" i="12"/>
  <c r="V9" i="12"/>
  <c r="Y8" i="12"/>
  <c r="X8" i="12"/>
  <c r="W8" i="12"/>
  <c r="V8" i="12"/>
  <c r="Y7" i="12"/>
  <c r="X7" i="12"/>
  <c r="W7" i="12"/>
  <c r="V7" i="12"/>
  <c r="Y6" i="12"/>
  <c r="X6" i="12"/>
  <c r="W6" i="12"/>
  <c r="V6" i="12"/>
  <c r="Y5" i="12"/>
  <c r="X5" i="12"/>
  <c r="W5" i="12"/>
  <c r="V5" i="12"/>
  <c r="Y4" i="12"/>
  <c r="X4" i="12"/>
  <c r="W4" i="12"/>
  <c r="V4" i="12"/>
  <c r="AI3" i="12"/>
  <c r="AH3" i="12"/>
  <c r="AG3" i="12"/>
  <c r="AF3" i="12"/>
  <c r="Y3" i="12"/>
  <c r="AD3" i="12" s="1"/>
  <c r="X3" i="12"/>
  <c r="AC3" i="12" s="1"/>
  <c r="W3" i="12"/>
  <c r="AB3" i="12" s="1"/>
  <c r="V3" i="12"/>
  <c r="AA3" i="12" s="1"/>
  <c r="T3" i="12"/>
  <c r="S3" i="12"/>
  <c r="R3" i="12"/>
  <c r="Q3" i="12"/>
  <c r="O3" i="12"/>
  <c r="AN3" i="12" s="1"/>
  <c r="N3" i="12"/>
  <c r="AM3" i="12" s="1"/>
  <c r="M3" i="12"/>
  <c r="AL3" i="12" s="1"/>
  <c r="L3" i="12"/>
  <c r="AK3" i="12" s="1"/>
  <c r="J3" i="12"/>
  <c r="I3" i="12"/>
  <c r="H3" i="12"/>
  <c r="G3" i="12"/>
  <c r="C85" i="12" l="1"/>
  <c r="C82" i="12"/>
  <c r="E85" i="12"/>
  <c r="E82" i="12"/>
  <c r="B85" i="12"/>
  <c r="B82" i="12"/>
  <c r="D85" i="12"/>
  <c r="D82" i="12"/>
  <c r="H54" i="10"/>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2" i="10" s="1"/>
  <c r="J53" i="10"/>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2" i="10" s="1"/>
  <c r="I53" i="10"/>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2" i="10" s="1"/>
  <c r="H53" i="10"/>
  <c r="G53" i="10"/>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2" i="10" s="1"/>
  <c r="C54" i="10"/>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D54" i="10"/>
  <c r="D55" i="10" s="1"/>
  <c r="D56" i="10" s="1"/>
  <c r="D57" i="10" s="1"/>
  <c r="D58" i="10" s="1"/>
  <c r="D59" i="10" s="1"/>
  <c r="D60" i="10" s="1"/>
  <c r="D61" i="10" s="1"/>
  <c r="D62" i="10" s="1"/>
  <c r="D63" i="10" s="1"/>
  <c r="D64" i="10" s="1"/>
  <c r="D65" i="10" s="1"/>
  <c r="D66" i="10" s="1"/>
  <c r="D67" i="10" s="1"/>
  <c r="D68" i="10" s="1"/>
  <c r="D69" i="10" s="1"/>
  <c r="D70" i="10" s="1"/>
  <c r="D71" i="10" s="1"/>
  <c r="D72" i="10" s="1"/>
  <c r="D73" i="10" s="1"/>
  <c r="D74" i="10" s="1"/>
  <c r="D75" i="10" s="1"/>
  <c r="D76" i="10" s="1"/>
  <c r="D77" i="10" s="1"/>
  <c r="D78" i="10" s="1"/>
  <c r="D79" i="10" s="1"/>
  <c r="D80" i="10" s="1"/>
  <c r="E54" i="10"/>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B54" i="10"/>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C53" i="10"/>
  <c r="D53" i="10"/>
  <c r="E53" i="10"/>
  <c r="B53" i="10"/>
  <c r="J44" i="10"/>
  <c r="I44" i="10"/>
  <c r="H44" i="10"/>
  <c r="G44" i="10"/>
  <c r="V39" i="10"/>
  <c r="H3" i="10"/>
  <c r="I3" i="10"/>
  <c r="J3" i="10"/>
  <c r="G3" i="10"/>
  <c r="W4" i="10"/>
  <c r="X4" i="10"/>
  <c r="Y4" i="10"/>
  <c r="W5" i="10"/>
  <c r="X5" i="10"/>
  <c r="Y5" i="10"/>
  <c r="W6" i="10"/>
  <c r="X6" i="10"/>
  <c r="Y6" i="10"/>
  <c r="W7" i="10"/>
  <c r="X7" i="10"/>
  <c r="Y7" i="10"/>
  <c r="W8" i="10"/>
  <c r="X8" i="10"/>
  <c r="Y8" i="10"/>
  <c r="W9" i="10"/>
  <c r="X9" i="10"/>
  <c r="Y9" i="10"/>
  <c r="W10" i="10"/>
  <c r="X10" i="10"/>
  <c r="Y10" i="10"/>
  <c r="W11" i="10"/>
  <c r="X11" i="10"/>
  <c r="Y11" i="10"/>
  <c r="W12" i="10"/>
  <c r="X12" i="10"/>
  <c r="Y12" i="10"/>
  <c r="W13" i="10"/>
  <c r="X13" i="10"/>
  <c r="Y13" i="10"/>
  <c r="W14" i="10"/>
  <c r="X14" i="10"/>
  <c r="Y14" i="10"/>
  <c r="W15" i="10"/>
  <c r="X15" i="10"/>
  <c r="Y15" i="10"/>
  <c r="W16" i="10"/>
  <c r="X16" i="10"/>
  <c r="Y16" i="10"/>
  <c r="W17" i="10"/>
  <c r="X17" i="10"/>
  <c r="Y17" i="10"/>
  <c r="W18" i="10"/>
  <c r="X18" i="10"/>
  <c r="Y18" i="10"/>
  <c r="W19" i="10"/>
  <c r="X19" i="10"/>
  <c r="Y19" i="10"/>
  <c r="W20" i="10"/>
  <c r="X20" i="10"/>
  <c r="Y20" i="10"/>
  <c r="W21" i="10"/>
  <c r="X21" i="10"/>
  <c r="Y21" i="10"/>
  <c r="W22" i="10"/>
  <c r="X22" i="10"/>
  <c r="Y22" i="10"/>
  <c r="W23" i="10"/>
  <c r="X23" i="10"/>
  <c r="Y23" i="10"/>
  <c r="W24" i="10"/>
  <c r="X24" i="10"/>
  <c r="Y24" i="10"/>
  <c r="W25" i="10"/>
  <c r="X25" i="10"/>
  <c r="Y25" i="10"/>
  <c r="W26" i="10"/>
  <c r="X26" i="10"/>
  <c r="Y26" i="10"/>
  <c r="W27" i="10"/>
  <c r="X27" i="10"/>
  <c r="Y27" i="10"/>
  <c r="W28" i="10"/>
  <c r="X28" i="10"/>
  <c r="Y28" i="10"/>
  <c r="W29" i="10"/>
  <c r="X29" i="10"/>
  <c r="Y29" i="10"/>
  <c r="W30" i="10"/>
  <c r="X30" i="10"/>
  <c r="Y30" i="10"/>
  <c r="W31" i="10"/>
  <c r="X31" i="10"/>
  <c r="Y31" i="10"/>
  <c r="W32" i="10"/>
  <c r="X32" i="10"/>
  <c r="Y32" i="10"/>
  <c r="W33" i="10"/>
  <c r="X33" i="10"/>
  <c r="Y33" i="10"/>
  <c r="W34" i="10"/>
  <c r="X34" i="10"/>
  <c r="Y34" i="10"/>
  <c r="W35" i="10"/>
  <c r="X35" i="10"/>
  <c r="Y35" i="10"/>
  <c r="W36" i="10"/>
  <c r="X36" i="10"/>
  <c r="Y36" i="10"/>
  <c r="W37" i="10"/>
  <c r="X37" i="10"/>
  <c r="Y37" i="10"/>
  <c r="W38" i="10"/>
  <c r="X38" i="10"/>
  <c r="Y38" i="10"/>
  <c r="W39" i="10"/>
  <c r="X39" i="10"/>
  <c r="Y39"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4" i="10"/>
  <c r="R3" i="10"/>
  <c r="S3" i="10"/>
  <c r="T3" i="10"/>
  <c r="Q3" i="10"/>
  <c r="W3" i="10"/>
  <c r="AB3" i="10" s="1"/>
  <c r="X3" i="10"/>
  <c r="AC3" i="10" s="1"/>
  <c r="Y3" i="10"/>
  <c r="AD3" i="10" s="1"/>
  <c r="V3" i="10"/>
  <c r="AA3" i="10" s="1"/>
  <c r="AG3" i="10"/>
  <c r="AH3" i="10"/>
  <c r="AI3" i="10"/>
  <c r="AF3" i="10"/>
  <c r="M3" i="10"/>
  <c r="AL3" i="10" s="1"/>
  <c r="N3" i="10"/>
  <c r="AM3" i="10" s="1"/>
  <c r="O3" i="10"/>
  <c r="AN3" i="10" s="1"/>
  <c r="L3" i="10"/>
  <c r="AK3" i="10" s="1"/>
  <c r="C85" i="10" l="1"/>
  <c r="C82" i="10"/>
  <c r="E85" i="10"/>
  <c r="E82" i="10"/>
  <c r="D85" i="10"/>
  <c r="D82" i="10"/>
  <c r="B85" i="10"/>
  <c r="B8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christian.brand@ouce.ox.ac.uk</author>
  </authors>
  <commentList>
    <comment ref="D3" authorId="0" shapeId="0" xr:uid="{0475C066-784A-4F7C-8004-AC31A1F991DF}">
      <text>
        <r>
          <rPr>
            <sz val="11"/>
            <color theme="1"/>
            <rFont val="Calibri"/>
            <family val="2"/>
            <scheme val="minor"/>
          </rPr>
          <t>christian.brand@ouce.ox.ac.uk:
Despite the ban on sales of new ICE vehicles in 2030, some people still continue to use old second-hand petrol and diesel cars ‘old bangers’ driven out of necessity rather than attractiveness. By 2050 CAV’s have just become available to the more affluent but private ownership remains the dominant model. Overall, transport options are fragmented and disconnected outside of major cities, and within cities, urban transport is placed under strain through lack of investment. Flying has not been decarbonised and although it remains attractive for those that can afford it, some are increasingly priced out.
The geographic population distribution remains broadly like in the early 2020s, although there has been some increase in rural living driven by those seeking disconnection, off-grid living, and self-sufficiency.</t>
        </r>
      </text>
    </comment>
    <comment ref="E3" authorId="0" shapeId="0" xr:uid="{7BE019F5-B5D1-4479-B153-90298BED7A29}">
      <text>
        <r>
          <rPr>
            <sz val="11"/>
            <color theme="1"/>
            <rFont val="Calibri"/>
            <family val="2"/>
            <scheme val="minor"/>
          </rPr>
          <t>christian.brand@ouce.ox.ac.uk:
The expansion of clean air zones and the development of more efficient public transport made private ownership of cars less attractive. Walking and cycling are very popular, aligned to the general aspiration for a healthier lifestyle, including more contact with the environment.  
Levels of flying are significantly lower today due a combination of the failure to deliver greener and lower carbon options, and tighter restrictions placed on flying in general with flights allocations for both short- and long-haul travel being strictly controlled following the COVID-19 pandemic in the 2020s. As a result, more holidays are taken in and around the UK. Alongside this, the embrace of a ‘slower’ pace of life has driven the attractiveness of long-haul travel by train and boat, and even airships have also enjoyed something of a renaissance as a low-carbon air travel option. 
People now have more localised and compact lifestyles across cities, towns, and rural areas. The idea of four day working week advanced from a niche trialled idea in the early 2020s to an increasingly widely adopted model across many industries just over a decade later.</t>
        </r>
      </text>
    </comment>
    <comment ref="F3" authorId="0" shapeId="0" xr:uid="{27F6F7D4-C9FF-4593-A305-D7FAE956545C}">
      <text>
        <r>
          <rPr>
            <sz val="11"/>
            <color theme="1"/>
            <rFont val="Calibri"/>
            <family val="2"/>
            <scheme val="minor"/>
          </rPr>
          <t>christian.brand@ouce.ox.ac.uk:
Travel and Transport
Working from home is a reality for those in the right jobs, and business travel is much reduced and carried out only for the most essential reasons. Uptake of CAVs has been strong, particularly amongst the rich, but the private ownership model continues to dominate, with only limited traction achieved for shared travel. Public transport has in general improved over the years with better integration within and between regions and with high-speed rail a more widespread option, with several new routes coming online in the 2040s. High fares have excluded the poorest from the network, and competition from CAVs means usage is not as high as it could be.
Flying (for leisure in particular) has actually grown, offsetting some of the benefits of lower carbon technologies in aviation. The rich are travelling further afield, but poorer people are exploring new destinations in neighbouring countries. Some of the traditional ‘holiday in the sun’ destinations of the 2020s have become increasingly unappealing due to extreme heat.</t>
        </r>
      </text>
    </comment>
    <comment ref="G3" authorId="0" shapeId="0" xr:uid="{6149376C-4FE2-4EAD-B4E5-74F49CEC227B}">
      <text>
        <r>
          <rPr>
            <sz val="11"/>
            <color theme="1"/>
            <rFont val="Calibri"/>
            <family val="2"/>
            <scheme val="minor"/>
          </rPr>
          <t xml:space="preserve">christian.brand@ouce.ox.ac.uk:
Investment and the availability of low-cost micro-mobility attracts many urban dwellers to travel to meet in person, replacing both short car trips and traditional walking and cycling. CAVs are also widely available and although some private ownership remains, they tend to be used as part of sharing on-demand services for domestic travel, which prioritise efficient use. Flying is still undertaken but within managed limits to control emissions. Low carbon technology is also available to reduce emissions and environmental impacts of travel. Better integrated rail services are available making domestic travel cheaper and easier for all. Remote working and telepresence products are available and used widely, but many people value face-to-face interactions in their lives in both work and leisure.
Following on from these earlier periods of economic turbulence it became possible to partially decouple GDP growth from resource extraction and investments in new technologies.
</t>
        </r>
      </text>
    </comment>
  </commentList>
</comments>
</file>

<file path=xl/sharedStrings.xml><?xml version="1.0" encoding="utf-8"?>
<sst xmlns="http://schemas.openxmlformats.org/spreadsheetml/2006/main" count="577" uniqueCount="274">
  <si>
    <t>Key macro indicators. Source: OBR (2022) Economic and fiscal outlook – March 2022. URL: https://obr.uk/efo/economic-and-fiscal-outlook-march-2022/</t>
  </si>
  <si>
    <t>GDP/capita (% growth rate, real terms)</t>
  </si>
  <si>
    <t>HH disposable income (% growth rate, real terms)</t>
  </si>
  <si>
    <t>Population</t>
  </si>
  <si>
    <t>(same across scen)</t>
  </si>
  <si>
    <t>Households</t>
  </si>
  <si>
    <t>Household size</t>
  </si>
  <si>
    <t>HH location, urban+suburban (%)</t>
  </si>
  <si>
    <t>Fuel prices (real)</t>
  </si>
  <si>
    <t>Temperature (UK outdoor T? Or global T rise above pre-industrial?) -- Tadj/Harry/Paul to populate</t>
  </si>
  <si>
    <t>Year</t>
  </si>
  <si>
    <t>Self Preservation</t>
  </si>
  <si>
    <t>Slow Lane</t>
  </si>
  <si>
    <t>Atomised</t>
  </si>
  <si>
    <t>Metropolitan</t>
  </si>
  <si>
    <t xml:space="preserve">Source: based on OBR (2022) Economic and fiscal outlook – March 2022; ONS population; </t>
  </si>
  <si>
    <t>GDP/capita (compound growth, real terms))</t>
  </si>
  <si>
    <t>HH disposable income (compound growth, real terms)</t>
  </si>
  <si>
    <t>Min/Max change by scenario</t>
  </si>
  <si>
    <t>Self Preservation Society</t>
  </si>
  <si>
    <t>Slow Lane Society</t>
  </si>
  <si>
    <t>Atomised Society</t>
  </si>
  <si>
    <t>Metropolitan Society</t>
  </si>
  <si>
    <t>Lever description</t>
  </si>
  <si>
    <t>How lever feeds through to emissions</t>
  </si>
  <si>
    <t>Low Trust / Low Growth</t>
  </si>
  <si>
    <t>High Trust / Low Growth</t>
  </si>
  <si>
    <t>Low Trust / High Growth</t>
  </si>
  <si>
    <t>High Trust / High Growth</t>
  </si>
  <si>
    <t>Unit</t>
  </si>
  <si>
    <t>Ideas for data sources for min and max change</t>
  </si>
  <si>
    <t>Potential interdependencies between levers</t>
  </si>
  <si>
    <t>Core levers (e.g. current policy, BEIS-determined assumptions)</t>
  </si>
  <si>
    <t>Flexible levers</t>
  </si>
  <si>
    <t>Low</t>
  </si>
  <si>
    <t>High</t>
  </si>
  <si>
    <t xml:space="preserve">no year attached - no ref scenario - all reach NZ </t>
  </si>
  <si>
    <t>use?</t>
  </si>
  <si>
    <t>Bottom left</t>
  </si>
  <si>
    <t>Bottom right</t>
  </si>
  <si>
    <t>Top Left</t>
  </si>
  <si>
    <t>Top right</t>
  </si>
  <si>
    <t>road building programmes (policy choice)</t>
  </si>
  <si>
    <t>change from current policy?</t>
  </si>
  <si>
    <t>airport expansion (policy choice)</t>
  </si>
  <si>
    <t>Public transport investment, priority and promotion (policy choice)</t>
  </si>
  <si>
    <t>socio-demographics</t>
  </si>
  <si>
    <t>x</t>
  </si>
  <si>
    <t>Population &amp; jobs in rural areas</t>
  </si>
  <si>
    <t xml:space="preserve">ageing population may mean fewer trips and/or shorter trip lengths esp. for commuting - but increase in leisure likely. </t>
  </si>
  <si>
    <t>High/Medium</t>
  </si>
  <si>
    <t>total population, share of 65+ yrs, etc.</t>
  </si>
  <si>
    <t>Gov't projections / ONS central. Low rural = rural pop decreases from 17% in 2019 to 13% by 2050 and to 10% by 2100. L: rural car traffic down from 41% in 2019 to 35% in 2050 - urban/suburban up to 47% by 2050 as a result. High rural AND low urban = gradualy back to 2012 levels by 2050.</t>
  </si>
  <si>
    <t>Population &amp; jobs in suburbs</t>
  </si>
  <si>
    <t>ageing population may mean fewer trips and/or shorter trip lengths esp. for commuting - but increase in leisure likely</t>
  </si>
  <si>
    <t>Low/Medium</t>
  </si>
  <si>
    <t>Low / High = low / high projection urban population from ONS</t>
  </si>
  <si>
    <t>Population &amp; jobs in city centres</t>
  </si>
  <si>
    <t>Low / High = low / high projection urban population from ONS. LOW = urban car, PT and rail traffic DOWN. HIGH = urban car, PT and rail traffic UP.</t>
  </si>
  <si>
    <t>Compactness / density of population</t>
  </si>
  <si>
    <t>high density = lower transport energy use</t>
  </si>
  <si>
    <t>avg trip distances for urban travel</t>
  </si>
  <si>
    <t>NB: suggest to incorporate this via accessibility measures (below)</t>
  </si>
  <si>
    <t>Household composition - atomisation</t>
  </si>
  <si>
    <t>more single HH has effect on HH car ownership and thus use</t>
  </si>
  <si>
    <t>%share of single HHs</t>
  </si>
  <si>
    <t>Average is 2.37 persons per HH in 2020. High (more single HH) ~ 2.12 by 2050, Low (fewer single HH) ~ 2.62 by 2050. H/M = 2.23.</t>
  </si>
  <si>
    <t>macro economic</t>
  </si>
  <si>
    <t>economic growth</t>
  </si>
  <si>
    <t>still very much coupled to freight and passenger transport, although there are limits (from 1990s onwards for passenger transport, freight difficult to decouple)</t>
  </si>
  <si>
    <t xml:space="preserve">GDP/capita (growth rate) </t>
  </si>
  <si>
    <t>Medium = OBR baseline projection March 2022. L/M = M minus 0.59%. L = M minus 1.23%. H/M = M + 0.61%. H = M + 1.27%.</t>
  </si>
  <si>
    <t>household disposable income</t>
  </si>
  <si>
    <t>has effect on HH car ownership and direct link to HH car use</t>
  </si>
  <si>
    <t>household disposable income (growth rate)</t>
  </si>
  <si>
    <t>trends mirror economic growth (subject to assumptions on future 'cost of living crises'). M=OBR median earnings/CPI. L=M-0.5%, H=OBR+0.5%</t>
  </si>
  <si>
    <t>commute - to/from work or place of education</t>
  </si>
  <si>
    <t>Working from home and/or employment hubs</t>
  </si>
  <si>
    <t>Teleworking abstracts the longer commute trips and therefore has a disproportionately large impact on average trips lengths. Reduction in commuting trips and miles travelled, some increase in other local trips/miles, overall reduction in motorised miles per person</t>
  </si>
  <si>
    <t>%reduction in trips per capita, %reduction in miles per trip</t>
  </si>
  <si>
    <r>
      <rPr>
        <sz val="11"/>
        <color rgb="FF000000"/>
        <rFont val="Calibri"/>
        <family val="2"/>
      </rPr>
      <t xml:space="preserve">Changes in work patterns (and business travel) fuelled by renewed emphasis on quality of life but also facilitated by increasingly sophisticated ways of substituting disproportionally impactful long commuting and business trips by digital technology. TRIPS: L/M -10%, L -5%, </t>
    </r>
    <r>
      <rPr>
        <sz val="11"/>
        <color rgb="FFED7D31"/>
        <rFont val="Calibri"/>
        <family val="2"/>
      </rPr>
      <t>H -20%</t>
    </r>
    <r>
      <rPr>
        <sz val="11"/>
        <color rgb="FF000000"/>
        <rFont val="Calibri"/>
        <family val="2"/>
      </rPr>
      <t xml:space="preserve">, H/M -15%. ATL L -5%, L/M -2.5%, H/M +5%, </t>
    </r>
    <r>
      <rPr>
        <sz val="11"/>
        <color rgb="FFED7D31"/>
        <rFont val="Calibri"/>
        <family val="2"/>
      </rPr>
      <t>H +25%</t>
    </r>
    <r>
      <rPr>
        <sz val="11"/>
        <color rgb="FF000000"/>
        <rFont val="Calibri"/>
        <family val="2"/>
      </rPr>
      <t xml:space="preserve"> by 2050. -- Source: Sorrell et al paper using NTS data gives a mixed picture on the longer term effects on distance travelled.</t>
    </r>
  </si>
  <si>
    <t>changes in home/office hub energy consumption (heating, lighting, applicances)</t>
  </si>
  <si>
    <t>Industrial restructuring: gig and service economy</t>
  </si>
  <si>
    <t>increase in trips and miles travelled leads to increased miles by car/van</t>
  </si>
  <si>
    <t>trips +15%, miles per trip +5%</t>
  </si>
  <si>
    <t>%increase in trips per capita, %increase in miles per trip</t>
  </si>
  <si>
    <t>Accessibility and 'localism', proximity principle (eg living closer to work places)</t>
  </si>
  <si>
    <t>shorter trip lengths for commuting due to Localisation of economic activity</t>
  </si>
  <si>
    <t>%reduction in miles per trip</t>
  </si>
  <si>
    <r>
      <rPr>
        <sz val="11"/>
        <color rgb="FF000000"/>
        <rFont val="Calibri"/>
        <family val="2"/>
      </rPr>
      <t xml:space="preserve">ATL H -15%, H/M -10%, L/M 0%, </t>
    </r>
    <r>
      <rPr>
        <sz val="11"/>
        <color rgb="FFED7D31"/>
        <rFont val="Calibri"/>
        <family val="2"/>
      </rPr>
      <t>L +25%</t>
    </r>
  </si>
  <si>
    <t>Uptake of 4-day week in some sectors</t>
  </si>
  <si>
    <t>reduction in commuting trips/miles, some increase in other local trips/miles, overall reduction in motorised miles per person</t>
  </si>
  <si>
    <t>share of population 4-day week</t>
  </si>
  <si>
    <t>trips: H -20%, L 0%, M -5%, H/L -10%</t>
  </si>
  <si>
    <t>mode shift</t>
  </si>
  <si>
    <t>Mode shift to active travel (active/healthy lifestyles)</t>
  </si>
  <si>
    <t>mode shift from car/van and some bus to active travel, mainly for shorter trip lengths</t>
  </si>
  <si>
    <t>shift in distance travelled from x to y modes, by trip length category (0-1 miles, 1-2 miles, 2-5 miles, etc.)</t>
  </si>
  <si>
    <t>Assumptions loosely based on L/M = LED1 / half, H = LED2, L = LED0, H/M = LED1</t>
  </si>
  <si>
    <t>Mode shift to public transport</t>
  </si>
  <si>
    <t>mode shift from car/van to bus, rail, mainly for medium to longer trip lengths</t>
  </si>
  <si>
    <t>as above</t>
  </si>
  <si>
    <t>Assumptions based on L LED1 /-2, H/M LED1, L/M LED1 /2, H LED2</t>
  </si>
  <si>
    <t>Uptake of shared mobility</t>
  </si>
  <si>
    <t>Car clubs, ride sharing, etc lead to higher occupancy rates, lower car ownership - but also increased vehicle miles for some MaaS services</t>
  </si>
  <si>
    <t>as above, plus car occupancy rates (for different journey purposes)</t>
  </si>
  <si>
    <t>OECD data, CREDS shared mobility inquiry and commission.  Roughly based on L/M LED1 half, H LED2, L LED0, H/M LED1</t>
  </si>
  <si>
    <t>business trips</t>
  </si>
  <si>
    <t>domestic air travel seen as socially unacceptable</t>
  </si>
  <si>
    <t>Mode shift over time: increase in domestic trips and distance travelled by non-air modes rail, company/fleet car, even express coach?</t>
  </si>
  <si>
    <t>Trips: L/M +2.5%, ATL 0%	Trips: L -2.5%, ATL -2.5%	Trips: H +10%, ATL +5%	Trips: H/M +7%, ATL +2.5%</t>
  </si>
  <si>
    <t>Tele/video conferencing and meetings</t>
  </si>
  <si>
    <t>Reduction in trips and distance travelled per trip. teleconferencing is likely to substitute for the longest business trip journeys, hence scope for reductions. But some domestic air travel for business does switch to train and so this dampens the reduction in average mileage per capita</t>
  </si>
  <si>
    <t>Businesses are made much more accountable for their emissions (including commuting). Trips: L 10% L/M 15%, H/M 25% H 30%. ATL high trust -10%, low trust +10%</t>
  </si>
  <si>
    <t>changes in office IT energy consumption (heating, lighting, applicances) - also additional regional or local 'office hubs' need energy</t>
  </si>
  <si>
    <t>Gig and service economy</t>
  </si>
  <si>
    <t>increase in trips (but not trip lengths) leads to increased miles by car/van</t>
  </si>
  <si>
    <t>%increase in trips per capita</t>
  </si>
  <si>
    <t>shopping trips</t>
  </si>
  <si>
    <t>teleshopping increases but there are limits</t>
  </si>
  <si>
    <t>teleshopping continues to become normal for some goods with direct substitution. Some growth in trips as some shopping are more akin to local leisure (e.g. coffee and browse), so we will see bespoke shoppin trips decline. BUT: increased internet shopping increases the use of vans, which somewhat offsets the positive effects of decongestion from fewer cars on the road</t>
  </si>
  <si>
    <t>%reduction in trips per capita, %reduction in miles per trip; %increase in delivery van miles</t>
  </si>
  <si>
    <t>Prevalence of e-shopping for groceries and non-groceries - trends in other OECD countries.   Trips: L/M -10%, L 0%, H -30%, H/M -20%.</t>
  </si>
  <si>
    <t>more local shopping</t>
  </si>
  <si>
    <t>reduction in trip lengths, some increase in trips, shift to more walking, demand-responsive transport (DRT), pushed by less parking available for private cars and restriction of cars in urban areas. Means that shorter, local journeys become more attractive.</t>
  </si>
  <si>
    <t>%reduction in miles per trip, %mode shift away from single occupancy car</t>
  </si>
  <si>
    <t>Desire to play more locally. Data: prevalence of more localised shopping for groceries and non-groceries from other OECD countries. Accessibility and 'localism': prevalence of 15 / 20 / 30-minute neighbourhoods, accessibility trends.  ATL: L/M +5%, H -25%, L +10%, H/M -10%</t>
  </si>
  <si>
    <t>combining shopping with the commute &amp; leisure</t>
  </si>
  <si>
    <t>reduction in trips due to more pass-by shopping on commute (move to even more convenience, esp for those pressed for time)</t>
  </si>
  <si>
    <t>%reduction in trips per capita</t>
  </si>
  <si>
    <t>local leisure - social entertainment, sports, visiting friends and family (at venue, not at their home)</t>
  </si>
  <si>
    <t>shift to local leisure</t>
  </si>
  <si>
    <t xml:space="preserve">More leisure time; replace longer distance trips with more local travel, some shift to walking, cycling, e-biking, and car clubs. Supported by major push to improve cycling over next decade. Lots of use of car club cars and on-demand services for leisure. </t>
  </si>
  <si>
    <t>%increase in trips per capita, %reduction in miles per trip, %mode shift</t>
  </si>
  <si>
    <r>
      <rPr>
        <sz val="11"/>
        <color rgb="FF000000"/>
        <rFont val="Calibri"/>
        <family val="2"/>
      </rPr>
      <t xml:space="preserve">Trips: L/M -5%, H +10%, L -10%, H/M +5%.  ATL: L/M +2.5%, H -20%, L </t>
    </r>
    <r>
      <rPr>
        <sz val="11"/>
        <color rgb="FFED7D31"/>
        <rFont val="Calibri"/>
        <family val="2"/>
      </rPr>
      <t>+20%</t>
    </r>
    <r>
      <rPr>
        <sz val="11"/>
        <color rgb="FF000000"/>
        <rFont val="Calibri"/>
        <family val="2"/>
      </rPr>
      <t>, H/M -10%.</t>
    </r>
  </si>
  <si>
    <t>increase in trips due to more blending of shopping and leisure</t>
  </si>
  <si>
    <t>HIGH: +10%</t>
  </si>
  <si>
    <t>long distance leisure - visiting friends and family at their home, holidays, day trips</t>
  </si>
  <si>
    <t>Foreign travel/Flying: holidaying at home rather than abroad</t>
  </si>
  <si>
    <t xml:space="preserve">Increase in domestic trips and average trip lengths. Some longer holiday trips to replace air travel abroad meaning that on balance, distances increase. Some shift to car club car, rail and express coach. </t>
  </si>
  <si>
    <r>
      <rPr>
        <sz val="11"/>
        <color rgb="FF000000"/>
        <rFont val="Calibri"/>
        <family val="2"/>
      </rPr>
      <t xml:space="preserve">Trips: H/M +7.5%, H +10%, </t>
    </r>
    <r>
      <rPr>
        <sz val="11"/>
        <color rgb="FFED7D31"/>
        <rFont val="Calibri"/>
        <family val="2"/>
      </rPr>
      <t>L 0%</t>
    </r>
    <r>
      <rPr>
        <sz val="11"/>
        <color rgb="FF000000"/>
        <rFont val="Calibri"/>
        <family val="2"/>
      </rPr>
      <t>, L/M +2.5%.  ATL: H/M +7.5%, H +10%, L 0%, L/M +2.5%.</t>
    </r>
  </si>
  <si>
    <t>school (including escort education)</t>
  </si>
  <si>
    <t>school selection policy</t>
  </si>
  <si>
    <t>school selection policy is revised to insist that neighbourhood schools are chosen (reversal of education act 1988), hence reducing trip lengths (but not trips)</t>
  </si>
  <si>
    <t>%change over base year</t>
  </si>
  <si>
    <t>ATL: L/M +3%, H -15%, L +10%, H/M -7.5%</t>
  </si>
  <si>
    <t>social acceptability of car school trips</t>
  </si>
  <si>
    <t>It becomes socially unacceptable to drive kids to school. Much scope for change here as access to schools by car is restricted, short journeys are swithced to alternative modes.</t>
  </si>
  <si>
    <t>%mode shift to walking, cycling, e-biking, shared taxi/Uber for trips up to 5miles</t>
  </si>
  <si>
    <t>personal business (to GP, post office, bank etc)</t>
  </si>
  <si>
    <t>more tele-activity</t>
  </si>
  <si>
    <t>decrease in trips</t>
  </si>
  <si>
    <t>%decrease in trips per capita</t>
  </si>
  <si>
    <t>Prevalence of e-services for personal business (post office, healthcare, etc.).  It will increasingly be the norm to access many services such as banking and even medical care on-line. Some of the reduction due to ICT has already happened. Many of these journeys cannot be digitised i.e. majority of hospital, dentist, hairdressers. However, increased accessibility and usability of ICT will lead to some reduction.   Trips: L/M -10%, L 0%, H -20%, H/M -15%.</t>
  </si>
  <si>
    <t>Accessibility and 'localism', proximity principle (eg living closer to local services)</t>
  </si>
  <si>
    <t>decrease in trip lengths</t>
  </si>
  <si>
    <t>%decrease in avg trip lengths</t>
  </si>
  <si>
    <t>Re-introduction of local clinics, post office/ banking services etc especially in rural areas. Restriction of cars in urban areas means that shorter, local journeys become more attractive.  ATL: L/M +5%, H -20%, L +10%, H/M -10%</t>
  </si>
  <si>
    <t>mode shift away from car</t>
  </si>
  <si>
    <t>from private car to e-bike, bus, car club car, DRT</t>
  </si>
  <si>
    <t>%shift</t>
  </si>
  <si>
    <t>We assume that 45% of car driver and car passenger trips are related to longer distance non-emergency hospital travel. We think that this travel could switch to DRT (organised centrally - central booking system) in HIGH but no shift in LOW. Also may include autonomous vehicles by 2050. Incentives would include increasingly punitive parking measures.</t>
  </si>
  <si>
    <t xml:space="preserve">aviation </t>
  </si>
  <si>
    <t>Foreign travel/Flying</t>
  </si>
  <si>
    <t>one of highest carbon emission activity in transport, 100s of kgCO2 per European trip, &gt;1 tonne per intercontinental trip</t>
  </si>
  <si>
    <t>%reduction in trips per capita, %reduction in trip lengths</t>
  </si>
  <si>
    <t>L/M: LED1 adapted - int aviation not full recovery post Covid-19, L: LED2, H: LED0++ = elasticity up slightly, H/M: LED0</t>
  </si>
  <si>
    <t>UK travel (leisure)</t>
  </si>
  <si>
    <t>%change in trips per capita, %change in trip lengths</t>
  </si>
  <si>
    <t>done through mode shift above</t>
  </si>
  <si>
    <t>airships for freight and passenger transport</t>
  </si>
  <si>
    <t>??</t>
  </si>
  <si>
    <t>% mode shift from road freight</t>
  </si>
  <si>
    <t>vehicle fleet: technology substitution, smaller fleets</t>
  </si>
  <si>
    <t>Electric vehicle uptake accelerates due to social preference shifts and/or cost reductions</t>
  </si>
  <si>
    <t>EVs emit 2-3 times lower CO2 (scope 1 and 2 emissions) per km travelled. NEW vehicle choice depends on vehicle segments and consumer segments - many variables, both price and non-price - can be modelled in TEAM-UK.  Note that for many trip purposes (all?) the ubiquitous use of EVs by the 2030s could increase trip rates and lengths (as EVs are cheaper to run)</t>
  </si>
  <si>
    <t>%share of EVs in new fleets for motorbikes, cars, vans, HGVs, buses, coastal ships</t>
  </si>
  <si>
    <r>
      <rPr>
        <sz val="11"/>
        <color rgb="FF000000"/>
        <rFont val="Calibri"/>
        <family val="2"/>
      </rPr>
      <t xml:space="preserve">L/M=LED1 (availability, awareness, etc 100% by 2035, non-BEV phased out by then). L=2040 (so not meeting targets). H/M=2030. </t>
    </r>
    <r>
      <rPr>
        <b/>
        <sz val="11"/>
        <color rgb="FFFF0000"/>
        <rFont val="Calibri"/>
        <family val="2"/>
      </rPr>
      <t>H=2028</t>
    </r>
    <r>
      <rPr>
        <sz val="11"/>
        <color rgb="FF000000"/>
        <rFont val="Calibri"/>
        <family val="2"/>
      </rPr>
      <t xml:space="preserve"> (LED2 + more H2FCV HGV available, more optimistic assumptions on BEV urban buses and expres coaches, only few NEW diesel buses from 2030 in H/M and H, etc.). VANS = 5 years later. HGV=10 years later. </t>
    </r>
    <r>
      <rPr>
        <sz val="11"/>
        <color rgb="FFFF0000"/>
        <rFont val="Calibri"/>
        <family val="2"/>
      </rPr>
      <t>Delayed BEV uptake of vans and HGV in new AT run by 3 years.</t>
    </r>
  </si>
  <si>
    <t>link to materials and products</t>
  </si>
  <si>
    <t>Other clean vehicle tech uptake accelerates due to social preference shifts and/or cost reductions</t>
  </si>
  <si>
    <t>depends on tech - e-fuels for aviation may not be much better if e-fuels are 'blue' or 'grey'</t>
  </si>
  <si>
    <t>L: no uptake of SAF (aircraft), green ammonia (ships) and hydrogen (heavy, articulated trucks), H: some uptake up to early majority shares (&lt;25%) but not mass market.</t>
  </si>
  <si>
    <t>Driving licence uptake is down with transition to ‘car usership’</t>
  </si>
  <si>
    <t>Car fleet is reduced substantially, overall use is down as a result. Can be modelled by changing future 'propensity' to buy first car. Younger people tend to get licenses later now, which has effect on car ownership esp. for 2+ car households.</t>
  </si>
  <si>
    <t>propensity to buy first car (in car ownership module)</t>
  </si>
  <si>
    <t>LOW: lower car ownership, L/M: license holding goes down somewhat, HIGH: higher car ownership</t>
  </si>
  <si>
    <t>Multiple-car household ownership is down (up) with transition to ‘car usership’ (further 'car addiction')</t>
  </si>
  <si>
    <t>propensity to buy second or third car (in car ownership module)</t>
  </si>
  <si>
    <t>L/M slightly lower 2+ HH car ownership (-0.1% annual change), L lower, H higher, H/M slightly higher...</t>
  </si>
  <si>
    <t>social norms change: unacceptability of fossil fuel vehicles</t>
  </si>
  <si>
    <t>accelerated uptake of EVs</t>
  </si>
  <si>
    <t>High: assumption that petrol and diesel cars (and vans) become less desirable and manufacturers pulling out of mass market. done through discrete choice model</t>
  </si>
  <si>
    <t xml:space="preserve">social norms change: unacceptability of large cars </t>
  </si>
  <si>
    <t>SUVs emit 20% more per mile than conventional car</t>
  </si>
  <si>
    <r>
      <rPr>
        <sz val="11"/>
        <color rgb="FF000000"/>
        <rFont val="Calibri"/>
        <family val="2"/>
      </rPr>
      <t>H: assumption that large cars (SUVs etc) are gradually banned from city centres, therefore become less desirable and manufacturers pulling out of mass market. NEW large car share down to 5% by 2050. Modelled in car tech choice model. L: increase in SUVs which become norm (</t>
    </r>
    <r>
      <rPr>
        <sz val="11"/>
        <color rgb="FFFF0000"/>
        <rFont val="Calibri"/>
        <family val="2"/>
      </rPr>
      <t>Scen_CarSegment</t>
    </r>
    <r>
      <rPr>
        <sz val="11"/>
        <color rgb="FF000000"/>
        <rFont val="Calibri"/>
        <family val="2"/>
      </rPr>
      <t>). L/M no change. H/M halfway between L/M and H.</t>
    </r>
  </si>
  <si>
    <t>circular economy - maintain, repair, reduce new consumption</t>
  </si>
  <si>
    <t>Lower overall scrappage probability means longer vehicle lifetimes and thus a slower turnover of the fleet (cars, bikes, buses). Increaseed local services (maintenance, repair, delivery) have impact on last mile delivery</t>
  </si>
  <si>
    <t>scrappage probability for cars, buses, vans, trucks, trains...</t>
  </si>
  <si>
    <t>LOW: vehicle lifetime reduced by 4 years. HIGH: vehicle lifetime increased by 4 years. Modelled via vehicle scrappage probability function. e.g. for cars and car-based vans: EL=22.5 (instead of 21) for H/L, EL=24 for H, EL=19.5 for L/M</t>
  </si>
  <si>
    <t>transport prices</t>
  </si>
  <si>
    <t>Availability and cost of public transport vis-a-vis private motoring</t>
  </si>
  <si>
    <t>affects mode shifts</t>
  </si>
  <si>
    <t>RAC cost index, ONS data - underlying data linked to economic growth, taxation, setting of fuel duties, etc.</t>
  </si>
  <si>
    <t>speed limits and enforcement</t>
  </si>
  <si>
    <t>social acceptability of lower motorway speed limits</t>
  </si>
  <si>
    <t>90 kph limit saves millions of tonnes of CO2 a year</t>
  </si>
  <si>
    <t>linked to Climate change impacts/adaptation</t>
  </si>
  <si>
    <t>H/M = LED1, H = LED2, L/M and L = LED0.   Current debate about lowering dependence on oil - IEA 10 point plan has 90 kph speed limit as one of the ten points.</t>
  </si>
  <si>
    <t>social acceptability of eco-driving to save money, fuel and emissions</t>
  </si>
  <si>
    <t xml:space="preserve">similar to speed limits, can be efective for trucks vans buses cars </t>
  </si>
  <si>
    <t>other 'low hanging fruit'</t>
  </si>
  <si>
    <t>car free Sundays</t>
  </si>
  <si>
    <t>current debate about lowering dependence on oil - IEA 10 point plan includes this policy</t>
  </si>
  <si>
    <t>Single occupancy car use becoming socially unacceptable</t>
  </si>
  <si>
    <t>ban advertising for SUVs</t>
  </si>
  <si>
    <t>see unacceptability of large cars (in city centres)</t>
  </si>
  <si>
    <t>investment in public, shared and active transport</t>
  </si>
  <si>
    <t>public transport</t>
  </si>
  <si>
    <t>emission reduction via mode shift, esp. in urban and suburban areas</t>
  </si>
  <si>
    <t>H: Massive investment in zero emission public transport - linked to mode shift scenario assumptions - proportional change in PT fleet over time - mostly new EV buses by 2030</t>
  </si>
  <si>
    <t>DRT, shared mobility services</t>
  </si>
  <si>
    <t>H: Massive investment in shared amd demand responsive transport - linked to mode shift scenario assumptions - proportional change in taxi/Uber/DRT fleet over time - mostly electric by 2030</t>
  </si>
  <si>
    <t>high-quality cycling networks of segregated cycleways</t>
  </si>
  <si>
    <t>H: Massive investment in walking and cycling in all urban areas and along all single carriageway roads radiating within e-bike range (about 15km) from major settlements – including e-bikes and on-demand services enabled by ICT</t>
  </si>
  <si>
    <t>Road freight</t>
  </si>
  <si>
    <t>(not sure if 'society' can do anything meaningful about these upstream services?)</t>
  </si>
  <si>
    <t>much improved logistics, vertical integration eg Amazon</t>
  </si>
  <si>
    <t>improves load factors for long and medium distance freight</t>
  </si>
  <si>
    <t>renewed push for consolidation centres around big cities and towns</t>
  </si>
  <si>
    <t>reduced miles travelled</t>
  </si>
  <si>
    <t>Lower overall scrappage probability means longer vehicle lifetimes and thus a slower turnover of the fleet (vans, trucks). -- Increaseed local services (maintenance, repair, delivery) have impact on last mile delivery</t>
  </si>
  <si>
    <t>scrappage probability for vans, trucks</t>
  </si>
  <si>
    <t>LOW: vehicle lifetime reduced by 3 years. HIGH: vehicle lifetime increased by 3 years. Modelled via vehicle scrappage probability function.</t>
  </si>
  <si>
    <t>Connected and Automated Vehicles (CAV)</t>
  </si>
  <si>
    <t>uptake of CAVs (mainly in urban areas)</t>
  </si>
  <si>
    <t>could go either way vis-a-vis the counterfactual (no CAVs), see e.g. Wadud paper in Energy Policy</t>
  </si>
  <si>
    <t>vehicle occupancy (shift from shared to individual), vehicle sizes (smaller, larger?), induced demand and better use of shared fleet, if shared (empty running an issue, as with Uber)</t>
  </si>
  <si>
    <t>CB: low trust = individual CAV, high trust = shared CAV. Plus low growth = limited CAV, high growth = some CAV in urban areas. JS: "combine high uptake scenarios with assumptions about low vehicle occupancy (low trust) and high energy demand (based on vehicle weight, because they’re most used by the rich)"</t>
  </si>
  <si>
    <t>Model runs</t>
  </si>
  <si>
    <t>translate' storylines and setup TEAM</t>
  </si>
  <si>
    <t>Yes</t>
  </si>
  <si>
    <t>first run completed</t>
  </si>
  <si>
    <t>--&gt; comparative analysis</t>
  </si>
  <si>
    <t>second run completed</t>
  </si>
  <si>
    <t>STREET FIGHTING</t>
  </si>
  <si>
    <t>OMOKA</t>
  </si>
  <si>
    <t>ELECTRIC DREAMS</t>
  </si>
  <si>
    <t>KUJINAO</t>
  </si>
  <si>
    <t>Strong legislation / low financing</t>
  </si>
  <si>
    <t>Decentralised growth / strong e-mobility push</t>
  </si>
  <si>
    <t>Weak political will / low tech uptake</t>
  </si>
  <si>
    <t>#</t>
  </si>
  <si>
    <t>Economic growth (GDP)</t>
  </si>
  <si>
    <t>Income growth (GDHI)</t>
  </si>
  <si>
    <t>Public transport investment</t>
  </si>
  <si>
    <t>NMT investment</t>
  </si>
  <si>
    <t>Technology subsidies (propulsion)</t>
  </si>
  <si>
    <t>Technology subsidies (vehicle types)</t>
  </si>
  <si>
    <t>Urbanisation rate</t>
  </si>
  <si>
    <t>Coupled to passenger and freight activity</t>
  </si>
  <si>
    <t>Affects discrete choice model - relative utilities of tech options</t>
  </si>
  <si>
    <t>Affects market sizes in discrete choice model</t>
  </si>
  <si>
    <t>Affects modal shift (exogeneous --&gt; pkm by mode)</t>
  </si>
  <si>
    <t>Affects car ownership</t>
  </si>
  <si>
    <t>HIGH</t>
  </si>
  <si>
    <t>HIGH/MEDIUM</t>
  </si>
  <si>
    <t>LOW</t>
  </si>
  <si>
    <t>MEDIUM</t>
  </si>
  <si>
    <t>Strong legislation / high financing</t>
  </si>
  <si>
    <t>GDHI (growth rate)</t>
  </si>
  <si>
    <t>Share of urban households (%)</t>
  </si>
  <si>
    <t>Share of vehicle type x (e.g. minibus/local bus)</t>
  </si>
  <si>
    <t>Subsidies applied to certain propulsions (e.g. electricity)</t>
  </si>
  <si>
    <t>LOW/MEDIUM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</si>
</sst>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1"/>
      <color theme="1"/>
      <name val="Calibri"/>
      <family val="2"/>
      <scheme val="minor"/>
    </font>
    <font>
      <b/>
      <sz val="11"/>
      <color theme="1"/>
      <name val="Calibri"/>
      <family val="2"/>
      <scheme val="minor"/>
    </font>
    <font>
      <b/>
      <sz val="15"/>
      <color theme="1"/>
      <name val="Calibri"/>
      <family val="2"/>
      <scheme val="minor"/>
    </font>
    <font>
      <b/>
      <sz val="11"/>
      <color theme="4"/>
      <name val="Calibri"/>
      <family val="2"/>
      <scheme val="minor"/>
    </font>
    <font>
      <b/>
      <sz val="11"/>
      <color theme="9"/>
      <name val="Calibri"/>
      <family val="2"/>
      <scheme val="minor"/>
    </font>
    <font>
      <b/>
      <sz val="11"/>
      <color theme="5"/>
      <name val="Calibri"/>
      <family val="2"/>
      <scheme val="minor"/>
    </font>
    <font>
      <b/>
      <sz val="11"/>
      <color rgb="FF7030A0"/>
      <name val="Calibri"/>
      <family val="2"/>
      <scheme val="minor"/>
    </font>
    <font>
      <sz val="15"/>
      <color theme="1"/>
      <name val="Calibri"/>
      <family val="2"/>
      <scheme val="minor"/>
    </font>
    <font>
      <sz val="11"/>
      <color rgb="FF000000"/>
      <name val="Calibri"/>
      <family val="2"/>
    </font>
    <font>
      <sz val="11"/>
      <color rgb="FF000000"/>
      <name val="Calibri"/>
      <family val="2"/>
      <scheme val="minor"/>
    </font>
    <font>
      <sz val="11"/>
      <color theme="5"/>
      <name val="Calibri"/>
      <family val="2"/>
      <scheme val="minor"/>
    </font>
    <font>
      <sz val="11"/>
      <color rgb="FF444444"/>
      <name val="Calibri"/>
      <family val="2"/>
      <charset val="1"/>
    </font>
    <font>
      <sz val="15"/>
      <color rgb="FF4472C4"/>
      <name val="Calibri"/>
      <family val="2"/>
      <scheme val="minor"/>
    </font>
    <font>
      <i/>
      <sz val="11"/>
      <color theme="1"/>
      <name val="Calibri"/>
      <family val="2"/>
      <scheme val="minor"/>
    </font>
    <font>
      <sz val="11"/>
      <color rgb="FF808080"/>
      <name val="Calibri"/>
      <family val="2"/>
      <scheme val="minor"/>
    </font>
    <font>
      <sz val="11"/>
      <color rgb="FF808080"/>
      <name val="Calibri"/>
      <family val="2"/>
    </font>
    <font>
      <sz val="15"/>
      <color rgb="FFED7D31"/>
      <name val="Calibri"/>
      <family val="2"/>
      <scheme val="minor"/>
    </font>
    <font>
      <sz val="11"/>
      <color rgb="FFFF0000"/>
      <name val="Calibri"/>
      <family val="2"/>
    </font>
    <font>
      <sz val="11"/>
      <color theme="1"/>
      <name val="Calibri"/>
      <family val="2"/>
    </font>
    <font>
      <sz val="11"/>
      <color rgb="FFED7D31"/>
      <name val="Calibri"/>
      <family val="2"/>
    </font>
    <font>
      <b/>
      <sz val="20"/>
      <color rgb="FF000000"/>
      <name val="Calibri"/>
      <family val="2"/>
      <scheme val="minor"/>
    </font>
    <font>
      <b/>
      <sz val="11"/>
      <color rgb="FFFF0000"/>
      <name val="Calibri"/>
      <family val="2"/>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E2EFDA"/>
        <bgColor indexed="64"/>
      </patternFill>
    </fill>
  </fills>
  <borders count="1">
    <border>
      <left/>
      <right/>
      <top/>
      <bottom/>
      <diagonal/>
    </border>
  </borders>
  <cellStyleXfs count="2">
    <xf numFmtId="0" fontId="0" fillId="0" borderId="0"/>
    <xf numFmtId="9" fontId="22" fillId="0" borderId="0" applyFont="0" applyFill="0" applyBorder="0" applyAlignment="0" applyProtection="0"/>
  </cellStyleXfs>
  <cellXfs count="43">
    <xf numFmtId="0" fontId="0" fillId="0" borderId="0" xfId="0"/>
    <xf numFmtId="0" fontId="1" fillId="0" borderId="0" xfId="0" applyFont="1" applyAlignment="1">
      <alignment horizontal="center"/>
    </xf>
    <xf numFmtId="0" fontId="2" fillId="2" borderId="0" xfId="0" applyFont="1" applyFill="1"/>
    <xf numFmtId="0" fontId="0" fillId="2" borderId="0" xfId="0" applyFill="1"/>
    <xf numFmtId="0" fontId="1" fillId="0" borderId="0" xfId="0" applyFont="1" applyAlignment="1">
      <alignment horizontal="center" wrapText="1"/>
    </xf>
    <xf numFmtId="0" fontId="0" fillId="2" borderId="0" xfId="0" applyFill="1" applyAlignment="1">
      <alignment wrapText="1"/>
    </xf>
    <xf numFmtId="0" fontId="0" fillId="0" borderId="0" xfId="0" applyAlignment="1">
      <alignment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applyAlignment="1">
      <alignment horizontal="center" vertical="center" wrapText="1"/>
    </xf>
    <xf numFmtId="0" fontId="0" fillId="0" borderId="0" xfId="0" applyAlignment="1">
      <alignment horizontal="left" wrapText="1"/>
    </xf>
    <xf numFmtId="0" fontId="11" fillId="0" borderId="0" xfId="0" applyFont="1"/>
    <xf numFmtId="0" fontId="0" fillId="0" borderId="0" xfId="0" applyAlignment="1">
      <alignment horizontal="center" vertical="center" wrapText="1"/>
    </xf>
    <xf numFmtId="0" fontId="12" fillId="0" borderId="0" xfId="0" applyFont="1"/>
    <xf numFmtId="0" fontId="13" fillId="0" borderId="0" xfId="0" applyFont="1" applyAlignment="1">
      <alignment wrapText="1"/>
    </xf>
    <xf numFmtId="0" fontId="9" fillId="3" borderId="0" xfId="0" applyFont="1" applyFill="1" applyAlignment="1">
      <alignment wrapText="1"/>
    </xf>
    <xf numFmtId="0" fontId="0" fillId="3" borderId="0" xfId="0" applyFill="1" applyAlignment="1">
      <alignment wrapText="1"/>
    </xf>
    <xf numFmtId="0" fontId="14" fillId="0" borderId="0" xfId="0" applyFont="1" applyAlignment="1">
      <alignment wrapText="1"/>
    </xf>
    <xf numFmtId="0" fontId="14" fillId="0" borderId="0" xfId="0" applyFont="1" applyAlignment="1">
      <alignment horizontal="center" vertical="center" wrapText="1"/>
    </xf>
    <xf numFmtId="0" fontId="15" fillId="0" borderId="0" xfId="0" applyFont="1"/>
    <xf numFmtId="0" fontId="9" fillId="0" borderId="0" xfId="0" applyFont="1" applyAlignment="1">
      <alignment horizontal="center" vertical="center" wrapText="1"/>
    </xf>
    <xf numFmtId="0" fontId="13" fillId="0" borderId="0" xfId="0" applyFont="1"/>
    <xf numFmtId="0" fontId="16" fillId="0" borderId="0" xfId="0" applyFont="1"/>
    <xf numFmtId="0" fontId="0" fillId="0" borderId="0" xfId="0" quotePrefix="1" applyAlignment="1">
      <alignment wrapText="1"/>
    </xf>
    <xf numFmtId="0" fontId="18" fillId="3" borderId="0" xfId="0" applyFont="1" applyFill="1" applyAlignment="1">
      <alignment wrapText="1"/>
    </xf>
    <xf numFmtId="0" fontId="1" fillId="0" borderId="0" xfId="0" applyFont="1"/>
    <xf numFmtId="164" fontId="0" fillId="0" borderId="0" xfId="0" applyNumberFormat="1"/>
    <xf numFmtId="0" fontId="9" fillId="0" borderId="0" xfId="0" applyFont="1"/>
    <xf numFmtId="164" fontId="8" fillId="0" borderId="0" xfId="0" applyNumberFormat="1" applyFont="1" applyAlignment="1">
      <alignment wrapText="1"/>
    </xf>
    <xf numFmtId="0" fontId="20" fillId="0" borderId="0" xfId="0" applyFont="1"/>
    <xf numFmtId="165" fontId="8" fillId="0" borderId="0" xfId="0" applyNumberFormat="1" applyFont="1"/>
    <xf numFmtId="9" fontId="8" fillId="0" borderId="0" xfId="1" applyFont="1" applyAlignment="1">
      <alignment wrapText="1"/>
    </xf>
    <xf numFmtId="165" fontId="8" fillId="0" borderId="0" xfId="1" applyNumberFormat="1" applyFont="1" applyAlignment="1">
      <alignment wrapText="1"/>
    </xf>
    <xf numFmtId="10" fontId="8" fillId="0" borderId="0" xfId="1" applyNumberFormat="1" applyFont="1" applyAlignment="1">
      <alignment wrapText="1"/>
    </xf>
    <xf numFmtId="165" fontId="0" fillId="0" borderId="0" xfId="0" applyNumberFormat="1"/>
    <xf numFmtId="0" fontId="1" fillId="0" borderId="0" xfId="0" applyFont="1" applyAlignment="1">
      <alignment horizontal="center"/>
    </xf>
    <xf numFmtId="0" fontId="8" fillId="3" borderId="0" xfId="0" applyFont="1" applyFill="1" applyAlignment="1">
      <alignment wrapText="1"/>
    </xf>
    <xf numFmtId="0" fontId="1" fillId="0" borderId="0" xfId="0" applyFont="1" applyAlignment="1">
      <alignment horizontal="center"/>
    </xf>
  </cellXfs>
  <cellStyles count="2">
    <cellStyle name="Normal" xfId="0" builtinId="0"/>
    <cellStyle name="Percent" xfId="1" builtinId="5"/>
  </cellStyles>
  <dxfs count="264">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james.price@ucl.ac.uk" id="{4A05E809-EBE7-487F-A036-21EFBD7CF527}" userId="S::urn:spo:guest#james.price@ucl.ac.uk::"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19CC-3F24-4623-93F6-C86D6101E863}">
  <sheetPr>
    <tabColor rgb="FF92D050"/>
  </sheetPr>
  <dimension ref="A1:AN85"/>
  <sheetViews>
    <sheetView topLeftCell="A10" workbookViewId="0">
      <selection activeCell="E42" sqref="E42"/>
    </sheetView>
  </sheetViews>
  <sheetFormatPr defaultRowHeight="15" x14ac:dyDescent="0.25"/>
  <sheetData>
    <row r="1" spans="1:40" ht="26.25" x14ac:dyDescent="0.4">
      <c r="A1" s="34" t="s">
        <v>0</v>
      </c>
    </row>
    <row r="2" spans="1:40" x14ac:dyDescent="0.25">
      <c r="B2" s="30" t="s">
        <v>1</v>
      </c>
      <c r="G2" s="30" t="s">
        <v>2</v>
      </c>
      <c r="L2" s="30" t="s">
        <v>3</v>
      </c>
      <c r="N2" t="s">
        <v>4</v>
      </c>
      <c r="Q2" s="30" t="s">
        <v>5</v>
      </c>
      <c r="V2" s="30" t="s">
        <v>6</v>
      </c>
      <c r="AA2" s="30" t="s">
        <v>7</v>
      </c>
      <c r="AF2" s="30" t="s">
        <v>8</v>
      </c>
      <c r="AK2" t="s">
        <v>9</v>
      </c>
    </row>
    <row r="3" spans="1:40" x14ac:dyDescent="0.25">
      <c r="A3" t="s">
        <v>10</v>
      </c>
      <c r="B3" t="s">
        <v>11</v>
      </c>
      <c r="C3" t="s">
        <v>12</v>
      </c>
      <c r="D3" t="s">
        <v>13</v>
      </c>
      <c r="E3" t="s">
        <v>14</v>
      </c>
      <c r="G3" t="str">
        <f>B3</f>
        <v>Self Preservation</v>
      </c>
      <c r="H3" t="str">
        <f t="shared" ref="H3:J3" si="0">C3</f>
        <v>Slow Lane</v>
      </c>
      <c r="I3" t="str">
        <f t="shared" si="0"/>
        <v>Atomised</v>
      </c>
      <c r="J3" t="str">
        <f t="shared" si="0"/>
        <v>Metropolitan</v>
      </c>
      <c r="L3" t="str">
        <f>B3</f>
        <v>Self Preservation</v>
      </c>
      <c r="M3" t="str">
        <f t="shared" ref="M3:O3" si="1">C3</f>
        <v>Slow Lane</v>
      </c>
      <c r="N3" t="str">
        <f t="shared" si="1"/>
        <v>Atomised</v>
      </c>
      <c r="O3" t="str">
        <f t="shared" si="1"/>
        <v>Metropolitan</v>
      </c>
      <c r="Q3" t="str">
        <f>B3</f>
        <v>Self Preservation</v>
      </c>
      <c r="R3" t="str">
        <f t="shared" ref="R3:T3" si="2">C3</f>
        <v>Slow Lane</v>
      </c>
      <c r="S3" t="str">
        <f t="shared" si="2"/>
        <v>Atomised</v>
      </c>
      <c r="T3" t="str">
        <f t="shared" si="2"/>
        <v>Metropolitan</v>
      </c>
      <c r="V3" t="str">
        <f>B3</f>
        <v>Self Preservation</v>
      </c>
      <c r="W3" t="str">
        <f t="shared" ref="W3:Y3" si="3">C3</f>
        <v>Slow Lane</v>
      </c>
      <c r="X3" t="str">
        <f t="shared" si="3"/>
        <v>Atomised</v>
      </c>
      <c r="Y3" t="str">
        <f t="shared" si="3"/>
        <v>Metropolitan</v>
      </c>
      <c r="AA3" t="str">
        <f>V3</f>
        <v>Self Preservation</v>
      </c>
      <c r="AB3" t="str">
        <f t="shared" ref="AB3:AD3" si="4">W3</f>
        <v>Slow Lane</v>
      </c>
      <c r="AC3" t="str">
        <f t="shared" si="4"/>
        <v>Atomised</v>
      </c>
      <c r="AD3" t="str">
        <f t="shared" si="4"/>
        <v>Metropolitan</v>
      </c>
      <c r="AF3" t="str">
        <f>B3</f>
        <v>Self Preservation</v>
      </c>
      <c r="AG3" t="str">
        <f>C3</f>
        <v>Slow Lane</v>
      </c>
      <c r="AH3" t="str">
        <f>D3</f>
        <v>Atomised</v>
      </c>
      <c r="AI3" t="str">
        <f>E3</f>
        <v>Metropolitan</v>
      </c>
      <c r="AK3" t="str">
        <f>L3</f>
        <v>Self Preservation</v>
      </c>
      <c r="AL3" t="str">
        <f>M3</f>
        <v>Slow Lane</v>
      </c>
      <c r="AM3" t="str">
        <f>N3</f>
        <v>Atomised</v>
      </c>
      <c r="AN3" t="str">
        <f>O3</f>
        <v>Metropolitan</v>
      </c>
    </row>
    <row r="4" spans="1:40" x14ac:dyDescent="0.25">
      <c r="A4">
        <v>2015</v>
      </c>
      <c r="B4" s="33">
        <v>1.8344046899999999</v>
      </c>
      <c r="C4" s="33">
        <v>1.8344046899999999</v>
      </c>
      <c r="D4" s="33">
        <v>1.8344046899999999</v>
      </c>
      <c r="E4" s="33">
        <v>1.8344046899999999</v>
      </c>
      <c r="F4" s="32"/>
      <c r="G4" s="33">
        <v>1.750539431</v>
      </c>
      <c r="H4" s="33">
        <v>1.750539431</v>
      </c>
      <c r="I4" s="33">
        <v>1.750539431</v>
      </c>
      <c r="J4" s="33">
        <v>1.750539431</v>
      </c>
      <c r="K4" s="32"/>
      <c r="L4" s="12">
        <v>65100000</v>
      </c>
      <c r="M4" s="12">
        <v>65100000</v>
      </c>
      <c r="N4" s="12">
        <v>65100000</v>
      </c>
      <c r="O4" s="12">
        <v>65100000</v>
      </c>
      <c r="P4" s="32"/>
      <c r="Q4" s="12">
        <v>27468354</v>
      </c>
      <c r="R4" s="12">
        <v>27468354.399999999</v>
      </c>
      <c r="S4" s="12">
        <v>27468354.399999999</v>
      </c>
      <c r="T4" s="12">
        <v>27468354.399999999</v>
      </c>
      <c r="V4" s="31">
        <f>L4/Q4</f>
        <v>2.3700000371336412</v>
      </c>
      <c r="W4" s="31">
        <f t="shared" ref="W4:Y19" si="5">M4/R4</f>
        <v>2.3700000026211985</v>
      </c>
      <c r="X4" s="31">
        <f t="shared" si="5"/>
        <v>2.3700000026211985</v>
      </c>
      <c r="Y4" s="31">
        <f t="shared" si="5"/>
        <v>2.3700000026211985</v>
      </c>
      <c r="AA4" s="35">
        <v>0.82296000000000002</v>
      </c>
      <c r="AB4" s="35">
        <v>0.82296000000000002</v>
      </c>
      <c r="AC4" s="35">
        <v>0.82296000000000002</v>
      </c>
      <c r="AD4" s="35">
        <v>0.82296000000000002</v>
      </c>
    </row>
    <row r="5" spans="1:40" x14ac:dyDescent="0.25">
      <c r="A5">
        <v>2016</v>
      </c>
      <c r="B5" s="33">
        <v>1.4840163900000001</v>
      </c>
      <c r="C5" s="33">
        <v>1.4840163900000001</v>
      </c>
      <c r="D5" s="33">
        <v>1.4840163900000001</v>
      </c>
      <c r="E5" s="33">
        <v>1.4840163900000001</v>
      </c>
      <c r="F5" s="32"/>
      <c r="G5" s="33">
        <v>2.698635291</v>
      </c>
      <c r="H5" s="33">
        <v>2.698635291</v>
      </c>
      <c r="I5" s="33">
        <v>2.698635291</v>
      </c>
      <c r="J5" s="33">
        <v>2.698635291</v>
      </c>
      <c r="K5" s="32"/>
      <c r="L5" s="12">
        <v>65600000</v>
      </c>
      <c r="M5" s="12">
        <v>65600000</v>
      </c>
      <c r="N5" s="12">
        <v>65600000</v>
      </c>
      <c r="O5" s="12">
        <v>65600000</v>
      </c>
      <c r="P5" s="32"/>
      <c r="Q5" s="12">
        <v>27563024</v>
      </c>
      <c r="R5" s="12">
        <v>27563025.199999999</v>
      </c>
      <c r="S5" s="12">
        <v>27563025.199999999</v>
      </c>
      <c r="T5" s="12">
        <v>27563025.199999999</v>
      </c>
      <c r="V5" s="31">
        <f t="shared" ref="V5:V38" si="6">L5/Q5</f>
        <v>2.3800001044878094</v>
      </c>
      <c r="W5" s="31">
        <f t="shared" si="5"/>
        <v>2.3800000008707318</v>
      </c>
      <c r="X5" s="31">
        <f t="shared" si="5"/>
        <v>2.3800000008707318</v>
      </c>
      <c r="Y5" s="31">
        <f t="shared" si="5"/>
        <v>2.3800000008707318</v>
      </c>
      <c r="AA5" s="35">
        <v>0.82447999999999999</v>
      </c>
      <c r="AB5" s="35">
        <v>0.82447999999999999</v>
      </c>
      <c r="AC5" s="35">
        <v>0.82447999999999999</v>
      </c>
      <c r="AD5" s="35">
        <v>0.82447999999999999</v>
      </c>
    </row>
    <row r="6" spans="1:40" x14ac:dyDescent="0.25">
      <c r="A6">
        <v>2017</v>
      </c>
      <c r="B6" s="33">
        <v>1.5154564500000001</v>
      </c>
      <c r="C6" s="33">
        <v>1.5154564500000001</v>
      </c>
      <c r="D6" s="33">
        <v>1.5154564500000001</v>
      </c>
      <c r="E6" s="33">
        <v>1.5154564500000001</v>
      </c>
      <c r="F6" s="32"/>
      <c r="G6" s="33">
        <v>-2.3912609100000002</v>
      </c>
      <c r="H6" s="33">
        <v>-2.3912609100000002</v>
      </c>
      <c r="I6" s="33">
        <v>-2.3912609100000002</v>
      </c>
      <c r="J6" s="33">
        <v>-2.3912609100000002</v>
      </c>
      <c r="K6" s="32"/>
      <c r="L6" s="12">
        <v>66000000</v>
      </c>
      <c r="M6" s="12">
        <v>66000000</v>
      </c>
      <c r="N6" s="12">
        <v>66000000</v>
      </c>
      <c r="O6" s="12">
        <v>66000000</v>
      </c>
      <c r="P6" s="32"/>
      <c r="Q6" s="12">
        <v>27615062</v>
      </c>
      <c r="R6" s="12">
        <v>27615062.800000001</v>
      </c>
      <c r="S6" s="12">
        <v>27615062.800000001</v>
      </c>
      <c r="T6" s="12">
        <v>27615062.800000001</v>
      </c>
      <c r="V6" s="31">
        <f t="shared" si="6"/>
        <v>2.3900000659060625</v>
      </c>
      <c r="W6" s="31">
        <f t="shared" si="5"/>
        <v>2.3899999966684846</v>
      </c>
      <c r="X6" s="31">
        <f t="shared" si="5"/>
        <v>2.3899999966684846</v>
      </c>
      <c r="Y6" s="31">
        <f t="shared" si="5"/>
        <v>2.3899999966684846</v>
      </c>
      <c r="AA6" s="35">
        <v>0.82599900000000004</v>
      </c>
      <c r="AB6" s="35">
        <v>0.82599900000000004</v>
      </c>
      <c r="AC6" s="35">
        <v>0.82599900000000004</v>
      </c>
      <c r="AD6" s="35">
        <v>0.82599900000000004</v>
      </c>
    </row>
    <row r="7" spans="1:40" x14ac:dyDescent="0.25">
      <c r="A7">
        <v>2018</v>
      </c>
      <c r="B7" s="33">
        <v>1.03857048</v>
      </c>
      <c r="C7" s="33">
        <v>1.03857048</v>
      </c>
      <c r="D7" s="33">
        <v>1.03857048</v>
      </c>
      <c r="E7" s="33">
        <v>1.03857048</v>
      </c>
      <c r="F7" s="32"/>
      <c r="G7" s="33">
        <v>0.81888904100000004</v>
      </c>
      <c r="H7" s="33">
        <v>0.81888904100000004</v>
      </c>
      <c r="I7" s="33">
        <v>0.81888904100000004</v>
      </c>
      <c r="J7" s="33">
        <v>0.81888904100000004</v>
      </c>
      <c r="K7" s="32"/>
      <c r="L7" s="12">
        <v>66400000</v>
      </c>
      <c r="M7" s="12">
        <v>66400000</v>
      </c>
      <c r="N7" s="12">
        <v>66400000</v>
      </c>
      <c r="O7" s="12">
        <v>66400000</v>
      </c>
      <c r="P7" s="32"/>
      <c r="Q7" s="12">
        <v>27899160</v>
      </c>
      <c r="R7" s="12">
        <v>27899159.699999999</v>
      </c>
      <c r="S7" s="12">
        <v>27899159.699999999</v>
      </c>
      <c r="T7" s="12">
        <v>27899159.699999999</v>
      </c>
      <c r="V7" s="31">
        <f t="shared" si="6"/>
        <v>2.3799999713253017</v>
      </c>
      <c r="W7" s="31">
        <f t="shared" si="5"/>
        <v>2.3799999969174701</v>
      </c>
      <c r="X7" s="31">
        <f t="shared" si="5"/>
        <v>2.3799999969174701</v>
      </c>
      <c r="Y7" s="31">
        <f t="shared" si="5"/>
        <v>2.3799999969174701</v>
      </c>
      <c r="AA7" s="35">
        <v>0.827519</v>
      </c>
      <c r="AB7" s="35">
        <v>0.827519</v>
      </c>
      <c r="AC7" s="35">
        <v>0.827519</v>
      </c>
      <c r="AD7" s="35">
        <v>0.827519</v>
      </c>
    </row>
    <row r="8" spans="1:40" x14ac:dyDescent="0.25">
      <c r="A8">
        <v>2019</v>
      </c>
      <c r="B8" s="33">
        <v>1.0631301900000001</v>
      </c>
      <c r="C8" s="33">
        <v>1.0631301900000001</v>
      </c>
      <c r="D8" s="33">
        <v>1.0631301900000001</v>
      </c>
      <c r="E8" s="33">
        <v>1.0631301900000001</v>
      </c>
      <c r="F8" s="32"/>
      <c r="G8" s="33">
        <v>4.1085691080000002</v>
      </c>
      <c r="H8" s="33">
        <v>4.1085691080000002</v>
      </c>
      <c r="I8" s="33">
        <v>4.1085691080000002</v>
      </c>
      <c r="J8" s="33">
        <v>4.1085691080000002</v>
      </c>
      <c r="K8" s="32"/>
      <c r="L8" s="12">
        <v>66800000</v>
      </c>
      <c r="M8" s="12">
        <v>66800000</v>
      </c>
      <c r="N8" s="12">
        <v>66800000</v>
      </c>
      <c r="O8" s="12">
        <v>66800000</v>
      </c>
      <c r="P8" s="32"/>
      <c r="Q8" s="12">
        <v>28185654</v>
      </c>
      <c r="R8" s="12">
        <v>28185654</v>
      </c>
      <c r="S8" s="12">
        <v>28185654</v>
      </c>
      <c r="T8" s="12">
        <v>28185654</v>
      </c>
      <c r="V8" s="31">
        <f t="shared" si="6"/>
        <v>2.3700000007095809</v>
      </c>
      <c r="W8" s="31">
        <f t="shared" si="5"/>
        <v>2.3700000007095809</v>
      </c>
      <c r="X8" s="31">
        <f t="shared" si="5"/>
        <v>2.3700000007095809</v>
      </c>
      <c r="Y8" s="31">
        <f t="shared" si="5"/>
        <v>2.3700000007095809</v>
      </c>
      <c r="AA8" s="35">
        <v>0.82903899999999997</v>
      </c>
      <c r="AB8" s="35">
        <v>0.82903899999999997</v>
      </c>
      <c r="AC8" s="35">
        <v>0.82903899999999997</v>
      </c>
      <c r="AD8" s="35">
        <v>0.82903899999999997</v>
      </c>
    </row>
    <row r="9" spans="1:40" x14ac:dyDescent="0.25">
      <c r="A9">
        <v>2020</v>
      </c>
      <c r="B9" s="33">
        <v>-9.6507891499999996</v>
      </c>
      <c r="C9" s="33">
        <v>-9.6507891499999996</v>
      </c>
      <c r="D9" s="33">
        <v>-9.6507891499999996</v>
      </c>
      <c r="E9" s="33">
        <v>-9.6507891499999996</v>
      </c>
      <c r="F9" s="32"/>
      <c r="G9" s="33">
        <v>2.0252259279999998</v>
      </c>
      <c r="H9" s="33">
        <v>2.0252259279999998</v>
      </c>
      <c r="I9" s="33">
        <v>2.0252259279999998</v>
      </c>
      <c r="J9" s="33">
        <v>2.0252259279999998</v>
      </c>
      <c r="K9" s="32"/>
      <c r="L9" s="12">
        <v>67081234</v>
      </c>
      <c r="M9" s="12">
        <v>67081234</v>
      </c>
      <c r="N9" s="12">
        <v>67081234</v>
      </c>
      <c r="O9" s="12">
        <v>67081234</v>
      </c>
      <c r="P9" s="32"/>
      <c r="Q9" s="12">
        <v>28322244</v>
      </c>
      <c r="R9" s="12">
        <v>28322243.600000001</v>
      </c>
      <c r="S9" s="12">
        <v>28322243.600000001</v>
      </c>
      <c r="T9" s="12">
        <v>28322243.600000001</v>
      </c>
      <c r="V9" s="31">
        <f t="shared" si="6"/>
        <v>2.3684999677285457</v>
      </c>
      <c r="W9" s="31">
        <f t="shared" si="5"/>
        <v>2.3685000011792852</v>
      </c>
      <c r="X9" s="31">
        <f t="shared" si="5"/>
        <v>2.3685000011792852</v>
      </c>
      <c r="Y9" s="31">
        <f t="shared" si="5"/>
        <v>2.3685000011792852</v>
      </c>
      <c r="AA9" s="35">
        <v>0.83028000000000002</v>
      </c>
      <c r="AB9" s="35">
        <v>0.82869599999999999</v>
      </c>
      <c r="AC9" s="35">
        <v>0.82869599999999999</v>
      </c>
      <c r="AD9" s="35">
        <v>0.83028000000000002</v>
      </c>
    </row>
    <row r="10" spans="1:40" x14ac:dyDescent="0.25">
      <c r="A10">
        <v>2021</v>
      </c>
      <c r="B10" s="33">
        <v>7.0114151400000004</v>
      </c>
      <c r="C10" s="33">
        <v>7.0114151400000004</v>
      </c>
      <c r="D10" s="33">
        <v>7.0114151400000004</v>
      </c>
      <c r="E10" s="33">
        <v>7.0114151400000004</v>
      </c>
      <c r="F10" s="32"/>
      <c r="G10" s="33">
        <v>2.2302582100000001</v>
      </c>
      <c r="H10" s="33">
        <v>2.2302582100000001</v>
      </c>
      <c r="I10" s="33">
        <v>2.2302582100000001</v>
      </c>
      <c r="J10" s="33">
        <v>2.2302582100000001</v>
      </c>
      <c r="K10" s="32"/>
      <c r="L10" s="12">
        <v>67350695</v>
      </c>
      <c r="M10" s="12">
        <v>67350695</v>
      </c>
      <c r="N10" s="12">
        <v>67350695</v>
      </c>
      <c r="O10" s="12">
        <v>67350695</v>
      </c>
      <c r="P10" s="32"/>
      <c r="Q10" s="12">
        <v>28436012</v>
      </c>
      <c r="R10" s="12">
        <v>28436012.199999999</v>
      </c>
      <c r="S10" s="12">
        <v>28436012.199999999</v>
      </c>
      <c r="T10" s="12">
        <v>28436012.199999999</v>
      </c>
      <c r="V10" s="31">
        <f t="shared" si="6"/>
        <v>2.3685000203263384</v>
      </c>
      <c r="W10" s="31">
        <f t="shared" si="5"/>
        <v>2.3685000036678843</v>
      </c>
      <c r="X10" s="31">
        <f t="shared" si="5"/>
        <v>2.3685000036678843</v>
      </c>
      <c r="Y10" s="31">
        <f t="shared" si="5"/>
        <v>2.3685000036678843</v>
      </c>
      <c r="AA10" s="35">
        <v>0.83152099999999995</v>
      </c>
      <c r="AB10" s="35">
        <v>0.82835300000000001</v>
      </c>
      <c r="AC10" s="35">
        <v>0.82835300000000001</v>
      </c>
      <c r="AD10" s="35">
        <v>0.83152099999999995</v>
      </c>
    </row>
    <row r="11" spans="1:40" x14ac:dyDescent="0.25">
      <c r="A11">
        <v>2022</v>
      </c>
      <c r="B11" s="33">
        <v>2.95545619</v>
      </c>
      <c r="C11" s="33">
        <v>2.5112916599999999</v>
      </c>
      <c r="D11" s="33">
        <v>4.3094055899999999</v>
      </c>
      <c r="E11" s="33">
        <v>3.8460249000000002</v>
      </c>
      <c r="F11" s="32"/>
      <c r="G11" s="33">
        <v>-3.1282828399999998</v>
      </c>
      <c r="H11" s="33">
        <v>-3.3782828399999998</v>
      </c>
      <c r="I11" s="33">
        <v>-2.3782828399999998</v>
      </c>
      <c r="J11" s="33">
        <v>-2.6282828399999998</v>
      </c>
      <c r="K11" s="32"/>
      <c r="L11" s="12">
        <v>67595824</v>
      </c>
      <c r="M11" s="12">
        <v>67595824</v>
      </c>
      <c r="N11" s="12">
        <v>67595824</v>
      </c>
      <c r="O11" s="12">
        <v>67595824</v>
      </c>
      <c r="P11" s="32"/>
      <c r="Q11" s="12">
        <v>28539508</v>
      </c>
      <c r="R11" s="12">
        <v>28539507.699999999</v>
      </c>
      <c r="S11" s="12">
        <v>28539507.699999999</v>
      </c>
      <c r="T11" s="12">
        <v>28539507.699999999</v>
      </c>
      <c r="V11" s="31">
        <f t="shared" si="6"/>
        <v>2.3684999755426759</v>
      </c>
      <c r="W11" s="31">
        <f t="shared" si="5"/>
        <v>2.3685000004397412</v>
      </c>
      <c r="X11" s="31">
        <f t="shared" si="5"/>
        <v>2.3685000004397412</v>
      </c>
      <c r="Y11" s="31">
        <f t="shared" si="5"/>
        <v>2.3685000004397412</v>
      </c>
      <c r="AA11" s="35">
        <v>0.832762</v>
      </c>
      <c r="AB11" s="35">
        <v>0.82801000000000002</v>
      </c>
      <c r="AC11" s="35">
        <v>0.82801000000000002</v>
      </c>
      <c r="AD11" s="35">
        <v>0.832762</v>
      </c>
    </row>
    <row r="12" spans="1:40" x14ac:dyDescent="0.25">
      <c r="A12">
        <v>2023</v>
      </c>
      <c r="B12" s="33">
        <v>0.79125297000000006</v>
      </c>
      <c r="C12" s="33">
        <v>0.15107849000000001</v>
      </c>
      <c r="D12" s="33">
        <v>2.7066831200000001</v>
      </c>
      <c r="E12" s="33">
        <v>2.0114839600000001</v>
      </c>
      <c r="F12" s="32"/>
      <c r="G12" s="33">
        <v>-0.19828971000000001</v>
      </c>
      <c r="H12" s="33">
        <v>-0.44828971000000001</v>
      </c>
      <c r="I12" s="33">
        <v>0.55171028799999999</v>
      </c>
      <c r="J12" s="33">
        <v>0.30171028799999999</v>
      </c>
      <c r="K12" s="32"/>
      <c r="L12" s="12">
        <v>67844315</v>
      </c>
      <c r="M12" s="12">
        <v>67844315</v>
      </c>
      <c r="N12" s="12">
        <v>67844315</v>
      </c>
      <c r="O12" s="12">
        <v>67844315</v>
      </c>
      <c r="P12" s="32"/>
      <c r="Q12" s="12">
        <v>28644422</v>
      </c>
      <c r="R12" s="12">
        <v>28626293.199999999</v>
      </c>
      <c r="S12" s="12">
        <v>28686814</v>
      </c>
      <c r="T12" s="12">
        <v>28686814</v>
      </c>
      <c r="V12" s="31">
        <f t="shared" si="6"/>
        <v>2.3685000521218407</v>
      </c>
      <c r="W12" s="31">
        <f t="shared" si="5"/>
        <v>2.3700000040522187</v>
      </c>
      <c r="X12" s="31">
        <f t="shared" si="5"/>
        <v>2.3649999961654857</v>
      </c>
      <c r="Y12" s="31">
        <f t="shared" si="5"/>
        <v>2.3649999961654857</v>
      </c>
      <c r="AA12" s="35">
        <v>0.83400200000000002</v>
      </c>
      <c r="AB12" s="35">
        <v>0.82766600000000001</v>
      </c>
      <c r="AC12" s="35">
        <v>0.82766600000000001</v>
      </c>
      <c r="AD12" s="35">
        <v>0.83400200000000002</v>
      </c>
    </row>
    <row r="13" spans="1:40" x14ac:dyDescent="0.25">
      <c r="A13">
        <v>2024</v>
      </c>
      <c r="B13" s="33">
        <v>1.1168844200000001</v>
      </c>
      <c r="C13" s="33">
        <v>0.38750702999999997</v>
      </c>
      <c r="D13" s="33">
        <v>3.19606105</v>
      </c>
      <c r="E13" s="33">
        <v>2.4483736899999999</v>
      </c>
      <c r="F13" s="32"/>
      <c r="G13" s="33">
        <v>0.83846631900000002</v>
      </c>
      <c r="H13" s="33">
        <v>0.58846631900000002</v>
      </c>
      <c r="I13" s="33">
        <v>1.5884663189999999</v>
      </c>
      <c r="J13" s="33">
        <v>1.3384663189999999</v>
      </c>
      <c r="K13" s="32"/>
      <c r="L13" s="12">
        <v>68081792</v>
      </c>
      <c r="M13" s="12">
        <v>68081792</v>
      </c>
      <c r="N13" s="12">
        <v>68081792</v>
      </c>
      <c r="O13" s="12">
        <v>68081792</v>
      </c>
      <c r="P13" s="32"/>
      <c r="Q13" s="12">
        <v>28744686</v>
      </c>
      <c r="R13" s="12">
        <v>28605795</v>
      </c>
      <c r="S13" s="12">
        <v>28848216.899999999</v>
      </c>
      <c r="T13" s="12">
        <v>28848216.899999999</v>
      </c>
      <c r="V13" s="31">
        <f t="shared" si="6"/>
        <v>2.368500111638026</v>
      </c>
      <c r="W13" s="31">
        <f t="shared" si="5"/>
        <v>2.3799999965042047</v>
      </c>
      <c r="X13" s="31">
        <f t="shared" si="5"/>
        <v>2.360000004021046</v>
      </c>
      <c r="Y13" s="31">
        <f t="shared" si="5"/>
        <v>2.360000004021046</v>
      </c>
      <c r="AA13" s="35">
        <v>0.83524299999999996</v>
      </c>
      <c r="AB13" s="35">
        <v>0.82732300000000003</v>
      </c>
      <c r="AC13" s="35">
        <v>0.82732300000000003</v>
      </c>
      <c r="AD13" s="35">
        <v>0.83524299999999996</v>
      </c>
    </row>
    <row r="14" spans="1:40" x14ac:dyDescent="0.25">
      <c r="A14">
        <v>2025</v>
      </c>
      <c r="B14" s="33">
        <v>0.81057679000000005</v>
      </c>
      <c r="C14" s="33">
        <v>0.1208023</v>
      </c>
      <c r="D14" s="33">
        <v>2.7851940499999999</v>
      </c>
      <c r="E14" s="33">
        <v>2.0836737699999999</v>
      </c>
      <c r="F14" s="32"/>
      <c r="G14" s="33">
        <v>0.77241190500000001</v>
      </c>
      <c r="H14" s="33">
        <v>0.52241190500000001</v>
      </c>
      <c r="I14" s="33">
        <v>1.522411905</v>
      </c>
      <c r="J14" s="33">
        <v>1.272411905</v>
      </c>
      <c r="K14" s="32"/>
      <c r="L14" s="12">
        <v>68304932</v>
      </c>
      <c r="M14" s="12">
        <v>68304932</v>
      </c>
      <c r="N14" s="12">
        <v>68304932</v>
      </c>
      <c r="O14" s="12">
        <v>68304932</v>
      </c>
      <c r="P14" s="32"/>
      <c r="Q14" s="12">
        <v>28838898</v>
      </c>
      <c r="R14" s="12">
        <v>28579469.5</v>
      </c>
      <c r="S14" s="12">
        <v>29065928.5</v>
      </c>
      <c r="T14" s="12">
        <v>29004217.399999999</v>
      </c>
      <c r="V14" s="31">
        <f t="shared" si="6"/>
        <v>2.3685000723675365</v>
      </c>
      <c r="W14" s="31">
        <f t="shared" si="5"/>
        <v>2.3899999963260341</v>
      </c>
      <c r="X14" s="31">
        <f t="shared" si="5"/>
        <v>2.3500000008601134</v>
      </c>
      <c r="Y14" s="31">
        <f t="shared" si="5"/>
        <v>2.3550000007929883</v>
      </c>
      <c r="AA14" s="35">
        <v>0.83648400000000001</v>
      </c>
      <c r="AB14" s="35">
        <v>0.82698000000000005</v>
      </c>
      <c r="AC14" s="35">
        <v>0.82698000000000005</v>
      </c>
      <c r="AD14" s="35">
        <v>0.83648400000000001</v>
      </c>
    </row>
    <row r="15" spans="1:40" x14ac:dyDescent="0.25">
      <c r="A15">
        <v>2026</v>
      </c>
      <c r="B15" s="33">
        <v>0.71345113999999998</v>
      </c>
      <c r="C15" s="33">
        <v>4.8228279999999998E-2</v>
      </c>
      <c r="D15" s="33">
        <v>2.6936585599999998</v>
      </c>
      <c r="E15" s="33">
        <v>1.9987358200000001</v>
      </c>
      <c r="F15" s="32"/>
      <c r="G15" s="33">
        <v>1.01115377</v>
      </c>
      <c r="H15" s="33">
        <v>0.76115376999999995</v>
      </c>
      <c r="I15" s="33">
        <v>1.76115377</v>
      </c>
      <c r="J15" s="33">
        <v>1.51115377</v>
      </c>
      <c r="K15" s="32"/>
      <c r="L15" s="12">
        <v>68512086</v>
      </c>
      <c r="M15" s="12">
        <v>68512086</v>
      </c>
      <c r="N15" s="12">
        <v>68512086</v>
      </c>
      <c r="O15" s="12">
        <v>68512086</v>
      </c>
      <c r="P15" s="32"/>
      <c r="Q15" s="12">
        <v>28926360</v>
      </c>
      <c r="R15" s="12">
        <v>28546702.5</v>
      </c>
      <c r="S15" s="12">
        <v>29278669.199999999</v>
      </c>
      <c r="T15" s="12">
        <v>29154079.100000001</v>
      </c>
      <c r="V15" s="31">
        <f t="shared" si="6"/>
        <v>2.3685000808950729</v>
      </c>
      <c r="W15" s="31">
        <f t="shared" si="5"/>
        <v>2.4</v>
      </c>
      <c r="X15" s="31">
        <f t="shared" si="5"/>
        <v>2.3400000024591283</v>
      </c>
      <c r="Y15" s="31">
        <f t="shared" si="5"/>
        <v>2.3500000039445594</v>
      </c>
      <c r="AA15" s="35">
        <v>0.83772500000000005</v>
      </c>
      <c r="AB15" s="35">
        <v>0.82663699999999996</v>
      </c>
      <c r="AC15" s="35">
        <v>0.82663699999999996</v>
      </c>
      <c r="AD15" s="35">
        <v>0.83772500000000005</v>
      </c>
    </row>
    <row r="16" spans="1:40" x14ac:dyDescent="0.25">
      <c r="A16">
        <v>2027</v>
      </c>
      <c r="B16" s="33">
        <v>1.08973294</v>
      </c>
      <c r="C16" s="33">
        <v>0.45558765000000001</v>
      </c>
      <c r="D16" s="33">
        <v>2.9515933300000001</v>
      </c>
      <c r="E16" s="33">
        <v>2.2906301</v>
      </c>
      <c r="F16" s="32"/>
      <c r="G16" s="33">
        <v>1.4596560380000001</v>
      </c>
      <c r="H16" s="33">
        <v>1.2096560380000001</v>
      </c>
      <c r="I16" s="33">
        <v>2.2096560379999999</v>
      </c>
      <c r="J16" s="33">
        <v>1.9596560380000001</v>
      </c>
      <c r="K16" s="32"/>
      <c r="L16" s="12">
        <v>68701986</v>
      </c>
      <c r="M16" s="12">
        <v>68701986</v>
      </c>
      <c r="N16" s="12">
        <v>68701986</v>
      </c>
      <c r="O16" s="12">
        <v>68701986</v>
      </c>
      <c r="P16" s="32"/>
      <c r="Q16" s="12">
        <v>29006538</v>
      </c>
      <c r="R16" s="12">
        <v>28507048.100000001</v>
      </c>
      <c r="S16" s="12">
        <v>29485830.899999999</v>
      </c>
      <c r="T16" s="12">
        <v>29297222.199999999</v>
      </c>
      <c r="V16" s="31">
        <f t="shared" si="6"/>
        <v>2.3685000257528146</v>
      </c>
      <c r="W16" s="31">
        <f t="shared" si="5"/>
        <v>2.4100000027712443</v>
      </c>
      <c r="X16" s="31">
        <f t="shared" si="5"/>
        <v>2.330000000101744</v>
      </c>
      <c r="Y16" s="31">
        <f t="shared" si="5"/>
        <v>2.3449999979861573</v>
      </c>
      <c r="AA16" s="35">
        <v>0.83896599999999999</v>
      </c>
      <c r="AB16" s="35">
        <v>0.82629399999999997</v>
      </c>
      <c r="AC16" s="35">
        <v>0.82629399999999997</v>
      </c>
      <c r="AD16" s="35">
        <v>0.83896599999999999</v>
      </c>
    </row>
    <row r="17" spans="1:30" x14ac:dyDescent="0.25">
      <c r="A17">
        <v>2028</v>
      </c>
      <c r="B17" s="33">
        <v>1.11300972</v>
      </c>
      <c r="C17" s="33">
        <v>0.47875993</v>
      </c>
      <c r="D17" s="33">
        <v>2.9751769100000001</v>
      </c>
      <c r="E17" s="33">
        <v>2.3141047700000001</v>
      </c>
      <c r="F17" s="32"/>
      <c r="G17" s="33">
        <v>1.4596560380000001</v>
      </c>
      <c r="H17" s="33">
        <v>1.2096560380000001</v>
      </c>
      <c r="I17" s="33">
        <v>2.2096560379999999</v>
      </c>
      <c r="J17" s="33">
        <v>1.9596560380000001</v>
      </c>
      <c r="K17" s="32"/>
      <c r="L17" s="12">
        <v>68881062</v>
      </c>
      <c r="M17" s="12">
        <v>68881062</v>
      </c>
      <c r="N17" s="12">
        <v>68881062</v>
      </c>
      <c r="O17" s="12">
        <v>68881062</v>
      </c>
      <c r="P17" s="32"/>
      <c r="Q17" s="12">
        <v>29082146</v>
      </c>
      <c r="R17" s="12">
        <v>28463248.800000001</v>
      </c>
      <c r="S17" s="12">
        <v>29690112.899999999</v>
      </c>
      <c r="T17" s="12">
        <v>29436351.300000001</v>
      </c>
      <c r="V17" s="31">
        <f t="shared" si="6"/>
        <v>2.3684999724573284</v>
      </c>
      <c r="W17" s="31">
        <f t="shared" si="5"/>
        <v>2.4199999966272294</v>
      </c>
      <c r="X17" s="31">
        <f t="shared" si="5"/>
        <v>2.3200000024250498</v>
      </c>
      <c r="Y17" s="31">
        <f t="shared" si="5"/>
        <v>2.3399999985731927</v>
      </c>
      <c r="AA17" s="35">
        <v>0.84020600000000001</v>
      </c>
      <c r="AB17" s="35">
        <v>0.82594999999999996</v>
      </c>
      <c r="AC17" s="35">
        <v>0.82594999999999996</v>
      </c>
      <c r="AD17" s="35">
        <v>0.84020600000000001</v>
      </c>
    </row>
    <row r="18" spans="1:30" x14ac:dyDescent="0.25">
      <c r="A18">
        <v>2029</v>
      </c>
      <c r="B18" s="33">
        <v>1.08332239</v>
      </c>
      <c r="C18" s="33">
        <v>0.44896957999999998</v>
      </c>
      <c r="D18" s="33">
        <v>2.94579206</v>
      </c>
      <c r="E18" s="33">
        <v>2.2846125399999999</v>
      </c>
      <c r="F18" s="32"/>
      <c r="G18" s="33">
        <v>1.4596560380000001</v>
      </c>
      <c r="H18" s="33">
        <v>1.2096560380000001</v>
      </c>
      <c r="I18" s="33">
        <v>2.2096560379999999</v>
      </c>
      <c r="J18" s="33">
        <v>1.9596560380000001</v>
      </c>
      <c r="K18" s="32"/>
      <c r="L18" s="12">
        <v>69049389</v>
      </c>
      <c r="M18" s="12">
        <v>69049389</v>
      </c>
      <c r="N18" s="12">
        <v>69049389</v>
      </c>
      <c r="O18" s="12">
        <v>69049389</v>
      </c>
      <c r="P18" s="32"/>
      <c r="Q18" s="12">
        <v>29153214</v>
      </c>
      <c r="R18" s="12">
        <v>28415386.399999999</v>
      </c>
      <c r="S18" s="12">
        <v>29891510.399999999</v>
      </c>
      <c r="T18" s="12">
        <v>29571472.800000001</v>
      </c>
      <c r="V18" s="31">
        <f t="shared" si="6"/>
        <v>2.3685000562888194</v>
      </c>
      <c r="W18" s="31">
        <f t="shared" si="5"/>
        <v>2.4300000016892258</v>
      </c>
      <c r="X18" s="31">
        <f t="shared" si="5"/>
        <v>2.3099999991970965</v>
      </c>
      <c r="Y18" s="31">
        <f t="shared" si="5"/>
        <v>2.3350000004057962</v>
      </c>
      <c r="AA18" s="35">
        <v>0.84144699999999994</v>
      </c>
      <c r="AB18" s="35">
        <v>0.82560699999999998</v>
      </c>
      <c r="AC18" s="35">
        <v>0.82560699999999998</v>
      </c>
      <c r="AD18" s="35">
        <v>0.84144699999999994</v>
      </c>
    </row>
    <row r="19" spans="1:30" x14ac:dyDescent="0.25">
      <c r="A19">
        <v>2030</v>
      </c>
      <c r="B19" s="33">
        <v>1.04646752</v>
      </c>
      <c r="C19" s="33">
        <v>0.41201452</v>
      </c>
      <c r="D19" s="33">
        <v>2.9092313399999998</v>
      </c>
      <c r="E19" s="33">
        <v>2.2479473900000002</v>
      </c>
      <c r="F19" s="32"/>
      <c r="G19" s="33">
        <v>1.4596560380000001</v>
      </c>
      <c r="H19" s="33">
        <v>1.2096560380000001</v>
      </c>
      <c r="I19" s="33">
        <v>2.2096560379999999</v>
      </c>
      <c r="J19" s="33">
        <v>1.9596560380000001</v>
      </c>
      <c r="K19" s="32"/>
      <c r="L19" s="12">
        <v>69207197</v>
      </c>
      <c r="M19" s="12">
        <v>69207197</v>
      </c>
      <c r="N19" s="12">
        <v>69207197</v>
      </c>
      <c r="O19" s="12">
        <v>69207197</v>
      </c>
      <c r="P19" s="32"/>
      <c r="Q19" s="12">
        <v>29219842</v>
      </c>
      <c r="R19" s="12">
        <v>28363605.300000001</v>
      </c>
      <c r="S19" s="12">
        <v>30090085.699999999</v>
      </c>
      <c r="T19" s="12">
        <v>29702659.699999999</v>
      </c>
      <c r="V19" s="31">
        <f t="shared" si="6"/>
        <v>2.3685000418551203</v>
      </c>
      <c r="W19" s="31">
        <f t="shared" si="5"/>
        <v>2.4400000023974386</v>
      </c>
      <c r="X19" s="31">
        <f t="shared" si="5"/>
        <v>2.2999999963443107</v>
      </c>
      <c r="Y19" s="31">
        <f t="shared" si="5"/>
        <v>2.3299999965996312</v>
      </c>
      <c r="AA19" s="35">
        <v>0.84268799999999999</v>
      </c>
      <c r="AB19" s="35">
        <v>0.825264</v>
      </c>
      <c r="AC19" s="35">
        <v>0.825264</v>
      </c>
      <c r="AD19" s="35">
        <v>0.84268799999999999</v>
      </c>
    </row>
    <row r="20" spans="1:30" x14ac:dyDescent="0.25">
      <c r="A20">
        <v>2031</v>
      </c>
      <c r="B20" s="33">
        <v>0.99549686999999998</v>
      </c>
      <c r="C20" s="33">
        <v>0.36094973000000002</v>
      </c>
      <c r="D20" s="33">
        <v>2.8585371099999999</v>
      </c>
      <c r="E20" s="33">
        <v>2.1971550299999998</v>
      </c>
      <c r="F20" s="32"/>
      <c r="G20" s="33">
        <v>1.4596560380000001</v>
      </c>
      <c r="H20" s="33">
        <v>1.2096560380000001</v>
      </c>
      <c r="I20" s="33">
        <v>2.2096560379999999</v>
      </c>
      <c r="J20" s="33">
        <v>1.9596560380000001</v>
      </c>
      <c r="K20" s="32"/>
      <c r="L20" s="12">
        <v>69355074</v>
      </c>
      <c r="M20" s="12">
        <v>69355074</v>
      </c>
      <c r="N20" s="12">
        <v>69355074</v>
      </c>
      <c r="O20" s="12">
        <v>69355074</v>
      </c>
      <c r="P20" s="32"/>
      <c r="Q20" s="12">
        <v>29282276</v>
      </c>
      <c r="R20" s="12">
        <v>28308193.5</v>
      </c>
      <c r="S20" s="12">
        <v>30286058.5</v>
      </c>
      <c r="T20" s="12">
        <v>29830139.399999999</v>
      </c>
      <c r="V20" s="31">
        <f t="shared" si="6"/>
        <v>2.3685001124912559</v>
      </c>
      <c r="W20" s="31">
        <f t="shared" ref="W20:W39" si="7">M20/R20</f>
        <v>2.4499999973505906</v>
      </c>
      <c r="X20" s="31">
        <f t="shared" ref="X20:X39" si="8">N20/S20</f>
        <v>2.2900000011556472</v>
      </c>
      <c r="Y20" s="31">
        <f t="shared" ref="Y20:Y39" si="9">O20/T20</f>
        <v>2.3249999964800701</v>
      </c>
      <c r="AA20" s="35">
        <v>0.84392900000000004</v>
      </c>
      <c r="AB20" s="35">
        <v>0.82492100000000002</v>
      </c>
      <c r="AC20" s="35">
        <v>0.82492100000000002</v>
      </c>
      <c r="AD20" s="35">
        <v>0.84392900000000004</v>
      </c>
    </row>
    <row r="21" spans="1:30" x14ac:dyDescent="0.25">
      <c r="A21">
        <v>2032</v>
      </c>
      <c r="B21" s="33">
        <v>0.97753884999999996</v>
      </c>
      <c r="C21" s="33">
        <v>0.34290587</v>
      </c>
      <c r="D21" s="33">
        <v>2.8408311199999998</v>
      </c>
      <c r="E21" s="33">
        <v>2.1793595699999999</v>
      </c>
      <c r="F21" s="32"/>
      <c r="G21" s="33">
        <v>1.4596560380000001</v>
      </c>
      <c r="H21" s="33">
        <v>1.2096560380000001</v>
      </c>
      <c r="I21" s="33">
        <v>2.2096560379999999</v>
      </c>
      <c r="J21" s="33">
        <v>1.9596560380000001</v>
      </c>
      <c r="K21" s="32"/>
      <c r="L21" s="12">
        <v>69493866</v>
      </c>
      <c r="M21" s="12">
        <v>69493866</v>
      </c>
      <c r="N21" s="12">
        <v>69493866</v>
      </c>
      <c r="O21" s="12">
        <v>69493866</v>
      </c>
      <c r="P21" s="32"/>
      <c r="Q21" s="12">
        <v>29340876</v>
      </c>
      <c r="R21" s="12">
        <v>28249539</v>
      </c>
      <c r="S21" s="12">
        <v>30479765.800000001</v>
      </c>
      <c r="T21" s="12">
        <v>29954252.600000001</v>
      </c>
      <c r="V21" s="31">
        <f t="shared" si="6"/>
        <v>2.3685000406940815</v>
      </c>
      <c r="W21" s="31">
        <f t="shared" si="7"/>
        <v>2.4600000021239286</v>
      </c>
      <c r="X21" s="31">
        <f t="shared" si="8"/>
        <v>2.2799999992125923</v>
      </c>
      <c r="Y21" s="31">
        <f t="shared" si="9"/>
        <v>2.3199999989317042</v>
      </c>
      <c r="AA21" s="35">
        <v>0.84516999999999998</v>
      </c>
      <c r="AB21" s="35">
        <v>0.82457800000000003</v>
      </c>
      <c r="AC21" s="35">
        <v>0.82457800000000003</v>
      </c>
      <c r="AD21" s="35">
        <v>0.84516999999999998</v>
      </c>
    </row>
    <row r="22" spans="1:30" x14ac:dyDescent="0.25">
      <c r="A22">
        <v>2033</v>
      </c>
      <c r="B22" s="33">
        <v>0.96510269000000004</v>
      </c>
      <c r="C22" s="33">
        <v>0.33038972</v>
      </c>
      <c r="D22" s="33">
        <v>2.8286298200000002</v>
      </c>
      <c r="E22" s="33">
        <v>2.1670748999999998</v>
      </c>
      <c r="F22" s="32"/>
      <c r="G22" s="33">
        <v>1.4596560380000001</v>
      </c>
      <c r="H22" s="33">
        <v>1.2096560380000001</v>
      </c>
      <c r="I22" s="33">
        <v>2.2096560379999999</v>
      </c>
      <c r="J22" s="33">
        <v>1.9596560380000001</v>
      </c>
      <c r="K22" s="32"/>
      <c r="L22" s="12">
        <v>69624160</v>
      </c>
      <c r="M22" s="12">
        <v>69624160</v>
      </c>
      <c r="N22" s="12">
        <v>69624160</v>
      </c>
      <c r="O22" s="12">
        <v>69624160</v>
      </c>
      <c r="P22" s="32"/>
      <c r="Q22" s="12">
        <v>29395888</v>
      </c>
      <c r="R22" s="12">
        <v>28187919</v>
      </c>
      <c r="S22" s="12">
        <v>30671436.100000001</v>
      </c>
      <c r="T22" s="12">
        <v>30075231.100000001</v>
      </c>
      <c r="V22" s="31">
        <f t="shared" si="6"/>
        <v>2.3684999752346316</v>
      </c>
      <c r="W22" s="31">
        <f t="shared" si="7"/>
        <v>2.4700000024833333</v>
      </c>
      <c r="X22" s="31">
        <f t="shared" si="8"/>
        <v>2.270000001727992</v>
      </c>
      <c r="Y22" s="31">
        <f t="shared" si="9"/>
        <v>2.3150000001163749</v>
      </c>
      <c r="AA22" s="35">
        <v>0.84641</v>
      </c>
      <c r="AB22" s="35">
        <v>0.82423400000000002</v>
      </c>
      <c r="AC22" s="35">
        <v>0.82423400000000002</v>
      </c>
      <c r="AD22" s="35">
        <v>0.84641</v>
      </c>
    </row>
    <row r="23" spans="1:30" x14ac:dyDescent="0.25">
      <c r="A23">
        <v>2034</v>
      </c>
      <c r="B23" s="33">
        <v>0.94582527000000005</v>
      </c>
      <c r="C23" s="33">
        <v>0.31104014000000002</v>
      </c>
      <c r="D23" s="33">
        <v>2.8095642500000002</v>
      </c>
      <c r="E23" s="33">
        <v>2.1479341199999999</v>
      </c>
      <c r="F23" s="32"/>
      <c r="G23" s="33">
        <v>1.4596560380000001</v>
      </c>
      <c r="H23" s="33">
        <v>1.2096560380000001</v>
      </c>
      <c r="I23" s="33">
        <v>2.2096560379999999</v>
      </c>
      <c r="J23" s="33">
        <v>1.9596560380000001</v>
      </c>
      <c r="K23" s="32"/>
      <c r="L23" s="12">
        <v>69746769</v>
      </c>
      <c r="M23" s="12">
        <v>69746769</v>
      </c>
      <c r="N23" s="12">
        <v>69746769</v>
      </c>
      <c r="O23" s="12">
        <v>69746769</v>
      </c>
      <c r="P23" s="32"/>
      <c r="Q23" s="12">
        <v>29447654</v>
      </c>
      <c r="R23" s="12">
        <v>28123697.199999999</v>
      </c>
      <c r="S23" s="12">
        <v>30861402.199999999</v>
      </c>
      <c r="T23" s="12">
        <v>30193406.5</v>
      </c>
      <c r="V23" s="31">
        <f t="shared" si="6"/>
        <v>2.3685000170132398</v>
      </c>
      <c r="W23" s="31">
        <f t="shared" si="7"/>
        <v>2.4799999980087968</v>
      </c>
      <c r="X23" s="31">
        <f t="shared" si="8"/>
        <v>2.260000000907282</v>
      </c>
      <c r="Y23" s="31">
        <f t="shared" si="9"/>
        <v>2.3099999995032028</v>
      </c>
      <c r="AA23" s="35">
        <v>0.84765100000000004</v>
      </c>
      <c r="AB23" s="35">
        <v>0.82389100000000004</v>
      </c>
      <c r="AC23" s="35">
        <v>0.82389100000000004</v>
      </c>
      <c r="AD23" s="35">
        <v>0.84765100000000004</v>
      </c>
    </row>
    <row r="24" spans="1:30" x14ac:dyDescent="0.25">
      <c r="A24">
        <v>2035</v>
      </c>
      <c r="B24" s="33">
        <v>0.93517824999999999</v>
      </c>
      <c r="C24" s="33">
        <v>0.30033306999999998</v>
      </c>
      <c r="D24" s="33">
        <v>2.7990935399999999</v>
      </c>
      <c r="E24" s="33">
        <v>2.1374008199999999</v>
      </c>
      <c r="F24" s="32"/>
      <c r="G24" s="33">
        <v>1.4596560380000001</v>
      </c>
      <c r="H24" s="33">
        <v>1.2096560380000001</v>
      </c>
      <c r="I24" s="33">
        <v>2.2096560379999999</v>
      </c>
      <c r="J24" s="33">
        <v>1.9596560380000001</v>
      </c>
      <c r="K24" s="32"/>
      <c r="L24" s="12">
        <v>69862985</v>
      </c>
      <c r="M24" s="12">
        <v>69862985</v>
      </c>
      <c r="N24" s="12">
        <v>69862985</v>
      </c>
      <c r="O24" s="12">
        <v>69862985</v>
      </c>
      <c r="P24" s="32"/>
      <c r="Q24" s="12">
        <v>29496722</v>
      </c>
      <c r="R24" s="12">
        <v>28057423.699999999</v>
      </c>
      <c r="S24" s="12">
        <v>31050215.600000001</v>
      </c>
      <c r="T24" s="12">
        <v>30309321</v>
      </c>
      <c r="V24" s="31">
        <f t="shared" si="6"/>
        <v>2.3684999641655096</v>
      </c>
      <c r="W24" s="31">
        <f t="shared" si="7"/>
        <v>2.4899999995366646</v>
      </c>
      <c r="X24" s="31">
        <f t="shared" si="8"/>
        <v>2.2499999967794104</v>
      </c>
      <c r="Y24" s="31">
        <f t="shared" si="9"/>
        <v>2.3050000031343494</v>
      </c>
      <c r="AA24" s="35">
        <v>0.84889199999999998</v>
      </c>
      <c r="AB24" s="35">
        <v>0.82354799999999995</v>
      </c>
      <c r="AC24" s="35">
        <v>0.82354799999999995</v>
      </c>
      <c r="AD24" s="35">
        <v>0.84889199999999998</v>
      </c>
    </row>
    <row r="25" spans="1:30" x14ac:dyDescent="0.25">
      <c r="A25">
        <v>2036</v>
      </c>
      <c r="B25" s="33">
        <v>1.06863737</v>
      </c>
      <c r="C25" s="33">
        <v>0.43375455000000002</v>
      </c>
      <c r="D25" s="33">
        <v>2.9326631700000001</v>
      </c>
      <c r="E25" s="33">
        <v>2.27093122</v>
      </c>
      <c r="F25" s="32"/>
      <c r="G25" s="33">
        <v>1.5845</v>
      </c>
      <c r="H25" s="33">
        <v>1.3345</v>
      </c>
      <c r="I25" s="33">
        <v>2.3344999999999998</v>
      </c>
      <c r="J25" s="33">
        <v>2.0844999999999998</v>
      </c>
      <c r="K25" s="32"/>
      <c r="L25" s="12">
        <v>69975246</v>
      </c>
      <c r="M25" s="12">
        <v>69975246</v>
      </c>
      <c r="N25" s="12">
        <v>69975246</v>
      </c>
      <c r="O25" s="12">
        <v>69975246</v>
      </c>
      <c r="P25" s="32"/>
      <c r="Q25" s="12">
        <v>29544118</v>
      </c>
      <c r="R25" s="12">
        <v>27990098.399999999</v>
      </c>
      <c r="S25" s="12">
        <v>31238949.100000001</v>
      </c>
      <c r="T25" s="12">
        <v>30424020</v>
      </c>
      <c r="V25" s="31">
        <f t="shared" si="6"/>
        <v>2.368500085194623</v>
      </c>
      <c r="W25" s="31">
        <f t="shared" si="7"/>
        <v>2.5</v>
      </c>
      <c r="X25" s="31">
        <f t="shared" si="8"/>
        <v>2.2400000005121812</v>
      </c>
      <c r="Y25" s="31">
        <f t="shared" si="9"/>
        <v>2.2999999999999998</v>
      </c>
      <c r="AA25" s="35">
        <v>0.85013300000000003</v>
      </c>
      <c r="AB25" s="35">
        <v>0.82320499999999996</v>
      </c>
      <c r="AC25" s="35">
        <v>0.82320499999999996</v>
      </c>
      <c r="AD25" s="35">
        <v>0.85013300000000003</v>
      </c>
    </row>
    <row r="26" spans="1:30" x14ac:dyDescent="0.25">
      <c r="A26">
        <v>2037</v>
      </c>
      <c r="B26" s="33">
        <v>1.0419539799999999</v>
      </c>
      <c r="C26" s="33">
        <v>0.40705630999999998</v>
      </c>
      <c r="D26" s="33">
        <v>2.9060233499999999</v>
      </c>
      <c r="E26" s="33">
        <v>2.2442759300000001</v>
      </c>
      <c r="F26" s="32"/>
      <c r="G26" s="33">
        <v>1.5845</v>
      </c>
      <c r="H26" s="33">
        <v>1.3345</v>
      </c>
      <c r="I26" s="33">
        <v>2.3344999999999998</v>
      </c>
      <c r="J26" s="33">
        <v>2.0844999999999998</v>
      </c>
      <c r="K26" s="32"/>
      <c r="L26" s="12">
        <v>70086049</v>
      </c>
      <c r="M26" s="12">
        <v>70086049</v>
      </c>
      <c r="N26" s="12">
        <v>70086049</v>
      </c>
      <c r="O26" s="12">
        <v>70086049</v>
      </c>
      <c r="P26" s="32"/>
      <c r="Q26" s="12">
        <v>29590900</v>
      </c>
      <c r="R26" s="12">
        <v>27922728.699999999</v>
      </c>
      <c r="S26" s="12">
        <v>31428721.5</v>
      </c>
      <c r="T26" s="12">
        <v>30538583.399999999</v>
      </c>
      <c r="V26" s="31">
        <f t="shared" si="6"/>
        <v>2.3685000794163069</v>
      </c>
      <c r="W26" s="31">
        <f t="shared" si="7"/>
        <v>2.5099999986749149</v>
      </c>
      <c r="X26" s="31">
        <f t="shared" si="8"/>
        <v>2.2300000017499917</v>
      </c>
      <c r="Y26" s="31">
        <f t="shared" si="9"/>
        <v>2.2950000031763098</v>
      </c>
      <c r="AA26" s="35">
        <v>0.85137399999999996</v>
      </c>
      <c r="AB26" s="35">
        <v>0.82286199999999998</v>
      </c>
      <c r="AC26" s="35">
        <v>0.82286199999999998</v>
      </c>
      <c r="AD26" s="35">
        <v>0.85137399999999996</v>
      </c>
    </row>
    <row r="27" spans="1:30" x14ac:dyDescent="0.25">
      <c r="A27">
        <v>2038</v>
      </c>
      <c r="B27" s="33">
        <v>1.00882603</v>
      </c>
      <c r="C27" s="33">
        <v>0.37392307000000002</v>
      </c>
      <c r="D27" s="33">
        <v>2.8729109400000001</v>
      </c>
      <c r="E27" s="33">
        <v>2.2111580000000002</v>
      </c>
      <c r="F27" s="32"/>
      <c r="G27" s="33">
        <v>1.5845</v>
      </c>
      <c r="H27" s="33">
        <v>1.3345</v>
      </c>
      <c r="I27" s="33">
        <v>2.3344999999999998</v>
      </c>
      <c r="J27" s="33">
        <v>2.0844999999999998</v>
      </c>
      <c r="K27" s="32"/>
      <c r="L27" s="12">
        <v>70196442</v>
      </c>
      <c r="M27" s="12">
        <v>70196442</v>
      </c>
      <c r="N27" s="12">
        <v>70196442</v>
      </c>
      <c r="O27" s="12">
        <v>70196442</v>
      </c>
      <c r="P27" s="32"/>
      <c r="Q27" s="12">
        <v>29637510</v>
      </c>
      <c r="R27" s="12">
        <v>27855731</v>
      </c>
      <c r="S27" s="12">
        <v>31620018.899999999</v>
      </c>
      <c r="T27" s="12">
        <v>30653468.100000001</v>
      </c>
      <c r="V27" s="31">
        <f t="shared" si="6"/>
        <v>2.3684999853226536</v>
      </c>
      <c r="W27" s="31">
        <f t="shared" si="7"/>
        <v>2.5199999956920895</v>
      </c>
      <c r="X27" s="31">
        <f t="shared" si="8"/>
        <v>2.2200000013282724</v>
      </c>
      <c r="Y27" s="31">
        <f t="shared" si="9"/>
        <v>2.2900000016637594</v>
      </c>
      <c r="AA27" s="35">
        <v>0.85261399999999998</v>
      </c>
      <c r="AB27" s="35">
        <v>0.82251799999999997</v>
      </c>
      <c r="AC27" s="35">
        <v>0.82251799999999997</v>
      </c>
      <c r="AD27" s="35">
        <v>0.85261399999999998</v>
      </c>
    </row>
    <row r="28" spans="1:30" x14ac:dyDescent="0.25">
      <c r="A28">
        <v>2039</v>
      </c>
      <c r="B28" s="33">
        <v>0.97799068</v>
      </c>
      <c r="C28" s="33">
        <v>0.34308815999999998</v>
      </c>
      <c r="D28" s="33">
        <v>2.84207432</v>
      </c>
      <c r="E28" s="33">
        <v>2.18032184</v>
      </c>
      <c r="F28" s="32"/>
      <c r="G28" s="33">
        <v>1.5845</v>
      </c>
      <c r="H28" s="33">
        <v>1.3345</v>
      </c>
      <c r="I28" s="33">
        <v>2.3344999999999998</v>
      </c>
      <c r="J28" s="33">
        <v>2.0844999999999998</v>
      </c>
      <c r="K28" s="32"/>
      <c r="L28" s="12">
        <v>70307057</v>
      </c>
      <c r="M28" s="12">
        <v>70307057</v>
      </c>
      <c r="N28" s="12">
        <v>70307057</v>
      </c>
      <c r="O28" s="12">
        <v>70307057</v>
      </c>
      <c r="P28" s="32"/>
      <c r="Q28" s="12">
        <v>29684212</v>
      </c>
      <c r="R28" s="12">
        <v>27789350.600000001</v>
      </c>
      <c r="S28" s="12">
        <v>31813148</v>
      </c>
      <c r="T28" s="12">
        <v>30768952.699999999</v>
      </c>
      <c r="V28" s="31">
        <f t="shared" si="6"/>
        <v>2.3685000295780125</v>
      </c>
      <c r="W28" s="31">
        <f t="shared" si="7"/>
        <v>2.5299999993522699</v>
      </c>
      <c r="X28" s="31">
        <f t="shared" si="8"/>
        <v>2.2099999974853164</v>
      </c>
      <c r="Y28" s="31">
        <f t="shared" si="9"/>
        <v>2.2850000026162736</v>
      </c>
      <c r="AA28" s="35">
        <v>0.85385500000000003</v>
      </c>
      <c r="AB28" s="35">
        <v>0.82217499999999999</v>
      </c>
      <c r="AC28" s="35">
        <v>0.82217499999999999</v>
      </c>
      <c r="AD28" s="35">
        <v>0.85385500000000003</v>
      </c>
    </row>
    <row r="29" spans="1:30" x14ac:dyDescent="0.25">
      <c r="A29">
        <v>2040</v>
      </c>
      <c r="B29" s="33">
        <v>0.93977016000000002</v>
      </c>
      <c r="C29" s="33">
        <v>0.30487248</v>
      </c>
      <c r="D29" s="33">
        <v>2.8038395999999999</v>
      </c>
      <c r="E29" s="33">
        <v>2.1420921599999998</v>
      </c>
      <c r="F29" s="32"/>
      <c r="G29" s="33">
        <v>1.5845</v>
      </c>
      <c r="H29" s="33">
        <v>1.3345</v>
      </c>
      <c r="I29" s="33">
        <v>2.3344999999999998</v>
      </c>
      <c r="J29" s="33">
        <v>2.0844999999999998</v>
      </c>
      <c r="K29" s="32"/>
      <c r="L29" s="12">
        <v>70418383</v>
      </c>
      <c r="M29" s="12">
        <v>70418383</v>
      </c>
      <c r="N29" s="12">
        <v>70418383</v>
      </c>
      <c r="O29" s="12">
        <v>70418383</v>
      </c>
      <c r="P29" s="32"/>
      <c r="Q29" s="12">
        <v>29731214</v>
      </c>
      <c r="R29" s="12">
        <v>27723772.800000001</v>
      </c>
      <c r="S29" s="12">
        <v>32008355.899999999</v>
      </c>
      <c r="T29" s="12">
        <v>30885255.699999999</v>
      </c>
      <c r="V29" s="31">
        <f t="shared" si="6"/>
        <v>2.3685000888292014</v>
      </c>
      <c r="W29" s="31">
        <f t="shared" si="7"/>
        <v>2.5400000031741712</v>
      </c>
      <c r="X29" s="31">
        <f t="shared" si="8"/>
        <v>2.2000000006248368</v>
      </c>
      <c r="Y29" s="31">
        <f t="shared" si="9"/>
        <v>2.2800000001295118</v>
      </c>
      <c r="AA29" s="35">
        <v>0.85509599999999997</v>
      </c>
      <c r="AB29" s="35">
        <v>0.82183200000000001</v>
      </c>
      <c r="AC29" s="35">
        <v>0.82183200000000001</v>
      </c>
      <c r="AD29" s="35">
        <v>0.85509599999999997</v>
      </c>
    </row>
    <row r="30" spans="1:30" x14ac:dyDescent="0.25">
      <c r="A30">
        <v>2041</v>
      </c>
      <c r="B30" s="33">
        <v>0.91059128</v>
      </c>
      <c r="C30" s="33">
        <v>0.27569537999999999</v>
      </c>
      <c r="D30" s="33">
        <v>2.7746554899999998</v>
      </c>
      <c r="E30" s="33">
        <v>2.1129099099999999</v>
      </c>
      <c r="F30" s="32"/>
      <c r="G30" s="33">
        <v>1.5845</v>
      </c>
      <c r="H30" s="33">
        <v>1.3345</v>
      </c>
      <c r="I30" s="33">
        <v>2.3344999999999998</v>
      </c>
      <c r="J30" s="33">
        <v>2.0844999999999998</v>
      </c>
      <c r="K30" s="32"/>
      <c r="L30" s="12">
        <v>70530083</v>
      </c>
      <c r="M30" s="12">
        <v>70530083</v>
      </c>
      <c r="N30" s="12">
        <v>70530083</v>
      </c>
      <c r="O30" s="12">
        <v>70530083</v>
      </c>
      <c r="P30" s="32"/>
      <c r="Q30" s="12">
        <v>29778376</v>
      </c>
      <c r="R30" s="12">
        <v>27658856.100000001</v>
      </c>
      <c r="S30" s="12">
        <v>32205517.399999999</v>
      </c>
      <c r="T30" s="12">
        <v>31002234.300000001</v>
      </c>
      <c r="V30" s="31">
        <f t="shared" si="6"/>
        <v>2.3684999813287333</v>
      </c>
      <c r="W30" s="31">
        <f t="shared" si="7"/>
        <v>2.5499999980114865</v>
      </c>
      <c r="X30" s="31">
        <f t="shared" si="8"/>
        <v>2.1899999967086385</v>
      </c>
      <c r="Y30" s="31">
        <f t="shared" si="9"/>
        <v>2.2749999989516883</v>
      </c>
      <c r="AA30" s="35">
        <v>0.85633700000000001</v>
      </c>
      <c r="AB30" s="35">
        <v>0.82148900000000002</v>
      </c>
      <c r="AC30" s="35">
        <v>0.82148900000000002</v>
      </c>
      <c r="AD30" s="35">
        <v>0.85633700000000001</v>
      </c>
    </row>
    <row r="31" spans="1:30" x14ac:dyDescent="0.25">
      <c r="A31">
        <v>2042</v>
      </c>
      <c r="B31" s="33">
        <v>0.87498419000000005</v>
      </c>
      <c r="C31" s="33">
        <v>0.24008452999999999</v>
      </c>
      <c r="D31" s="33">
        <v>2.7390594300000002</v>
      </c>
      <c r="E31" s="33">
        <v>2.0773099300000002</v>
      </c>
      <c r="F31" s="32"/>
      <c r="G31" s="33">
        <v>1.5845</v>
      </c>
      <c r="H31" s="33">
        <v>1.3345</v>
      </c>
      <c r="I31" s="33">
        <v>2.3344999999999998</v>
      </c>
      <c r="J31" s="33">
        <v>2.0844999999999998</v>
      </c>
      <c r="K31" s="32"/>
      <c r="L31" s="12">
        <v>70641542</v>
      </c>
      <c r="M31" s="12">
        <v>70641542</v>
      </c>
      <c r="N31" s="12">
        <v>70641542</v>
      </c>
      <c r="O31" s="12">
        <v>70641542</v>
      </c>
      <c r="P31" s="32"/>
      <c r="Q31" s="12">
        <v>29825434</v>
      </c>
      <c r="R31" s="12">
        <v>27594352.300000001</v>
      </c>
      <c r="S31" s="12">
        <v>32404377.100000001</v>
      </c>
      <c r="T31" s="12">
        <v>31119622</v>
      </c>
      <c r="V31" s="31">
        <f t="shared" si="6"/>
        <v>2.368500052673165</v>
      </c>
      <c r="W31" s="31">
        <f t="shared" si="7"/>
        <v>2.5600000040588013</v>
      </c>
      <c r="X31" s="31">
        <f t="shared" si="8"/>
        <v>2.1799999975929176</v>
      </c>
      <c r="Y31" s="31">
        <f t="shared" si="9"/>
        <v>2.270000001928044</v>
      </c>
      <c r="AA31" s="35">
        <v>0.85757799999999995</v>
      </c>
      <c r="AB31" s="35">
        <v>0.82114600000000004</v>
      </c>
      <c r="AC31" s="35">
        <v>0.82114600000000004</v>
      </c>
      <c r="AD31" s="35">
        <v>0.85757799999999995</v>
      </c>
    </row>
    <row r="32" spans="1:30" x14ac:dyDescent="0.25">
      <c r="A32">
        <v>2043</v>
      </c>
      <c r="B32" s="33">
        <v>0.83811762999999995</v>
      </c>
      <c r="C32" s="33">
        <v>0.20321028999999999</v>
      </c>
      <c r="D32" s="33">
        <v>2.7022154</v>
      </c>
      <c r="E32" s="33">
        <v>2.0404578999999998</v>
      </c>
      <c r="F32" s="32"/>
      <c r="G32" s="33">
        <v>1.5845</v>
      </c>
      <c r="H32" s="33">
        <v>1.3345</v>
      </c>
      <c r="I32" s="33">
        <v>2.3344999999999998</v>
      </c>
      <c r="J32" s="33">
        <v>2.0844999999999998</v>
      </c>
      <c r="K32" s="32"/>
      <c r="L32" s="12">
        <v>70752322</v>
      </c>
      <c r="M32" s="12">
        <v>70752322</v>
      </c>
      <c r="N32" s="12">
        <v>70752322</v>
      </c>
      <c r="O32" s="12">
        <v>70752322</v>
      </c>
      <c r="P32" s="32"/>
      <c r="Q32" s="12">
        <v>29872206</v>
      </c>
      <c r="R32" s="12">
        <v>27530086.399999999</v>
      </c>
      <c r="S32" s="12">
        <v>32604756.699999999</v>
      </c>
      <c r="T32" s="12">
        <v>31237228.300000001</v>
      </c>
      <c r="V32" s="31">
        <f t="shared" si="6"/>
        <v>2.3685000699312262</v>
      </c>
      <c r="W32" s="31">
        <f t="shared" si="7"/>
        <v>2.5699999982564532</v>
      </c>
      <c r="X32" s="31">
        <f t="shared" si="8"/>
        <v>2.1699999988038554</v>
      </c>
      <c r="Y32" s="31">
        <f t="shared" si="9"/>
        <v>2.2649999968146983</v>
      </c>
      <c r="AA32" s="35">
        <v>0.85881799999999997</v>
      </c>
      <c r="AB32" s="35">
        <v>0.82080200000000003</v>
      </c>
      <c r="AC32" s="35">
        <v>0.82080200000000003</v>
      </c>
      <c r="AD32" s="35">
        <v>0.85881799999999997</v>
      </c>
    </row>
    <row r="33" spans="1:30" x14ac:dyDescent="0.25">
      <c r="A33">
        <v>2044</v>
      </c>
      <c r="B33" s="33">
        <v>0.80717090000000002</v>
      </c>
      <c r="C33" s="33">
        <v>0.17225055</v>
      </c>
      <c r="D33" s="33">
        <v>2.6713068600000001</v>
      </c>
      <c r="E33" s="33">
        <v>2.0095358000000001</v>
      </c>
      <c r="F33" s="32"/>
      <c r="G33" s="33">
        <v>1.5845</v>
      </c>
      <c r="H33" s="33">
        <v>1.3345</v>
      </c>
      <c r="I33" s="33">
        <v>2.3344999999999998</v>
      </c>
      <c r="J33" s="33">
        <v>2.0844999999999998</v>
      </c>
      <c r="K33" s="32"/>
      <c r="L33" s="12">
        <v>70861824</v>
      </c>
      <c r="M33" s="12">
        <v>70861824</v>
      </c>
      <c r="N33" s="12">
        <v>70861824</v>
      </c>
      <c r="O33" s="12">
        <v>70861824</v>
      </c>
      <c r="P33" s="32"/>
      <c r="Q33" s="12">
        <v>29918440</v>
      </c>
      <c r="R33" s="12">
        <v>27465823.300000001</v>
      </c>
      <c r="S33" s="12">
        <v>32806400</v>
      </c>
      <c r="T33" s="12">
        <v>31354789.399999999</v>
      </c>
      <c r="V33" s="31">
        <f t="shared" si="6"/>
        <v>2.3684999618964091</v>
      </c>
      <c r="W33" s="31">
        <f t="shared" si="7"/>
        <v>2.5799999958493869</v>
      </c>
      <c r="X33" s="31">
        <f t="shared" si="8"/>
        <v>2.16</v>
      </c>
      <c r="Y33" s="31">
        <f t="shared" si="9"/>
        <v>2.2599999985967059</v>
      </c>
      <c r="AA33" s="35">
        <v>0.86005900000000002</v>
      </c>
      <c r="AB33" s="35">
        <v>0.82045900000000005</v>
      </c>
      <c r="AC33" s="35">
        <v>0.82045900000000005</v>
      </c>
      <c r="AD33" s="35">
        <v>0.86005900000000002</v>
      </c>
    </row>
    <row r="34" spans="1:30" x14ac:dyDescent="0.25">
      <c r="A34">
        <v>2045</v>
      </c>
      <c r="B34" s="33">
        <v>0.78990937000000006</v>
      </c>
      <c r="C34" s="33">
        <v>0.15495993999999999</v>
      </c>
      <c r="D34" s="33">
        <v>2.6541307399999998</v>
      </c>
      <c r="E34" s="33">
        <v>1.99232936</v>
      </c>
      <c r="F34" s="32"/>
      <c r="G34" s="33">
        <v>1.5845</v>
      </c>
      <c r="H34" s="33">
        <v>1.3345</v>
      </c>
      <c r="I34" s="33">
        <v>2.3344999999999998</v>
      </c>
      <c r="J34" s="33">
        <v>2.0844999999999998</v>
      </c>
      <c r="K34" s="32"/>
      <c r="L34" s="12">
        <v>70968244</v>
      </c>
      <c r="M34" s="12">
        <v>70968244</v>
      </c>
      <c r="N34" s="12">
        <v>70968244</v>
      </c>
      <c r="O34" s="12">
        <v>70968244</v>
      </c>
      <c r="P34" s="32"/>
      <c r="Q34" s="12">
        <v>29963370</v>
      </c>
      <c r="R34" s="12">
        <v>27400866.399999999</v>
      </c>
      <c r="S34" s="12">
        <v>33008485.600000001</v>
      </c>
      <c r="T34" s="12">
        <v>31471505.100000001</v>
      </c>
      <c r="V34" s="31">
        <f t="shared" si="6"/>
        <v>2.3685000719211491</v>
      </c>
      <c r="W34" s="31">
        <f t="shared" si="7"/>
        <v>2.590000000875885</v>
      </c>
      <c r="X34" s="31">
        <f t="shared" si="8"/>
        <v>2.1499999987881901</v>
      </c>
      <c r="Y34" s="31">
        <f t="shared" si="9"/>
        <v>2.2549999999841126</v>
      </c>
      <c r="AA34" s="35">
        <v>0.86129999999999995</v>
      </c>
      <c r="AB34" s="35">
        <v>0.82011599999999996</v>
      </c>
      <c r="AC34" s="35">
        <v>0.82011599999999996</v>
      </c>
      <c r="AD34" s="35">
        <v>0.86129999999999995</v>
      </c>
    </row>
    <row r="35" spans="1:30" x14ac:dyDescent="0.25">
      <c r="A35">
        <v>2046</v>
      </c>
      <c r="B35" s="33">
        <v>0.78357796999999996</v>
      </c>
      <c r="C35" s="33">
        <v>0.14858228000000001</v>
      </c>
      <c r="D35" s="33">
        <v>2.64793513</v>
      </c>
      <c r="E35" s="33">
        <v>1.9860855399999999</v>
      </c>
      <c r="F35" s="32"/>
      <c r="G35" s="33">
        <v>1.5845</v>
      </c>
      <c r="H35" s="33">
        <v>1.3345</v>
      </c>
      <c r="I35" s="33">
        <v>2.3344999999999998</v>
      </c>
      <c r="J35" s="33">
        <v>2.0844999999999998</v>
      </c>
      <c r="K35" s="32"/>
      <c r="L35" s="12">
        <v>71069647</v>
      </c>
      <c r="M35" s="12">
        <v>71069647</v>
      </c>
      <c r="N35" s="12">
        <v>71069647</v>
      </c>
      <c r="O35" s="12">
        <v>71069647</v>
      </c>
      <c r="P35" s="32"/>
      <c r="Q35" s="12">
        <v>30006184</v>
      </c>
      <c r="R35" s="12">
        <v>27334479.600000001</v>
      </c>
      <c r="S35" s="12">
        <v>33210115.399999999</v>
      </c>
      <c r="T35" s="12">
        <v>31586509.800000001</v>
      </c>
      <c r="V35" s="31">
        <f t="shared" si="6"/>
        <v>2.368500006531987</v>
      </c>
      <c r="W35" s="31">
        <f t="shared" si="7"/>
        <v>2.6000000014633531</v>
      </c>
      <c r="X35" s="31">
        <f t="shared" si="8"/>
        <v>2.1400000013248976</v>
      </c>
      <c r="Y35" s="31">
        <f t="shared" si="9"/>
        <v>2.2499999984170458</v>
      </c>
      <c r="AA35" s="35">
        <v>0.862541</v>
      </c>
      <c r="AB35" s="35">
        <v>0.81977299999999997</v>
      </c>
      <c r="AC35" s="35">
        <v>0.81977299999999997</v>
      </c>
      <c r="AD35" s="35">
        <v>0.862541</v>
      </c>
    </row>
    <row r="36" spans="1:30" x14ac:dyDescent="0.25">
      <c r="A36">
        <v>2047</v>
      </c>
      <c r="B36" s="33">
        <v>0.76465495999999999</v>
      </c>
      <c r="C36" s="33">
        <v>0.12960336</v>
      </c>
      <c r="D36" s="33">
        <v>2.6291762699999999</v>
      </c>
      <c r="E36" s="33">
        <v>1.96726841</v>
      </c>
      <c r="F36" s="32"/>
      <c r="G36" s="33">
        <v>1.5845</v>
      </c>
      <c r="H36" s="33">
        <v>1.3345</v>
      </c>
      <c r="I36" s="33">
        <v>2.3344999999999998</v>
      </c>
      <c r="J36" s="33">
        <v>2.0844999999999998</v>
      </c>
      <c r="K36" s="32"/>
      <c r="L36" s="12">
        <v>71164929</v>
      </c>
      <c r="M36" s="12">
        <v>71164929</v>
      </c>
      <c r="N36" s="12">
        <v>71164929</v>
      </c>
      <c r="O36" s="12">
        <v>71164929</v>
      </c>
      <c r="P36" s="32"/>
      <c r="Q36" s="12">
        <v>30046412</v>
      </c>
      <c r="R36" s="12">
        <v>27266256.300000001</v>
      </c>
      <c r="S36" s="12">
        <v>33410764.800000001</v>
      </c>
      <c r="T36" s="12">
        <v>31699300.199999999</v>
      </c>
      <c r="V36" s="31">
        <f t="shared" si="6"/>
        <v>2.3685000724878567</v>
      </c>
      <c r="W36" s="31">
        <f t="shared" si="7"/>
        <v>2.6100000020904961</v>
      </c>
      <c r="X36" s="31">
        <f t="shared" si="8"/>
        <v>2.1299999992816687</v>
      </c>
      <c r="Y36" s="31">
        <f t="shared" si="9"/>
        <v>2.2450000016088683</v>
      </c>
      <c r="AA36" s="35">
        <v>0.86378200000000005</v>
      </c>
      <c r="AB36" s="35">
        <v>0.81942999999999999</v>
      </c>
      <c r="AC36" s="35">
        <v>0.81942999999999999</v>
      </c>
      <c r="AD36" s="35">
        <v>0.86378200000000005</v>
      </c>
    </row>
    <row r="37" spans="1:30" x14ac:dyDescent="0.25">
      <c r="A37">
        <v>2048</v>
      </c>
      <c r="B37" s="33">
        <v>0.74757982000000001</v>
      </c>
      <c r="C37" s="33">
        <v>0.11246109</v>
      </c>
      <c r="D37" s="33">
        <v>2.6122982399999999</v>
      </c>
      <c r="E37" s="33">
        <v>1.95032041</v>
      </c>
      <c r="F37" s="32"/>
      <c r="G37" s="33">
        <v>1.5845</v>
      </c>
      <c r="H37" s="33">
        <v>1.3345</v>
      </c>
      <c r="I37" s="33">
        <v>2.3344999999999998</v>
      </c>
      <c r="J37" s="33">
        <v>2.0844999999999998</v>
      </c>
      <c r="K37" s="32"/>
      <c r="L37" s="12">
        <v>71252806</v>
      </c>
      <c r="M37" s="12">
        <v>71252806</v>
      </c>
      <c r="N37" s="12">
        <v>71252806</v>
      </c>
      <c r="O37" s="12">
        <v>71252806</v>
      </c>
      <c r="P37" s="32"/>
      <c r="Q37" s="12">
        <v>30083514</v>
      </c>
      <c r="R37" s="12">
        <v>27195727.5</v>
      </c>
      <c r="S37" s="12">
        <v>33609814.200000003</v>
      </c>
      <c r="T37" s="12">
        <v>31809288.399999999</v>
      </c>
      <c r="V37" s="31">
        <f t="shared" si="6"/>
        <v>2.3685001027473054</v>
      </c>
      <c r="W37" s="31">
        <f t="shared" si="7"/>
        <v>2.6199999981614761</v>
      </c>
      <c r="X37" s="31">
        <f t="shared" si="8"/>
        <v>2.1199999969056655</v>
      </c>
      <c r="Y37" s="31">
        <f t="shared" si="9"/>
        <v>2.2399999994970026</v>
      </c>
      <c r="AA37" s="35">
        <v>0.86502199999999996</v>
      </c>
      <c r="AB37" s="35">
        <v>0.81908599999999998</v>
      </c>
      <c r="AC37" s="35">
        <v>0.81908599999999998</v>
      </c>
      <c r="AD37" s="35">
        <v>0.86502199999999996</v>
      </c>
    </row>
    <row r="38" spans="1:30" x14ac:dyDescent="0.25">
      <c r="A38">
        <v>2049</v>
      </c>
      <c r="B38" s="33">
        <v>0.73018444999999998</v>
      </c>
      <c r="C38" s="33">
        <v>9.4987950000000002E-2</v>
      </c>
      <c r="D38" s="33">
        <v>2.5951312</v>
      </c>
      <c r="E38" s="33">
        <v>1.93307231</v>
      </c>
      <c r="F38" s="32"/>
      <c r="G38" s="33">
        <v>1.5845</v>
      </c>
      <c r="H38" s="33">
        <v>1.3345</v>
      </c>
      <c r="I38" s="33">
        <v>2.3344999999999998</v>
      </c>
      <c r="J38" s="33">
        <v>2.0844999999999998</v>
      </c>
      <c r="K38" s="32"/>
      <c r="L38" s="12">
        <v>71332057</v>
      </c>
      <c r="M38" s="12">
        <v>71332057</v>
      </c>
      <c r="N38" s="12">
        <v>71332057</v>
      </c>
      <c r="O38" s="12">
        <v>71332057</v>
      </c>
      <c r="P38" s="32"/>
      <c r="Q38" s="12">
        <v>30116976</v>
      </c>
      <c r="R38" s="12">
        <v>27225976</v>
      </c>
      <c r="S38" s="12">
        <v>33647196.700000003</v>
      </c>
      <c r="T38" s="12">
        <v>31915909.199999999</v>
      </c>
      <c r="V38" s="31">
        <f t="shared" si="6"/>
        <v>2.3684999782182645</v>
      </c>
      <c r="W38" s="31">
        <f t="shared" si="7"/>
        <v>2.6199999955924445</v>
      </c>
      <c r="X38" s="31">
        <f t="shared" si="8"/>
        <v>2.1199999998811192</v>
      </c>
      <c r="Y38" s="31">
        <f t="shared" si="9"/>
        <v>2.2349999980573951</v>
      </c>
      <c r="AA38" s="35">
        <v>0.86626300000000001</v>
      </c>
      <c r="AB38" s="35">
        <v>0.818743</v>
      </c>
      <c r="AC38" s="35">
        <v>0.818743</v>
      </c>
      <c r="AD38" s="35">
        <v>0.86626300000000001</v>
      </c>
    </row>
    <row r="39" spans="1:30" x14ac:dyDescent="0.25">
      <c r="A39">
        <v>2050</v>
      </c>
      <c r="B39" s="33">
        <v>0.72710114000000003</v>
      </c>
      <c r="C39" s="33">
        <v>9.1818399999999994E-2</v>
      </c>
      <c r="D39" s="33">
        <v>2.5923010999999998</v>
      </c>
      <c r="E39" s="33">
        <v>1.9301523199999999</v>
      </c>
      <c r="F39" s="32"/>
      <c r="G39" s="33">
        <v>1.5845</v>
      </c>
      <c r="H39" s="33">
        <v>1.3345</v>
      </c>
      <c r="I39" s="33">
        <v>2.3344999999999998</v>
      </c>
      <c r="J39" s="33">
        <v>2.0844999999999998</v>
      </c>
      <c r="K39" s="32"/>
      <c r="L39" s="12">
        <v>71401702</v>
      </c>
      <c r="M39" s="12">
        <v>71401702</v>
      </c>
      <c r="N39" s="12">
        <v>71401702</v>
      </c>
      <c r="O39" s="12">
        <v>71401702</v>
      </c>
      <c r="P39" s="32"/>
      <c r="Q39" s="12">
        <v>30146380</v>
      </c>
      <c r="R39" s="12">
        <v>27252558</v>
      </c>
      <c r="S39" s="12">
        <v>33680048.100000001</v>
      </c>
      <c r="T39" s="12">
        <v>32018700.399999999</v>
      </c>
      <c r="V39" s="31">
        <f>L39/Q39</f>
        <v>2.3685000321763341</v>
      </c>
      <c r="W39" s="31">
        <f t="shared" si="7"/>
        <v>2.6200000014677522</v>
      </c>
      <c r="X39" s="31">
        <f t="shared" si="8"/>
        <v>2.1200000008313524</v>
      </c>
      <c r="Y39" s="31">
        <f t="shared" si="9"/>
        <v>2.2300000033730289</v>
      </c>
      <c r="AA39" s="35">
        <v>0.86750400000000005</v>
      </c>
      <c r="AB39" s="35">
        <v>0.81840000000000002</v>
      </c>
      <c r="AC39" s="35">
        <v>0.81840000000000002</v>
      </c>
      <c r="AD39" s="35">
        <v>0.86750400000000005</v>
      </c>
    </row>
    <row r="41" spans="1:30" x14ac:dyDescent="0.25">
      <c r="A41" s="16" t="s">
        <v>15</v>
      </c>
    </row>
    <row r="43" spans="1:30" x14ac:dyDescent="0.25">
      <c r="B43" s="30" t="s">
        <v>16</v>
      </c>
      <c r="G43" s="30" t="s">
        <v>17</v>
      </c>
    </row>
    <row r="44" spans="1:30" x14ac:dyDescent="0.25">
      <c r="A44" t="s">
        <v>10</v>
      </c>
      <c r="B44" t="s">
        <v>11</v>
      </c>
      <c r="C44" t="s">
        <v>12</v>
      </c>
      <c r="D44" t="s">
        <v>13</v>
      </c>
      <c r="E44" t="s">
        <v>14</v>
      </c>
      <c r="G44" t="str">
        <f>B44</f>
        <v>Self Preservation</v>
      </c>
      <c r="H44" t="str">
        <f t="shared" ref="H44" si="10">C44</f>
        <v>Slow Lane</v>
      </c>
      <c r="I44" t="str">
        <f t="shared" ref="I44" si="11">D44</f>
        <v>Atomised</v>
      </c>
      <c r="J44" t="str">
        <f t="shared" ref="J44" si="12">E44</f>
        <v>Metropolitan</v>
      </c>
    </row>
    <row r="45" spans="1:30" x14ac:dyDescent="0.25">
      <c r="A45">
        <v>2015</v>
      </c>
      <c r="B45" s="36"/>
      <c r="C45" s="36"/>
      <c r="D45" s="36"/>
      <c r="E45" s="36"/>
    </row>
    <row r="46" spans="1:30" x14ac:dyDescent="0.25">
      <c r="A46">
        <v>2016</v>
      </c>
      <c r="B46" s="33"/>
      <c r="C46" s="33"/>
      <c r="D46" s="33"/>
      <c r="E46" s="33"/>
    </row>
    <row r="47" spans="1:30" x14ac:dyDescent="0.25">
      <c r="A47">
        <v>2017</v>
      </c>
      <c r="B47" s="33"/>
      <c r="C47" s="33"/>
      <c r="D47" s="33"/>
      <c r="E47" s="33"/>
    </row>
    <row r="48" spans="1:30" x14ac:dyDescent="0.25">
      <c r="A48">
        <v>2018</v>
      </c>
      <c r="B48" s="33"/>
      <c r="C48" s="33"/>
      <c r="D48" s="33"/>
      <c r="E48" s="33"/>
    </row>
    <row r="49" spans="1:10" x14ac:dyDescent="0.25">
      <c r="A49">
        <v>2019</v>
      </c>
      <c r="B49" s="33"/>
      <c r="C49" s="33"/>
      <c r="D49" s="33"/>
      <c r="E49" s="33"/>
    </row>
    <row r="50" spans="1:10" x14ac:dyDescent="0.25">
      <c r="A50">
        <v>2020</v>
      </c>
      <c r="B50" s="33"/>
      <c r="C50" s="33"/>
      <c r="D50" s="33"/>
      <c r="E50" s="33"/>
    </row>
    <row r="51" spans="1:10" x14ac:dyDescent="0.25">
      <c r="A51">
        <v>2021</v>
      </c>
      <c r="B51" s="33"/>
      <c r="C51" s="33"/>
      <c r="D51" s="33"/>
      <c r="E51" s="33"/>
    </row>
    <row r="52" spans="1:10" x14ac:dyDescent="0.25">
      <c r="A52">
        <v>2022</v>
      </c>
      <c r="B52" s="33"/>
      <c r="C52" s="33"/>
      <c r="D52" s="33"/>
      <c r="E52" s="33"/>
    </row>
    <row r="53" spans="1:10" x14ac:dyDescent="0.25">
      <c r="A53">
        <v>2023</v>
      </c>
      <c r="B53" s="37">
        <f>B12/100</f>
        <v>7.9125297000000004E-3</v>
      </c>
      <c r="C53" s="37">
        <f t="shared" ref="C53:E53" si="13">C12/100</f>
        <v>1.5107849000000001E-3</v>
      </c>
      <c r="D53" s="37">
        <f t="shared" si="13"/>
        <v>2.7066831200000002E-2</v>
      </c>
      <c r="E53" s="37">
        <f t="shared" si="13"/>
        <v>2.01148396E-2</v>
      </c>
      <c r="G53" s="37">
        <f>G12/100</f>
        <v>-1.9828971E-3</v>
      </c>
      <c r="H53" s="37">
        <f t="shared" ref="H53:J53" si="14">H12/100</f>
        <v>-4.4828971E-3</v>
      </c>
      <c r="I53" s="37">
        <f t="shared" si="14"/>
        <v>5.5171028800000002E-3</v>
      </c>
      <c r="J53" s="37">
        <f t="shared" si="14"/>
        <v>3.0171028799999998E-3</v>
      </c>
    </row>
    <row r="54" spans="1:10" x14ac:dyDescent="0.25">
      <c r="A54">
        <v>2024</v>
      </c>
      <c r="B54" s="37">
        <f>(1+B53)*(1+B12/100)-1</f>
        <v>1.5887667526253368E-2</v>
      </c>
      <c r="C54" s="37">
        <f t="shared" ref="C54:E54" si="15">(1+C53)*(1+C12/100)-1</f>
        <v>3.0238522710139826E-3</v>
      </c>
      <c r="D54" s="37">
        <f t="shared" si="15"/>
        <v>5.4866275751209281E-2</v>
      </c>
      <c r="E54" s="37">
        <f t="shared" si="15"/>
        <v>4.0634285972133588E-2</v>
      </c>
      <c r="G54" s="37">
        <f>(1+G53)*(1+G12/100)-1</f>
        <v>-3.961862319090792E-3</v>
      </c>
      <c r="H54" s="37">
        <f t="shared" ref="H54:H80" si="16">(1+H53)*(1+H12/100)-1</f>
        <v>-8.9456978335908932E-3</v>
      </c>
      <c r="I54" s="37">
        <f t="shared" ref="I54:I80" si="17">(1+I53)*(1+I12/100)-1</f>
        <v>1.1064644184188621E-2</v>
      </c>
      <c r="J54" s="37">
        <f t="shared" ref="J54:J80" si="18">(1+J53)*(1+J12/100)-1</f>
        <v>6.0433086697881944E-3</v>
      </c>
    </row>
    <row r="55" spans="1:10" x14ac:dyDescent="0.25">
      <c r="A55">
        <v>2025</v>
      </c>
      <c r="B55" s="37">
        <f>(1+B54)*(1+B13/100)-1</f>
        <v>2.7233958609555353E-2</v>
      </c>
      <c r="C55" s="37">
        <f t="shared" ref="C55:E55" si="19">(1+C54)*(1+C13/100)-1</f>
        <v>6.9106402111409615E-3</v>
      </c>
      <c r="D55" s="37">
        <f t="shared" si="19"/>
        <v>8.8580445920079409E-2</v>
      </c>
      <c r="E55" s="37">
        <f t="shared" si="19"/>
        <v>6.6112902038994559E-2</v>
      </c>
      <c r="G55" s="37">
        <f>(1+G54)*(1+G13/100)-1</f>
        <v>4.3895819897583621E-3</v>
      </c>
      <c r="H55" s="37">
        <f t="shared" si="16"/>
        <v>-3.1136770623411136E-3</v>
      </c>
      <c r="I55" s="37">
        <f t="shared" si="17"/>
        <v>2.7125065520371638E-2</v>
      </c>
      <c r="J55" s="37">
        <f t="shared" si="18"/>
        <v>1.9508859510886545E-2</v>
      </c>
    </row>
    <row r="56" spans="1:10" x14ac:dyDescent="0.25">
      <c r="A56">
        <v>2026</v>
      </c>
      <c r="B56" s="37">
        <f t="shared" ref="B56:B80" si="20">(1+B55)*(1+B14/100)-1</f>
        <v>3.5560478657042704E-2</v>
      </c>
      <c r="C56" s="37">
        <f t="shared" ref="C56:C80" si="21">(1+C55)*(1+C14/100)-1</f>
        <v>8.1270114234608393E-3</v>
      </c>
      <c r="D56" s="37">
        <f t="shared" ref="D56:D80" si="22">(1+D55)*(1+D14/100)-1</f>
        <v>0.1188995237293089</v>
      </c>
      <c r="E56" s="37">
        <f t="shared" ref="E56:E80" si="23">(1+E55)*(1+E14/100)-1</f>
        <v>8.8327216937367004E-2</v>
      </c>
      <c r="G56" s="37">
        <f t="shared" ref="G56:G80" si="24">(1+G55)*(1+G14/100)-1</f>
        <v>1.2147606693627022E-2</v>
      </c>
      <c r="H56" s="37">
        <f t="shared" si="16"/>
        <v>2.0941757680019712E-3</v>
      </c>
      <c r="I56" s="37">
        <f t="shared" si="17"/>
        <v>4.2762139797092757E-2</v>
      </c>
      <c r="J56" s="37">
        <f t="shared" si="18"/>
        <v>3.2481211611832927E-2</v>
      </c>
    </row>
    <row r="57" spans="1:10" x14ac:dyDescent="0.25">
      <c r="A57">
        <v>2027</v>
      </c>
      <c r="B57" s="37">
        <f t="shared" si="20"/>
        <v>4.294869669741086E-2</v>
      </c>
      <c r="C57" s="37">
        <f t="shared" si="21"/>
        <v>8.6132137412857634E-3</v>
      </c>
      <c r="D57" s="37">
        <f t="shared" si="22"/>
        <v>0.1490388565280425</v>
      </c>
      <c r="E57" s="37">
        <f t="shared" si="23"/>
        <v>0.11008000286110331</v>
      </c>
      <c r="G57" s="37">
        <f t="shared" si="24"/>
        <v>2.2381975376674523E-2</v>
      </c>
      <c r="H57" s="37">
        <f t="shared" si="16"/>
        <v>9.7216533658104343E-3</v>
      </c>
      <c r="I57" s="37">
        <f t="shared" si="17"/>
        <v>6.1126784534261791E-2</v>
      </c>
      <c r="J57" s="37">
        <f t="shared" si="18"/>
        <v>4.8083590365646689E-2</v>
      </c>
    </row>
    <row r="58" spans="1:10" x14ac:dyDescent="0.25">
      <c r="A58">
        <v>2028</v>
      </c>
      <c r="B58" s="37">
        <f t="shared" si="20"/>
        <v>5.4314052192623308E-2</v>
      </c>
      <c r="C58" s="37">
        <f t="shared" si="21"/>
        <v>1.320833097935914E-2</v>
      </c>
      <c r="D58" s="37">
        <f t="shared" si="22"/>
        <v>0.18295381077643236</v>
      </c>
      <c r="E58" s="37">
        <f t="shared" si="23"/>
        <v>0.1355078295407206</v>
      </c>
      <c r="G58" s="37">
        <f t="shared" si="24"/>
        <v>3.7305235611683862E-2</v>
      </c>
      <c r="H58" s="37">
        <f t="shared" si="16"/>
        <v>2.1935812312743552E-2</v>
      </c>
      <c r="I58" s="37">
        <f t="shared" si="17"/>
        <v>8.4574036599558422E-2</v>
      </c>
      <c r="J58" s="37">
        <f t="shared" si="18"/>
        <v>6.8622423727534132E-2</v>
      </c>
    </row>
    <row r="59" spans="1:10" x14ac:dyDescent="0.25">
      <c r="A59">
        <v>2029</v>
      </c>
      <c r="B59" s="37">
        <f t="shared" si="20"/>
        <v>6.6048670072853088E-2</v>
      </c>
      <c r="C59" s="37">
        <f t="shared" si="21"/>
        <v>1.8059166475510091E-2</v>
      </c>
      <c r="D59" s="37">
        <f t="shared" si="22"/>
        <v>0.21814877941061783</v>
      </c>
      <c r="E59" s="37">
        <f t="shared" si="23"/>
        <v>0.16178467038784583</v>
      </c>
      <c r="G59" s="37">
        <f t="shared" si="24"/>
        <v>5.2446324115779985E-2</v>
      </c>
      <c r="H59" s="37">
        <f t="shared" si="16"/>
        <v>3.4297720570868995E-2</v>
      </c>
      <c r="I59" s="37">
        <f t="shared" si="17"/>
        <v>0.10853939228586107</v>
      </c>
      <c r="J59" s="37">
        <f t="shared" si="18"/>
        <v>8.9563747577532604E-2</v>
      </c>
    </row>
    <row r="60" spans="1:10" x14ac:dyDescent="0.25">
      <c r="A60">
        <v>2030</v>
      </c>
      <c r="B60" s="37">
        <f t="shared" si="20"/>
        <v>7.7597414004049403E-2</v>
      </c>
      <c r="C60" s="37">
        <f t="shared" si="21"/>
        <v>2.2629942439386763E-2</v>
      </c>
      <c r="D60" s="37">
        <f t="shared" si="22"/>
        <v>0.25403290943348278</v>
      </c>
      <c r="E60" s="37">
        <f t="shared" si="23"/>
        <v>0.18832694865532429</v>
      </c>
      <c r="G60" s="37">
        <f t="shared" si="24"/>
        <v>6.7808420432444949E-2</v>
      </c>
      <c r="H60" s="37">
        <f t="shared" si="16"/>
        <v>4.6809165398650876E-2</v>
      </c>
      <c r="I60" s="37">
        <f t="shared" si="17"/>
        <v>0.13303429990111426</v>
      </c>
      <c r="J60" s="37">
        <f t="shared" si="18"/>
        <v>0.1109154493447948</v>
      </c>
    </row>
    <row r="61" spans="1:10" x14ac:dyDescent="0.25">
      <c r="A61">
        <v>2031</v>
      </c>
      <c r="B61" s="37">
        <f t="shared" si="20"/>
        <v>8.8874120937961543E-2</v>
      </c>
      <c r="C61" s="37">
        <f t="shared" si="21"/>
        <v>2.6843326288104707E-2</v>
      </c>
      <c r="D61" s="37">
        <f t="shared" si="22"/>
        <v>0.2905156278486356</v>
      </c>
      <c r="E61" s="37">
        <f t="shared" si="23"/>
        <v>0.21503991328228844</v>
      </c>
      <c r="G61" s="37">
        <f t="shared" si="24"/>
        <v>8.3394750515559668E-2</v>
      </c>
      <c r="H61" s="37">
        <f t="shared" si="16"/>
        <v>5.9471955674233135E-2</v>
      </c>
      <c r="I61" s="37">
        <f t="shared" si="17"/>
        <v>0.15807046072149045</v>
      </c>
      <c r="J61" s="37">
        <f t="shared" si="18"/>
        <v>0.13268557102495482</v>
      </c>
    </row>
    <row r="62" spans="1:10" x14ac:dyDescent="0.25">
      <c r="A62">
        <v>2032</v>
      </c>
      <c r="B62" s="37">
        <f t="shared" si="20"/>
        <v>9.9713828730138898E-2</v>
      </c>
      <c r="C62" s="37">
        <f t="shared" si="21"/>
        <v>3.0549714501864722E-2</v>
      </c>
      <c r="D62" s="37">
        <f t="shared" si="22"/>
        <v>0.32740549598103819</v>
      </c>
      <c r="E62" s="37">
        <f t="shared" si="23"/>
        <v>0.24173622385347793</v>
      </c>
      <c r="G62" s="37">
        <f t="shared" si="24"/>
        <v>9.9208587406835136E-2</v>
      </c>
      <c r="H62" s="37">
        <f t="shared" si="16"/>
        <v>7.2287922156963225E-2</v>
      </c>
      <c r="I62" s="37">
        <f t="shared" si="17"/>
        <v>0.18365983458111734</v>
      </c>
      <c r="J62" s="37">
        <f t="shared" si="18"/>
        <v>0.15488231220910009</v>
      </c>
    </row>
    <row r="63" spans="1:10" x14ac:dyDescent="0.25">
      <c r="A63">
        <v>2033</v>
      </c>
      <c r="B63" s="37">
        <f t="shared" si="20"/>
        <v>0.11046395864479841</v>
      </c>
      <c r="C63" s="37">
        <f t="shared" si="21"/>
        <v>3.4083529966159931E-2</v>
      </c>
      <c r="D63" s="37">
        <f t="shared" si="22"/>
        <v>0.36511484439945785</v>
      </c>
      <c r="E63" s="37">
        <f t="shared" si="23"/>
        <v>0.26879812108218526</v>
      </c>
      <c r="G63" s="37">
        <f t="shared" si="24"/>
        <v>0.11525325192313352</v>
      </c>
      <c r="H63" s="37">
        <f t="shared" si="16"/>
        <v>8.5258917752079721E-2</v>
      </c>
      <c r="I63" s="37">
        <f t="shared" si="17"/>
        <v>0.20981464558531981</v>
      </c>
      <c r="J63" s="37">
        <f t="shared" si="18"/>
        <v>0.17751403317209968</v>
      </c>
    </row>
    <row r="64" spans="1:10" x14ac:dyDescent="0.25">
      <c r="A64">
        <v>2034</v>
      </c>
      <c r="B64" s="37">
        <f t="shared" si="20"/>
        <v>0.12118107618116003</v>
      </c>
      <c r="C64" s="37">
        <f t="shared" si="21"/>
        <v>3.750003564538118E-2</v>
      </c>
      <c r="D64" s="37">
        <f t="shared" si="22"/>
        <v>0.40372888996538769</v>
      </c>
      <c r="E64" s="37">
        <f t="shared" si="23"/>
        <v>0.2962939266958291</v>
      </c>
      <c r="G64" s="37">
        <f t="shared" si="24"/>
        <v>0.13153211335382098</v>
      </c>
      <c r="H64" s="37">
        <f t="shared" si="16"/>
        <v>9.8386817778601365E-2</v>
      </c>
      <c r="I64" s="37">
        <f t="shared" si="17"/>
        <v>0.23654738795010433</v>
      </c>
      <c r="J64" s="37">
        <f t="shared" si="18"/>
        <v>0.20058925802145389</v>
      </c>
    </row>
    <row r="65" spans="1:10" x14ac:dyDescent="0.25">
      <c r="A65">
        <v>2035</v>
      </c>
      <c r="B65" s="37">
        <f t="shared" si="20"/>
        <v>0.13178549012213936</v>
      </c>
      <c r="C65" s="37">
        <f t="shared" si="21"/>
        <v>4.0727077208752682E-2</v>
      </c>
      <c r="D65" s="37">
        <f t="shared" si="22"/>
        <v>0.44316755502477712</v>
      </c>
      <c r="E65" s="37">
        <f t="shared" si="23"/>
        <v>0.3241374662428167</v>
      </c>
      <c r="G65" s="37">
        <f t="shared" si="24"/>
        <v>0.14804859016829908</v>
      </c>
      <c r="H65" s="37">
        <f t="shared" si="16"/>
        <v>0.1116735202404564</v>
      </c>
      <c r="I65" s="37">
        <f t="shared" si="17"/>
        <v>0.26387083197067529</v>
      </c>
      <c r="J65" s="37">
        <f t="shared" si="18"/>
        <v>0.2241166779078505</v>
      </c>
    </row>
    <row r="66" spans="1:10" x14ac:dyDescent="0.25">
      <c r="A66">
        <v>2036</v>
      </c>
      <c r="B66" s="37">
        <f t="shared" si="20"/>
        <v>0.14236970186241749</v>
      </c>
      <c r="C66" s="37">
        <f t="shared" si="21"/>
        <v>4.3852724790054864E-2</v>
      </c>
      <c r="D66" s="37">
        <f t="shared" si="22"/>
        <v>0.48356316482885164</v>
      </c>
      <c r="E66" s="37">
        <f t="shared" si="23"/>
        <v>0.35243959130421798</v>
      </c>
      <c r="G66" s="37">
        <f t="shared" si="24"/>
        <v>0.16480615073386451</v>
      </c>
      <c r="H66" s="37">
        <f t="shared" si="16"/>
        <v>0.12512094610089242</v>
      </c>
      <c r="I66" s="37">
        <f t="shared" si="17"/>
        <v>0.29179803012183614</v>
      </c>
      <c r="J66" s="37">
        <f t="shared" si="18"/>
        <v>0.24810515429863655</v>
      </c>
    </row>
    <row r="67" spans="1:10" x14ac:dyDescent="0.25">
      <c r="A67">
        <v>2037</v>
      </c>
      <c r="B67" s="37">
        <f t="shared" si="20"/>
        <v>0.15457749140007682</v>
      </c>
      <c r="C67" s="37">
        <f t="shared" si="21"/>
        <v>4.838048347913082E-2</v>
      </c>
      <c r="D67" s="37">
        <f t="shared" si="22"/>
        <v>0.52707107536747388</v>
      </c>
      <c r="E67" s="37">
        <f t="shared" si="23"/>
        <v>0.38315256421478572</v>
      </c>
      <c r="G67" s="37">
        <f t="shared" si="24"/>
        <v>0.18326250419224266</v>
      </c>
      <c r="H67" s="37">
        <f t="shared" si="16"/>
        <v>0.14013568512660868</v>
      </c>
      <c r="I67" s="37">
        <f t="shared" si="17"/>
        <v>0.32195505513503031</v>
      </c>
      <c r="J67" s="37">
        <f t="shared" si="18"/>
        <v>0.27412190623999155</v>
      </c>
    </row>
    <row r="68" spans="1:10" x14ac:dyDescent="0.25">
      <c r="A68">
        <v>2038</v>
      </c>
      <c r="B68" s="37">
        <f t="shared" si="20"/>
        <v>0.16660765752390416</v>
      </c>
      <c r="C68" s="37">
        <f t="shared" si="21"/>
        <v>5.2647982389941061E-2</v>
      </c>
      <c r="D68" s="37">
        <f t="shared" si="22"/>
        <v>0.5714481173887489</v>
      </c>
      <c r="E68" s="37">
        <f t="shared" si="23"/>
        <v>0.41419432428863612</v>
      </c>
      <c r="G68" s="37">
        <f t="shared" si="24"/>
        <v>0.20201129857116884</v>
      </c>
      <c r="H68" s="37">
        <f t="shared" si="16"/>
        <v>0.15535079584462319</v>
      </c>
      <c r="I68" s="37">
        <f t="shared" si="17"/>
        <v>0.35281609589715757</v>
      </c>
      <c r="J68" s="37">
        <f t="shared" si="18"/>
        <v>0.3006809773755641</v>
      </c>
    </row>
    <row r="69" spans="1:10" x14ac:dyDescent="0.25">
      <c r="A69">
        <v>2039</v>
      </c>
      <c r="B69" s="37">
        <f t="shared" si="20"/>
        <v>0.17837669924097876</v>
      </c>
      <c r="C69" s="37">
        <f t="shared" si="21"/>
        <v>5.6584076041986453E-2</v>
      </c>
      <c r="D69" s="37">
        <f t="shared" si="22"/>
        <v>0.61659442226963423</v>
      </c>
      <c r="E69" s="37">
        <f t="shared" si="23"/>
        <v>0.44546439522569026</v>
      </c>
      <c r="G69" s="37">
        <f t="shared" si="24"/>
        <v>0.2210571675970292</v>
      </c>
      <c r="H69" s="37">
        <f t="shared" si="16"/>
        <v>0.17076895221516963</v>
      </c>
      <c r="I69" s="37">
        <f t="shared" si="17"/>
        <v>0.38439758765587673</v>
      </c>
      <c r="J69" s="37">
        <f t="shared" si="18"/>
        <v>0.32779367234895784</v>
      </c>
    </row>
    <row r="70" spans="1:10" x14ac:dyDescent="0.25">
      <c r="A70">
        <v>2040</v>
      </c>
      <c r="B70" s="37">
        <f t="shared" si="20"/>
        <v>0.18990111353484718</v>
      </c>
      <c r="C70" s="37">
        <f t="shared" si="21"/>
        <v>6.0209090907331841E-2</v>
      </c>
      <c r="D70" s="37">
        <f t="shared" si="22"/>
        <v>0.66253923720351193</v>
      </c>
      <c r="E70" s="37">
        <f t="shared" si="23"/>
        <v>0.47698017112422009</v>
      </c>
      <c r="G70" s="37">
        <f t="shared" si="24"/>
        <v>0.24040481841760419</v>
      </c>
      <c r="H70" s="37">
        <f t="shared" si="16"/>
        <v>0.186392863882481</v>
      </c>
      <c r="I70" s="37">
        <f t="shared" si="17"/>
        <v>0.41671634933970303</v>
      </c>
      <c r="J70" s="37">
        <f t="shared" si="18"/>
        <v>0.35547153144907195</v>
      </c>
    </row>
    <row r="71" spans="1:10" x14ac:dyDescent="0.25">
      <c r="A71">
        <v>2041</v>
      </c>
      <c r="B71" s="37">
        <f t="shared" si="20"/>
        <v>0.2010834491333553</v>
      </c>
      <c r="C71" s="37">
        <f t="shared" si="21"/>
        <v>6.3441376655966497E-2</v>
      </c>
      <c r="D71" s="37">
        <f t="shared" si="22"/>
        <v>0.70915417070176168</v>
      </c>
      <c r="E71" s="37">
        <f t="shared" si="23"/>
        <v>0.50861844757462671</v>
      </c>
      <c r="G71" s="37">
        <f t="shared" si="24"/>
        <v>0.2600590327654313</v>
      </c>
      <c r="H71" s="37">
        <f t="shared" si="16"/>
        <v>0.20222527665099266</v>
      </c>
      <c r="I71" s="37">
        <f t="shared" si="17"/>
        <v>0.44978959251503836</v>
      </c>
      <c r="J71" s="37">
        <f t="shared" si="18"/>
        <v>0.38372633552212787</v>
      </c>
    </row>
    <row r="72" spans="1:10" x14ac:dyDescent="0.25">
      <c r="A72">
        <v>2042</v>
      </c>
      <c r="B72" s="37">
        <f t="shared" si="20"/>
        <v>0.21202041028668672</v>
      </c>
      <c r="C72" s="37">
        <f t="shared" si="21"/>
        <v>6.6373235400415398E-2</v>
      </c>
      <c r="D72" s="37">
        <f t="shared" si="22"/>
        <v>0.75657731073170198</v>
      </c>
      <c r="E72" s="37">
        <f t="shared" si="23"/>
        <v>0.54049419625751915</v>
      </c>
      <c r="G72" s="37">
        <f t="shared" si="24"/>
        <v>0.2800246681395997</v>
      </c>
      <c r="H72" s="37">
        <f t="shared" si="16"/>
        <v>0.21826897296790015</v>
      </c>
      <c r="I72" s="37">
        <f t="shared" si="17"/>
        <v>0.48363493055230178</v>
      </c>
      <c r="J72" s="37">
        <f t="shared" si="18"/>
        <v>0.41257011098608665</v>
      </c>
    </row>
    <row r="73" spans="1:10" x14ac:dyDescent="0.25">
      <c r="A73">
        <v>2043</v>
      </c>
      <c r="B73" s="37">
        <f t="shared" si="20"/>
        <v>0.2226253972562684</v>
      </c>
      <c r="C73" s="37">
        <f t="shared" si="21"/>
        <v>6.8933432570672304E-2</v>
      </c>
      <c r="D73" s="37">
        <f t="shared" si="22"/>
        <v>0.80469100720653897</v>
      </c>
      <c r="E73" s="37">
        <f t="shared" si="23"/>
        <v>0.57249503516745026</v>
      </c>
      <c r="G73" s="37">
        <f t="shared" si="24"/>
        <v>0.30030665900627174</v>
      </c>
      <c r="H73" s="37">
        <f t="shared" si="16"/>
        <v>0.23452677241215669</v>
      </c>
      <c r="I73" s="37">
        <f t="shared" si="17"/>
        <v>0.51827038800604508</v>
      </c>
      <c r="J73" s="37">
        <f t="shared" si="18"/>
        <v>0.44201513494959155</v>
      </c>
    </row>
    <row r="74" spans="1:10" x14ac:dyDescent="0.25">
      <c r="A74">
        <v>2044</v>
      </c>
      <c r="B74" s="37">
        <f t="shared" si="20"/>
        <v>0.23287243625953069</v>
      </c>
      <c r="C74" s="37">
        <f t="shared" si="21"/>
        <v>7.1105615298906244E-2</v>
      </c>
      <c r="D74" s="37">
        <f t="shared" si="22"/>
        <v>0.85345764552568903</v>
      </c>
      <c r="E74" s="37">
        <f t="shared" si="23"/>
        <v>0.60458113433963234</v>
      </c>
      <c r="G74" s="37">
        <f t="shared" si="24"/>
        <v>0.32091001801822627</v>
      </c>
      <c r="H74" s="37">
        <f t="shared" si="16"/>
        <v>0.25100153218999677</v>
      </c>
      <c r="I74" s="37">
        <f t="shared" si="17"/>
        <v>0.5537144102140461</v>
      </c>
      <c r="J74" s="37">
        <f t="shared" si="18"/>
        <v>0.47207394043761575</v>
      </c>
    </row>
    <row r="75" spans="1:10" x14ac:dyDescent="0.25">
      <c r="A75">
        <v>2045</v>
      </c>
      <c r="B75" s="37">
        <f t="shared" si="20"/>
        <v>0.24282382379913869</v>
      </c>
      <c r="C75" s="37">
        <f t="shared" si="21"/>
        <v>7.2950600612339489E-2</v>
      </c>
      <c r="D75" s="37">
        <f t="shared" si="22"/>
        <v>0.90296918675781113</v>
      </c>
      <c r="E75" s="37">
        <f t="shared" si="23"/>
        <v>0.63682576667423341</v>
      </c>
      <c r="G75" s="37">
        <f t="shared" si="24"/>
        <v>0.34183983725372524</v>
      </c>
      <c r="H75" s="37">
        <f t="shared" si="16"/>
        <v>0.26769614763707228</v>
      </c>
      <c r="I75" s="37">
        <f t="shared" si="17"/>
        <v>0.589985873120493</v>
      </c>
      <c r="J75" s="37">
        <f t="shared" si="18"/>
        <v>0.50275932172603777</v>
      </c>
    </row>
    <row r="76" spans="1:10" x14ac:dyDescent="0.25">
      <c r="A76">
        <v>2046</v>
      </c>
      <c r="B76" s="37">
        <f t="shared" si="20"/>
        <v>0.25264100563592051</v>
      </c>
      <c r="C76" s="37">
        <f t="shared" si="21"/>
        <v>7.4613244219278174E-2</v>
      </c>
      <c r="D76" s="37">
        <f t="shared" si="22"/>
        <v>0.95347647691627824</v>
      </c>
      <c r="E76" s="37">
        <f t="shared" si="23"/>
        <v>0.66943672699572931</v>
      </c>
      <c r="G76" s="37">
        <f t="shared" si="24"/>
        <v>0.36310128947501075</v>
      </c>
      <c r="H76" s="37">
        <f t="shared" si="16"/>
        <v>0.28461355272728883</v>
      </c>
      <c r="I76" s="37">
        <f t="shared" si="17"/>
        <v>0.62710409332849082</v>
      </c>
      <c r="J76" s="37">
        <f t="shared" si="18"/>
        <v>0.5340843397874171</v>
      </c>
    </row>
    <row r="77" spans="1:10" x14ac:dyDescent="0.25">
      <c r="A77">
        <v>2047</v>
      </c>
      <c r="B77" s="37">
        <f t="shared" si="20"/>
        <v>0.26245642459926999</v>
      </c>
      <c r="C77" s="37">
        <f t="shared" si="21"/>
        <v>7.6209929078721261E-2</v>
      </c>
      <c r="D77" s="37">
        <f t="shared" si="22"/>
        <v>1.0052032668048305</v>
      </c>
      <c r="E77" s="37">
        <f t="shared" si="23"/>
        <v>0.7025931684300406</v>
      </c>
      <c r="G77" s="37">
        <f t="shared" si="24"/>
        <v>0.3846996294067424</v>
      </c>
      <c r="H77" s="37">
        <f t="shared" si="16"/>
        <v>0.30175672058843439</v>
      </c>
      <c r="I77" s="37">
        <f t="shared" si="17"/>
        <v>0.66508883838724442</v>
      </c>
      <c r="J77" s="37">
        <f t="shared" si="18"/>
        <v>0.56606232785028587</v>
      </c>
    </row>
    <row r="78" spans="1:10" x14ac:dyDescent="0.25">
      <c r="A78">
        <v>2048</v>
      </c>
      <c r="B78" s="37">
        <f t="shared" si="20"/>
        <v>0.27210986026780692</v>
      </c>
      <c r="C78" s="37">
        <f t="shared" si="21"/>
        <v>7.7604733307460982E-2</v>
      </c>
      <c r="D78" s="37">
        <f t="shared" si="22"/>
        <v>1.0579235952609283</v>
      </c>
      <c r="E78" s="37">
        <f t="shared" si="23"/>
        <v>0.73608774598338278</v>
      </c>
      <c r="G78" s="37">
        <f t="shared" si="24"/>
        <v>0.40664019503469229</v>
      </c>
      <c r="H78" s="37">
        <f t="shared" si="16"/>
        <v>0.31912866402468687</v>
      </c>
      <c r="I78" s="37">
        <f t="shared" si="17"/>
        <v>0.70396033731939456</v>
      </c>
      <c r="J78" s="37">
        <f t="shared" si="18"/>
        <v>0.59870689707432501</v>
      </c>
    </row>
    <row r="79" spans="1:10" x14ac:dyDescent="0.25">
      <c r="A79">
        <v>2049</v>
      </c>
      <c r="B79" s="37">
        <f t="shared" si="20"/>
        <v>0.28161989687139921</v>
      </c>
      <c r="C79" s="37">
        <f t="shared" si="21"/>
        <v>7.8816619336430138E-2</v>
      </c>
      <c r="D79" s="37">
        <f t="shared" si="22"/>
        <v>1.1116826971204743</v>
      </c>
      <c r="E79" s="37">
        <f t="shared" si="23"/>
        <v>0.76994701962880585</v>
      </c>
      <c r="G79" s="37">
        <f t="shared" si="24"/>
        <v>0.42892840892501716</v>
      </c>
      <c r="H79" s="37">
        <f t="shared" si="16"/>
        <v>0.33673243604609615</v>
      </c>
      <c r="I79" s="37">
        <f t="shared" si="17"/>
        <v>0.74373929139411565</v>
      </c>
      <c r="J79" s="37">
        <f t="shared" si="18"/>
        <v>0.63203194234383941</v>
      </c>
    </row>
    <row r="80" spans="1:10" x14ac:dyDescent="0.25">
      <c r="A80">
        <v>2050</v>
      </c>
      <c r="B80" s="37">
        <f t="shared" si="20"/>
        <v>0.29097808606646014</v>
      </c>
      <c r="C80" s="37">
        <f t="shared" si="21"/>
        <v>7.9841365127397257E-2</v>
      </c>
      <c r="D80" s="37">
        <f t="shared" si="22"/>
        <v>1.1664836336384492</v>
      </c>
      <c r="E80" s="37">
        <f t="shared" si="23"/>
        <v>0.80416137536692056</v>
      </c>
      <c r="G80" s="37">
        <f t="shared" si="24"/>
        <v>0.45156977956443423</v>
      </c>
      <c r="H80" s="37">
        <f t="shared" si="16"/>
        <v>0.35457113040513133</v>
      </c>
      <c r="I80" s="37">
        <f t="shared" si="17"/>
        <v>0.78444688515171124</v>
      </c>
      <c r="J80" s="37">
        <f t="shared" si="18"/>
        <v>0.66605164818199669</v>
      </c>
    </row>
    <row r="82" spans="2:10" x14ac:dyDescent="0.25">
      <c r="B82" s="37">
        <f>(1+B80)^(1/($A80-$A52))-1</f>
        <v>9.1631605241957459E-3</v>
      </c>
      <c r="C82" s="37">
        <f t="shared" ref="C82:J82" si="25">(1+C80)^(1/($A80-$A52))-1</f>
        <v>2.7471288265112914E-3</v>
      </c>
      <c r="D82" s="37">
        <f t="shared" si="25"/>
        <v>2.7995621131700288E-2</v>
      </c>
      <c r="E82" s="37">
        <f t="shared" si="25"/>
        <v>2.1298495589022304E-2</v>
      </c>
      <c r="F82" s="37"/>
      <c r="G82" s="38">
        <f t="shared" si="25"/>
        <v>1.3397726503418639E-2</v>
      </c>
      <c r="H82" s="38">
        <f t="shared" si="25"/>
        <v>1.089769826728082E-2</v>
      </c>
      <c r="I82" s="38">
        <f t="shared" si="25"/>
        <v>2.0897810374236103E-2</v>
      </c>
      <c r="J82" s="38">
        <f t="shared" si="25"/>
        <v>1.8397782555136688E-2</v>
      </c>
    </row>
    <row r="85" spans="2:10" x14ac:dyDescent="0.25">
      <c r="B85" s="39">
        <f>B80+1</f>
        <v>1.2909780860664601</v>
      </c>
      <c r="C85" s="39">
        <f t="shared" ref="C85:E85" si="26">C80+1</f>
        <v>1.0798413651273973</v>
      </c>
      <c r="D85" s="39">
        <f t="shared" si="26"/>
        <v>2.1664836336384492</v>
      </c>
      <c r="E85" s="39">
        <f t="shared" si="26"/>
        <v>1.8041613753669206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7EB68-A312-BB4E-B4E0-22B3A21BCA76}">
  <sheetPr>
    <tabColor rgb="FF305496"/>
  </sheetPr>
  <dimension ref="A1:J85"/>
  <sheetViews>
    <sheetView workbookViewId="0">
      <pane ySplit="3" topLeftCell="A19" activePane="bottomLeft" state="frozen"/>
      <selection pane="bottomLeft" activeCell="I26" sqref="I26"/>
    </sheetView>
  </sheetViews>
  <sheetFormatPr defaultColWidth="10.85546875" defaultRowHeight="15" x14ac:dyDescent="0.25"/>
  <cols>
    <col min="1" max="1" width="4.42578125" customWidth="1"/>
    <col min="2" max="2" width="36.140625" style="6" customWidth="1"/>
    <col min="3" max="3" width="64.140625" style="6" customWidth="1"/>
    <col min="6" max="6" width="17.5703125" customWidth="1"/>
    <col min="7" max="7" width="22.140625" customWidth="1"/>
    <col min="8" max="8" width="25.5703125" style="6" customWidth="1"/>
    <col min="9" max="9" width="64" style="6" customWidth="1"/>
    <col min="10" max="10" width="53" style="6" customWidth="1"/>
  </cols>
  <sheetData>
    <row r="1" spans="1:10" x14ac:dyDescent="0.25">
      <c r="D1" s="42" t="s">
        <v>18</v>
      </c>
      <c r="E1" s="42"/>
      <c r="F1" s="42"/>
      <c r="G1" s="42"/>
      <c r="H1" s="26" t="s">
        <v>36</v>
      </c>
    </row>
    <row r="2" spans="1:10" ht="45" x14ac:dyDescent="0.25">
      <c r="D2" s="7" t="s">
        <v>19</v>
      </c>
      <c r="E2" s="8" t="s">
        <v>20</v>
      </c>
      <c r="F2" s="9" t="s">
        <v>21</v>
      </c>
      <c r="G2" s="10" t="s">
        <v>22</v>
      </c>
      <c r="H2" s="19"/>
    </row>
    <row r="3" spans="1:10" s="1" customFormat="1" ht="45" x14ac:dyDescent="0.25">
      <c r="A3" s="1" t="s">
        <v>37</v>
      </c>
      <c r="B3" s="4" t="s">
        <v>23</v>
      </c>
      <c r="C3" s="4" t="s">
        <v>24</v>
      </c>
      <c r="D3" s="7" t="s">
        <v>25</v>
      </c>
      <c r="E3" s="8" t="s">
        <v>26</v>
      </c>
      <c r="F3" s="14" t="s">
        <v>27</v>
      </c>
      <c r="G3" s="10" t="s">
        <v>28</v>
      </c>
      <c r="H3" s="4" t="s">
        <v>29</v>
      </c>
      <c r="I3" s="4" t="s">
        <v>30</v>
      </c>
      <c r="J3" s="4" t="s">
        <v>31</v>
      </c>
    </row>
    <row r="4" spans="1:10" ht="19.5" x14ac:dyDescent="0.3">
      <c r="A4" s="2" t="s">
        <v>32</v>
      </c>
      <c r="B4" s="5"/>
      <c r="C4" s="5"/>
      <c r="D4" s="3" t="s">
        <v>38</v>
      </c>
      <c r="E4" s="3" t="s">
        <v>39</v>
      </c>
      <c r="F4" s="3" t="s">
        <v>40</v>
      </c>
      <c r="G4" s="3" t="s">
        <v>41</v>
      </c>
      <c r="H4" s="5"/>
      <c r="I4" s="5"/>
      <c r="J4" s="5"/>
    </row>
    <row r="5" spans="1:10" ht="30" x14ac:dyDescent="0.25">
      <c r="B5" s="6" t="s">
        <v>42</v>
      </c>
      <c r="I5" t="s">
        <v>43</v>
      </c>
    </row>
    <row r="6" spans="1:10" x14ac:dyDescent="0.25">
      <c r="B6" s="6" t="s">
        <v>44</v>
      </c>
      <c r="I6" t="s">
        <v>43</v>
      </c>
    </row>
    <row r="7" spans="1:10" ht="30" x14ac:dyDescent="0.25">
      <c r="B7" s="6" t="s">
        <v>45</v>
      </c>
      <c r="I7" t="s">
        <v>43</v>
      </c>
    </row>
    <row r="10" spans="1:10" ht="19.5" x14ac:dyDescent="0.3">
      <c r="A10" s="2" t="s">
        <v>33</v>
      </c>
      <c r="B10" s="5"/>
      <c r="C10" s="5"/>
      <c r="D10" s="3"/>
      <c r="E10" s="3"/>
      <c r="F10" s="3"/>
      <c r="G10" s="3"/>
      <c r="H10" s="5"/>
      <c r="I10" s="5"/>
      <c r="J10" s="5"/>
    </row>
    <row r="11" spans="1:10" ht="19.5" x14ac:dyDescent="0.3">
      <c r="A11" s="11" t="s">
        <v>46</v>
      </c>
      <c r="D11" s="6"/>
      <c r="E11" s="6"/>
      <c r="F11" s="6"/>
      <c r="G11" s="6"/>
    </row>
    <row r="12" spans="1:10" ht="75" x14ac:dyDescent="0.25">
      <c r="A12" s="15" t="s">
        <v>47</v>
      </c>
      <c r="B12" s="6" t="s">
        <v>48</v>
      </c>
      <c r="C12" s="6" t="s">
        <v>49</v>
      </c>
      <c r="D12" s="17" t="s">
        <v>34</v>
      </c>
      <c r="E12" s="17" t="s">
        <v>35</v>
      </c>
      <c r="F12" s="17" t="s">
        <v>50</v>
      </c>
      <c r="G12" s="17" t="s">
        <v>34</v>
      </c>
      <c r="H12" s="6" t="s">
        <v>51</v>
      </c>
      <c r="I12" s="21" t="s">
        <v>52</v>
      </c>
    </row>
    <row r="13" spans="1:10" ht="30" x14ac:dyDescent="0.25">
      <c r="A13" s="15" t="s">
        <v>47</v>
      </c>
      <c r="B13" s="6" t="s">
        <v>53</v>
      </c>
      <c r="C13" s="6" t="s">
        <v>54</v>
      </c>
      <c r="D13" s="17" t="s">
        <v>50</v>
      </c>
      <c r="E13" s="17" t="s">
        <v>55</v>
      </c>
      <c r="F13" s="17" t="s">
        <v>50</v>
      </c>
      <c r="G13" s="17" t="s">
        <v>34</v>
      </c>
      <c r="H13" s="6" t="s">
        <v>51</v>
      </c>
      <c r="I13" s="21" t="s">
        <v>56</v>
      </c>
    </row>
    <row r="14" spans="1:10" ht="45" x14ac:dyDescent="0.25">
      <c r="A14" s="15" t="s">
        <v>47</v>
      </c>
      <c r="B14" s="6" t="s">
        <v>57</v>
      </c>
      <c r="C14" s="6" t="s">
        <v>54</v>
      </c>
      <c r="D14" s="17" t="s">
        <v>55</v>
      </c>
      <c r="E14" s="17" t="s">
        <v>50</v>
      </c>
      <c r="F14" s="17" t="s">
        <v>34</v>
      </c>
      <c r="G14" s="17" t="s">
        <v>35</v>
      </c>
      <c r="H14" s="6" t="s">
        <v>51</v>
      </c>
      <c r="I14" s="21" t="s">
        <v>58</v>
      </c>
    </row>
    <row r="15" spans="1:10" ht="30" x14ac:dyDescent="0.25">
      <c r="A15" s="15" t="s">
        <v>47</v>
      </c>
      <c r="B15" s="6" t="s">
        <v>59</v>
      </c>
      <c r="C15" s="6" t="s">
        <v>60</v>
      </c>
      <c r="D15" s="17" t="s">
        <v>55</v>
      </c>
      <c r="E15" s="17" t="s">
        <v>50</v>
      </c>
      <c r="F15" s="17" t="s">
        <v>34</v>
      </c>
      <c r="G15" s="17" t="s">
        <v>35</v>
      </c>
      <c r="H15" s="6" t="s">
        <v>61</v>
      </c>
      <c r="I15" s="6" t="s">
        <v>62</v>
      </c>
    </row>
    <row r="16" spans="1:10" ht="30" x14ac:dyDescent="0.25">
      <c r="A16" s="15" t="s">
        <v>47</v>
      </c>
      <c r="B16" s="6" t="s">
        <v>63</v>
      </c>
      <c r="C16" s="6" t="s">
        <v>64</v>
      </c>
      <c r="D16" s="17" t="s">
        <v>55</v>
      </c>
      <c r="E16" s="17" t="s">
        <v>34</v>
      </c>
      <c r="F16" s="17" t="s">
        <v>35</v>
      </c>
      <c r="G16" s="17" t="s">
        <v>50</v>
      </c>
      <c r="H16" s="6" t="s">
        <v>65</v>
      </c>
      <c r="I16" s="21" t="s">
        <v>66</v>
      </c>
    </row>
    <row r="17" spans="1:10" ht="19.5" x14ac:dyDescent="0.3">
      <c r="A17" s="11" t="s">
        <v>67</v>
      </c>
      <c r="D17" s="6"/>
      <c r="E17" s="6"/>
      <c r="F17" s="6"/>
      <c r="G17" s="6"/>
    </row>
    <row r="18" spans="1:10" ht="45" x14ac:dyDescent="0.25">
      <c r="A18" s="15" t="s">
        <v>47</v>
      </c>
      <c r="B18" s="13" t="s">
        <v>68</v>
      </c>
      <c r="C18" s="13" t="s">
        <v>69</v>
      </c>
      <c r="D18" s="17" t="s">
        <v>55</v>
      </c>
      <c r="E18" s="17" t="s">
        <v>34</v>
      </c>
      <c r="F18" s="17" t="s">
        <v>35</v>
      </c>
      <c r="G18" s="17" t="s">
        <v>50</v>
      </c>
      <c r="H18" s="13" t="s">
        <v>70</v>
      </c>
      <c r="I18" s="20" t="s">
        <v>71</v>
      </c>
    </row>
    <row r="19" spans="1:10" ht="45" x14ac:dyDescent="0.25">
      <c r="A19" s="15" t="s">
        <v>47</v>
      </c>
      <c r="B19" s="6" t="s">
        <v>72</v>
      </c>
      <c r="C19" s="6" t="s">
        <v>73</v>
      </c>
      <c r="D19" s="17" t="s">
        <v>55</v>
      </c>
      <c r="E19" s="17" t="s">
        <v>34</v>
      </c>
      <c r="F19" s="17" t="s">
        <v>35</v>
      </c>
      <c r="G19" s="17" t="s">
        <v>50</v>
      </c>
      <c r="H19" s="13" t="s">
        <v>74</v>
      </c>
      <c r="I19" s="20" t="s">
        <v>75</v>
      </c>
    </row>
    <row r="20" spans="1:10" ht="19.5" x14ac:dyDescent="0.3">
      <c r="A20" s="11" t="s">
        <v>76</v>
      </c>
      <c r="D20" s="6"/>
      <c r="E20" s="6"/>
      <c r="F20" s="6"/>
      <c r="G20" s="6"/>
    </row>
    <row r="21" spans="1:10" ht="105" x14ac:dyDescent="0.25">
      <c r="A21" s="15" t="s">
        <v>47</v>
      </c>
      <c r="B21" s="6" t="s">
        <v>77</v>
      </c>
      <c r="C21" s="6" t="s">
        <v>78</v>
      </c>
      <c r="D21" s="17" t="s">
        <v>55</v>
      </c>
      <c r="E21" s="17" t="s">
        <v>34</v>
      </c>
      <c r="F21" s="17" t="s">
        <v>35</v>
      </c>
      <c r="G21" s="17" t="s">
        <v>50</v>
      </c>
      <c r="H21" s="6" t="s">
        <v>79</v>
      </c>
      <c r="I21" s="29" t="s">
        <v>80</v>
      </c>
      <c r="J21" s="6" t="s">
        <v>81</v>
      </c>
    </row>
    <row r="22" spans="1:10" ht="32.25" customHeight="1" x14ac:dyDescent="0.25">
      <c r="B22" s="22" t="s">
        <v>82</v>
      </c>
      <c r="C22" s="22" t="s">
        <v>83</v>
      </c>
      <c r="D22" s="22"/>
      <c r="E22" s="22"/>
      <c r="F22" s="22"/>
      <c r="G22" s="22" t="s">
        <v>84</v>
      </c>
      <c r="H22" s="22" t="s">
        <v>85</v>
      </c>
    </row>
    <row r="23" spans="1:10" ht="45" x14ac:dyDescent="0.25">
      <c r="A23" s="15" t="s">
        <v>47</v>
      </c>
      <c r="B23" s="6" t="s">
        <v>86</v>
      </c>
      <c r="C23" s="6" t="s">
        <v>87</v>
      </c>
      <c r="D23" s="17" t="s">
        <v>55</v>
      </c>
      <c r="E23" s="17" t="s">
        <v>35</v>
      </c>
      <c r="F23" s="17" t="s">
        <v>34</v>
      </c>
      <c r="G23" s="17" t="s">
        <v>50</v>
      </c>
      <c r="H23" s="6" t="s">
        <v>88</v>
      </c>
      <c r="I23" s="29" t="s">
        <v>89</v>
      </c>
    </row>
    <row r="24" spans="1:10" ht="30" x14ac:dyDescent="0.25">
      <c r="A24" t="s">
        <v>47</v>
      </c>
      <c r="B24" s="6" t="s">
        <v>90</v>
      </c>
      <c r="C24" s="6" t="s">
        <v>91</v>
      </c>
      <c r="D24" s="17" t="s">
        <v>55</v>
      </c>
      <c r="E24" s="17" t="s">
        <v>35</v>
      </c>
      <c r="F24" s="17" t="s">
        <v>34</v>
      </c>
      <c r="G24" s="17" t="s">
        <v>50</v>
      </c>
      <c r="H24" s="6" t="s">
        <v>92</v>
      </c>
      <c r="I24" s="21" t="s">
        <v>93</v>
      </c>
    </row>
    <row r="25" spans="1:10" ht="19.5" x14ac:dyDescent="0.3">
      <c r="A25" s="18" t="s">
        <v>94</v>
      </c>
      <c r="D25" s="6"/>
      <c r="E25" s="6"/>
      <c r="F25" s="6"/>
      <c r="G25" s="6"/>
    </row>
    <row r="26" spans="1:10" ht="60" x14ac:dyDescent="0.25">
      <c r="A26" s="15" t="s">
        <v>47</v>
      </c>
      <c r="B26" s="6" t="s">
        <v>95</v>
      </c>
      <c r="C26" s="6" t="s">
        <v>96</v>
      </c>
      <c r="D26" s="17" t="s">
        <v>55</v>
      </c>
      <c r="E26" s="17" t="s">
        <v>35</v>
      </c>
      <c r="F26" s="17" t="s">
        <v>34</v>
      </c>
      <c r="G26" s="17" t="s">
        <v>50</v>
      </c>
      <c r="H26" s="6" t="s">
        <v>97</v>
      </c>
      <c r="I26" s="21" t="s">
        <v>98</v>
      </c>
    </row>
    <row r="27" spans="1:10" ht="30" x14ac:dyDescent="0.25">
      <c r="A27" s="15" t="s">
        <v>47</v>
      </c>
      <c r="B27" s="6" t="s">
        <v>99</v>
      </c>
      <c r="C27" s="6" t="s">
        <v>100</v>
      </c>
      <c r="D27" s="17" t="s">
        <v>34</v>
      </c>
      <c r="E27" s="17" t="s">
        <v>50</v>
      </c>
      <c r="F27" s="17" t="s">
        <v>55</v>
      </c>
      <c r="G27" s="17" t="s">
        <v>35</v>
      </c>
      <c r="H27" s="6" t="s">
        <v>101</v>
      </c>
      <c r="I27" s="21" t="s">
        <v>102</v>
      </c>
    </row>
    <row r="28" spans="1:10" ht="60" x14ac:dyDescent="0.25">
      <c r="A28" s="15" t="s">
        <v>47</v>
      </c>
      <c r="B28" s="6" t="s">
        <v>103</v>
      </c>
      <c r="C28" s="6" t="s">
        <v>104</v>
      </c>
      <c r="D28" s="17" t="s">
        <v>55</v>
      </c>
      <c r="E28" s="17" t="s">
        <v>35</v>
      </c>
      <c r="F28" s="17" t="s">
        <v>34</v>
      </c>
      <c r="G28" s="17" t="s">
        <v>50</v>
      </c>
      <c r="H28" s="6" t="s">
        <v>105</v>
      </c>
      <c r="I28" s="21" t="s">
        <v>106</v>
      </c>
    </row>
    <row r="29" spans="1:10" ht="19.5" x14ac:dyDescent="0.3">
      <c r="A29" s="11" t="s">
        <v>107</v>
      </c>
      <c r="D29" s="6"/>
      <c r="E29" s="6"/>
      <c r="F29" s="6"/>
      <c r="G29" s="6"/>
    </row>
    <row r="30" spans="1:10" ht="45" x14ac:dyDescent="0.25">
      <c r="A30" t="s">
        <v>47</v>
      </c>
      <c r="B30" s="6" t="s">
        <v>108</v>
      </c>
      <c r="C30" s="6" t="s">
        <v>109</v>
      </c>
      <c r="D30" s="17" t="s">
        <v>55</v>
      </c>
      <c r="E30" s="17" t="s">
        <v>34</v>
      </c>
      <c r="F30" s="17" t="s">
        <v>35</v>
      </c>
      <c r="G30" s="17" t="s">
        <v>50</v>
      </c>
      <c r="H30" s="6" t="s">
        <v>85</v>
      </c>
      <c r="I30" s="21" t="s">
        <v>110</v>
      </c>
    </row>
    <row r="31" spans="1:10" ht="75" x14ac:dyDescent="0.25">
      <c r="A31" t="s">
        <v>47</v>
      </c>
      <c r="B31" s="6" t="s">
        <v>111</v>
      </c>
      <c r="C31" s="6" t="s">
        <v>112</v>
      </c>
      <c r="D31" s="17" t="s">
        <v>55</v>
      </c>
      <c r="E31" s="17" t="s">
        <v>34</v>
      </c>
      <c r="F31" s="17" t="s">
        <v>35</v>
      </c>
      <c r="G31" s="17" t="s">
        <v>50</v>
      </c>
      <c r="H31" s="6" t="s">
        <v>79</v>
      </c>
      <c r="I31" s="21" t="s">
        <v>113</v>
      </c>
      <c r="J31" s="6" t="s">
        <v>114</v>
      </c>
    </row>
    <row r="32" spans="1:10" ht="30" x14ac:dyDescent="0.25">
      <c r="B32" s="22" t="s">
        <v>115</v>
      </c>
      <c r="C32" s="22" t="s">
        <v>116</v>
      </c>
      <c r="D32" s="22"/>
      <c r="E32" s="22"/>
      <c r="F32" s="22"/>
      <c r="G32" s="22"/>
      <c r="H32" s="22" t="s">
        <v>117</v>
      </c>
    </row>
    <row r="33" spans="1:9" ht="19.5" x14ac:dyDescent="0.3">
      <c r="A33" s="11" t="s">
        <v>118</v>
      </c>
      <c r="D33" s="6"/>
      <c r="E33" s="6"/>
      <c r="F33" s="6"/>
      <c r="G33" s="6"/>
    </row>
    <row r="34" spans="1:9" ht="90" x14ac:dyDescent="0.25">
      <c r="A34" t="s">
        <v>47</v>
      </c>
      <c r="B34" s="6" t="s">
        <v>119</v>
      </c>
      <c r="C34" s="6" t="s">
        <v>120</v>
      </c>
      <c r="D34" s="17" t="s">
        <v>55</v>
      </c>
      <c r="E34" s="17" t="s">
        <v>34</v>
      </c>
      <c r="F34" s="17" t="s">
        <v>35</v>
      </c>
      <c r="G34" s="17" t="s">
        <v>50</v>
      </c>
      <c r="H34" s="6" t="s">
        <v>121</v>
      </c>
      <c r="I34" s="21" t="s">
        <v>122</v>
      </c>
    </row>
    <row r="35" spans="1:9" ht="75" x14ac:dyDescent="0.25">
      <c r="A35" t="s">
        <v>47</v>
      </c>
      <c r="B35" s="6" t="s">
        <v>123</v>
      </c>
      <c r="C35" s="6" t="s">
        <v>124</v>
      </c>
      <c r="D35" s="17" t="s">
        <v>55</v>
      </c>
      <c r="E35" s="17" t="s">
        <v>35</v>
      </c>
      <c r="F35" s="17" t="s">
        <v>34</v>
      </c>
      <c r="G35" s="17" t="s">
        <v>50</v>
      </c>
      <c r="H35" s="6" t="s">
        <v>125</v>
      </c>
      <c r="I35" s="21" t="s">
        <v>126</v>
      </c>
    </row>
    <row r="36" spans="1:9" ht="30" x14ac:dyDescent="0.25">
      <c r="B36" s="22" t="s">
        <v>127</v>
      </c>
      <c r="C36" s="22" t="s">
        <v>128</v>
      </c>
      <c r="D36" s="23"/>
      <c r="E36" s="23"/>
      <c r="F36" s="23"/>
      <c r="G36" s="23"/>
      <c r="H36" s="24" t="s">
        <v>129</v>
      </c>
    </row>
    <row r="37" spans="1:9" ht="19.5" x14ac:dyDescent="0.3">
      <c r="A37" s="11" t="s">
        <v>130</v>
      </c>
      <c r="D37" s="6"/>
      <c r="E37" s="6"/>
      <c r="F37" s="6"/>
      <c r="G37" s="6"/>
    </row>
    <row r="38" spans="1:9" ht="60" x14ac:dyDescent="0.25">
      <c r="A38" t="s">
        <v>47</v>
      </c>
      <c r="B38" s="6" t="s">
        <v>131</v>
      </c>
      <c r="C38" s="6" t="s">
        <v>132</v>
      </c>
      <c r="D38" s="17" t="s">
        <v>55</v>
      </c>
      <c r="E38" s="17" t="s">
        <v>35</v>
      </c>
      <c r="F38" s="17" t="s">
        <v>34</v>
      </c>
      <c r="G38" s="17" t="s">
        <v>50</v>
      </c>
      <c r="H38" s="6" t="s">
        <v>133</v>
      </c>
      <c r="I38" s="29" t="s">
        <v>134</v>
      </c>
    </row>
    <row r="39" spans="1:9" ht="30" x14ac:dyDescent="0.25">
      <c r="B39" s="22" t="s">
        <v>127</v>
      </c>
      <c r="C39" s="22" t="s">
        <v>135</v>
      </c>
      <c r="D39" s="23"/>
      <c r="E39" s="23"/>
      <c r="F39" s="23"/>
      <c r="G39" s="23"/>
      <c r="H39" s="22" t="s">
        <v>117</v>
      </c>
      <c r="I39" s="22" t="s">
        <v>136</v>
      </c>
    </row>
    <row r="40" spans="1:9" ht="19.5" x14ac:dyDescent="0.3">
      <c r="A40" s="11" t="s">
        <v>137</v>
      </c>
      <c r="D40" s="6"/>
      <c r="E40" s="6"/>
      <c r="F40" s="6"/>
      <c r="G40" s="6"/>
    </row>
    <row r="41" spans="1:9" ht="45" x14ac:dyDescent="0.25">
      <c r="A41" t="s">
        <v>47</v>
      </c>
      <c r="B41" s="6" t="s">
        <v>138</v>
      </c>
      <c r="C41" s="6" t="s">
        <v>139</v>
      </c>
      <c r="D41" s="17" t="s">
        <v>50</v>
      </c>
      <c r="E41" s="17" t="s">
        <v>35</v>
      </c>
      <c r="F41" s="17" t="s">
        <v>34</v>
      </c>
      <c r="G41" s="17" t="s">
        <v>55</v>
      </c>
      <c r="H41" s="6" t="s">
        <v>85</v>
      </c>
      <c r="I41" s="29" t="s">
        <v>140</v>
      </c>
    </row>
    <row r="42" spans="1:9" ht="19.5" x14ac:dyDescent="0.3">
      <c r="A42" s="11" t="s">
        <v>141</v>
      </c>
      <c r="D42" s="6"/>
      <c r="E42" s="6"/>
      <c r="F42" s="6"/>
      <c r="G42" s="6"/>
    </row>
    <row r="43" spans="1:9" ht="45" x14ac:dyDescent="0.25">
      <c r="A43" t="s">
        <v>47</v>
      </c>
      <c r="B43" s="13" t="s">
        <v>142</v>
      </c>
      <c r="C43" s="13" t="s">
        <v>143</v>
      </c>
      <c r="D43" s="17" t="s">
        <v>55</v>
      </c>
      <c r="E43" s="17" t="s">
        <v>35</v>
      </c>
      <c r="F43" s="17" t="s">
        <v>34</v>
      </c>
      <c r="G43" s="17" t="s">
        <v>50</v>
      </c>
      <c r="H43" s="13" t="s">
        <v>144</v>
      </c>
      <c r="I43" s="20" t="s">
        <v>145</v>
      </c>
    </row>
    <row r="44" spans="1:9" ht="60" x14ac:dyDescent="0.25">
      <c r="A44" t="s">
        <v>47</v>
      </c>
      <c r="B44" s="6" t="s">
        <v>146</v>
      </c>
      <c r="C44" s="6" t="s">
        <v>147</v>
      </c>
      <c r="D44" s="17" t="s">
        <v>55</v>
      </c>
      <c r="E44" s="17" t="s">
        <v>35</v>
      </c>
      <c r="F44" s="17" t="s">
        <v>34</v>
      </c>
      <c r="G44" s="17" t="s">
        <v>50</v>
      </c>
      <c r="H44" s="6" t="s">
        <v>148</v>
      </c>
    </row>
    <row r="45" spans="1:9" ht="19.5" x14ac:dyDescent="0.3">
      <c r="A45" s="11" t="s">
        <v>149</v>
      </c>
      <c r="D45" s="6"/>
      <c r="E45" s="6"/>
      <c r="F45" s="6"/>
      <c r="G45" s="6"/>
    </row>
    <row r="46" spans="1:9" ht="105" x14ac:dyDescent="0.25">
      <c r="A46" t="s">
        <v>47</v>
      </c>
      <c r="B46" s="6" t="s">
        <v>150</v>
      </c>
      <c r="C46" s="6" t="s">
        <v>151</v>
      </c>
      <c r="D46" s="17" t="s">
        <v>55</v>
      </c>
      <c r="E46" s="17" t="s">
        <v>34</v>
      </c>
      <c r="F46" s="17" t="s">
        <v>35</v>
      </c>
      <c r="G46" s="17" t="s">
        <v>50</v>
      </c>
      <c r="H46" s="6" t="s">
        <v>152</v>
      </c>
      <c r="I46" s="21" t="s">
        <v>153</v>
      </c>
    </row>
    <row r="47" spans="1:9" ht="60" x14ac:dyDescent="0.25">
      <c r="A47" t="s">
        <v>47</v>
      </c>
      <c r="B47" s="6" t="s">
        <v>154</v>
      </c>
      <c r="C47" s="6" t="s">
        <v>155</v>
      </c>
      <c r="D47" s="17" t="s">
        <v>55</v>
      </c>
      <c r="E47" s="17" t="s">
        <v>35</v>
      </c>
      <c r="F47" s="17" t="s">
        <v>34</v>
      </c>
      <c r="G47" s="17" t="s">
        <v>50</v>
      </c>
      <c r="H47" s="6" t="s">
        <v>156</v>
      </c>
      <c r="I47" s="21" t="s">
        <v>157</v>
      </c>
    </row>
    <row r="48" spans="1:9" ht="90" x14ac:dyDescent="0.25">
      <c r="A48" t="s">
        <v>47</v>
      </c>
      <c r="B48" s="6" t="s">
        <v>158</v>
      </c>
      <c r="C48" s="6" t="s">
        <v>159</v>
      </c>
      <c r="D48" s="17" t="s">
        <v>34</v>
      </c>
      <c r="E48" s="17" t="s">
        <v>50</v>
      </c>
      <c r="F48" s="17" t="s">
        <v>55</v>
      </c>
      <c r="G48" s="17" t="s">
        <v>35</v>
      </c>
      <c r="H48" s="6" t="s">
        <v>160</v>
      </c>
      <c r="I48" s="21" t="s">
        <v>161</v>
      </c>
    </row>
    <row r="49" spans="1:10" ht="19.5" x14ac:dyDescent="0.3">
      <c r="A49" s="11" t="s">
        <v>162</v>
      </c>
      <c r="D49" s="6"/>
      <c r="E49" s="6"/>
      <c r="F49" s="6"/>
      <c r="G49" s="6"/>
    </row>
    <row r="50" spans="1:10" ht="45.75" x14ac:dyDescent="0.3">
      <c r="A50" s="11" t="s">
        <v>47</v>
      </c>
      <c r="B50" s="6" t="s">
        <v>163</v>
      </c>
      <c r="C50" s="6" t="s">
        <v>164</v>
      </c>
      <c r="D50" s="17" t="s">
        <v>55</v>
      </c>
      <c r="E50" s="17" t="s">
        <v>34</v>
      </c>
      <c r="F50" s="17" t="s">
        <v>35</v>
      </c>
      <c r="G50" s="17" t="s">
        <v>50</v>
      </c>
      <c r="H50" s="6" t="s">
        <v>165</v>
      </c>
      <c r="I50" s="21" t="s">
        <v>166</v>
      </c>
    </row>
    <row r="51" spans="1:10" ht="45" x14ac:dyDescent="0.25">
      <c r="A51" t="s">
        <v>47</v>
      </c>
      <c r="B51" s="6" t="s">
        <v>167</v>
      </c>
      <c r="D51" s="17" t="s">
        <v>55</v>
      </c>
      <c r="E51" s="17" t="s">
        <v>50</v>
      </c>
      <c r="F51" s="17" t="s">
        <v>50</v>
      </c>
      <c r="G51" s="17" t="s">
        <v>35</v>
      </c>
      <c r="H51" s="6" t="s">
        <v>168</v>
      </c>
      <c r="I51" s="21" t="s">
        <v>169</v>
      </c>
    </row>
    <row r="52" spans="1:10" ht="30" x14ac:dyDescent="0.25">
      <c r="B52" s="22" t="s">
        <v>170</v>
      </c>
      <c r="C52" s="22" t="s">
        <v>171</v>
      </c>
      <c r="D52" s="23"/>
      <c r="E52" s="23"/>
      <c r="F52" s="23"/>
      <c r="G52" s="23"/>
      <c r="H52" s="22" t="s">
        <v>172</v>
      </c>
      <c r="I52" s="22" t="s">
        <v>171</v>
      </c>
    </row>
    <row r="53" spans="1:10" ht="19.5" x14ac:dyDescent="0.3">
      <c r="A53" s="11" t="s">
        <v>173</v>
      </c>
      <c r="D53" s="6"/>
      <c r="E53" s="6"/>
      <c r="F53" s="6"/>
      <c r="G53" s="6"/>
    </row>
    <row r="54" spans="1:10" ht="90" x14ac:dyDescent="0.25">
      <c r="A54" t="s">
        <v>47</v>
      </c>
      <c r="B54" s="6" t="s">
        <v>174</v>
      </c>
      <c r="C54" s="6" t="s">
        <v>175</v>
      </c>
      <c r="D54" s="17" t="s">
        <v>55</v>
      </c>
      <c r="E54" s="17" t="s">
        <v>34</v>
      </c>
      <c r="F54" s="17" t="s">
        <v>35</v>
      </c>
      <c r="G54" s="17" t="s">
        <v>50</v>
      </c>
      <c r="H54" s="6" t="s">
        <v>176</v>
      </c>
      <c r="I54" s="29" t="s">
        <v>177</v>
      </c>
      <c r="J54" s="6" t="s">
        <v>178</v>
      </c>
    </row>
    <row r="55" spans="1:10" ht="45" x14ac:dyDescent="0.25">
      <c r="A55" t="s">
        <v>47</v>
      </c>
      <c r="B55" s="6" t="s">
        <v>179</v>
      </c>
      <c r="C55" s="6" t="s">
        <v>180</v>
      </c>
      <c r="D55" s="17" t="s">
        <v>55</v>
      </c>
      <c r="E55" s="17" t="s">
        <v>34</v>
      </c>
      <c r="F55" s="17" t="s">
        <v>35</v>
      </c>
      <c r="G55" s="17" t="s">
        <v>50</v>
      </c>
      <c r="I55" s="21" t="s">
        <v>181</v>
      </c>
      <c r="J55" s="6" t="s">
        <v>178</v>
      </c>
    </row>
    <row r="56" spans="1:10" ht="60" x14ac:dyDescent="0.25">
      <c r="A56" t="s">
        <v>47</v>
      </c>
      <c r="B56" s="6" t="s">
        <v>182</v>
      </c>
      <c r="C56" s="6" t="s">
        <v>183</v>
      </c>
      <c r="D56" s="17" t="s">
        <v>55</v>
      </c>
      <c r="E56" s="17" t="s">
        <v>34</v>
      </c>
      <c r="F56" s="17" t="s">
        <v>35</v>
      </c>
      <c r="G56" s="17" t="s">
        <v>50</v>
      </c>
      <c r="H56" s="6" t="s">
        <v>184</v>
      </c>
      <c r="I56" s="21" t="s">
        <v>185</v>
      </c>
      <c r="J56" s="6" t="s">
        <v>178</v>
      </c>
    </row>
    <row r="57" spans="1:10" ht="45" x14ac:dyDescent="0.25">
      <c r="A57" t="s">
        <v>47</v>
      </c>
      <c r="B57" s="6" t="s">
        <v>186</v>
      </c>
      <c r="C57" s="6" t="s">
        <v>73</v>
      </c>
      <c r="D57" s="17" t="s">
        <v>55</v>
      </c>
      <c r="E57" s="17" t="s">
        <v>34</v>
      </c>
      <c r="F57" s="17" t="s">
        <v>35</v>
      </c>
      <c r="G57" s="17" t="s">
        <v>50</v>
      </c>
      <c r="H57" s="6" t="s">
        <v>187</v>
      </c>
      <c r="I57" s="21" t="s">
        <v>188</v>
      </c>
    </row>
    <row r="58" spans="1:10" ht="45" x14ac:dyDescent="0.25">
      <c r="A58" t="s">
        <v>47</v>
      </c>
      <c r="B58" s="13" t="s">
        <v>189</v>
      </c>
      <c r="C58" s="13" t="s">
        <v>190</v>
      </c>
      <c r="D58" s="25" t="s">
        <v>55</v>
      </c>
      <c r="E58" s="25" t="s">
        <v>35</v>
      </c>
      <c r="F58" s="25" t="s">
        <v>34</v>
      </c>
      <c r="G58" s="25" t="s">
        <v>50</v>
      </c>
      <c r="H58" s="13"/>
      <c r="I58" s="20" t="s">
        <v>191</v>
      </c>
    </row>
    <row r="59" spans="1:10" ht="90" x14ac:dyDescent="0.25">
      <c r="A59" t="s">
        <v>47</v>
      </c>
      <c r="B59" s="6" t="s">
        <v>192</v>
      </c>
      <c r="C59" s="6" t="s">
        <v>193</v>
      </c>
      <c r="D59" s="25" t="s">
        <v>55</v>
      </c>
      <c r="E59" s="25" t="s">
        <v>35</v>
      </c>
      <c r="F59" s="25" t="s">
        <v>34</v>
      </c>
      <c r="G59" s="25" t="s">
        <v>50</v>
      </c>
      <c r="I59" s="41" t="s">
        <v>194</v>
      </c>
    </row>
    <row r="60" spans="1:10" ht="60" x14ac:dyDescent="0.25">
      <c r="A60" t="s">
        <v>47</v>
      </c>
      <c r="B60" s="6" t="s">
        <v>195</v>
      </c>
      <c r="C60" s="6" t="s">
        <v>196</v>
      </c>
      <c r="D60" s="17" t="s">
        <v>50</v>
      </c>
      <c r="E60" s="17" t="s">
        <v>35</v>
      </c>
      <c r="F60" s="17" t="s">
        <v>34</v>
      </c>
      <c r="G60" s="17" t="s">
        <v>55</v>
      </c>
      <c r="H60" s="6" t="s">
        <v>197</v>
      </c>
      <c r="I60" s="21" t="s">
        <v>198</v>
      </c>
      <c r="J60" s="6" t="s">
        <v>178</v>
      </c>
    </row>
    <row r="61" spans="1:10" ht="19.5" x14ac:dyDescent="0.3">
      <c r="A61" s="11" t="s">
        <v>199</v>
      </c>
      <c r="D61" s="6"/>
      <c r="E61" s="6"/>
      <c r="F61" s="6"/>
      <c r="G61" s="6"/>
    </row>
    <row r="62" spans="1:10" ht="30" x14ac:dyDescent="0.25">
      <c r="B62" s="22" t="s">
        <v>200</v>
      </c>
      <c r="C62" s="22" t="s">
        <v>201</v>
      </c>
      <c r="D62" s="23" t="s">
        <v>55</v>
      </c>
      <c r="E62" s="23" t="s">
        <v>35</v>
      </c>
      <c r="F62" s="23" t="s">
        <v>34</v>
      </c>
      <c r="G62" s="23" t="s">
        <v>50</v>
      </c>
      <c r="H62" s="22"/>
      <c r="I62" s="22" t="s">
        <v>202</v>
      </c>
    </row>
    <row r="63" spans="1:10" ht="19.5" x14ac:dyDescent="0.3">
      <c r="A63" s="11" t="s">
        <v>203</v>
      </c>
      <c r="D63" s="6"/>
      <c r="E63" s="6"/>
      <c r="F63" s="6"/>
      <c r="G63" s="6"/>
    </row>
    <row r="64" spans="1:10" ht="45" x14ac:dyDescent="0.25">
      <c r="A64" t="s">
        <v>47</v>
      </c>
      <c r="B64" s="6" t="s">
        <v>204</v>
      </c>
      <c r="C64" s="6" t="s">
        <v>205</v>
      </c>
      <c r="D64" s="17" t="s">
        <v>55</v>
      </c>
      <c r="E64" s="17" t="s">
        <v>35</v>
      </c>
      <c r="F64" s="17" t="s">
        <v>34</v>
      </c>
      <c r="G64" s="17" t="s">
        <v>50</v>
      </c>
      <c r="H64" s="6" t="s">
        <v>206</v>
      </c>
      <c r="I64" s="21" t="s">
        <v>207</v>
      </c>
    </row>
    <row r="65" spans="1:10" ht="45" x14ac:dyDescent="0.25">
      <c r="A65" t="s">
        <v>47</v>
      </c>
      <c r="B65" s="6" t="s">
        <v>208</v>
      </c>
      <c r="C65" s="6" t="s">
        <v>209</v>
      </c>
      <c r="D65" s="17" t="s">
        <v>55</v>
      </c>
      <c r="E65" s="17" t="s">
        <v>35</v>
      </c>
      <c r="F65" s="17" t="s">
        <v>34</v>
      </c>
      <c r="G65" s="17" t="s">
        <v>50</v>
      </c>
      <c r="H65" s="6" t="s">
        <v>206</v>
      </c>
      <c r="I65" s="21" t="s">
        <v>207</v>
      </c>
    </row>
    <row r="66" spans="1:10" ht="19.5" x14ac:dyDescent="0.3">
      <c r="A66" s="11" t="s">
        <v>210</v>
      </c>
      <c r="D66" s="6"/>
      <c r="E66" s="6"/>
      <c r="F66" s="6"/>
      <c r="G66" s="6"/>
    </row>
    <row r="67" spans="1:10" ht="30" x14ac:dyDescent="0.25">
      <c r="B67" s="6" t="s">
        <v>211</v>
      </c>
      <c r="D67" s="6"/>
      <c r="E67" s="6"/>
      <c r="F67" s="6"/>
      <c r="G67" s="6"/>
      <c r="I67" s="6" t="s">
        <v>212</v>
      </c>
    </row>
    <row r="68" spans="1:10" ht="30" x14ac:dyDescent="0.25">
      <c r="B68" s="6" t="s">
        <v>213</v>
      </c>
      <c r="D68" s="6"/>
      <c r="E68" s="6"/>
      <c r="F68" s="6"/>
      <c r="G68" s="6"/>
    </row>
    <row r="69" spans="1:10" x14ac:dyDescent="0.25">
      <c r="B69" s="6" t="s">
        <v>214</v>
      </c>
      <c r="D69" s="6"/>
      <c r="E69" s="6"/>
      <c r="F69" s="6"/>
      <c r="G69" s="6"/>
      <c r="I69" s="6" t="s">
        <v>215</v>
      </c>
    </row>
    <row r="70" spans="1:10" ht="19.5" x14ac:dyDescent="0.3">
      <c r="A70" s="11" t="s">
        <v>216</v>
      </c>
      <c r="D70" s="6"/>
      <c r="E70" s="6"/>
      <c r="F70" s="6"/>
      <c r="G70" s="6"/>
    </row>
    <row r="71" spans="1:10" ht="45" x14ac:dyDescent="0.25">
      <c r="A71" t="s">
        <v>47</v>
      </c>
      <c r="B71" s="6" t="s">
        <v>217</v>
      </c>
      <c r="C71" s="6" t="s">
        <v>218</v>
      </c>
      <c r="D71" s="17" t="s">
        <v>34</v>
      </c>
      <c r="E71" s="17" t="s">
        <v>50</v>
      </c>
      <c r="F71" s="17" t="s">
        <v>55</v>
      </c>
      <c r="G71" s="17" t="s">
        <v>35</v>
      </c>
      <c r="I71" s="21" t="s">
        <v>219</v>
      </c>
      <c r="J71" s="6" t="s">
        <v>178</v>
      </c>
    </row>
    <row r="72" spans="1:10" ht="45" x14ac:dyDescent="0.25">
      <c r="A72" t="s">
        <v>47</v>
      </c>
      <c r="B72" s="6" t="s">
        <v>220</v>
      </c>
      <c r="C72" s="6" t="s">
        <v>218</v>
      </c>
      <c r="D72" s="17" t="s">
        <v>34</v>
      </c>
      <c r="E72" s="17" t="s">
        <v>50</v>
      </c>
      <c r="F72" s="17" t="s">
        <v>55</v>
      </c>
      <c r="G72" s="17" t="s">
        <v>35</v>
      </c>
      <c r="I72" s="21" t="s">
        <v>221</v>
      </c>
    </row>
    <row r="73" spans="1:10" ht="60" x14ac:dyDescent="0.25">
      <c r="A73" t="s">
        <v>47</v>
      </c>
      <c r="B73" s="6" t="s">
        <v>222</v>
      </c>
      <c r="C73" s="6" t="s">
        <v>218</v>
      </c>
      <c r="D73" s="17" t="s">
        <v>55</v>
      </c>
      <c r="E73" s="17" t="s">
        <v>35</v>
      </c>
      <c r="F73" s="17" t="s">
        <v>34</v>
      </c>
      <c r="G73" s="17" t="s">
        <v>50</v>
      </c>
      <c r="I73" s="21" t="s">
        <v>223</v>
      </c>
      <c r="J73" s="6" t="s">
        <v>178</v>
      </c>
    </row>
    <row r="74" spans="1:10" ht="19.5" x14ac:dyDescent="0.3">
      <c r="A74" s="11" t="s">
        <v>224</v>
      </c>
      <c r="B74" s="11"/>
      <c r="C74" s="11" t="s">
        <v>225</v>
      </c>
      <c r="D74" s="6"/>
      <c r="E74" s="6"/>
      <c r="F74" s="6"/>
      <c r="G74" s="6"/>
    </row>
    <row r="75" spans="1:10" ht="30" x14ac:dyDescent="0.25">
      <c r="B75" s="6" t="s">
        <v>226</v>
      </c>
      <c r="C75" s="16" t="s">
        <v>227</v>
      </c>
      <c r="D75" s="6"/>
      <c r="E75" s="6"/>
      <c r="F75" s="6"/>
      <c r="G75" s="6"/>
    </row>
    <row r="76" spans="1:10" ht="30" x14ac:dyDescent="0.25">
      <c r="B76" s="6" t="s">
        <v>228</v>
      </c>
      <c r="C76" s="16" t="s">
        <v>229</v>
      </c>
      <c r="D76" s="17" t="s">
        <v>34</v>
      </c>
      <c r="E76" s="17" t="s">
        <v>35</v>
      </c>
      <c r="F76" s="17" t="s">
        <v>34</v>
      </c>
      <c r="G76" s="17" t="s">
        <v>50</v>
      </c>
    </row>
    <row r="77" spans="1:10" ht="60" x14ac:dyDescent="0.25">
      <c r="A77" t="s">
        <v>47</v>
      </c>
      <c r="B77" s="6" t="s">
        <v>195</v>
      </c>
      <c r="C77" s="6" t="s">
        <v>230</v>
      </c>
      <c r="D77" s="17" t="s">
        <v>50</v>
      </c>
      <c r="E77" s="17" t="s">
        <v>35</v>
      </c>
      <c r="F77" s="17" t="s">
        <v>34</v>
      </c>
      <c r="G77" s="17" t="s">
        <v>55</v>
      </c>
      <c r="H77" s="6" t="s">
        <v>231</v>
      </c>
      <c r="I77" s="21" t="s">
        <v>232</v>
      </c>
    </row>
    <row r="78" spans="1:10" ht="19.5" x14ac:dyDescent="0.3">
      <c r="A78" s="11" t="s">
        <v>233</v>
      </c>
    </row>
    <row r="79" spans="1:10" ht="120" x14ac:dyDescent="0.25">
      <c r="A79" t="s">
        <v>47</v>
      </c>
      <c r="B79" s="6" t="s">
        <v>234</v>
      </c>
      <c r="C79" s="6" t="s">
        <v>235</v>
      </c>
      <c r="D79" s="17" t="s">
        <v>55</v>
      </c>
      <c r="E79" s="17" t="s">
        <v>34</v>
      </c>
      <c r="F79" s="17" t="s">
        <v>35</v>
      </c>
      <c r="G79" s="17" t="s">
        <v>50</v>
      </c>
      <c r="H79" s="6" t="s">
        <v>236</v>
      </c>
      <c r="I79" s="6" t="s">
        <v>237</v>
      </c>
    </row>
    <row r="81" spans="1:7" ht="19.5" x14ac:dyDescent="0.3">
      <c r="A81" s="27" t="s">
        <v>238</v>
      </c>
    </row>
    <row r="82" spans="1:7" x14ac:dyDescent="0.25">
      <c r="B82" s="28" t="s">
        <v>239</v>
      </c>
      <c r="D82" s="7" t="s">
        <v>240</v>
      </c>
      <c r="E82" s="8" t="s">
        <v>240</v>
      </c>
      <c r="F82" s="9" t="s">
        <v>240</v>
      </c>
      <c r="G82" s="10" t="s">
        <v>240</v>
      </c>
    </row>
    <row r="83" spans="1:7" x14ac:dyDescent="0.25">
      <c r="B83" s="6" t="s">
        <v>241</v>
      </c>
      <c r="D83" s="7" t="s">
        <v>240</v>
      </c>
      <c r="E83" s="8" t="s">
        <v>240</v>
      </c>
      <c r="F83" s="9" t="s">
        <v>240</v>
      </c>
      <c r="G83" s="10" t="s">
        <v>240</v>
      </c>
    </row>
    <row r="84" spans="1:7" x14ac:dyDescent="0.25">
      <c r="B84" s="6" t="s">
        <v>242</v>
      </c>
      <c r="D84" s="7" t="s">
        <v>240</v>
      </c>
      <c r="E84" s="8" t="s">
        <v>240</v>
      </c>
      <c r="F84" s="9" t="s">
        <v>240</v>
      </c>
      <c r="G84" s="10" t="s">
        <v>240</v>
      </c>
    </row>
    <row r="85" spans="1:7" x14ac:dyDescent="0.25">
      <c r="B85" s="6" t="s">
        <v>243</v>
      </c>
      <c r="D85" s="7" t="s">
        <v>240</v>
      </c>
      <c r="E85" s="8" t="s">
        <v>240</v>
      </c>
      <c r="F85" s="9" t="s">
        <v>240</v>
      </c>
      <c r="G85" s="10" t="s">
        <v>240</v>
      </c>
    </row>
  </sheetData>
  <mergeCells count="1">
    <mergeCell ref="D1:G1"/>
  </mergeCells>
  <conditionalFormatting sqref="D18:G18">
    <cfRule type="cellIs" dxfId="263" priority="345" operator="equal">
      <formula>"High"</formula>
    </cfRule>
    <cfRule type="cellIs" dxfId="262" priority="346" operator="equal">
      <formula>"High/Medium"</formula>
    </cfRule>
    <cfRule type="cellIs" dxfId="261" priority="347" operator="equal">
      <formula>"Low/Medium"</formula>
    </cfRule>
    <cfRule type="cellIs" dxfId="260" priority="348" operator="equal">
      <formula>"Low"</formula>
    </cfRule>
  </conditionalFormatting>
  <conditionalFormatting sqref="D12:G14">
    <cfRule type="cellIs" dxfId="259" priority="325" operator="equal">
      <formula>"High"</formula>
    </cfRule>
    <cfRule type="cellIs" dxfId="258" priority="326" operator="equal">
      <formula>"High/Medium"</formula>
    </cfRule>
    <cfRule type="cellIs" dxfId="257" priority="327" operator="equal">
      <formula>"Low/Medium"</formula>
    </cfRule>
    <cfRule type="cellIs" dxfId="256" priority="328" operator="equal">
      <formula>"Low"</formula>
    </cfRule>
  </conditionalFormatting>
  <conditionalFormatting sqref="D16:G16">
    <cfRule type="cellIs" dxfId="255" priority="321" operator="equal">
      <formula>"High"</formula>
    </cfRule>
    <cfRule type="cellIs" dxfId="254" priority="322" operator="equal">
      <formula>"High/Medium"</formula>
    </cfRule>
    <cfRule type="cellIs" dxfId="253" priority="323" operator="equal">
      <formula>"Low/Medium"</formula>
    </cfRule>
    <cfRule type="cellIs" dxfId="252" priority="324" operator="equal">
      <formula>"Low"</formula>
    </cfRule>
  </conditionalFormatting>
  <conditionalFormatting sqref="D54:G54">
    <cfRule type="cellIs" dxfId="251" priority="301" operator="equal">
      <formula>"High"</formula>
    </cfRule>
    <cfRule type="cellIs" dxfId="250" priority="302" operator="equal">
      <formula>"High/Medium"</formula>
    </cfRule>
    <cfRule type="cellIs" dxfId="249" priority="303" operator="equal">
      <formula>"Low/Medium"</formula>
    </cfRule>
    <cfRule type="cellIs" dxfId="248" priority="304" operator="equal">
      <formula>"Low"</formula>
    </cfRule>
  </conditionalFormatting>
  <conditionalFormatting sqref="D55:G55">
    <cfRule type="cellIs" dxfId="247" priority="297" operator="equal">
      <formula>"High"</formula>
    </cfRule>
    <cfRule type="cellIs" dxfId="246" priority="298" operator="equal">
      <formula>"High/Medium"</formula>
    </cfRule>
    <cfRule type="cellIs" dxfId="245" priority="299" operator="equal">
      <formula>"Low/Medium"</formula>
    </cfRule>
    <cfRule type="cellIs" dxfId="244" priority="300" operator="equal">
      <formula>"Low"</formula>
    </cfRule>
  </conditionalFormatting>
  <conditionalFormatting sqref="D50:G50">
    <cfRule type="cellIs" dxfId="243" priority="289" operator="equal">
      <formula>"High"</formula>
    </cfRule>
    <cfRule type="cellIs" dxfId="242" priority="290" operator="equal">
      <formula>"High/Medium"</formula>
    </cfRule>
    <cfRule type="cellIs" dxfId="241" priority="291" operator="equal">
      <formula>"Low/Medium"</formula>
    </cfRule>
    <cfRule type="cellIs" dxfId="240" priority="292" operator="equal">
      <formula>"Low"</formula>
    </cfRule>
  </conditionalFormatting>
  <conditionalFormatting sqref="D52 F52:G52">
    <cfRule type="cellIs" dxfId="239" priority="285" operator="equal">
      <formula>"High"</formula>
    </cfRule>
    <cfRule type="cellIs" dxfId="238" priority="286" operator="equal">
      <formula>"High/Medium"</formula>
    </cfRule>
    <cfRule type="cellIs" dxfId="237" priority="287" operator="equal">
      <formula>"Low/Medium"</formula>
    </cfRule>
    <cfRule type="cellIs" dxfId="236" priority="288" operator="equal">
      <formula>"Low"</formula>
    </cfRule>
  </conditionalFormatting>
  <conditionalFormatting sqref="E52">
    <cfRule type="cellIs" dxfId="235" priority="281" operator="equal">
      <formula>"High"</formula>
    </cfRule>
    <cfRule type="cellIs" dxfId="234" priority="282" operator="equal">
      <formula>"High/Medium"</formula>
    </cfRule>
    <cfRule type="cellIs" dxfId="233" priority="283" operator="equal">
      <formula>"Low/Medium"</formula>
    </cfRule>
    <cfRule type="cellIs" dxfId="232" priority="284" operator="equal">
      <formula>"Low"</formula>
    </cfRule>
  </conditionalFormatting>
  <conditionalFormatting sqref="E21:F21">
    <cfRule type="cellIs" dxfId="231" priority="277" operator="equal">
      <formula>"High"</formula>
    </cfRule>
    <cfRule type="cellIs" dxfId="230" priority="278" operator="equal">
      <formula>"High/Medium"</formula>
    </cfRule>
    <cfRule type="cellIs" dxfId="229" priority="279" operator="equal">
      <formula>"Low/Medium"</formula>
    </cfRule>
    <cfRule type="cellIs" dxfId="228" priority="280" operator="equal">
      <formula>"Low"</formula>
    </cfRule>
  </conditionalFormatting>
  <conditionalFormatting sqref="D21">
    <cfRule type="cellIs" dxfId="227" priority="273" operator="equal">
      <formula>"High"</formula>
    </cfRule>
    <cfRule type="cellIs" dxfId="226" priority="274" operator="equal">
      <formula>"High/Medium"</formula>
    </cfRule>
    <cfRule type="cellIs" dxfId="225" priority="275" operator="equal">
      <formula>"Low/Medium"</formula>
    </cfRule>
    <cfRule type="cellIs" dxfId="224" priority="276" operator="equal">
      <formula>"Low"</formula>
    </cfRule>
  </conditionalFormatting>
  <conditionalFormatting sqref="G21">
    <cfRule type="cellIs" dxfId="223" priority="269" operator="equal">
      <formula>"High"</formula>
    </cfRule>
    <cfRule type="cellIs" dxfId="222" priority="270" operator="equal">
      <formula>"High/Medium"</formula>
    </cfRule>
    <cfRule type="cellIs" dxfId="221" priority="271" operator="equal">
      <formula>"Low/Medium"</formula>
    </cfRule>
    <cfRule type="cellIs" dxfId="220" priority="272" operator="equal">
      <formula>"Low"</formula>
    </cfRule>
  </conditionalFormatting>
  <conditionalFormatting sqref="E31:F31">
    <cfRule type="cellIs" dxfId="219" priority="265" operator="equal">
      <formula>"High"</formula>
    </cfRule>
    <cfRule type="cellIs" dxfId="218" priority="266" operator="equal">
      <formula>"High/Medium"</formula>
    </cfRule>
    <cfRule type="cellIs" dxfId="217" priority="267" operator="equal">
      <formula>"Low/Medium"</formula>
    </cfRule>
    <cfRule type="cellIs" dxfId="216" priority="268" operator="equal">
      <formula>"Low"</formula>
    </cfRule>
  </conditionalFormatting>
  <conditionalFormatting sqref="D31">
    <cfRule type="cellIs" dxfId="215" priority="261" operator="equal">
      <formula>"High"</formula>
    </cfRule>
    <cfRule type="cellIs" dxfId="214" priority="262" operator="equal">
      <formula>"High/Medium"</formula>
    </cfRule>
    <cfRule type="cellIs" dxfId="213" priority="263" operator="equal">
      <formula>"Low/Medium"</formula>
    </cfRule>
    <cfRule type="cellIs" dxfId="212" priority="264" operator="equal">
      <formula>"Low"</formula>
    </cfRule>
  </conditionalFormatting>
  <conditionalFormatting sqref="G31">
    <cfRule type="cellIs" dxfId="211" priority="257" operator="equal">
      <formula>"High"</formula>
    </cfRule>
    <cfRule type="cellIs" dxfId="210" priority="258" operator="equal">
      <formula>"High/Medium"</formula>
    </cfRule>
    <cfRule type="cellIs" dxfId="209" priority="259" operator="equal">
      <formula>"Low/Medium"</formula>
    </cfRule>
    <cfRule type="cellIs" dxfId="208" priority="260" operator="equal">
      <formula>"Low"</formula>
    </cfRule>
  </conditionalFormatting>
  <conditionalFormatting sqref="D30:G30">
    <cfRule type="cellIs" dxfId="207" priority="253" operator="equal">
      <formula>"High"</formula>
    </cfRule>
    <cfRule type="cellIs" dxfId="206" priority="254" operator="equal">
      <formula>"High/Medium"</formula>
    </cfRule>
    <cfRule type="cellIs" dxfId="205" priority="255" operator="equal">
      <formula>"Low/Medium"</formula>
    </cfRule>
    <cfRule type="cellIs" dxfId="204" priority="256" operator="equal">
      <formula>"Low"</formula>
    </cfRule>
  </conditionalFormatting>
  <conditionalFormatting sqref="D23:G23">
    <cfRule type="cellIs" dxfId="203" priority="249" operator="equal">
      <formula>"High"</formula>
    </cfRule>
    <cfRule type="cellIs" dxfId="202" priority="250" operator="equal">
      <formula>"High/Medium"</formula>
    </cfRule>
    <cfRule type="cellIs" dxfId="201" priority="251" operator="equal">
      <formula>"Low/Medium"</formula>
    </cfRule>
    <cfRule type="cellIs" dxfId="200" priority="252" operator="equal">
      <formula>"Low"</formula>
    </cfRule>
  </conditionalFormatting>
  <conditionalFormatting sqref="E34:F34">
    <cfRule type="cellIs" dxfId="199" priority="245" operator="equal">
      <formula>"High"</formula>
    </cfRule>
    <cfRule type="cellIs" dxfId="198" priority="246" operator="equal">
      <formula>"High/Medium"</formula>
    </cfRule>
    <cfRule type="cellIs" dxfId="197" priority="247" operator="equal">
      <formula>"Low/Medium"</formula>
    </cfRule>
    <cfRule type="cellIs" dxfId="196" priority="248" operator="equal">
      <formula>"Low"</formula>
    </cfRule>
  </conditionalFormatting>
  <conditionalFormatting sqref="D34">
    <cfRule type="cellIs" dxfId="195" priority="241" operator="equal">
      <formula>"High"</formula>
    </cfRule>
    <cfRule type="cellIs" dxfId="194" priority="242" operator="equal">
      <formula>"High/Medium"</formula>
    </cfRule>
    <cfRule type="cellIs" dxfId="193" priority="243" operator="equal">
      <formula>"Low/Medium"</formula>
    </cfRule>
    <cfRule type="cellIs" dxfId="192" priority="244" operator="equal">
      <formula>"Low"</formula>
    </cfRule>
  </conditionalFormatting>
  <conditionalFormatting sqref="G34">
    <cfRule type="cellIs" dxfId="191" priority="237" operator="equal">
      <formula>"High"</formula>
    </cfRule>
    <cfRule type="cellIs" dxfId="190" priority="238" operator="equal">
      <formula>"High/Medium"</formula>
    </cfRule>
    <cfRule type="cellIs" dxfId="189" priority="239" operator="equal">
      <formula>"Low/Medium"</formula>
    </cfRule>
    <cfRule type="cellIs" dxfId="188" priority="240" operator="equal">
      <formula>"Low"</formula>
    </cfRule>
  </conditionalFormatting>
  <conditionalFormatting sqref="D35:G35">
    <cfRule type="cellIs" dxfId="187" priority="233" operator="equal">
      <formula>"High"</formula>
    </cfRule>
    <cfRule type="cellIs" dxfId="186" priority="234" operator="equal">
      <formula>"High/Medium"</formula>
    </cfRule>
    <cfRule type="cellIs" dxfId="185" priority="235" operator="equal">
      <formula>"Low/Medium"</formula>
    </cfRule>
    <cfRule type="cellIs" dxfId="184" priority="236" operator="equal">
      <formula>"Low"</formula>
    </cfRule>
  </conditionalFormatting>
  <conditionalFormatting sqref="D36:G36">
    <cfRule type="cellIs" dxfId="183" priority="229" operator="equal">
      <formula>"High"</formula>
    </cfRule>
    <cfRule type="cellIs" dxfId="182" priority="230" operator="equal">
      <formula>"High/Medium"</formula>
    </cfRule>
    <cfRule type="cellIs" dxfId="181" priority="231" operator="equal">
      <formula>"Low/Medium"</formula>
    </cfRule>
    <cfRule type="cellIs" dxfId="180" priority="232" operator="equal">
      <formula>"Low"</formula>
    </cfRule>
  </conditionalFormatting>
  <conditionalFormatting sqref="D38:G38">
    <cfRule type="cellIs" dxfId="179" priority="225" operator="equal">
      <formula>"High"</formula>
    </cfRule>
    <cfRule type="cellIs" dxfId="178" priority="226" operator="equal">
      <formula>"High/Medium"</formula>
    </cfRule>
    <cfRule type="cellIs" dxfId="177" priority="227" operator="equal">
      <formula>"Low/Medium"</formula>
    </cfRule>
    <cfRule type="cellIs" dxfId="176" priority="228" operator="equal">
      <formula>"Low"</formula>
    </cfRule>
  </conditionalFormatting>
  <conditionalFormatting sqref="E41:G41">
    <cfRule type="cellIs" dxfId="175" priority="221" operator="equal">
      <formula>"High"</formula>
    </cfRule>
    <cfRule type="cellIs" dxfId="174" priority="222" operator="equal">
      <formula>"High/Medium"</formula>
    </cfRule>
    <cfRule type="cellIs" dxfId="173" priority="223" operator="equal">
      <formula>"Low/Medium"</formula>
    </cfRule>
    <cfRule type="cellIs" dxfId="172" priority="224" operator="equal">
      <formula>"Low"</formula>
    </cfRule>
  </conditionalFormatting>
  <conditionalFormatting sqref="D39:G39">
    <cfRule type="cellIs" dxfId="171" priority="217" operator="equal">
      <formula>"High"</formula>
    </cfRule>
    <cfRule type="cellIs" dxfId="170" priority="218" operator="equal">
      <formula>"High/Medium"</formula>
    </cfRule>
    <cfRule type="cellIs" dxfId="169" priority="219" operator="equal">
      <formula>"Low/Medium"</formula>
    </cfRule>
    <cfRule type="cellIs" dxfId="168" priority="220" operator="equal">
      <formula>"Low"</formula>
    </cfRule>
  </conditionalFormatting>
  <conditionalFormatting sqref="D44:G44">
    <cfRule type="cellIs" dxfId="167" priority="213" operator="equal">
      <formula>"High"</formula>
    </cfRule>
    <cfRule type="cellIs" dxfId="166" priority="214" operator="equal">
      <formula>"High/Medium"</formula>
    </cfRule>
    <cfRule type="cellIs" dxfId="165" priority="215" operator="equal">
      <formula>"Low/Medium"</formula>
    </cfRule>
    <cfRule type="cellIs" dxfId="164" priority="216" operator="equal">
      <formula>"Low"</formula>
    </cfRule>
  </conditionalFormatting>
  <conditionalFormatting sqref="D26:G26">
    <cfRule type="cellIs" dxfId="163" priority="209" operator="equal">
      <formula>"High"</formula>
    </cfRule>
    <cfRule type="cellIs" dxfId="162" priority="210" operator="equal">
      <formula>"High/Medium"</formula>
    </cfRule>
    <cfRule type="cellIs" dxfId="161" priority="211" operator="equal">
      <formula>"Low/Medium"</formula>
    </cfRule>
    <cfRule type="cellIs" dxfId="160" priority="212" operator="equal">
      <formula>"Low"</formula>
    </cfRule>
  </conditionalFormatting>
  <conditionalFormatting sqref="D27:G27">
    <cfRule type="cellIs" dxfId="159" priority="205" operator="equal">
      <formula>"High"</formula>
    </cfRule>
    <cfRule type="cellIs" dxfId="158" priority="206" operator="equal">
      <formula>"High/Medium"</formula>
    </cfRule>
    <cfRule type="cellIs" dxfId="157" priority="207" operator="equal">
      <formula>"Low/Medium"</formula>
    </cfRule>
    <cfRule type="cellIs" dxfId="156" priority="208" operator="equal">
      <formula>"Low"</formula>
    </cfRule>
  </conditionalFormatting>
  <conditionalFormatting sqref="D28:F28">
    <cfRule type="cellIs" dxfId="155" priority="201" operator="equal">
      <formula>"High"</formula>
    </cfRule>
    <cfRule type="cellIs" dxfId="154" priority="202" operator="equal">
      <formula>"High/Medium"</formula>
    </cfRule>
    <cfRule type="cellIs" dxfId="153" priority="203" operator="equal">
      <formula>"Low/Medium"</formula>
    </cfRule>
    <cfRule type="cellIs" dxfId="152" priority="204" operator="equal">
      <formula>"Low"</formula>
    </cfRule>
  </conditionalFormatting>
  <conditionalFormatting sqref="G28">
    <cfRule type="cellIs" dxfId="151" priority="197" operator="equal">
      <formula>"High"</formula>
    </cfRule>
    <cfRule type="cellIs" dxfId="150" priority="198" operator="equal">
      <formula>"High/Medium"</formula>
    </cfRule>
    <cfRule type="cellIs" dxfId="149" priority="199" operator="equal">
      <formula>"Low/Medium"</formula>
    </cfRule>
    <cfRule type="cellIs" dxfId="148" priority="200" operator="equal">
      <formula>"Low"</formula>
    </cfRule>
  </conditionalFormatting>
  <conditionalFormatting sqref="D56:G56">
    <cfRule type="cellIs" dxfId="147" priority="189" operator="equal">
      <formula>"High"</formula>
    </cfRule>
    <cfRule type="cellIs" dxfId="146" priority="190" operator="equal">
      <formula>"High/Medium"</formula>
    </cfRule>
    <cfRule type="cellIs" dxfId="145" priority="191" operator="equal">
      <formula>"Low/Medium"</formula>
    </cfRule>
    <cfRule type="cellIs" dxfId="144" priority="192" operator="equal">
      <formula>"Low"</formula>
    </cfRule>
  </conditionalFormatting>
  <conditionalFormatting sqref="D15:G15">
    <cfRule type="cellIs" dxfId="143" priority="185" operator="equal">
      <formula>"High"</formula>
    </cfRule>
    <cfRule type="cellIs" dxfId="142" priority="186" operator="equal">
      <formula>"High/Medium"</formula>
    </cfRule>
    <cfRule type="cellIs" dxfId="141" priority="187" operator="equal">
      <formula>"Low/Medium"</formula>
    </cfRule>
    <cfRule type="cellIs" dxfId="140" priority="188" operator="equal">
      <formula>"Low"</formula>
    </cfRule>
  </conditionalFormatting>
  <conditionalFormatting sqref="E46:F46">
    <cfRule type="cellIs" dxfId="139" priority="181" operator="equal">
      <formula>"High"</formula>
    </cfRule>
    <cfRule type="cellIs" dxfId="138" priority="182" operator="equal">
      <formula>"High/Medium"</formula>
    </cfRule>
    <cfRule type="cellIs" dxfId="137" priority="183" operator="equal">
      <formula>"Low/Medium"</formula>
    </cfRule>
    <cfRule type="cellIs" dxfId="136" priority="184" operator="equal">
      <formula>"Low"</formula>
    </cfRule>
  </conditionalFormatting>
  <conditionalFormatting sqref="D46">
    <cfRule type="cellIs" dxfId="135" priority="177" operator="equal">
      <formula>"High"</formula>
    </cfRule>
    <cfRule type="cellIs" dxfId="134" priority="178" operator="equal">
      <formula>"High/Medium"</formula>
    </cfRule>
    <cfRule type="cellIs" dxfId="133" priority="179" operator="equal">
      <formula>"Low/Medium"</formula>
    </cfRule>
    <cfRule type="cellIs" dxfId="132" priority="180" operator="equal">
      <formula>"Low"</formula>
    </cfRule>
  </conditionalFormatting>
  <conditionalFormatting sqref="G46">
    <cfRule type="cellIs" dxfId="131" priority="173" operator="equal">
      <formula>"High"</formula>
    </cfRule>
    <cfRule type="cellIs" dxfId="130" priority="174" operator="equal">
      <formula>"High/Medium"</formula>
    </cfRule>
    <cfRule type="cellIs" dxfId="129" priority="175" operator="equal">
      <formula>"Low/Medium"</formula>
    </cfRule>
    <cfRule type="cellIs" dxfId="128" priority="176" operator="equal">
      <formula>"Low"</formula>
    </cfRule>
  </conditionalFormatting>
  <conditionalFormatting sqref="D47:G47">
    <cfRule type="cellIs" dxfId="127" priority="169" operator="equal">
      <formula>"High"</formula>
    </cfRule>
    <cfRule type="cellIs" dxfId="126" priority="170" operator="equal">
      <formula>"High/Medium"</formula>
    </cfRule>
    <cfRule type="cellIs" dxfId="125" priority="171" operator="equal">
      <formula>"Low/Medium"</formula>
    </cfRule>
    <cfRule type="cellIs" dxfId="124" priority="172" operator="equal">
      <formula>"Low"</formula>
    </cfRule>
  </conditionalFormatting>
  <conditionalFormatting sqref="D48:G48">
    <cfRule type="cellIs" dxfId="123" priority="165" operator="equal">
      <formula>"High"</formula>
    </cfRule>
    <cfRule type="cellIs" dxfId="122" priority="166" operator="equal">
      <formula>"High/Medium"</formula>
    </cfRule>
    <cfRule type="cellIs" dxfId="121" priority="167" operator="equal">
      <formula>"Low/Medium"</formula>
    </cfRule>
    <cfRule type="cellIs" dxfId="120" priority="168" operator="equal">
      <formula>"Low"</formula>
    </cfRule>
  </conditionalFormatting>
  <conditionalFormatting sqref="D57:G57">
    <cfRule type="cellIs" dxfId="119" priority="161" operator="equal">
      <formula>"High"</formula>
    </cfRule>
    <cfRule type="cellIs" dxfId="118" priority="162" operator="equal">
      <formula>"High/Medium"</formula>
    </cfRule>
    <cfRule type="cellIs" dxfId="117" priority="163" operator="equal">
      <formula>"Low/Medium"</formula>
    </cfRule>
    <cfRule type="cellIs" dxfId="116" priority="164" operator="equal">
      <formula>"Low"</formula>
    </cfRule>
  </conditionalFormatting>
  <conditionalFormatting sqref="D62:G62">
    <cfRule type="cellIs" dxfId="115" priority="149" operator="equal">
      <formula>"High"</formula>
    </cfRule>
    <cfRule type="cellIs" dxfId="114" priority="150" operator="equal">
      <formula>"High/Medium"</formula>
    </cfRule>
    <cfRule type="cellIs" dxfId="113" priority="151" operator="equal">
      <formula>"Low/Medium"</formula>
    </cfRule>
    <cfRule type="cellIs" dxfId="112" priority="152" operator="equal">
      <formula>"Low"</formula>
    </cfRule>
  </conditionalFormatting>
  <conditionalFormatting sqref="F64">
    <cfRule type="cellIs" dxfId="111" priority="145" operator="equal">
      <formula>"High"</formula>
    </cfRule>
    <cfRule type="cellIs" dxfId="110" priority="146" operator="equal">
      <formula>"High/Medium"</formula>
    </cfRule>
    <cfRule type="cellIs" dxfId="109" priority="147" operator="equal">
      <formula>"Low/Medium"</formula>
    </cfRule>
    <cfRule type="cellIs" dxfId="108" priority="148" operator="equal">
      <formula>"Low"</formula>
    </cfRule>
  </conditionalFormatting>
  <conditionalFormatting sqref="D76:G76">
    <cfRule type="cellIs" dxfId="107" priority="137" operator="equal">
      <formula>"High"</formula>
    </cfRule>
    <cfRule type="cellIs" dxfId="106" priority="138" operator="equal">
      <formula>"High/Medium"</formula>
    </cfRule>
    <cfRule type="cellIs" dxfId="105" priority="139" operator="equal">
      <formula>"Low/Medium"</formula>
    </cfRule>
    <cfRule type="cellIs" dxfId="104" priority="140" operator="equal">
      <formula>"Low"</formula>
    </cfRule>
  </conditionalFormatting>
  <conditionalFormatting sqref="D77:G77">
    <cfRule type="cellIs" dxfId="103" priority="133" operator="equal">
      <formula>"High"</formula>
    </cfRule>
    <cfRule type="cellIs" dxfId="102" priority="134" operator="equal">
      <formula>"High/Medium"</formula>
    </cfRule>
    <cfRule type="cellIs" dxfId="101" priority="135" operator="equal">
      <formula>"Low/Medium"</formula>
    </cfRule>
    <cfRule type="cellIs" dxfId="100" priority="136" operator="equal">
      <formula>"Low"</formula>
    </cfRule>
  </conditionalFormatting>
  <conditionalFormatting sqref="E60:G60">
    <cfRule type="cellIs" dxfId="99" priority="129" operator="equal">
      <formula>"High"</formula>
    </cfRule>
    <cfRule type="cellIs" dxfId="98" priority="130" operator="equal">
      <formula>"High/Medium"</formula>
    </cfRule>
    <cfRule type="cellIs" dxfId="97" priority="131" operator="equal">
      <formula>"Low/Medium"</formula>
    </cfRule>
    <cfRule type="cellIs" dxfId="96" priority="132" operator="equal">
      <formula>"Low"</formula>
    </cfRule>
  </conditionalFormatting>
  <conditionalFormatting sqref="D19:G19">
    <cfRule type="cellIs" dxfId="95" priority="117" operator="equal">
      <formula>"High"</formula>
    </cfRule>
    <cfRule type="cellIs" dxfId="94" priority="118" operator="equal">
      <formula>"High/Medium"</formula>
    </cfRule>
    <cfRule type="cellIs" dxfId="93" priority="119" operator="equal">
      <formula>"Low/Medium"</formula>
    </cfRule>
    <cfRule type="cellIs" dxfId="92" priority="120" operator="equal">
      <formula>"Low"</formula>
    </cfRule>
  </conditionalFormatting>
  <conditionalFormatting sqref="E24">
    <cfRule type="cellIs" dxfId="91" priority="113" operator="equal">
      <formula>"High"</formula>
    </cfRule>
    <cfRule type="cellIs" dxfId="90" priority="114" operator="equal">
      <formula>"High/Medium"</formula>
    </cfRule>
    <cfRule type="cellIs" dxfId="89" priority="115" operator="equal">
      <formula>"Low/Medium"</formula>
    </cfRule>
    <cfRule type="cellIs" dxfId="88" priority="116" operator="equal">
      <formula>"Low"</formula>
    </cfRule>
  </conditionalFormatting>
  <conditionalFormatting sqref="F24">
    <cfRule type="cellIs" dxfId="87" priority="109" operator="equal">
      <formula>"High"</formula>
    </cfRule>
    <cfRule type="cellIs" dxfId="86" priority="110" operator="equal">
      <formula>"High/Medium"</formula>
    </cfRule>
    <cfRule type="cellIs" dxfId="85" priority="111" operator="equal">
      <formula>"Low/Medium"</formula>
    </cfRule>
    <cfRule type="cellIs" dxfId="84" priority="112" operator="equal">
      <formula>"Low"</formula>
    </cfRule>
  </conditionalFormatting>
  <conditionalFormatting sqref="D24">
    <cfRule type="cellIs" dxfId="83" priority="105" operator="equal">
      <formula>"High"</formula>
    </cfRule>
    <cfRule type="cellIs" dxfId="82" priority="106" operator="equal">
      <formula>"High/Medium"</formula>
    </cfRule>
    <cfRule type="cellIs" dxfId="81" priority="107" operator="equal">
      <formula>"Low/Medium"</formula>
    </cfRule>
    <cfRule type="cellIs" dxfId="80" priority="108" operator="equal">
      <formula>"Low"</formula>
    </cfRule>
  </conditionalFormatting>
  <conditionalFormatting sqref="G24">
    <cfRule type="cellIs" dxfId="79" priority="101" operator="equal">
      <formula>"High"</formula>
    </cfRule>
    <cfRule type="cellIs" dxfId="78" priority="102" operator="equal">
      <formula>"High/Medium"</formula>
    </cfRule>
    <cfRule type="cellIs" dxfId="77" priority="103" operator="equal">
      <formula>"Low/Medium"</formula>
    </cfRule>
    <cfRule type="cellIs" dxfId="76" priority="104" operator="equal">
      <formula>"Low"</formula>
    </cfRule>
  </conditionalFormatting>
  <conditionalFormatting sqref="D60">
    <cfRule type="cellIs" dxfId="75" priority="97" operator="equal">
      <formula>"High"</formula>
    </cfRule>
    <cfRule type="cellIs" dxfId="74" priority="98" operator="equal">
      <formula>"High/Medium"</formula>
    </cfRule>
    <cfRule type="cellIs" dxfId="73" priority="99" operator="equal">
      <formula>"Low/Medium"</formula>
    </cfRule>
    <cfRule type="cellIs" dxfId="72" priority="100" operator="equal">
      <formula>"Low"</formula>
    </cfRule>
  </conditionalFormatting>
  <conditionalFormatting sqref="D41">
    <cfRule type="cellIs" dxfId="71" priority="81" operator="equal">
      <formula>"High"</formula>
    </cfRule>
    <cfRule type="cellIs" dxfId="70" priority="82" operator="equal">
      <formula>"High/Medium"</formula>
    </cfRule>
    <cfRule type="cellIs" dxfId="69" priority="83" operator="equal">
      <formula>"Low/Medium"</formula>
    </cfRule>
    <cfRule type="cellIs" dxfId="68" priority="84" operator="equal">
      <formula>"Low"</formula>
    </cfRule>
  </conditionalFormatting>
  <conditionalFormatting sqref="D43:G43">
    <cfRule type="cellIs" dxfId="67" priority="77" operator="equal">
      <formula>"High"</formula>
    </cfRule>
    <cfRule type="cellIs" dxfId="66" priority="78" operator="equal">
      <formula>"High/Medium"</formula>
    </cfRule>
    <cfRule type="cellIs" dxfId="65" priority="79" operator="equal">
      <formula>"Low/Medium"</formula>
    </cfRule>
    <cfRule type="cellIs" dxfId="64" priority="80" operator="equal">
      <formula>"Low"</formula>
    </cfRule>
  </conditionalFormatting>
  <conditionalFormatting sqref="E64">
    <cfRule type="cellIs" dxfId="63" priority="65" operator="equal">
      <formula>"High"</formula>
    </cfRule>
    <cfRule type="cellIs" dxfId="62" priority="66" operator="equal">
      <formula>"High/Medium"</formula>
    </cfRule>
    <cfRule type="cellIs" dxfId="61" priority="67" operator="equal">
      <formula>"Low/Medium"</formula>
    </cfRule>
    <cfRule type="cellIs" dxfId="60" priority="68" operator="equal">
      <formula>"Low"</formula>
    </cfRule>
  </conditionalFormatting>
  <conditionalFormatting sqref="E65">
    <cfRule type="cellIs" dxfId="59" priority="61" operator="equal">
      <formula>"High"</formula>
    </cfRule>
    <cfRule type="cellIs" dxfId="58" priority="62" operator="equal">
      <formula>"High/Medium"</formula>
    </cfRule>
    <cfRule type="cellIs" dxfId="57" priority="63" operator="equal">
      <formula>"Low/Medium"</formula>
    </cfRule>
    <cfRule type="cellIs" dxfId="56" priority="64" operator="equal">
      <formula>"Low"</formula>
    </cfRule>
  </conditionalFormatting>
  <conditionalFormatting sqref="G64">
    <cfRule type="cellIs" dxfId="55" priority="57" operator="equal">
      <formula>"High"</formula>
    </cfRule>
    <cfRule type="cellIs" dxfId="54" priority="58" operator="equal">
      <formula>"High/Medium"</formula>
    </cfRule>
    <cfRule type="cellIs" dxfId="53" priority="59" operator="equal">
      <formula>"Low/Medium"</formula>
    </cfRule>
    <cfRule type="cellIs" dxfId="52" priority="60" operator="equal">
      <formula>"Low"</formula>
    </cfRule>
  </conditionalFormatting>
  <conditionalFormatting sqref="G65">
    <cfRule type="cellIs" dxfId="51" priority="53" operator="equal">
      <formula>"High"</formula>
    </cfRule>
    <cfRule type="cellIs" dxfId="50" priority="54" operator="equal">
      <formula>"High/Medium"</formula>
    </cfRule>
    <cfRule type="cellIs" dxfId="49" priority="55" operator="equal">
      <formula>"Low/Medium"</formula>
    </cfRule>
    <cfRule type="cellIs" dxfId="48" priority="56" operator="equal">
      <formula>"Low"</formula>
    </cfRule>
  </conditionalFormatting>
  <conditionalFormatting sqref="F65">
    <cfRule type="cellIs" dxfId="47" priority="45" operator="equal">
      <formula>"High"</formula>
    </cfRule>
    <cfRule type="cellIs" dxfId="46" priority="46" operator="equal">
      <formula>"High/Medium"</formula>
    </cfRule>
    <cfRule type="cellIs" dxfId="45" priority="47" operator="equal">
      <formula>"Low/Medium"</formula>
    </cfRule>
    <cfRule type="cellIs" dxfId="44" priority="48" operator="equal">
      <formula>"Low"</formula>
    </cfRule>
  </conditionalFormatting>
  <conditionalFormatting sqref="D64">
    <cfRule type="cellIs" dxfId="43" priority="41" operator="equal">
      <formula>"High"</formula>
    </cfRule>
    <cfRule type="cellIs" dxfId="42" priority="42" operator="equal">
      <formula>"High/Medium"</formula>
    </cfRule>
    <cfRule type="cellIs" dxfId="41" priority="43" operator="equal">
      <formula>"Low/Medium"</formula>
    </cfRule>
    <cfRule type="cellIs" dxfId="40" priority="44" operator="equal">
      <formula>"Low"</formula>
    </cfRule>
  </conditionalFormatting>
  <conditionalFormatting sqref="D65">
    <cfRule type="cellIs" dxfId="39" priority="37" operator="equal">
      <formula>"High"</formula>
    </cfRule>
    <cfRule type="cellIs" dxfId="38" priority="38" operator="equal">
      <formula>"High/Medium"</formula>
    </cfRule>
    <cfRule type="cellIs" dxfId="37" priority="39" operator="equal">
      <formula>"Low/Medium"</formula>
    </cfRule>
    <cfRule type="cellIs" dxfId="36" priority="40" operator="equal">
      <formula>"Low"</formula>
    </cfRule>
  </conditionalFormatting>
  <conditionalFormatting sqref="D58:G58">
    <cfRule type="cellIs" dxfId="35" priority="33" operator="equal">
      <formula>"High"</formula>
    </cfRule>
    <cfRule type="cellIs" dxfId="34" priority="34" operator="equal">
      <formula>"High/Medium"</formula>
    </cfRule>
    <cfRule type="cellIs" dxfId="33" priority="35" operator="equal">
      <formula>"Low/Medium"</formula>
    </cfRule>
    <cfRule type="cellIs" dxfId="32" priority="36" operator="equal">
      <formula>"Low"</formula>
    </cfRule>
  </conditionalFormatting>
  <conditionalFormatting sqref="D59:G59">
    <cfRule type="cellIs" dxfId="31" priority="29" operator="equal">
      <formula>"High"</formula>
    </cfRule>
    <cfRule type="cellIs" dxfId="30" priority="30" operator="equal">
      <formula>"High/Medium"</formula>
    </cfRule>
    <cfRule type="cellIs" dxfId="29" priority="31" operator="equal">
      <formula>"Low/Medium"</formula>
    </cfRule>
    <cfRule type="cellIs" dxfId="28" priority="32" operator="equal">
      <formula>"Low"</formula>
    </cfRule>
  </conditionalFormatting>
  <conditionalFormatting sqref="D71:G71">
    <cfRule type="cellIs" dxfId="27" priority="25" operator="equal">
      <formula>"High"</formula>
    </cfRule>
    <cfRule type="cellIs" dxfId="26" priority="26" operator="equal">
      <formula>"High/Medium"</formula>
    </cfRule>
    <cfRule type="cellIs" dxfId="25" priority="27" operator="equal">
      <formula>"Low/Medium"</formula>
    </cfRule>
    <cfRule type="cellIs" dxfId="24" priority="28" operator="equal">
      <formula>"Low"</formula>
    </cfRule>
  </conditionalFormatting>
  <conditionalFormatting sqref="D73:G73">
    <cfRule type="cellIs" dxfId="23" priority="21" operator="equal">
      <formula>"High"</formula>
    </cfRule>
    <cfRule type="cellIs" dxfId="22" priority="22" operator="equal">
      <formula>"High/Medium"</formula>
    </cfRule>
    <cfRule type="cellIs" dxfId="21" priority="23" operator="equal">
      <formula>"Low/Medium"</formula>
    </cfRule>
    <cfRule type="cellIs" dxfId="20" priority="24" operator="equal">
      <formula>"Low"</formula>
    </cfRule>
  </conditionalFormatting>
  <conditionalFormatting sqref="D51 F51:G51">
    <cfRule type="cellIs" dxfId="19" priority="17" operator="equal">
      <formula>"High"</formula>
    </cfRule>
    <cfRule type="cellIs" dxfId="18" priority="18" operator="equal">
      <formula>"High/Medium"</formula>
    </cfRule>
    <cfRule type="cellIs" dxfId="17" priority="19" operator="equal">
      <formula>"Low/Medium"</formula>
    </cfRule>
    <cfRule type="cellIs" dxfId="16" priority="20" operator="equal">
      <formula>"Low"</formula>
    </cfRule>
  </conditionalFormatting>
  <conditionalFormatting sqref="E51">
    <cfRule type="cellIs" dxfId="15" priority="13" operator="equal">
      <formula>"High"</formula>
    </cfRule>
    <cfRule type="cellIs" dxfId="14" priority="14" operator="equal">
      <formula>"High/Medium"</formula>
    </cfRule>
    <cfRule type="cellIs" dxfId="13" priority="15" operator="equal">
      <formula>"Low/Medium"</formula>
    </cfRule>
    <cfRule type="cellIs" dxfId="12" priority="16" operator="equal">
      <formula>"Low"</formula>
    </cfRule>
  </conditionalFormatting>
  <conditionalFormatting sqref="D79:F79">
    <cfRule type="cellIs" dxfId="11" priority="9" operator="equal">
      <formula>"High"</formula>
    </cfRule>
    <cfRule type="cellIs" dxfId="10" priority="10" operator="equal">
      <formula>"High/Medium"</formula>
    </cfRule>
    <cfRule type="cellIs" dxfId="9" priority="11" operator="equal">
      <formula>"Low/Medium"</formula>
    </cfRule>
    <cfRule type="cellIs" dxfId="8" priority="12" operator="equal">
      <formula>"Low"</formula>
    </cfRule>
  </conditionalFormatting>
  <conditionalFormatting sqref="G79">
    <cfRule type="cellIs" dxfId="7" priority="5" operator="equal">
      <formula>"High"</formula>
    </cfRule>
    <cfRule type="cellIs" dxfId="6" priority="6" operator="equal">
      <formula>"High/Medium"</formula>
    </cfRule>
    <cfRule type="cellIs" dxfId="5" priority="7" operator="equal">
      <formula>"Low/Medium"</formula>
    </cfRule>
    <cfRule type="cellIs" dxfId="4" priority="8" operator="equal">
      <formula>"Low"</formula>
    </cfRule>
  </conditionalFormatting>
  <conditionalFormatting sqref="D72:G72">
    <cfRule type="cellIs" dxfId="3" priority="1" operator="equal">
      <formula>"High"</formula>
    </cfRule>
    <cfRule type="cellIs" dxfId="2" priority="2" operator="equal">
      <formula>"High/Medium"</formula>
    </cfRule>
    <cfRule type="cellIs" dxfId="1" priority="3" operator="equal">
      <formula>"Low/Medium"</formula>
    </cfRule>
    <cfRule type="cellIs" dxfId="0" priority="4" operator="equal">
      <formula>"Low"</formula>
    </cfRule>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67DC7-C0EE-401F-807B-5C65623FAF6F}">
  <sheetPr>
    <tabColor rgb="FF92D050"/>
  </sheetPr>
  <dimension ref="A1:AN85"/>
  <sheetViews>
    <sheetView topLeftCell="A7" workbookViewId="0">
      <selection activeCell="G43" sqref="G43"/>
    </sheetView>
  </sheetViews>
  <sheetFormatPr defaultRowHeight="15" x14ac:dyDescent="0.25"/>
  <sheetData>
    <row r="1" spans="1:40" ht="26.25" x14ac:dyDescent="0.4">
      <c r="A1" s="34" t="s">
        <v>0</v>
      </c>
    </row>
    <row r="2" spans="1:40" x14ac:dyDescent="0.25">
      <c r="B2" s="30" t="s">
        <v>1</v>
      </c>
      <c r="G2" s="30" t="s">
        <v>2</v>
      </c>
      <c r="L2" s="30" t="s">
        <v>3</v>
      </c>
      <c r="N2" t="s">
        <v>4</v>
      </c>
      <c r="Q2" s="30" t="s">
        <v>5</v>
      </c>
      <c r="V2" s="30" t="s">
        <v>6</v>
      </c>
      <c r="AA2" s="30" t="s">
        <v>7</v>
      </c>
      <c r="AF2" s="30" t="s">
        <v>8</v>
      </c>
      <c r="AK2" t="s">
        <v>9</v>
      </c>
    </row>
    <row r="3" spans="1:40" x14ac:dyDescent="0.25">
      <c r="A3" t="s">
        <v>10</v>
      </c>
      <c r="B3" t="s">
        <v>11</v>
      </c>
      <c r="C3" t="s">
        <v>12</v>
      </c>
      <c r="D3" t="s">
        <v>13</v>
      </c>
      <c r="E3" t="s">
        <v>14</v>
      </c>
      <c r="G3" t="str">
        <f>B3</f>
        <v>Self Preservation</v>
      </c>
      <c r="H3" t="str">
        <f t="shared" ref="H3:J3" si="0">C3</f>
        <v>Slow Lane</v>
      </c>
      <c r="I3" t="str">
        <f t="shared" si="0"/>
        <v>Atomised</v>
      </c>
      <c r="J3" t="str">
        <f t="shared" si="0"/>
        <v>Metropolitan</v>
      </c>
      <c r="L3" t="str">
        <f>B3</f>
        <v>Self Preservation</v>
      </c>
      <c r="M3" t="str">
        <f t="shared" ref="M3:O3" si="1">C3</f>
        <v>Slow Lane</v>
      </c>
      <c r="N3" t="str">
        <f t="shared" si="1"/>
        <v>Atomised</v>
      </c>
      <c r="O3" t="str">
        <f t="shared" si="1"/>
        <v>Metropolitan</v>
      </c>
      <c r="Q3" t="str">
        <f>B3</f>
        <v>Self Preservation</v>
      </c>
      <c r="R3" t="str">
        <f t="shared" ref="R3:T3" si="2">C3</f>
        <v>Slow Lane</v>
      </c>
      <c r="S3" t="str">
        <f t="shared" si="2"/>
        <v>Atomised</v>
      </c>
      <c r="T3" t="str">
        <f t="shared" si="2"/>
        <v>Metropolitan</v>
      </c>
      <c r="V3" t="str">
        <f>B3</f>
        <v>Self Preservation</v>
      </c>
      <c r="W3" t="str">
        <f t="shared" ref="W3:Y3" si="3">C3</f>
        <v>Slow Lane</v>
      </c>
      <c r="X3" t="str">
        <f t="shared" si="3"/>
        <v>Atomised</v>
      </c>
      <c r="Y3" t="str">
        <f t="shared" si="3"/>
        <v>Metropolitan</v>
      </c>
      <c r="AA3" t="str">
        <f>V3</f>
        <v>Self Preservation</v>
      </c>
      <c r="AB3" t="str">
        <f t="shared" ref="AB3:AD3" si="4">W3</f>
        <v>Slow Lane</v>
      </c>
      <c r="AC3" t="str">
        <f t="shared" si="4"/>
        <v>Atomised</v>
      </c>
      <c r="AD3" t="str">
        <f t="shared" si="4"/>
        <v>Metropolitan</v>
      </c>
      <c r="AF3" t="str">
        <f>B3</f>
        <v>Self Preservation</v>
      </c>
      <c r="AG3" t="str">
        <f>C3</f>
        <v>Slow Lane</v>
      </c>
      <c r="AH3" t="str">
        <f>D3</f>
        <v>Atomised</v>
      </c>
      <c r="AI3" t="str">
        <f>E3</f>
        <v>Metropolitan</v>
      </c>
      <c r="AK3" t="str">
        <f>L3</f>
        <v>Self Preservation</v>
      </c>
      <c r="AL3" t="str">
        <f>M3</f>
        <v>Slow Lane</v>
      </c>
      <c r="AM3" t="str">
        <f>N3</f>
        <v>Atomised</v>
      </c>
      <c r="AN3" t="str">
        <f>O3</f>
        <v>Metropolitan</v>
      </c>
    </row>
    <row r="4" spans="1:40" x14ac:dyDescent="0.25">
      <c r="A4">
        <v>2015</v>
      </c>
      <c r="B4" s="33">
        <v>1.8344046899999999</v>
      </c>
      <c r="C4" s="33">
        <v>1.8344046899999999</v>
      </c>
      <c r="D4" s="33">
        <v>1.8344046899999999</v>
      </c>
      <c r="E4" s="33">
        <v>1.8344046899999999</v>
      </c>
      <c r="F4" s="32"/>
      <c r="G4" s="33">
        <v>1.750539431</v>
      </c>
      <c r="H4" s="33">
        <v>1.750539431</v>
      </c>
      <c r="I4" s="33">
        <v>1.750539431</v>
      </c>
      <c r="J4" s="33">
        <v>1.750539431</v>
      </c>
      <c r="K4" s="32"/>
      <c r="L4" s="12">
        <v>65100000</v>
      </c>
      <c r="M4" s="12">
        <v>65100000</v>
      </c>
      <c r="N4" s="12">
        <v>65100000</v>
      </c>
      <c r="O4" s="12">
        <v>65100000</v>
      </c>
      <c r="P4" s="32"/>
      <c r="Q4" s="12">
        <v>27468354</v>
      </c>
      <c r="R4" s="12">
        <v>27468354.399999999</v>
      </c>
      <c r="S4" s="12">
        <v>27468354.399999999</v>
      </c>
      <c r="T4" s="12">
        <v>27468354.399999999</v>
      </c>
      <c r="V4" s="31">
        <f>L4/Q4</f>
        <v>2.3700000371336412</v>
      </c>
      <c r="W4" s="31">
        <f t="shared" ref="W4:Y19" si="5">M4/R4</f>
        <v>2.3700000026211985</v>
      </c>
      <c r="X4" s="31">
        <f t="shared" si="5"/>
        <v>2.3700000026211985</v>
      </c>
      <c r="Y4" s="31">
        <f t="shared" si="5"/>
        <v>2.3700000026211985</v>
      </c>
      <c r="AA4" s="35">
        <v>0.82296000000000002</v>
      </c>
      <c r="AB4" s="35">
        <v>0.82296000000000002</v>
      </c>
      <c r="AC4" s="35">
        <v>0.82296000000000002</v>
      </c>
      <c r="AD4" s="35">
        <v>0.82296000000000002</v>
      </c>
    </row>
    <row r="5" spans="1:40" x14ac:dyDescent="0.25">
      <c r="A5">
        <v>2016</v>
      </c>
      <c r="B5" s="33">
        <v>1.4840163900000001</v>
      </c>
      <c r="C5" s="33">
        <v>1.4840163900000001</v>
      </c>
      <c r="D5" s="33">
        <v>1.4840163900000001</v>
      </c>
      <c r="E5" s="33">
        <v>1.4840163900000001</v>
      </c>
      <c r="F5" s="32"/>
      <c r="G5" s="33">
        <v>2.698635291</v>
      </c>
      <c r="H5" s="33">
        <v>2.698635291</v>
      </c>
      <c r="I5" s="33">
        <v>2.698635291</v>
      </c>
      <c r="J5" s="33">
        <v>2.698635291</v>
      </c>
      <c r="K5" s="32"/>
      <c r="L5" s="12">
        <v>65600000</v>
      </c>
      <c r="M5" s="12">
        <v>65600000</v>
      </c>
      <c r="N5" s="12">
        <v>65600000</v>
      </c>
      <c r="O5" s="12">
        <v>65600000</v>
      </c>
      <c r="P5" s="32"/>
      <c r="Q5" s="12">
        <v>27563024</v>
      </c>
      <c r="R5" s="12">
        <v>27563025.199999999</v>
      </c>
      <c r="S5" s="12">
        <v>27563025.199999999</v>
      </c>
      <c r="T5" s="12">
        <v>27563025.199999999</v>
      </c>
      <c r="V5" s="31">
        <f t="shared" ref="V5:Y38" si="6">L5/Q5</f>
        <v>2.3800001044878094</v>
      </c>
      <c r="W5" s="31">
        <f t="shared" si="5"/>
        <v>2.3800000008707318</v>
      </c>
      <c r="X5" s="31">
        <f t="shared" si="5"/>
        <v>2.3800000008707318</v>
      </c>
      <c r="Y5" s="31">
        <f t="shared" si="5"/>
        <v>2.3800000008707318</v>
      </c>
      <c r="AA5" s="35">
        <v>0.82447999999999999</v>
      </c>
      <c r="AB5" s="35">
        <v>0.82447999999999999</v>
      </c>
      <c r="AC5" s="35">
        <v>0.82447999999999999</v>
      </c>
      <c r="AD5" s="35">
        <v>0.82447999999999999</v>
      </c>
    </row>
    <row r="6" spans="1:40" x14ac:dyDescent="0.25">
      <c r="A6">
        <v>2017</v>
      </c>
      <c r="B6" s="33">
        <v>1.5154564500000001</v>
      </c>
      <c r="C6" s="33">
        <v>1.5154564500000001</v>
      </c>
      <c r="D6" s="33">
        <v>1.5154564500000001</v>
      </c>
      <c r="E6" s="33">
        <v>1.5154564500000001</v>
      </c>
      <c r="F6" s="32"/>
      <c r="G6" s="33">
        <v>-2.3912609100000002</v>
      </c>
      <c r="H6" s="33">
        <v>-2.3912609100000002</v>
      </c>
      <c r="I6" s="33">
        <v>-2.3912609100000002</v>
      </c>
      <c r="J6" s="33">
        <v>-2.3912609100000002</v>
      </c>
      <c r="K6" s="32"/>
      <c r="L6" s="12">
        <v>66000000</v>
      </c>
      <c r="M6" s="12">
        <v>66000000</v>
      </c>
      <c r="N6" s="12">
        <v>66000000</v>
      </c>
      <c r="O6" s="12">
        <v>66000000</v>
      </c>
      <c r="P6" s="32"/>
      <c r="Q6" s="12">
        <v>27615062</v>
      </c>
      <c r="R6" s="12">
        <v>27615062.800000001</v>
      </c>
      <c r="S6" s="12">
        <v>27615062.800000001</v>
      </c>
      <c r="T6" s="12">
        <v>27615062.800000001</v>
      </c>
      <c r="V6" s="31">
        <f t="shared" si="6"/>
        <v>2.3900000659060625</v>
      </c>
      <c r="W6" s="31">
        <f t="shared" si="5"/>
        <v>2.3899999966684846</v>
      </c>
      <c r="X6" s="31">
        <f t="shared" si="5"/>
        <v>2.3899999966684846</v>
      </c>
      <c r="Y6" s="31">
        <f t="shared" si="5"/>
        <v>2.3899999966684846</v>
      </c>
      <c r="AA6" s="35">
        <v>0.82599900000000004</v>
      </c>
      <c r="AB6" s="35">
        <v>0.82599900000000004</v>
      </c>
      <c r="AC6" s="35">
        <v>0.82599900000000004</v>
      </c>
      <c r="AD6" s="35">
        <v>0.82599900000000004</v>
      </c>
    </row>
    <row r="7" spans="1:40" x14ac:dyDescent="0.25">
      <c r="A7">
        <v>2018</v>
      </c>
      <c r="B7" s="33">
        <v>1.03857048</v>
      </c>
      <c r="C7" s="33">
        <v>1.03857048</v>
      </c>
      <c r="D7" s="33">
        <v>1.03857048</v>
      </c>
      <c r="E7" s="33">
        <v>1.03857048</v>
      </c>
      <c r="F7" s="32"/>
      <c r="G7" s="33">
        <v>0.81888904100000004</v>
      </c>
      <c r="H7" s="33">
        <v>0.81888904100000004</v>
      </c>
      <c r="I7" s="33">
        <v>0.81888904100000004</v>
      </c>
      <c r="J7" s="33">
        <v>0.81888904100000004</v>
      </c>
      <c r="K7" s="32"/>
      <c r="L7" s="12">
        <v>66400000</v>
      </c>
      <c r="M7" s="12">
        <v>66400000</v>
      </c>
      <c r="N7" s="12">
        <v>66400000</v>
      </c>
      <c r="O7" s="12">
        <v>66400000</v>
      </c>
      <c r="P7" s="32"/>
      <c r="Q7" s="12">
        <v>27899160</v>
      </c>
      <c r="R7" s="12">
        <v>27899159.699999999</v>
      </c>
      <c r="S7" s="12">
        <v>27899159.699999999</v>
      </c>
      <c r="T7" s="12">
        <v>27899159.699999999</v>
      </c>
      <c r="V7" s="31">
        <f t="shared" si="6"/>
        <v>2.3799999713253017</v>
      </c>
      <c r="W7" s="31">
        <f t="shared" si="5"/>
        <v>2.3799999969174701</v>
      </c>
      <c r="X7" s="31">
        <f t="shared" si="5"/>
        <v>2.3799999969174701</v>
      </c>
      <c r="Y7" s="31">
        <f t="shared" si="5"/>
        <v>2.3799999969174701</v>
      </c>
      <c r="AA7" s="35">
        <v>0.827519</v>
      </c>
      <c r="AB7" s="35">
        <v>0.827519</v>
      </c>
      <c r="AC7" s="35">
        <v>0.827519</v>
      </c>
      <c r="AD7" s="35">
        <v>0.827519</v>
      </c>
    </row>
    <row r="8" spans="1:40" x14ac:dyDescent="0.25">
      <c r="A8">
        <v>2019</v>
      </c>
      <c r="B8" s="33">
        <v>1.0631301900000001</v>
      </c>
      <c r="C8" s="33">
        <v>1.0631301900000001</v>
      </c>
      <c r="D8" s="33">
        <v>1.0631301900000001</v>
      </c>
      <c r="E8" s="33">
        <v>1.0631301900000001</v>
      </c>
      <c r="F8" s="32"/>
      <c r="G8" s="33">
        <v>4.1085691080000002</v>
      </c>
      <c r="H8" s="33">
        <v>4.1085691080000002</v>
      </c>
      <c r="I8" s="33">
        <v>4.1085691080000002</v>
      </c>
      <c r="J8" s="33">
        <v>4.1085691080000002</v>
      </c>
      <c r="K8" s="32"/>
      <c r="L8" s="12">
        <v>66800000</v>
      </c>
      <c r="M8" s="12">
        <v>66800000</v>
      </c>
      <c r="N8" s="12">
        <v>66800000</v>
      </c>
      <c r="O8" s="12">
        <v>66800000</v>
      </c>
      <c r="P8" s="32"/>
      <c r="Q8" s="12">
        <v>28185654</v>
      </c>
      <c r="R8" s="12">
        <v>28185654</v>
      </c>
      <c r="S8" s="12">
        <v>28185654</v>
      </c>
      <c r="T8" s="12">
        <v>28185654</v>
      </c>
      <c r="V8" s="31">
        <f t="shared" si="6"/>
        <v>2.3700000007095809</v>
      </c>
      <c r="W8" s="31">
        <f t="shared" si="5"/>
        <v>2.3700000007095809</v>
      </c>
      <c r="X8" s="31">
        <f t="shared" si="5"/>
        <v>2.3700000007095809</v>
      </c>
      <c r="Y8" s="31">
        <f t="shared" si="5"/>
        <v>2.3700000007095809</v>
      </c>
      <c r="AA8" s="35">
        <v>0.82903899999999997</v>
      </c>
      <c r="AB8" s="35">
        <v>0.82903899999999997</v>
      </c>
      <c r="AC8" s="35">
        <v>0.82903899999999997</v>
      </c>
      <c r="AD8" s="35">
        <v>0.82903899999999997</v>
      </c>
    </row>
    <row r="9" spans="1:40" x14ac:dyDescent="0.25">
      <c r="A9">
        <v>2020</v>
      </c>
      <c r="B9" s="33">
        <v>-9.6507891499999996</v>
      </c>
      <c r="C9" s="33">
        <v>-9.6507891499999996</v>
      </c>
      <c r="D9" s="33">
        <v>-9.6507891499999996</v>
      </c>
      <c r="E9" s="33">
        <v>-9.6507891499999996</v>
      </c>
      <c r="F9" s="32"/>
      <c r="G9" s="33">
        <v>2.0252259279999998</v>
      </c>
      <c r="H9" s="33">
        <v>2.0252259279999998</v>
      </c>
      <c r="I9" s="33">
        <v>2.0252259279999998</v>
      </c>
      <c r="J9" s="33">
        <v>2.0252259279999998</v>
      </c>
      <c r="K9" s="32"/>
      <c r="L9" s="12">
        <v>67081234</v>
      </c>
      <c r="M9" s="12">
        <v>67081234</v>
      </c>
      <c r="N9" s="12">
        <v>67081234</v>
      </c>
      <c r="O9" s="12">
        <v>67081234</v>
      </c>
      <c r="P9" s="32"/>
      <c r="Q9" s="12">
        <v>28322244</v>
      </c>
      <c r="R9" s="12">
        <v>28322243.600000001</v>
      </c>
      <c r="S9" s="12">
        <v>28322243.600000001</v>
      </c>
      <c r="T9" s="12">
        <v>28322243.600000001</v>
      </c>
      <c r="V9" s="31">
        <f t="shared" si="6"/>
        <v>2.3684999677285457</v>
      </c>
      <c r="W9" s="31">
        <f t="shared" si="5"/>
        <v>2.3685000011792852</v>
      </c>
      <c r="X9" s="31">
        <f t="shared" si="5"/>
        <v>2.3685000011792852</v>
      </c>
      <c r="Y9" s="31">
        <f t="shared" si="5"/>
        <v>2.3685000011792852</v>
      </c>
      <c r="AA9" s="35">
        <v>0.83028000000000002</v>
      </c>
      <c r="AB9" s="35">
        <v>0.82869599999999999</v>
      </c>
      <c r="AC9" s="35">
        <v>0.82869599999999999</v>
      </c>
      <c r="AD9" s="35">
        <v>0.83028000000000002</v>
      </c>
    </row>
    <row r="10" spans="1:40" x14ac:dyDescent="0.25">
      <c r="A10">
        <v>2021</v>
      </c>
      <c r="B10" s="33">
        <v>7.0114151400000004</v>
      </c>
      <c r="C10" s="33">
        <v>7.0114151400000004</v>
      </c>
      <c r="D10" s="33">
        <v>7.0114151400000004</v>
      </c>
      <c r="E10" s="33">
        <v>7.0114151400000004</v>
      </c>
      <c r="F10" s="32"/>
      <c r="G10" s="33">
        <v>2.2302582100000001</v>
      </c>
      <c r="H10" s="33">
        <v>2.2302582100000001</v>
      </c>
      <c r="I10" s="33">
        <v>2.2302582100000001</v>
      </c>
      <c r="J10" s="33">
        <v>2.2302582100000001</v>
      </c>
      <c r="K10" s="32"/>
      <c r="L10" s="12">
        <v>67350695</v>
      </c>
      <c r="M10" s="12">
        <v>67350695</v>
      </c>
      <c r="N10" s="12">
        <v>67350695</v>
      </c>
      <c r="O10" s="12">
        <v>67350695</v>
      </c>
      <c r="P10" s="32"/>
      <c r="Q10" s="12">
        <v>28436012</v>
      </c>
      <c r="R10" s="12">
        <v>28436012.199999999</v>
      </c>
      <c r="S10" s="12">
        <v>28436012.199999999</v>
      </c>
      <c r="T10" s="12">
        <v>28436012.199999999</v>
      </c>
      <c r="V10" s="31">
        <f t="shared" si="6"/>
        <v>2.3685000203263384</v>
      </c>
      <c r="W10" s="31">
        <f t="shared" si="5"/>
        <v>2.3685000036678843</v>
      </c>
      <c r="X10" s="31">
        <f t="shared" si="5"/>
        <v>2.3685000036678843</v>
      </c>
      <c r="Y10" s="31">
        <f t="shared" si="5"/>
        <v>2.3685000036678843</v>
      </c>
      <c r="AA10" s="35">
        <v>0.83152099999999995</v>
      </c>
      <c r="AB10" s="35">
        <v>0.82835300000000001</v>
      </c>
      <c r="AC10" s="35">
        <v>0.82835300000000001</v>
      </c>
      <c r="AD10" s="35">
        <v>0.83152099999999995</v>
      </c>
    </row>
    <row r="11" spans="1:40" x14ac:dyDescent="0.25">
      <c r="A11">
        <v>2022</v>
      </c>
      <c r="B11" s="33">
        <v>2.95545619</v>
      </c>
      <c r="C11" s="33">
        <v>2.5112916599999999</v>
      </c>
      <c r="D11" s="33">
        <v>4.3094055899999999</v>
      </c>
      <c r="E11" s="33">
        <v>3.8460249000000002</v>
      </c>
      <c r="F11" s="32"/>
      <c r="G11" s="33">
        <v>-3.1282828399999998</v>
      </c>
      <c r="H11" s="33">
        <v>-3.3782828399999998</v>
      </c>
      <c r="I11" s="33">
        <v>-2.3782828399999998</v>
      </c>
      <c r="J11" s="33">
        <v>-2.6282828399999998</v>
      </c>
      <c r="K11" s="32"/>
      <c r="L11" s="12">
        <v>67595824</v>
      </c>
      <c r="M11" s="12">
        <v>67595824</v>
      </c>
      <c r="N11" s="12">
        <v>67595824</v>
      </c>
      <c r="O11" s="12">
        <v>67595824</v>
      </c>
      <c r="P11" s="32"/>
      <c r="Q11" s="12">
        <v>28539508</v>
      </c>
      <c r="R11" s="12">
        <v>28539507.699999999</v>
      </c>
      <c r="S11" s="12">
        <v>28539507.699999999</v>
      </c>
      <c r="T11" s="12">
        <v>28539507.699999999</v>
      </c>
      <c r="V11" s="31">
        <f t="shared" si="6"/>
        <v>2.3684999755426759</v>
      </c>
      <c r="W11" s="31">
        <f t="shared" si="5"/>
        <v>2.3685000004397412</v>
      </c>
      <c r="X11" s="31">
        <f t="shared" si="5"/>
        <v>2.3685000004397412</v>
      </c>
      <c r="Y11" s="31">
        <f t="shared" si="5"/>
        <v>2.3685000004397412</v>
      </c>
      <c r="AA11" s="35">
        <v>0.832762</v>
      </c>
      <c r="AB11" s="35">
        <v>0.82801000000000002</v>
      </c>
      <c r="AC11" s="35">
        <v>0.82801000000000002</v>
      </c>
      <c r="AD11" s="35">
        <v>0.832762</v>
      </c>
    </row>
    <row r="12" spans="1:40" x14ac:dyDescent="0.25">
      <c r="A12">
        <v>2023</v>
      </c>
      <c r="B12" s="33">
        <v>0.79125297000000006</v>
      </c>
      <c r="C12" s="33">
        <v>0.15107849000000001</v>
      </c>
      <c r="D12" s="33">
        <v>2.7066831200000001</v>
      </c>
      <c r="E12" s="33">
        <v>2.0114839600000001</v>
      </c>
      <c r="F12" s="32"/>
      <c r="G12" s="33">
        <v>-0.19828971000000001</v>
      </c>
      <c r="H12" s="33">
        <v>-0.44828971000000001</v>
      </c>
      <c r="I12" s="33">
        <v>0.55171028799999999</v>
      </c>
      <c r="J12" s="33">
        <v>0.30171028799999999</v>
      </c>
      <c r="K12" s="32"/>
      <c r="L12" s="12">
        <v>67844315</v>
      </c>
      <c r="M12" s="12">
        <v>67844315</v>
      </c>
      <c r="N12" s="12">
        <v>67844315</v>
      </c>
      <c r="O12" s="12">
        <v>67844315</v>
      </c>
      <c r="P12" s="32"/>
      <c r="Q12" s="12">
        <v>28644422</v>
      </c>
      <c r="R12" s="12">
        <v>28626293.199999999</v>
      </c>
      <c r="S12" s="12">
        <v>28686814</v>
      </c>
      <c r="T12" s="12">
        <v>28686814</v>
      </c>
      <c r="V12" s="31">
        <f t="shared" si="6"/>
        <v>2.3685000521218407</v>
      </c>
      <c r="W12" s="31">
        <f t="shared" si="5"/>
        <v>2.3700000040522187</v>
      </c>
      <c r="X12" s="31">
        <f t="shared" si="5"/>
        <v>2.3649999961654857</v>
      </c>
      <c r="Y12" s="31">
        <f t="shared" si="5"/>
        <v>2.3649999961654857</v>
      </c>
      <c r="AA12" s="35">
        <v>0.83400200000000002</v>
      </c>
      <c r="AB12" s="35">
        <v>0.82766600000000001</v>
      </c>
      <c r="AC12" s="35">
        <v>0.82766600000000001</v>
      </c>
      <c r="AD12" s="35">
        <v>0.83400200000000002</v>
      </c>
    </row>
    <row r="13" spans="1:40" x14ac:dyDescent="0.25">
      <c r="A13">
        <v>2024</v>
      </c>
      <c r="B13" s="33">
        <v>1.1168844200000001</v>
      </c>
      <c r="C13" s="33">
        <v>0.38750702999999997</v>
      </c>
      <c r="D13" s="33">
        <v>3.19606105</v>
      </c>
      <c r="E13" s="33">
        <v>2.4483736899999999</v>
      </c>
      <c r="F13" s="32"/>
      <c r="G13" s="33">
        <v>0.83846631900000002</v>
      </c>
      <c r="H13" s="33">
        <v>0.58846631900000002</v>
      </c>
      <c r="I13" s="33">
        <v>1.5884663189999999</v>
      </c>
      <c r="J13" s="33">
        <v>1.3384663189999999</v>
      </c>
      <c r="K13" s="32"/>
      <c r="L13" s="12">
        <v>68081792</v>
      </c>
      <c r="M13" s="12">
        <v>68081792</v>
      </c>
      <c r="N13" s="12">
        <v>68081792</v>
      </c>
      <c r="O13" s="12">
        <v>68081792</v>
      </c>
      <c r="P13" s="32"/>
      <c r="Q13" s="12">
        <v>28744686</v>
      </c>
      <c r="R13" s="12">
        <v>28605795</v>
      </c>
      <c r="S13" s="12">
        <v>28848216.899999999</v>
      </c>
      <c r="T13" s="12">
        <v>28848216.899999999</v>
      </c>
      <c r="V13" s="31">
        <f t="shared" si="6"/>
        <v>2.368500111638026</v>
      </c>
      <c r="W13" s="31">
        <f t="shared" si="5"/>
        <v>2.3799999965042047</v>
      </c>
      <c r="X13" s="31">
        <f t="shared" si="5"/>
        <v>2.360000004021046</v>
      </c>
      <c r="Y13" s="31">
        <f t="shared" si="5"/>
        <v>2.360000004021046</v>
      </c>
      <c r="AA13" s="35">
        <v>0.83524299999999996</v>
      </c>
      <c r="AB13" s="35">
        <v>0.82732300000000003</v>
      </c>
      <c r="AC13" s="35">
        <v>0.82732300000000003</v>
      </c>
      <c r="AD13" s="35">
        <v>0.83524299999999996</v>
      </c>
    </row>
    <row r="14" spans="1:40" x14ac:dyDescent="0.25">
      <c r="A14">
        <v>2025</v>
      </c>
      <c r="B14" s="33">
        <v>0.81057679000000005</v>
      </c>
      <c r="C14" s="33">
        <v>0.1208023</v>
      </c>
      <c r="D14" s="33">
        <v>2.7851940499999999</v>
      </c>
      <c r="E14" s="33">
        <v>2.0836737699999999</v>
      </c>
      <c r="F14" s="32"/>
      <c r="G14" s="33">
        <v>0.77241190500000001</v>
      </c>
      <c r="H14" s="33">
        <v>0.52241190500000001</v>
      </c>
      <c r="I14" s="33">
        <v>1.522411905</v>
      </c>
      <c r="J14" s="33">
        <v>1.272411905</v>
      </c>
      <c r="K14" s="32"/>
      <c r="L14" s="12">
        <v>68304932</v>
      </c>
      <c r="M14" s="12">
        <v>68304932</v>
      </c>
      <c r="N14" s="12">
        <v>68304932</v>
      </c>
      <c r="O14" s="12">
        <v>68304932</v>
      </c>
      <c r="P14" s="32"/>
      <c r="Q14" s="12">
        <v>28838898</v>
      </c>
      <c r="R14" s="12">
        <v>28579469.5</v>
      </c>
      <c r="S14" s="12">
        <v>29065928.5</v>
      </c>
      <c r="T14" s="12">
        <v>29004217.399999999</v>
      </c>
      <c r="V14" s="31">
        <f t="shared" si="6"/>
        <v>2.3685000723675365</v>
      </c>
      <c r="W14" s="31">
        <f t="shared" si="5"/>
        <v>2.3899999963260341</v>
      </c>
      <c r="X14" s="31">
        <f t="shared" si="5"/>
        <v>2.3500000008601134</v>
      </c>
      <c r="Y14" s="31">
        <f t="shared" si="5"/>
        <v>2.3550000007929883</v>
      </c>
      <c r="AA14" s="35">
        <v>0.83648400000000001</v>
      </c>
      <c r="AB14" s="35">
        <v>0.82698000000000005</v>
      </c>
      <c r="AC14" s="35">
        <v>0.82698000000000005</v>
      </c>
      <c r="AD14" s="35">
        <v>0.83648400000000001</v>
      </c>
    </row>
    <row r="15" spans="1:40" x14ac:dyDescent="0.25">
      <c r="A15">
        <v>2026</v>
      </c>
      <c r="B15" s="33">
        <v>0.71345113999999998</v>
      </c>
      <c r="C15" s="33">
        <v>4.8228279999999998E-2</v>
      </c>
      <c r="D15" s="33">
        <v>2.6936585599999998</v>
      </c>
      <c r="E15" s="33">
        <v>1.9987358200000001</v>
      </c>
      <c r="F15" s="32"/>
      <c r="G15" s="33">
        <v>1.01115377</v>
      </c>
      <c r="H15" s="33">
        <v>0.76115376999999995</v>
      </c>
      <c r="I15" s="33">
        <v>1.76115377</v>
      </c>
      <c r="J15" s="33">
        <v>1.51115377</v>
      </c>
      <c r="K15" s="32"/>
      <c r="L15" s="12">
        <v>68512086</v>
      </c>
      <c r="M15" s="12">
        <v>68512086</v>
      </c>
      <c r="N15" s="12">
        <v>68512086</v>
      </c>
      <c r="O15" s="12">
        <v>68512086</v>
      </c>
      <c r="P15" s="32"/>
      <c r="Q15" s="12">
        <v>28926360</v>
      </c>
      <c r="R15" s="12">
        <v>28546702.5</v>
      </c>
      <c r="S15" s="12">
        <v>29278669.199999999</v>
      </c>
      <c r="T15" s="12">
        <v>29154079.100000001</v>
      </c>
      <c r="V15" s="31">
        <f t="shared" si="6"/>
        <v>2.3685000808950729</v>
      </c>
      <c r="W15" s="31">
        <f t="shared" si="5"/>
        <v>2.4</v>
      </c>
      <c r="X15" s="31">
        <f t="shared" si="5"/>
        <v>2.3400000024591283</v>
      </c>
      <c r="Y15" s="31">
        <f t="shared" si="5"/>
        <v>2.3500000039445594</v>
      </c>
      <c r="AA15" s="35">
        <v>0.83772500000000005</v>
      </c>
      <c r="AB15" s="35">
        <v>0.82663699999999996</v>
      </c>
      <c r="AC15" s="35">
        <v>0.82663699999999996</v>
      </c>
      <c r="AD15" s="35">
        <v>0.83772500000000005</v>
      </c>
    </row>
    <row r="16" spans="1:40" x14ac:dyDescent="0.25">
      <c r="A16">
        <v>2027</v>
      </c>
      <c r="B16" s="33">
        <v>1.08973294</v>
      </c>
      <c r="C16" s="33">
        <v>0.45558765000000001</v>
      </c>
      <c r="D16" s="33">
        <v>2.9515933300000001</v>
      </c>
      <c r="E16" s="33">
        <v>2.2906301</v>
      </c>
      <c r="F16" s="32"/>
      <c r="G16" s="33">
        <v>1.4596560380000001</v>
      </c>
      <c r="H16" s="33">
        <v>1.2096560380000001</v>
      </c>
      <c r="I16" s="33">
        <v>2.2096560379999999</v>
      </c>
      <c r="J16" s="33">
        <v>1.9596560380000001</v>
      </c>
      <c r="K16" s="32"/>
      <c r="L16" s="12">
        <v>68701986</v>
      </c>
      <c r="M16" s="12">
        <v>68701986</v>
      </c>
      <c r="N16" s="12">
        <v>68701986</v>
      </c>
      <c r="O16" s="12">
        <v>68701986</v>
      </c>
      <c r="P16" s="32"/>
      <c r="Q16" s="12">
        <v>29006538</v>
      </c>
      <c r="R16" s="12">
        <v>28507048.100000001</v>
      </c>
      <c r="S16" s="12">
        <v>29485830.899999999</v>
      </c>
      <c r="T16" s="12">
        <v>29297222.199999999</v>
      </c>
      <c r="V16" s="31">
        <f t="shared" si="6"/>
        <v>2.3685000257528146</v>
      </c>
      <c r="W16" s="31">
        <f t="shared" si="5"/>
        <v>2.4100000027712443</v>
      </c>
      <c r="X16" s="31">
        <f t="shared" si="5"/>
        <v>2.330000000101744</v>
      </c>
      <c r="Y16" s="31">
        <f t="shared" si="5"/>
        <v>2.3449999979861573</v>
      </c>
      <c r="AA16" s="35">
        <v>0.83896599999999999</v>
      </c>
      <c r="AB16" s="35">
        <v>0.82629399999999997</v>
      </c>
      <c r="AC16" s="35">
        <v>0.82629399999999997</v>
      </c>
      <c r="AD16" s="35">
        <v>0.83896599999999999</v>
      </c>
    </row>
    <row r="17" spans="1:30" x14ac:dyDescent="0.25">
      <c r="A17">
        <v>2028</v>
      </c>
      <c r="B17" s="33">
        <v>1.11300972</v>
      </c>
      <c r="C17" s="33">
        <v>0.47875993</v>
      </c>
      <c r="D17" s="33">
        <v>2.9751769100000001</v>
      </c>
      <c r="E17" s="33">
        <v>2.3141047700000001</v>
      </c>
      <c r="F17" s="32"/>
      <c r="G17" s="33">
        <v>1.4596560380000001</v>
      </c>
      <c r="H17" s="33">
        <v>1.2096560380000001</v>
      </c>
      <c r="I17" s="33">
        <v>2.2096560379999999</v>
      </c>
      <c r="J17" s="33">
        <v>1.9596560380000001</v>
      </c>
      <c r="K17" s="32"/>
      <c r="L17" s="12">
        <v>68881062</v>
      </c>
      <c r="M17" s="12">
        <v>68881062</v>
      </c>
      <c r="N17" s="12">
        <v>68881062</v>
      </c>
      <c r="O17" s="12">
        <v>68881062</v>
      </c>
      <c r="P17" s="32"/>
      <c r="Q17" s="12">
        <v>29082146</v>
      </c>
      <c r="R17" s="12">
        <v>28463248.800000001</v>
      </c>
      <c r="S17" s="12">
        <v>29690112.899999999</v>
      </c>
      <c r="T17" s="12">
        <v>29436351.300000001</v>
      </c>
      <c r="V17" s="31">
        <f t="shared" si="6"/>
        <v>2.3684999724573284</v>
      </c>
      <c r="W17" s="31">
        <f t="shared" si="5"/>
        <v>2.4199999966272294</v>
      </c>
      <c r="X17" s="31">
        <f t="shared" si="5"/>
        <v>2.3200000024250498</v>
      </c>
      <c r="Y17" s="31">
        <f t="shared" si="5"/>
        <v>2.3399999985731927</v>
      </c>
      <c r="AA17" s="35">
        <v>0.84020600000000001</v>
      </c>
      <c r="AB17" s="35">
        <v>0.82594999999999996</v>
      </c>
      <c r="AC17" s="35">
        <v>0.82594999999999996</v>
      </c>
      <c r="AD17" s="35">
        <v>0.84020600000000001</v>
      </c>
    </row>
    <row r="18" spans="1:30" x14ac:dyDescent="0.25">
      <c r="A18">
        <v>2029</v>
      </c>
      <c r="B18" s="33">
        <v>1.08332239</v>
      </c>
      <c r="C18" s="33">
        <v>0.44896957999999998</v>
      </c>
      <c r="D18" s="33">
        <v>2.94579206</v>
      </c>
      <c r="E18" s="33">
        <v>2.2846125399999999</v>
      </c>
      <c r="F18" s="32"/>
      <c r="G18" s="33">
        <v>1.4596560380000001</v>
      </c>
      <c r="H18" s="33">
        <v>1.2096560380000001</v>
      </c>
      <c r="I18" s="33">
        <v>2.2096560379999999</v>
      </c>
      <c r="J18" s="33">
        <v>1.9596560380000001</v>
      </c>
      <c r="K18" s="32"/>
      <c r="L18" s="12">
        <v>69049389</v>
      </c>
      <c r="M18" s="12">
        <v>69049389</v>
      </c>
      <c r="N18" s="12">
        <v>69049389</v>
      </c>
      <c r="O18" s="12">
        <v>69049389</v>
      </c>
      <c r="P18" s="32"/>
      <c r="Q18" s="12">
        <v>29153214</v>
      </c>
      <c r="R18" s="12">
        <v>28415386.399999999</v>
      </c>
      <c r="S18" s="12">
        <v>29891510.399999999</v>
      </c>
      <c r="T18" s="12">
        <v>29571472.800000001</v>
      </c>
      <c r="V18" s="31">
        <f t="shared" si="6"/>
        <v>2.3685000562888194</v>
      </c>
      <c r="W18" s="31">
        <f t="shared" si="5"/>
        <v>2.4300000016892258</v>
      </c>
      <c r="X18" s="31">
        <f t="shared" si="5"/>
        <v>2.3099999991970965</v>
      </c>
      <c r="Y18" s="31">
        <f t="shared" si="5"/>
        <v>2.3350000004057962</v>
      </c>
      <c r="AA18" s="35">
        <v>0.84144699999999994</v>
      </c>
      <c r="AB18" s="35">
        <v>0.82560699999999998</v>
      </c>
      <c r="AC18" s="35">
        <v>0.82560699999999998</v>
      </c>
      <c r="AD18" s="35">
        <v>0.84144699999999994</v>
      </c>
    </row>
    <row r="19" spans="1:30" x14ac:dyDescent="0.25">
      <c r="A19">
        <v>2030</v>
      </c>
      <c r="B19" s="33">
        <v>1.04646752</v>
      </c>
      <c r="C19" s="33">
        <v>0.41201452</v>
      </c>
      <c r="D19" s="33">
        <v>2.9092313399999998</v>
      </c>
      <c r="E19" s="33">
        <v>2.2479473900000002</v>
      </c>
      <c r="F19" s="32"/>
      <c r="G19" s="33">
        <v>1.4596560380000001</v>
      </c>
      <c r="H19" s="33">
        <v>1.2096560380000001</v>
      </c>
      <c r="I19" s="33">
        <v>2.2096560379999999</v>
      </c>
      <c r="J19" s="33">
        <v>1.9596560380000001</v>
      </c>
      <c r="K19" s="32"/>
      <c r="L19" s="12">
        <v>69207197</v>
      </c>
      <c r="M19" s="12">
        <v>69207197</v>
      </c>
      <c r="N19" s="12">
        <v>69207197</v>
      </c>
      <c r="O19" s="12">
        <v>69207197</v>
      </c>
      <c r="P19" s="32"/>
      <c r="Q19" s="12">
        <v>29219842</v>
      </c>
      <c r="R19" s="12">
        <v>28363605.300000001</v>
      </c>
      <c r="S19" s="12">
        <v>30090085.699999999</v>
      </c>
      <c r="T19" s="12">
        <v>29702659.699999999</v>
      </c>
      <c r="V19" s="31">
        <f t="shared" si="6"/>
        <v>2.3685000418551203</v>
      </c>
      <c r="W19" s="31">
        <f t="shared" si="5"/>
        <v>2.4400000023974386</v>
      </c>
      <c r="X19" s="31">
        <f t="shared" si="5"/>
        <v>2.2999999963443107</v>
      </c>
      <c r="Y19" s="31">
        <f t="shared" si="5"/>
        <v>2.3299999965996312</v>
      </c>
      <c r="AA19" s="35">
        <v>0.84268799999999999</v>
      </c>
      <c r="AB19" s="35">
        <v>0.825264</v>
      </c>
      <c r="AC19" s="35">
        <v>0.825264</v>
      </c>
      <c r="AD19" s="35">
        <v>0.84268799999999999</v>
      </c>
    </row>
    <row r="20" spans="1:30" x14ac:dyDescent="0.25">
      <c r="A20">
        <v>2031</v>
      </c>
      <c r="B20" s="33">
        <v>0.99549686999999998</v>
      </c>
      <c r="C20" s="33">
        <v>0.36094973000000002</v>
      </c>
      <c r="D20" s="33">
        <v>2.8585371099999999</v>
      </c>
      <c r="E20" s="33">
        <v>2.1971550299999998</v>
      </c>
      <c r="F20" s="32"/>
      <c r="G20" s="33">
        <v>1.4596560380000001</v>
      </c>
      <c r="H20" s="33">
        <v>1.2096560380000001</v>
      </c>
      <c r="I20" s="33">
        <v>2.2096560379999999</v>
      </c>
      <c r="J20" s="33">
        <v>1.9596560380000001</v>
      </c>
      <c r="K20" s="32"/>
      <c r="L20" s="12">
        <v>69355074</v>
      </c>
      <c r="M20" s="12">
        <v>69355074</v>
      </c>
      <c r="N20" s="12">
        <v>69355074</v>
      </c>
      <c r="O20" s="12">
        <v>69355074</v>
      </c>
      <c r="P20" s="32"/>
      <c r="Q20" s="12">
        <v>29282276</v>
      </c>
      <c r="R20" s="12">
        <v>28308193.5</v>
      </c>
      <c r="S20" s="12">
        <v>30286058.5</v>
      </c>
      <c r="T20" s="12">
        <v>29830139.399999999</v>
      </c>
      <c r="V20" s="31">
        <f t="shared" si="6"/>
        <v>2.3685001124912559</v>
      </c>
      <c r="W20" s="31">
        <f t="shared" si="6"/>
        <v>2.4499999973505906</v>
      </c>
      <c r="X20" s="31">
        <f t="shared" si="6"/>
        <v>2.2900000011556472</v>
      </c>
      <c r="Y20" s="31">
        <f t="shared" si="6"/>
        <v>2.3249999964800701</v>
      </c>
      <c r="AA20" s="35">
        <v>0.84392900000000004</v>
      </c>
      <c r="AB20" s="35">
        <v>0.82492100000000002</v>
      </c>
      <c r="AC20" s="35">
        <v>0.82492100000000002</v>
      </c>
      <c r="AD20" s="35">
        <v>0.84392900000000004</v>
      </c>
    </row>
    <row r="21" spans="1:30" x14ac:dyDescent="0.25">
      <c r="A21">
        <v>2032</v>
      </c>
      <c r="B21" s="33">
        <v>0.97753884999999996</v>
      </c>
      <c r="C21" s="33">
        <v>0.34290587</v>
      </c>
      <c r="D21" s="33">
        <v>2.8408311199999998</v>
      </c>
      <c r="E21" s="33">
        <v>2.1793595699999999</v>
      </c>
      <c r="F21" s="32"/>
      <c r="G21" s="33">
        <v>1.4596560380000001</v>
      </c>
      <c r="H21" s="33">
        <v>1.2096560380000001</v>
      </c>
      <c r="I21" s="33">
        <v>2.2096560379999999</v>
      </c>
      <c r="J21" s="33">
        <v>1.9596560380000001</v>
      </c>
      <c r="K21" s="32"/>
      <c r="L21" s="12">
        <v>69493866</v>
      </c>
      <c r="M21" s="12">
        <v>69493866</v>
      </c>
      <c r="N21" s="12">
        <v>69493866</v>
      </c>
      <c r="O21" s="12">
        <v>69493866</v>
      </c>
      <c r="P21" s="32"/>
      <c r="Q21" s="12">
        <v>29340876</v>
      </c>
      <c r="R21" s="12">
        <v>28249539</v>
      </c>
      <c r="S21" s="12">
        <v>30479765.800000001</v>
      </c>
      <c r="T21" s="12">
        <v>29954252.600000001</v>
      </c>
      <c r="V21" s="31">
        <f t="shared" si="6"/>
        <v>2.3685000406940815</v>
      </c>
      <c r="W21" s="31">
        <f t="shared" si="6"/>
        <v>2.4600000021239286</v>
      </c>
      <c r="X21" s="31">
        <f t="shared" si="6"/>
        <v>2.2799999992125923</v>
      </c>
      <c r="Y21" s="31">
        <f t="shared" si="6"/>
        <v>2.3199999989317042</v>
      </c>
      <c r="AA21" s="35">
        <v>0.84516999999999998</v>
      </c>
      <c r="AB21" s="35">
        <v>0.82457800000000003</v>
      </c>
      <c r="AC21" s="35">
        <v>0.82457800000000003</v>
      </c>
      <c r="AD21" s="35">
        <v>0.84516999999999998</v>
      </c>
    </row>
    <row r="22" spans="1:30" x14ac:dyDescent="0.25">
      <c r="A22">
        <v>2033</v>
      </c>
      <c r="B22" s="33">
        <v>0.96510269000000004</v>
      </c>
      <c r="C22" s="33">
        <v>0.33038972</v>
      </c>
      <c r="D22" s="33">
        <v>2.8286298200000002</v>
      </c>
      <c r="E22" s="33">
        <v>2.1670748999999998</v>
      </c>
      <c r="F22" s="32"/>
      <c r="G22" s="33">
        <v>1.4596560380000001</v>
      </c>
      <c r="H22" s="33">
        <v>1.2096560380000001</v>
      </c>
      <c r="I22" s="33">
        <v>2.2096560379999999</v>
      </c>
      <c r="J22" s="33">
        <v>1.9596560380000001</v>
      </c>
      <c r="K22" s="32"/>
      <c r="L22" s="12">
        <v>69624160</v>
      </c>
      <c r="M22" s="12">
        <v>69624160</v>
      </c>
      <c r="N22" s="12">
        <v>69624160</v>
      </c>
      <c r="O22" s="12">
        <v>69624160</v>
      </c>
      <c r="P22" s="32"/>
      <c r="Q22" s="12">
        <v>29395888</v>
      </c>
      <c r="R22" s="12">
        <v>28187919</v>
      </c>
      <c r="S22" s="12">
        <v>30671436.100000001</v>
      </c>
      <c r="T22" s="12">
        <v>30075231.100000001</v>
      </c>
      <c r="V22" s="31">
        <f t="shared" si="6"/>
        <v>2.3684999752346316</v>
      </c>
      <c r="W22" s="31">
        <f t="shared" si="6"/>
        <v>2.4700000024833333</v>
      </c>
      <c r="X22" s="31">
        <f t="shared" si="6"/>
        <v>2.270000001727992</v>
      </c>
      <c r="Y22" s="31">
        <f t="shared" si="6"/>
        <v>2.3150000001163749</v>
      </c>
      <c r="AA22" s="35">
        <v>0.84641</v>
      </c>
      <c r="AB22" s="35">
        <v>0.82423400000000002</v>
      </c>
      <c r="AC22" s="35">
        <v>0.82423400000000002</v>
      </c>
      <c r="AD22" s="35">
        <v>0.84641</v>
      </c>
    </row>
    <row r="23" spans="1:30" x14ac:dyDescent="0.25">
      <c r="A23">
        <v>2034</v>
      </c>
      <c r="B23" s="33">
        <v>0.94582527000000005</v>
      </c>
      <c r="C23" s="33">
        <v>0.31104014000000002</v>
      </c>
      <c r="D23" s="33">
        <v>2.8095642500000002</v>
      </c>
      <c r="E23" s="33">
        <v>2.1479341199999999</v>
      </c>
      <c r="F23" s="32"/>
      <c r="G23" s="33">
        <v>1.4596560380000001</v>
      </c>
      <c r="H23" s="33">
        <v>1.2096560380000001</v>
      </c>
      <c r="I23" s="33">
        <v>2.2096560379999999</v>
      </c>
      <c r="J23" s="33">
        <v>1.9596560380000001</v>
      </c>
      <c r="K23" s="32"/>
      <c r="L23" s="12">
        <v>69746769</v>
      </c>
      <c r="M23" s="12">
        <v>69746769</v>
      </c>
      <c r="N23" s="12">
        <v>69746769</v>
      </c>
      <c r="O23" s="12">
        <v>69746769</v>
      </c>
      <c r="P23" s="32"/>
      <c r="Q23" s="12">
        <v>29447654</v>
      </c>
      <c r="R23" s="12">
        <v>28123697.199999999</v>
      </c>
      <c r="S23" s="12">
        <v>30861402.199999999</v>
      </c>
      <c r="T23" s="12">
        <v>30193406.5</v>
      </c>
      <c r="V23" s="31">
        <f t="shared" si="6"/>
        <v>2.3685000170132398</v>
      </c>
      <c r="W23" s="31">
        <f t="shared" si="6"/>
        <v>2.4799999980087968</v>
      </c>
      <c r="X23" s="31">
        <f t="shared" si="6"/>
        <v>2.260000000907282</v>
      </c>
      <c r="Y23" s="31">
        <f t="shared" si="6"/>
        <v>2.3099999995032028</v>
      </c>
      <c r="AA23" s="35">
        <v>0.84765100000000004</v>
      </c>
      <c r="AB23" s="35">
        <v>0.82389100000000004</v>
      </c>
      <c r="AC23" s="35">
        <v>0.82389100000000004</v>
      </c>
      <c r="AD23" s="35">
        <v>0.84765100000000004</v>
      </c>
    </row>
    <row r="24" spans="1:30" x14ac:dyDescent="0.25">
      <c r="A24">
        <v>2035</v>
      </c>
      <c r="B24" s="33">
        <v>0.93517824999999999</v>
      </c>
      <c r="C24" s="33">
        <v>0.30033306999999998</v>
      </c>
      <c r="D24" s="33">
        <v>2.7990935399999999</v>
      </c>
      <c r="E24" s="33">
        <v>2.1374008199999999</v>
      </c>
      <c r="F24" s="32"/>
      <c r="G24" s="33">
        <v>1.4596560380000001</v>
      </c>
      <c r="H24" s="33">
        <v>1.2096560380000001</v>
      </c>
      <c r="I24" s="33">
        <v>2.2096560379999999</v>
      </c>
      <c r="J24" s="33">
        <v>1.9596560380000001</v>
      </c>
      <c r="K24" s="32"/>
      <c r="L24" s="12">
        <v>69862985</v>
      </c>
      <c r="M24" s="12">
        <v>69862985</v>
      </c>
      <c r="N24" s="12">
        <v>69862985</v>
      </c>
      <c r="O24" s="12">
        <v>69862985</v>
      </c>
      <c r="P24" s="32"/>
      <c r="Q24" s="12">
        <v>29496722</v>
      </c>
      <c r="R24" s="12">
        <v>28057423.699999999</v>
      </c>
      <c r="S24" s="12">
        <v>31050215.600000001</v>
      </c>
      <c r="T24" s="12">
        <v>30309321</v>
      </c>
      <c r="V24" s="31">
        <f t="shared" si="6"/>
        <v>2.3684999641655096</v>
      </c>
      <c r="W24" s="31">
        <f t="shared" si="6"/>
        <v>2.4899999995366646</v>
      </c>
      <c r="X24" s="31">
        <f t="shared" si="6"/>
        <v>2.2499999967794104</v>
      </c>
      <c r="Y24" s="31">
        <f t="shared" si="6"/>
        <v>2.3050000031343494</v>
      </c>
      <c r="AA24" s="35">
        <v>0.84889199999999998</v>
      </c>
      <c r="AB24" s="35">
        <v>0.82354799999999995</v>
      </c>
      <c r="AC24" s="35">
        <v>0.82354799999999995</v>
      </c>
      <c r="AD24" s="35">
        <v>0.84889199999999998</v>
      </c>
    </row>
    <row r="25" spans="1:30" x14ac:dyDescent="0.25">
      <c r="A25">
        <v>2036</v>
      </c>
      <c r="B25" s="33">
        <v>1.06863737</v>
      </c>
      <c r="C25" s="33">
        <v>0.43375455000000002</v>
      </c>
      <c r="D25" s="33">
        <v>2.9326631700000001</v>
      </c>
      <c r="E25" s="33">
        <v>2.27093122</v>
      </c>
      <c r="F25" s="32"/>
      <c r="G25" s="33">
        <v>1.5845</v>
      </c>
      <c r="H25" s="33">
        <v>1.3345</v>
      </c>
      <c r="I25" s="33">
        <v>2.3344999999999998</v>
      </c>
      <c r="J25" s="33">
        <v>2.0844999999999998</v>
      </c>
      <c r="K25" s="32"/>
      <c r="L25" s="12">
        <v>69975246</v>
      </c>
      <c r="M25" s="12">
        <v>69975246</v>
      </c>
      <c r="N25" s="12">
        <v>69975246</v>
      </c>
      <c r="O25" s="12">
        <v>69975246</v>
      </c>
      <c r="P25" s="32"/>
      <c r="Q25" s="12">
        <v>29544118</v>
      </c>
      <c r="R25" s="12">
        <v>27990098.399999999</v>
      </c>
      <c r="S25" s="12">
        <v>31238949.100000001</v>
      </c>
      <c r="T25" s="12">
        <v>30424020</v>
      </c>
      <c r="V25" s="31">
        <f t="shared" si="6"/>
        <v>2.368500085194623</v>
      </c>
      <c r="W25" s="31">
        <f t="shared" si="6"/>
        <v>2.5</v>
      </c>
      <c r="X25" s="31">
        <f t="shared" si="6"/>
        <v>2.2400000005121812</v>
      </c>
      <c r="Y25" s="31">
        <f t="shared" si="6"/>
        <v>2.2999999999999998</v>
      </c>
      <c r="AA25" s="35">
        <v>0.85013300000000003</v>
      </c>
      <c r="AB25" s="35">
        <v>0.82320499999999996</v>
      </c>
      <c r="AC25" s="35">
        <v>0.82320499999999996</v>
      </c>
      <c r="AD25" s="35">
        <v>0.85013300000000003</v>
      </c>
    </row>
    <row r="26" spans="1:30" x14ac:dyDescent="0.25">
      <c r="A26">
        <v>2037</v>
      </c>
      <c r="B26" s="33">
        <v>1.0419539799999999</v>
      </c>
      <c r="C26" s="33">
        <v>0.40705630999999998</v>
      </c>
      <c r="D26" s="33">
        <v>2.9060233499999999</v>
      </c>
      <c r="E26" s="33">
        <v>2.2442759300000001</v>
      </c>
      <c r="F26" s="32"/>
      <c r="G26" s="33">
        <v>1.5845</v>
      </c>
      <c r="H26" s="33">
        <v>1.3345</v>
      </c>
      <c r="I26" s="33">
        <v>2.3344999999999998</v>
      </c>
      <c r="J26" s="33">
        <v>2.0844999999999998</v>
      </c>
      <c r="K26" s="32"/>
      <c r="L26" s="12">
        <v>70086049</v>
      </c>
      <c r="M26" s="12">
        <v>70086049</v>
      </c>
      <c r="N26" s="12">
        <v>70086049</v>
      </c>
      <c r="O26" s="12">
        <v>70086049</v>
      </c>
      <c r="P26" s="32"/>
      <c r="Q26" s="12">
        <v>29590900</v>
      </c>
      <c r="R26" s="12">
        <v>27922728.699999999</v>
      </c>
      <c r="S26" s="12">
        <v>31428721.5</v>
      </c>
      <c r="T26" s="12">
        <v>30538583.399999999</v>
      </c>
      <c r="V26" s="31">
        <f t="shared" si="6"/>
        <v>2.3685000794163069</v>
      </c>
      <c r="W26" s="31">
        <f t="shared" si="6"/>
        <v>2.5099999986749149</v>
      </c>
      <c r="X26" s="31">
        <f t="shared" si="6"/>
        <v>2.2300000017499917</v>
      </c>
      <c r="Y26" s="31">
        <f t="shared" si="6"/>
        <v>2.2950000031763098</v>
      </c>
      <c r="AA26" s="35">
        <v>0.85137399999999996</v>
      </c>
      <c r="AB26" s="35">
        <v>0.82286199999999998</v>
      </c>
      <c r="AC26" s="35">
        <v>0.82286199999999998</v>
      </c>
      <c r="AD26" s="35">
        <v>0.85137399999999996</v>
      </c>
    </row>
    <row r="27" spans="1:30" x14ac:dyDescent="0.25">
      <c r="A27">
        <v>2038</v>
      </c>
      <c r="B27" s="33">
        <v>1.00882603</v>
      </c>
      <c r="C27" s="33">
        <v>0.37392307000000002</v>
      </c>
      <c r="D27" s="33">
        <v>2.8729109400000001</v>
      </c>
      <c r="E27" s="33">
        <v>2.2111580000000002</v>
      </c>
      <c r="F27" s="32"/>
      <c r="G27" s="33">
        <v>1.5845</v>
      </c>
      <c r="H27" s="33">
        <v>1.3345</v>
      </c>
      <c r="I27" s="33">
        <v>2.3344999999999998</v>
      </c>
      <c r="J27" s="33">
        <v>2.0844999999999998</v>
      </c>
      <c r="K27" s="32"/>
      <c r="L27" s="12">
        <v>70196442</v>
      </c>
      <c r="M27" s="12">
        <v>70196442</v>
      </c>
      <c r="N27" s="12">
        <v>70196442</v>
      </c>
      <c r="O27" s="12">
        <v>70196442</v>
      </c>
      <c r="P27" s="32"/>
      <c r="Q27" s="12">
        <v>29637510</v>
      </c>
      <c r="R27" s="12">
        <v>27855731</v>
      </c>
      <c r="S27" s="12">
        <v>31620018.899999999</v>
      </c>
      <c r="T27" s="12">
        <v>30653468.100000001</v>
      </c>
      <c r="V27" s="31">
        <f t="shared" si="6"/>
        <v>2.3684999853226536</v>
      </c>
      <c r="W27" s="31">
        <f t="shared" si="6"/>
        <v>2.5199999956920895</v>
      </c>
      <c r="X27" s="31">
        <f t="shared" si="6"/>
        <v>2.2200000013282724</v>
      </c>
      <c r="Y27" s="31">
        <f t="shared" si="6"/>
        <v>2.2900000016637594</v>
      </c>
      <c r="AA27" s="35">
        <v>0.85261399999999998</v>
      </c>
      <c r="AB27" s="35">
        <v>0.82251799999999997</v>
      </c>
      <c r="AC27" s="35">
        <v>0.82251799999999997</v>
      </c>
      <c r="AD27" s="35">
        <v>0.85261399999999998</v>
      </c>
    </row>
    <row r="28" spans="1:30" x14ac:dyDescent="0.25">
      <c r="A28">
        <v>2039</v>
      </c>
      <c r="B28" s="33">
        <v>0.97799068</v>
      </c>
      <c r="C28" s="33">
        <v>0.34308815999999998</v>
      </c>
      <c r="D28" s="33">
        <v>2.84207432</v>
      </c>
      <c r="E28" s="33">
        <v>2.18032184</v>
      </c>
      <c r="F28" s="32"/>
      <c r="G28" s="33">
        <v>1.5845</v>
      </c>
      <c r="H28" s="33">
        <v>1.3345</v>
      </c>
      <c r="I28" s="33">
        <v>2.3344999999999998</v>
      </c>
      <c r="J28" s="33">
        <v>2.0844999999999998</v>
      </c>
      <c r="K28" s="32"/>
      <c r="L28" s="12">
        <v>70307057</v>
      </c>
      <c r="M28" s="12">
        <v>70307057</v>
      </c>
      <c r="N28" s="12">
        <v>70307057</v>
      </c>
      <c r="O28" s="12">
        <v>70307057</v>
      </c>
      <c r="P28" s="32"/>
      <c r="Q28" s="12">
        <v>29684212</v>
      </c>
      <c r="R28" s="12">
        <v>27789350.600000001</v>
      </c>
      <c r="S28" s="12">
        <v>31813148</v>
      </c>
      <c r="T28" s="12">
        <v>30768952.699999999</v>
      </c>
      <c r="V28" s="31">
        <f t="shared" si="6"/>
        <v>2.3685000295780125</v>
      </c>
      <c r="W28" s="31">
        <f t="shared" si="6"/>
        <v>2.5299999993522699</v>
      </c>
      <c r="X28" s="31">
        <f t="shared" si="6"/>
        <v>2.2099999974853164</v>
      </c>
      <c r="Y28" s="31">
        <f t="shared" si="6"/>
        <v>2.2850000026162736</v>
      </c>
      <c r="AA28" s="35">
        <v>0.85385500000000003</v>
      </c>
      <c r="AB28" s="35">
        <v>0.82217499999999999</v>
      </c>
      <c r="AC28" s="35">
        <v>0.82217499999999999</v>
      </c>
      <c r="AD28" s="35">
        <v>0.85385500000000003</v>
      </c>
    </row>
    <row r="29" spans="1:30" x14ac:dyDescent="0.25">
      <c r="A29">
        <v>2040</v>
      </c>
      <c r="B29" s="33">
        <v>0.93977016000000002</v>
      </c>
      <c r="C29" s="33">
        <v>0.30487248</v>
      </c>
      <c r="D29" s="33">
        <v>2.8038395999999999</v>
      </c>
      <c r="E29" s="33">
        <v>2.1420921599999998</v>
      </c>
      <c r="F29" s="32"/>
      <c r="G29" s="33">
        <v>1.5845</v>
      </c>
      <c r="H29" s="33">
        <v>1.3345</v>
      </c>
      <c r="I29" s="33">
        <v>2.3344999999999998</v>
      </c>
      <c r="J29" s="33">
        <v>2.0844999999999998</v>
      </c>
      <c r="K29" s="32"/>
      <c r="L29" s="12">
        <v>70418383</v>
      </c>
      <c r="M29" s="12">
        <v>70418383</v>
      </c>
      <c r="N29" s="12">
        <v>70418383</v>
      </c>
      <c r="O29" s="12">
        <v>70418383</v>
      </c>
      <c r="P29" s="32"/>
      <c r="Q29" s="12">
        <v>29731214</v>
      </c>
      <c r="R29" s="12">
        <v>27723772.800000001</v>
      </c>
      <c r="S29" s="12">
        <v>32008355.899999999</v>
      </c>
      <c r="T29" s="12">
        <v>30885255.699999999</v>
      </c>
      <c r="V29" s="31">
        <f t="shared" si="6"/>
        <v>2.3685000888292014</v>
      </c>
      <c r="W29" s="31">
        <f t="shared" si="6"/>
        <v>2.5400000031741712</v>
      </c>
      <c r="X29" s="31">
        <f t="shared" si="6"/>
        <v>2.2000000006248368</v>
      </c>
      <c r="Y29" s="31">
        <f t="shared" si="6"/>
        <v>2.2800000001295118</v>
      </c>
      <c r="AA29" s="35">
        <v>0.85509599999999997</v>
      </c>
      <c r="AB29" s="35">
        <v>0.82183200000000001</v>
      </c>
      <c r="AC29" s="35">
        <v>0.82183200000000001</v>
      </c>
      <c r="AD29" s="35">
        <v>0.85509599999999997</v>
      </c>
    </row>
    <row r="30" spans="1:30" x14ac:dyDescent="0.25">
      <c r="A30">
        <v>2041</v>
      </c>
      <c r="B30" s="33">
        <v>0.91059128</v>
      </c>
      <c r="C30" s="33">
        <v>0.27569537999999999</v>
      </c>
      <c r="D30" s="33">
        <v>2.7746554899999998</v>
      </c>
      <c r="E30" s="33">
        <v>2.1129099099999999</v>
      </c>
      <c r="F30" s="32"/>
      <c r="G30" s="33">
        <v>1.5845</v>
      </c>
      <c r="H30" s="33">
        <v>1.3345</v>
      </c>
      <c r="I30" s="33">
        <v>2.3344999999999998</v>
      </c>
      <c r="J30" s="33">
        <v>2.0844999999999998</v>
      </c>
      <c r="K30" s="32"/>
      <c r="L30" s="12">
        <v>70530083</v>
      </c>
      <c r="M30" s="12">
        <v>70530083</v>
      </c>
      <c r="N30" s="12">
        <v>70530083</v>
      </c>
      <c r="O30" s="12">
        <v>70530083</v>
      </c>
      <c r="P30" s="32"/>
      <c r="Q30" s="12">
        <v>29778376</v>
      </c>
      <c r="R30" s="12">
        <v>27658856.100000001</v>
      </c>
      <c r="S30" s="12">
        <v>32205517.399999999</v>
      </c>
      <c r="T30" s="12">
        <v>31002234.300000001</v>
      </c>
      <c r="V30" s="31">
        <f t="shared" si="6"/>
        <v>2.3684999813287333</v>
      </c>
      <c r="W30" s="31">
        <f t="shared" si="6"/>
        <v>2.5499999980114865</v>
      </c>
      <c r="X30" s="31">
        <f t="shared" si="6"/>
        <v>2.1899999967086385</v>
      </c>
      <c r="Y30" s="31">
        <f t="shared" si="6"/>
        <v>2.2749999989516883</v>
      </c>
      <c r="AA30" s="35">
        <v>0.85633700000000001</v>
      </c>
      <c r="AB30" s="35">
        <v>0.82148900000000002</v>
      </c>
      <c r="AC30" s="35">
        <v>0.82148900000000002</v>
      </c>
      <c r="AD30" s="35">
        <v>0.85633700000000001</v>
      </c>
    </row>
    <row r="31" spans="1:30" x14ac:dyDescent="0.25">
      <c r="A31">
        <v>2042</v>
      </c>
      <c r="B31" s="33">
        <v>0.87498419000000005</v>
      </c>
      <c r="C31" s="33">
        <v>0.24008452999999999</v>
      </c>
      <c r="D31" s="33">
        <v>2.7390594300000002</v>
      </c>
      <c r="E31" s="33">
        <v>2.0773099300000002</v>
      </c>
      <c r="F31" s="32"/>
      <c r="G31" s="33">
        <v>1.5845</v>
      </c>
      <c r="H31" s="33">
        <v>1.3345</v>
      </c>
      <c r="I31" s="33">
        <v>2.3344999999999998</v>
      </c>
      <c r="J31" s="33">
        <v>2.0844999999999998</v>
      </c>
      <c r="K31" s="32"/>
      <c r="L31" s="12">
        <v>70641542</v>
      </c>
      <c r="M31" s="12">
        <v>70641542</v>
      </c>
      <c r="N31" s="12">
        <v>70641542</v>
      </c>
      <c r="O31" s="12">
        <v>70641542</v>
      </c>
      <c r="P31" s="32"/>
      <c r="Q31" s="12">
        <v>29825434</v>
      </c>
      <c r="R31" s="12">
        <v>27594352.300000001</v>
      </c>
      <c r="S31" s="12">
        <v>32404377.100000001</v>
      </c>
      <c r="T31" s="12">
        <v>31119622</v>
      </c>
      <c r="V31" s="31">
        <f t="shared" si="6"/>
        <v>2.368500052673165</v>
      </c>
      <c r="W31" s="31">
        <f t="shared" si="6"/>
        <v>2.5600000040588013</v>
      </c>
      <c r="X31" s="31">
        <f t="shared" si="6"/>
        <v>2.1799999975929176</v>
      </c>
      <c r="Y31" s="31">
        <f t="shared" si="6"/>
        <v>2.270000001928044</v>
      </c>
      <c r="AA31" s="35">
        <v>0.85757799999999995</v>
      </c>
      <c r="AB31" s="35">
        <v>0.82114600000000004</v>
      </c>
      <c r="AC31" s="35">
        <v>0.82114600000000004</v>
      </c>
      <c r="AD31" s="35">
        <v>0.85757799999999995</v>
      </c>
    </row>
    <row r="32" spans="1:30" x14ac:dyDescent="0.25">
      <c r="A32">
        <v>2043</v>
      </c>
      <c r="B32" s="33">
        <v>0.83811762999999995</v>
      </c>
      <c r="C32" s="33">
        <v>0.20321028999999999</v>
      </c>
      <c r="D32" s="33">
        <v>2.7022154</v>
      </c>
      <c r="E32" s="33">
        <v>2.0404578999999998</v>
      </c>
      <c r="F32" s="32"/>
      <c r="G32" s="33">
        <v>1.5845</v>
      </c>
      <c r="H32" s="33">
        <v>1.3345</v>
      </c>
      <c r="I32" s="33">
        <v>2.3344999999999998</v>
      </c>
      <c r="J32" s="33">
        <v>2.0844999999999998</v>
      </c>
      <c r="K32" s="32"/>
      <c r="L32" s="12">
        <v>70752322</v>
      </c>
      <c r="M32" s="12">
        <v>70752322</v>
      </c>
      <c r="N32" s="12">
        <v>70752322</v>
      </c>
      <c r="O32" s="12">
        <v>70752322</v>
      </c>
      <c r="P32" s="32"/>
      <c r="Q32" s="12">
        <v>29872206</v>
      </c>
      <c r="R32" s="12">
        <v>27530086.399999999</v>
      </c>
      <c r="S32" s="12">
        <v>32604756.699999999</v>
      </c>
      <c r="T32" s="12">
        <v>31237228.300000001</v>
      </c>
      <c r="V32" s="31">
        <f t="shared" si="6"/>
        <v>2.3685000699312262</v>
      </c>
      <c r="W32" s="31">
        <f t="shared" si="6"/>
        <v>2.5699999982564532</v>
      </c>
      <c r="X32" s="31">
        <f t="shared" si="6"/>
        <v>2.1699999988038554</v>
      </c>
      <c r="Y32" s="31">
        <f t="shared" si="6"/>
        <v>2.2649999968146983</v>
      </c>
      <c r="AA32" s="35">
        <v>0.85881799999999997</v>
      </c>
      <c r="AB32" s="35">
        <v>0.82080200000000003</v>
      </c>
      <c r="AC32" s="35">
        <v>0.82080200000000003</v>
      </c>
      <c r="AD32" s="35">
        <v>0.85881799999999997</v>
      </c>
    </row>
    <row r="33" spans="1:30" x14ac:dyDescent="0.25">
      <c r="A33">
        <v>2044</v>
      </c>
      <c r="B33" s="33">
        <v>0.80717090000000002</v>
      </c>
      <c r="C33" s="33">
        <v>0.17225055</v>
      </c>
      <c r="D33" s="33">
        <v>2.6713068600000001</v>
      </c>
      <c r="E33" s="33">
        <v>2.0095358000000001</v>
      </c>
      <c r="F33" s="32"/>
      <c r="G33" s="33">
        <v>1.5845</v>
      </c>
      <c r="H33" s="33">
        <v>1.3345</v>
      </c>
      <c r="I33" s="33">
        <v>2.3344999999999998</v>
      </c>
      <c r="J33" s="33">
        <v>2.0844999999999998</v>
      </c>
      <c r="K33" s="32"/>
      <c r="L33" s="12">
        <v>70861824</v>
      </c>
      <c r="M33" s="12">
        <v>70861824</v>
      </c>
      <c r="N33" s="12">
        <v>70861824</v>
      </c>
      <c r="O33" s="12">
        <v>70861824</v>
      </c>
      <c r="P33" s="32"/>
      <c r="Q33" s="12">
        <v>29918440</v>
      </c>
      <c r="R33" s="12">
        <v>27465823.300000001</v>
      </c>
      <c r="S33" s="12">
        <v>32806400</v>
      </c>
      <c r="T33" s="12">
        <v>31354789.399999999</v>
      </c>
      <c r="V33" s="31">
        <f t="shared" si="6"/>
        <v>2.3684999618964091</v>
      </c>
      <c r="W33" s="31">
        <f t="shared" si="6"/>
        <v>2.5799999958493869</v>
      </c>
      <c r="X33" s="31">
        <f t="shared" si="6"/>
        <v>2.16</v>
      </c>
      <c r="Y33" s="31">
        <f t="shared" si="6"/>
        <v>2.2599999985967059</v>
      </c>
      <c r="AA33" s="35">
        <v>0.86005900000000002</v>
      </c>
      <c r="AB33" s="35">
        <v>0.82045900000000005</v>
      </c>
      <c r="AC33" s="35">
        <v>0.82045900000000005</v>
      </c>
      <c r="AD33" s="35">
        <v>0.86005900000000002</v>
      </c>
    </row>
    <row r="34" spans="1:30" x14ac:dyDescent="0.25">
      <c r="A34">
        <v>2045</v>
      </c>
      <c r="B34" s="33">
        <v>0.78990937000000006</v>
      </c>
      <c r="C34" s="33">
        <v>0.15495993999999999</v>
      </c>
      <c r="D34" s="33">
        <v>2.6541307399999998</v>
      </c>
      <c r="E34" s="33">
        <v>1.99232936</v>
      </c>
      <c r="F34" s="32"/>
      <c r="G34" s="33">
        <v>1.5845</v>
      </c>
      <c r="H34" s="33">
        <v>1.3345</v>
      </c>
      <c r="I34" s="33">
        <v>2.3344999999999998</v>
      </c>
      <c r="J34" s="33">
        <v>2.0844999999999998</v>
      </c>
      <c r="K34" s="32"/>
      <c r="L34" s="12">
        <v>70968244</v>
      </c>
      <c r="M34" s="12">
        <v>70968244</v>
      </c>
      <c r="N34" s="12">
        <v>70968244</v>
      </c>
      <c r="O34" s="12">
        <v>70968244</v>
      </c>
      <c r="P34" s="32"/>
      <c r="Q34" s="12">
        <v>29963370</v>
      </c>
      <c r="R34" s="12">
        <v>27400866.399999999</v>
      </c>
      <c r="S34" s="12">
        <v>33008485.600000001</v>
      </c>
      <c r="T34" s="12">
        <v>31471505.100000001</v>
      </c>
      <c r="V34" s="31">
        <f t="shared" si="6"/>
        <v>2.3685000719211491</v>
      </c>
      <c r="W34" s="31">
        <f t="shared" si="6"/>
        <v>2.590000000875885</v>
      </c>
      <c r="X34" s="31">
        <f t="shared" si="6"/>
        <v>2.1499999987881901</v>
      </c>
      <c r="Y34" s="31">
        <f t="shared" si="6"/>
        <v>2.2549999999841126</v>
      </c>
      <c r="AA34" s="35">
        <v>0.86129999999999995</v>
      </c>
      <c r="AB34" s="35">
        <v>0.82011599999999996</v>
      </c>
      <c r="AC34" s="35">
        <v>0.82011599999999996</v>
      </c>
      <c r="AD34" s="35">
        <v>0.86129999999999995</v>
      </c>
    </row>
    <row r="35" spans="1:30" x14ac:dyDescent="0.25">
      <c r="A35">
        <v>2046</v>
      </c>
      <c r="B35" s="33">
        <v>0.78357796999999996</v>
      </c>
      <c r="C35" s="33">
        <v>0.14858228000000001</v>
      </c>
      <c r="D35" s="33">
        <v>2.64793513</v>
      </c>
      <c r="E35" s="33">
        <v>1.9860855399999999</v>
      </c>
      <c r="F35" s="32"/>
      <c r="G35" s="33">
        <v>1.5845</v>
      </c>
      <c r="H35" s="33">
        <v>1.3345</v>
      </c>
      <c r="I35" s="33">
        <v>2.3344999999999998</v>
      </c>
      <c r="J35" s="33">
        <v>2.0844999999999998</v>
      </c>
      <c r="K35" s="32"/>
      <c r="L35" s="12">
        <v>71069647</v>
      </c>
      <c r="M35" s="12">
        <v>71069647</v>
      </c>
      <c r="N35" s="12">
        <v>71069647</v>
      </c>
      <c r="O35" s="12">
        <v>71069647</v>
      </c>
      <c r="P35" s="32"/>
      <c r="Q35" s="12">
        <v>30006184</v>
      </c>
      <c r="R35" s="12">
        <v>27334479.600000001</v>
      </c>
      <c r="S35" s="12">
        <v>33210115.399999999</v>
      </c>
      <c r="T35" s="12">
        <v>31586509.800000001</v>
      </c>
      <c r="V35" s="31">
        <f t="shared" si="6"/>
        <v>2.368500006531987</v>
      </c>
      <c r="W35" s="31">
        <f t="shared" si="6"/>
        <v>2.6000000014633531</v>
      </c>
      <c r="X35" s="31">
        <f t="shared" si="6"/>
        <v>2.1400000013248976</v>
      </c>
      <c r="Y35" s="31">
        <f t="shared" si="6"/>
        <v>2.2499999984170458</v>
      </c>
      <c r="AA35" s="35">
        <v>0.862541</v>
      </c>
      <c r="AB35" s="35">
        <v>0.81977299999999997</v>
      </c>
      <c r="AC35" s="35">
        <v>0.81977299999999997</v>
      </c>
      <c r="AD35" s="35">
        <v>0.862541</v>
      </c>
    </row>
    <row r="36" spans="1:30" x14ac:dyDescent="0.25">
      <c r="A36">
        <v>2047</v>
      </c>
      <c r="B36" s="33">
        <v>0.76465495999999999</v>
      </c>
      <c r="C36" s="33">
        <v>0.12960336</v>
      </c>
      <c r="D36" s="33">
        <v>2.6291762699999999</v>
      </c>
      <c r="E36" s="33">
        <v>1.96726841</v>
      </c>
      <c r="F36" s="32"/>
      <c r="G36" s="33">
        <v>1.5845</v>
      </c>
      <c r="H36" s="33">
        <v>1.3345</v>
      </c>
      <c r="I36" s="33">
        <v>2.3344999999999998</v>
      </c>
      <c r="J36" s="33">
        <v>2.0844999999999998</v>
      </c>
      <c r="K36" s="32"/>
      <c r="L36" s="12">
        <v>71164929</v>
      </c>
      <c r="M36" s="12">
        <v>71164929</v>
      </c>
      <c r="N36" s="12">
        <v>71164929</v>
      </c>
      <c r="O36" s="12">
        <v>71164929</v>
      </c>
      <c r="P36" s="32"/>
      <c r="Q36" s="12">
        <v>30046412</v>
      </c>
      <c r="R36" s="12">
        <v>27266256.300000001</v>
      </c>
      <c r="S36" s="12">
        <v>33410764.800000001</v>
      </c>
      <c r="T36" s="12">
        <v>31699300.199999999</v>
      </c>
      <c r="V36" s="31">
        <f t="shared" si="6"/>
        <v>2.3685000724878567</v>
      </c>
      <c r="W36" s="31">
        <f t="shared" si="6"/>
        <v>2.6100000020904961</v>
      </c>
      <c r="X36" s="31">
        <f t="shared" si="6"/>
        <v>2.1299999992816687</v>
      </c>
      <c r="Y36" s="31">
        <f t="shared" si="6"/>
        <v>2.2450000016088683</v>
      </c>
      <c r="AA36" s="35">
        <v>0.86378200000000005</v>
      </c>
      <c r="AB36" s="35">
        <v>0.81942999999999999</v>
      </c>
      <c r="AC36" s="35">
        <v>0.81942999999999999</v>
      </c>
      <c r="AD36" s="35">
        <v>0.86378200000000005</v>
      </c>
    </row>
    <row r="37" spans="1:30" x14ac:dyDescent="0.25">
      <c r="A37">
        <v>2048</v>
      </c>
      <c r="B37" s="33">
        <v>0.74757982000000001</v>
      </c>
      <c r="C37" s="33">
        <v>0.11246109</v>
      </c>
      <c r="D37" s="33">
        <v>2.6122982399999999</v>
      </c>
      <c r="E37" s="33">
        <v>1.95032041</v>
      </c>
      <c r="F37" s="32"/>
      <c r="G37" s="33">
        <v>1.5845</v>
      </c>
      <c r="H37" s="33">
        <v>1.3345</v>
      </c>
      <c r="I37" s="33">
        <v>2.3344999999999998</v>
      </c>
      <c r="J37" s="33">
        <v>2.0844999999999998</v>
      </c>
      <c r="K37" s="32"/>
      <c r="L37" s="12">
        <v>71252806</v>
      </c>
      <c r="M37" s="12">
        <v>71252806</v>
      </c>
      <c r="N37" s="12">
        <v>71252806</v>
      </c>
      <c r="O37" s="12">
        <v>71252806</v>
      </c>
      <c r="P37" s="32"/>
      <c r="Q37" s="12">
        <v>30083514</v>
      </c>
      <c r="R37" s="12">
        <v>27195727.5</v>
      </c>
      <c r="S37" s="12">
        <v>33609814.200000003</v>
      </c>
      <c r="T37" s="12">
        <v>31809288.399999999</v>
      </c>
      <c r="V37" s="31">
        <f t="shared" si="6"/>
        <v>2.3685001027473054</v>
      </c>
      <c r="W37" s="31">
        <f t="shared" si="6"/>
        <v>2.6199999981614761</v>
      </c>
      <c r="X37" s="31">
        <f t="shared" si="6"/>
        <v>2.1199999969056655</v>
      </c>
      <c r="Y37" s="31">
        <f t="shared" si="6"/>
        <v>2.2399999994970026</v>
      </c>
      <c r="AA37" s="35">
        <v>0.86502199999999996</v>
      </c>
      <c r="AB37" s="35">
        <v>0.81908599999999998</v>
      </c>
      <c r="AC37" s="35">
        <v>0.81908599999999998</v>
      </c>
      <c r="AD37" s="35">
        <v>0.86502199999999996</v>
      </c>
    </row>
    <row r="38" spans="1:30" x14ac:dyDescent="0.25">
      <c r="A38">
        <v>2049</v>
      </c>
      <c r="B38" s="33">
        <v>0.73018444999999998</v>
      </c>
      <c r="C38" s="33">
        <v>9.4987950000000002E-2</v>
      </c>
      <c r="D38" s="33">
        <v>2.5951312</v>
      </c>
      <c r="E38" s="33">
        <v>1.93307231</v>
      </c>
      <c r="F38" s="32"/>
      <c r="G38" s="33">
        <v>1.5845</v>
      </c>
      <c r="H38" s="33">
        <v>1.3345</v>
      </c>
      <c r="I38" s="33">
        <v>2.3344999999999998</v>
      </c>
      <c r="J38" s="33">
        <v>2.0844999999999998</v>
      </c>
      <c r="K38" s="32"/>
      <c r="L38" s="12">
        <v>71332057</v>
      </c>
      <c r="M38" s="12">
        <v>71332057</v>
      </c>
      <c r="N38" s="12">
        <v>71332057</v>
      </c>
      <c r="O38" s="12">
        <v>71332057</v>
      </c>
      <c r="P38" s="32"/>
      <c r="Q38" s="12">
        <v>30116976</v>
      </c>
      <c r="R38" s="12">
        <v>27225976</v>
      </c>
      <c r="S38" s="12">
        <v>33647196.700000003</v>
      </c>
      <c r="T38" s="12">
        <v>31915909.199999999</v>
      </c>
      <c r="V38" s="31">
        <f t="shared" si="6"/>
        <v>2.3684999782182645</v>
      </c>
      <c r="W38" s="31">
        <f t="shared" si="6"/>
        <v>2.6199999955924445</v>
      </c>
      <c r="X38" s="31">
        <f t="shared" si="6"/>
        <v>2.1199999998811192</v>
      </c>
      <c r="Y38" s="31">
        <f t="shared" si="6"/>
        <v>2.2349999980573951</v>
      </c>
      <c r="AA38" s="35">
        <v>0.86626300000000001</v>
      </c>
      <c r="AB38" s="35">
        <v>0.818743</v>
      </c>
      <c r="AC38" s="35">
        <v>0.818743</v>
      </c>
      <c r="AD38" s="35">
        <v>0.86626300000000001</v>
      </c>
    </row>
    <row r="39" spans="1:30" x14ac:dyDescent="0.25">
      <c r="A39">
        <v>2050</v>
      </c>
      <c r="B39" s="33">
        <v>0.72710114000000003</v>
      </c>
      <c r="C39" s="33">
        <v>9.1818399999999994E-2</v>
      </c>
      <c r="D39" s="33">
        <v>2.5923010999999998</v>
      </c>
      <c r="E39" s="33">
        <v>1.9301523199999999</v>
      </c>
      <c r="F39" s="32"/>
      <c r="G39" s="33">
        <v>1.5845</v>
      </c>
      <c r="H39" s="33">
        <v>1.3345</v>
      </c>
      <c r="I39" s="33">
        <v>2.3344999999999998</v>
      </c>
      <c r="J39" s="33">
        <v>2.0844999999999998</v>
      </c>
      <c r="K39" s="32"/>
      <c r="L39" s="12">
        <v>71401702</v>
      </c>
      <c r="M39" s="12">
        <v>71401702</v>
      </c>
      <c r="N39" s="12">
        <v>71401702</v>
      </c>
      <c r="O39" s="12">
        <v>71401702</v>
      </c>
      <c r="P39" s="32"/>
      <c r="Q39" s="12">
        <v>30146380</v>
      </c>
      <c r="R39" s="12">
        <v>27252558</v>
      </c>
      <c r="S39" s="12">
        <v>33680048.100000001</v>
      </c>
      <c r="T39" s="12">
        <v>32018700.399999999</v>
      </c>
      <c r="V39" s="31">
        <f>L39/Q39</f>
        <v>2.3685000321763341</v>
      </c>
      <c r="W39" s="31">
        <f t="shared" ref="W39:Y58" si="7">M39/R39</f>
        <v>2.6200000014677522</v>
      </c>
      <c r="X39" s="31">
        <f t="shared" si="7"/>
        <v>2.1200000008313524</v>
      </c>
      <c r="Y39" s="31">
        <f t="shared" si="7"/>
        <v>2.2300000033730289</v>
      </c>
      <c r="AA39" s="35">
        <v>0.86750400000000005</v>
      </c>
      <c r="AB39" s="35">
        <v>0.81840000000000002</v>
      </c>
      <c r="AC39" s="35">
        <v>0.81840000000000002</v>
      </c>
      <c r="AD39" s="35">
        <v>0.86750400000000005</v>
      </c>
    </row>
    <row r="41" spans="1:30" x14ac:dyDescent="0.25">
      <c r="A41" s="16" t="s">
        <v>15</v>
      </c>
    </row>
    <row r="43" spans="1:30" x14ac:dyDescent="0.25">
      <c r="B43" s="30" t="s">
        <v>16</v>
      </c>
      <c r="G43" s="30" t="s">
        <v>17</v>
      </c>
    </row>
    <row r="44" spans="1:30" x14ac:dyDescent="0.25">
      <c r="A44" t="s">
        <v>10</v>
      </c>
      <c r="B44" t="s">
        <v>11</v>
      </c>
      <c r="C44" t="s">
        <v>12</v>
      </c>
      <c r="D44" t="s">
        <v>13</v>
      </c>
      <c r="E44" t="s">
        <v>14</v>
      </c>
      <c r="G44" t="str">
        <f>B44</f>
        <v>Self Preservation</v>
      </c>
      <c r="H44" t="str">
        <f t="shared" ref="H44:J44" si="8">C44</f>
        <v>Slow Lane</v>
      </c>
      <c r="I44" t="str">
        <f t="shared" si="8"/>
        <v>Atomised</v>
      </c>
      <c r="J44" t="str">
        <f t="shared" si="8"/>
        <v>Metropolitan</v>
      </c>
    </row>
    <row r="45" spans="1:30" x14ac:dyDescent="0.25">
      <c r="A45">
        <v>2015</v>
      </c>
      <c r="B45" s="36"/>
      <c r="C45" s="36"/>
      <c r="D45" s="36"/>
      <c r="E45" s="36"/>
    </row>
    <row r="46" spans="1:30" x14ac:dyDescent="0.25">
      <c r="A46">
        <v>2016</v>
      </c>
      <c r="B46" s="33"/>
      <c r="C46" s="33"/>
      <c r="D46" s="33"/>
      <c r="E46" s="33"/>
    </row>
    <row r="47" spans="1:30" x14ac:dyDescent="0.25">
      <c r="A47">
        <v>2017</v>
      </c>
      <c r="B47" s="33"/>
      <c r="C47" s="33"/>
      <c r="D47" s="33"/>
      <c r="E47" s="33"/>
    </row>
    <row r="48" spans="1:30" x14ac:dyDescent="0.25">
      <c r="A48">
        <v>2018</v>
      </c>
      <c r="B48" s="33"/>
      <c r="C48" s="33"/>
      <c r="D48" s="33"/>
      <c r="E48" s="33"/>
    </row>
    <row r="49" spans="1:10" x14ac:dyDescent="0.25">
      <c r="A49">
        <v>2019</v>
      </c>
      <c r="B49" s="33"/>
      <c r="C49" s="33"/>
      <c r="D49" s="33"/>
      <c r="E49" s="33"/>
    </row>
    <row r="50" spans="1:10" x14ac:dyDescent="0.25">
      <c r="A50">
        <v>2020</v>
      </c>
      <c r="B50" s="33"/>
      <c r="C50" s="33"/>
      <c r="D50" s="33"/>
      <c r="E50" s="33"/>
    </row>
    <row r="51" spans="1:10" x14ac:dyDescent="0.25">
      <c r="A51">
        <v>2021</v>
      </c>
      <c r="B51" s="33"/>
      <c r="C51" s="33"/>
      <c r="D51" s="33"/>
      <c r="E51" s="33"/>
    </row>
    <row r="52" spans="1:10" x14ac:dyDescent="0.25">
      <c r="A52">
        <v>2022</v>
      </c>
      <c r="B52" s="33"/>
      <c r="C52" s="33"/>
      <c r="D52" s="33"/>
      <c r="E52" s="33"/>
    </row>
    <row r="53" spans="1:10" x14ac:dyDescent="0.25">
      <c r="A53">
        <v>2023</v>
      </c>
      <c r="B53" s="37">
        <f>B12/100</f>
        <v>7.9125297000000004E-3</v>
      </c>
      <c r="C53" s="37">
        <f t="shared" ref="C53:E53" si="9">C12/100</f>
        <v>1.5107849000000001E-3</v>
      </c>
      <c r="D53" s="37">
        <f t="shared" si="9"/>
        <v>2.7066831200000002E-2</v>
      </c>
      <c r="E53" s="37">
        <f t="shared" si="9"/>
        <v>2.01148396E-2</v>
      </c>
      <c r="G53" s="37">
        <f>G12/100</f>
        <v>-1.9828971E-3</v>
      </c>
      <c r="H53" s="37">
        <f t="shared" ref="H53:J53" si="10">H12/100</f>
        <v>-4.4828971E-3</v>
      </c>
      <c r="I53" s="37">
        <f t="shared" si="10"/>
        <v>5.5171028800000002E-3</v>
      </c>
      <c r="J53" s="37">
        <f t="shared" si="10"/>
        <v>3.0171028799999998E-3</v>
      </c>
    </row>
    <row r="54" spans="1:10" x14ac:dyDescent="0.25">
      <c r="A54">
        <v>2024</v>
      </c>
      <c r="B54" s="37">
        <f>(1+B53)*(1+B12/100)-1</f>
        <v>1.5887667526253368E-2</v>
      </c>
      <c r="C54" s="37">
        <f t="shared" ref="C54:E69" si="11">(1+C53)*(1+C12/100)-1</f>
        <v>3.0238522710139826E-3</v>
      </c>
      <c r="D54" s="37">
        <f t="shared" si="11"/>
        <v>5.4866275751209281E-2</v>
      </c>
      <c r="E54" s="37">
        <f t="shared" si="11"/>
        <v>4.0634285972133588E-2</v>
      </c>
      <c r="G54" s="37">
        <f>(1+G53)*(1+G12/100)-1</f>
        <v>-3.961862319090792E-3</v>
      </c>
      <c r="H54" s="37">
        <f t="shared" ref="H54:J69" si="12">(1+H53)*(1+H12/100)-1</f>
        <v>-8.9456978335908932E-3</v>
      </c>
      <c r="I54" s="37">
        <f t="shared" si="12"/>
        <v>1.1064644184188621E-2</v>
      </c>
      <c r="J54" s="37">
        <f t="shared" si="12"/>
        <v>6.0433086697881944E-3</v>
      </c>
    </row>
    <row r="55" spans="1:10" x14ac:dyDescent="0.25">
      <c r="A55">
        <v>2025</v>
      </c>
      <c r="B55" s="37">
        <f>(1+B54)*(1+B13/100)-1</f>
        <v>2.7233958609555353E-2</v>
      </c>
      <c r="C55" s="37">
        <f t="shared" si="11"/>
        <v>6.9106402111409615E-3</v>
      </c>
      <c r="D55" s="37">
        <f t="shared" si="11"/>
        <v>8.8580445920079409E-2</v>
      </c>
      <c r="E55" s="37">
        <f t="shared" si="11"/>
        <v>6.6112902038994559E-2</v>
      </c>
      <c r="G55" s="37">
        <f>(1+G54)*(1+G13/100)-1</f>
        <v>4.3895819897583621E-3</v>
      </c>
      <c r="H55" s="37">
        <f t="shared" si="12"/>
        <v>-3.1136770623411136E-3</v>
      </c>
      <c r="I55" s="37">
        <f t="shared" si="12"/>
        <v>2.7125065520371638E-2</v>
      </c>
      <c r="J55" s="37">
        <f t="shared" si="12"/>
        <v>1.9508859510886545E-2</v>
      </c>
    </row>
    <row r="56" spans="1:10" x14ac:dyDescent="0.25">
      <c r="A56">
        <v>2026</v>
      </c>
      <c r="B56" s="37">
        <f t="shared" ref="B56:E71" si="13">(1+B55)*(1+B14/100)-1</f>
        <v>3.5560478657042704E-2</v>
      </c>
      <c r="C56" s="37">
        <f t="shared" si="11"/>
        <v>8.1270114234608393E-3</v>
      </c>
      <c r="D56" s="37">
        <f t="shared" si="11"/>
        <v>0.1188995237293089</v>
      </c>
      <c r="E56" s="37">
        <f t="shared" si="11"/>
        <v>8.8327216937367004E-2</v>
      </c>
      <c r="G56" s="37">
        <f t="shared" ref="G56:J71" si="14">(1+G55)*(1+G14/100)-1</f>
        <v>1.2147606693627022E-2</v>
      </c>
      <c r="H56" s="37">
        <f t="shared" si="12"/>
        <v>2.0941757680019712E-3</v>
      </c>
      <c r="I56" s="37">
        <f t="shared" si="12"/>
        <v>4.2762139797092757E-2</v>
      </c>
      <c r="J56" s="37">
        <f t="shared" si="12"/>
        <v>3.2481211611832927E-2</v>
      </c>
    </row>
    <row r="57" spans="1:10" x14ac:dyDescent="0.25">
      <c r="A57">
        <v>2027</v>
      </c>
      <c r="B57" s="37">
        <f t="shared" si="13"/>
        <v>4.294869669741086E-2</v>
      </c>
      <c r="C57" s="37">
        <f t="shared" si="11"/>
        <v>8.6132137412857634E-3</v>
      </c>
      <c r="D57" s="37">
        <f t="shared" si="11"/>
        <v>0.1490388565280425</v>
      </c>
      <c r="E57" s="37">
        <f t="shared" si="11"/>
        <v>0.11008000286110331</v>
      </c>
      <c r="G57" s="37">
        <f t="shared" si="14"/>
        <v>2.2381975376674523E-2</v>
      </c>
      <c r="H57" s="37">
        <f t="shared" si="12"/>
        <v>9.7216533658104343E-3</v>
      </c>
      <c r="I57" s="37">
        <f t="shared" si="12"/>
        <v>6.1126784534261791E-2</v>
      </c>
      <c r="J57" s="37">
        <f t="shared" si="12"/>
        <v>4.8083590365646689E-2</v>
      </c>
    </row>
    <row r="58" spans="1:10" x14ac:dyDescent="0.25">
      <c r="A58">
        <v>2028</v>
      </c>
      <c r="B58" s="37">
        <f t="shared" si="13"/>
        <v>5.4314052192623308E-2</v>
      </c>
      <c r="C58" s="37">
        <f t="shared" si="11"/>
        <v>1.320833097935914E-2</v>
      </c>
      <c r="D58" s="37">
        <f t="shared" si="11"/>
        <v>0.18295381077643236</v>
      </c>
      <c r="E58" s="37">
        <f t="shared" si="11"/>
        <v>0.1355078295407206</v>
      </c>
      <c r="G58" s="37">
        <f t="shared" si="14"/>
        <v>3.7305235611683862E-2</v>
      </c>
      <c r="H58" s="37">
        <f t="shared" si="12"/>
        <v>2.1935812312743552E-2</v>
      </c>
      <c r="I58" s="37">
        <f t="shared" si="12"/>
        <v>8.4574036599558422E-2</v>
      </c>
      <c r="J58" s="37">
        <f t="shared" si="12"/>
        <v>6.8622423727534132E-2</v>
      </c>
    </row>
    <row r="59" spans="1:10" x14ac:dyDescent="0.25">
      <c r="A59">
        <v>2029</v>
      </c>
      <c r="B59" s="37">
        <f t="shared" si="13"/>
        <v>6.6048670072853088E-2</v>
      </c>
      <c r="C59" s="37">
        <f t="shared" si="11"/>
        <v>1.8059166475510091E-2</v>
      </c>
      <c r="D59" s="37">
        <f t="shared" si="11"/>
        <v>0.21814877941061783</v>
      </c>
      <c r="E59" s="37">
        <f t="shared" si="11"/>
        <v>0.16178467038784583</v>
      </c>
      <c r="G59" s="37">
        <f t="shared" si="14"/>
        <v>5.2446324115779985E-2</v>
      </c>
      <c r="H59" s="37">
        <f t="shared" si="12"/>
        <v>3.4297720570868995E-2</v>
      </c>
      <c r="I59" s="37">
        <f t="shared" si="12"/>
        <v>0.10853939228586107</v>
      </c>
      <c r="J59" s="37">
        <f t="shared" si="12"/>
        <v>8.9563747577532604E-2</v>
      </c>
    </row>
    <row r="60" spans="1:10" x14ac:dyDescent="0.25">
      <c r="A60">
        <v>2030</v>
      </c>
      <c r="B60" s="37">
        <f t="shared" si="13"/>
        <v>7.7597414004049403E-2</v>
      </c>
      <c r="C60" s="37">
        <f t="shared" si="11"/>
        <v>2.2629942439386763E-2</v>
      </c>
      <c r="D60" s="37">
        <f t="shared" si="11"/>
        <v>0.25403290943348278</v>
      </c>
      <c r="E60" s="37">
        <f t="shared" si="11"/>
        <v>0.18832694865532429</v>
      </c>
      <c r="G60" s="37">
        <f t="shared" si="14"/>
        <v>6.7808420432444949E-2</v>
      </c>
      <c r="H60" s="37">
        <f t="shared" si="12"/>
        <v>4.6809165398650876E-2</v>
      </c>
      <c r="I60" s="37">
        <f t="shared" si="12"/>
        <v>0.13303429990111426</v>
      </c>
      <c r="J60" s="37">
        <f t="shared" si="12"/>
        <v>0.1109154493447948</v>
      </c>
    </row>
    <row r="61" spans="1:10" x14ac:dyDescent="0.25">
      <c r="A61">
        <v>2031</v>
      </c>
      <c r="B61" s="37">
        <f t="shared" si="13"/>
        <v>8.8874120937961543E-2</v>
      </c>
      <c r="C61" s="37">
        <f t="shared" si="11"/>
        <v>2.6843326288104707E-2</v>
      </c>
      <c r="D61" s="37">
        <f t="shared" si="11"/>
        <v>0.2905156278486356</v>
      </c>
      <c r="E61" s="37">
        <f t="shared" si="11"/>
        <v>0.21503991328228844</v>
      </c>
      <c r="G61" s="37">
        <f t="shared" si="14"/>
        <v>8.3394750515559668E-2</v>
      </c>
      <c r="H61" s="37">
        <f t="shared" si="12"/>
        <v>5.9471955674233135E-2</v>
      </c>
      <c r="I61" s="37">
        <f t="shared" si="12"/>
        <v>0.15807046072149045</v>
      </c>
      <c r="J61" s="37">
        <f t="shared" si="12"/>
        <v>0.13268557102495482</v>
      </c>
    </row>
    <row r="62" spans="1:10" x14ac:dyDescent="0.25">
      <c r="A62">
        <v>2032</v>
      </c>
      <c r="B62" s="37">
        <f t="shared" si="13"/>
        <v>9.9713828730138898E-2</v>
      </c>
      <c r="C62" s="37">
        <f t="shared" si="11"/>
        <v>3.0549714501864722E-2</v>
      </c>
      <c r="D62" s="37">
        <f t="shared" si="11"/>
        <v>0.32740549598103819</v>
      </c>
      <c r="E62" s="37">
        <f t="shared" si="11"/>
        <v>0.24173622385347793</v>
      </c>
      <c r="G62" s="37">
        <f t="shared" si="14"/>
        <v>9.9208587406835136E-2</v>
      </c>
      <c r="H62" s="37">
        <f t="shared" si="12"/>
        <v>7.2287922156963225E-2</v>
      </c>
      <c r="I62" s="37">
        <f t="shared" si="12"/>
        <v>0.18365983458111734</v>
      </c>
      <c r="J62" s="37">
        <f t="shared" si="12"/>
        <v>0.15488231220910009</v>
      </c>
    </row>
    <row r="63" spans="1:10" x14ac:dyDescent="0.25">
      <c r="A63">
        <v>2033</v>
      </c>
      <c r="B63" s="37">
        <f t="shared" si="13"/>
        <v>0.11046395864479841</v>
      </c>
      <c r="C63" s="37">
        <f t="shared" si="11"/>
        <v>3.4083529966159931E-2</v>
      </c>
      <c r="D63" s="37">
        <f t="shared" si="11"/>
        <v>0.36511484439945785</v>
      </c>
      <c r="E63" s="37">
        <f t="shared" si="11"/>
        <v>0.26879812108218526</v>
      </c>
      <c r="G63" s="37">
        <f t="shared" si="14"/>
        <v>0.11525325192313352</v>
      </c>
      <c r="H63" s="37">
        <f t="shared" si="12"/>
        <v>8.5258917752079721E-2</v>
      </c>
      <c r="I63" s="37">
        <f t="shared" si="12"/>
        <v>0.20981464558531981</v>
      </c>
      <c r="J63" s="37">
        <f t="shared" si="12"/>
        <v>0.17751403317209968</v>
      </c>
    </row>
    <row r="64" spans="1:10" x14ac:dyDescent="0.25">
      <c r="A64">
        <v>2034</v>
      </c>
      <c r="B64" s="37">
        <f t="shared" si="13"/>
        <v>0.12118107618116003</v>
      </c>
      <c r="C64" s="37">
        <f t="shared" si="11"/>
        <v>3.750003564538118E-2</v>
      </c>
      <c r="D64" s="37">
        <f t="shared" si="11"/>
        <v>0.40372888996538769</v>
      </c>
      <c r="E64" s="37">
        <f t="shared" si="11"/>
        <v>0.2962939266958291</v>
      </c>
      <c r="G64" s="37">
        <f t="shared" si="14"/>
        <v>0.13153211335382098</v>
      </c>
      <c r="H64" s="37">
        <f t="shared" si="12"/>
        <v>9.8386817778601365E-2</v>
      </c>
      <c r="I64" s="37">
        <f t="shared" si="12"/>
        <v>0.23654738795010433</v>
      </c>
      <c r="J64" s="37">
        <f t="shared" si="12"/>
        <v>0.20058925802145389</v>
      </c>
    </row>
    <row r="65" spans="1:10" x14ac:dyDescent="0.25">
      <c r="A65">
        <v>2035</v>
      </c>
      <c r="B65" s="37">
        <f t="shared" si="13"/>
        <v>0.13178549012213936</v>
      </c>
      <c r="C65" s="37">
        <f t="shared" si="11"/>
        <v>4.0727077208752682E-2</v>
      </c>
      <c r="D65" s="37">
        <f t="shared" si="11"/>
        <v>0.44316755502477712</v>
      </c>
      <c r="E65" s="37">
        <f t="shared" si="11"/>
        <v>0.3241374662428167</v>
      </c>
      <c r="G65" s="37">
        <f t="shared" si="14"/>
        <v>0.14804859016829908</v>
      </c>
      <c r="H65" s="37">
        <f t="shared" si="12"/>
        <v>0.1116735202404564</v>
      </c>
      <c r="I65" s="37">
        <f t="shared" si="12"/>
        <v>0.26387083197067529</v>
      </c>
      <c r="J65" s="37">
        <f t="shared" si="12"/>
        <v>0.2241166779078505</v>
      </c>
    </row>
    <row r="66" spans="1:10" x14ac:dyDescent="0.25">
      <c r="A66">
        <v>2036</v>
      </c>
      <c r="B66" s="37">
        <f t="shared" si="13"/>
        <v>0.14236970186241749</v>
      </c>
      <c r="C66" s="37">
        <f t="shared" si="11"/>
        <v>4.3852724790054864E-2</v>
      </c>
      <c r="D66" s="37">
        <f t="shared" si="11"/>
        <v>0.48356316482885164</v>
      </c>
      <c r="E66" s="37">
        <f t="shared" si="11"/>
        <v>0.35243959130421798</v>
      </c>
      <c r="G66" s="37">
        <f t="shared" si="14"/>
        <v>0.16480615073386451</v>
      </c>
      <c r="H66" s="37">
        <f t="shared" si="12"/>
        <v>0.12512094610089242</v>
      </c>
      <c r="I66" s="37">
        <f t="shared" si="12"/>
        <v>0.29179803012183614</v>
      </c>
      <c r="J66" s="37">
        <f t="shared" si="12"/>
        <v>0.24810515429863655</v>
      </c>
    </row>
    <row r="67" spans="1:10" x14ac:dyDescent="0.25">
      <c r="A67">
        <v>2037</v>
      </c>
      <c r="B67" s="37">
        <f t="shared" si="13"/>
        <v>0.15457749140007682</v>
      </c>
      <c r="C67" s="37">
        <f t="shared" si="11"/>
        <v>4.838048347913082E-2</v>
      </c>
      <c r="D67" s="37">
        <f t="shared" si="11"/>
        <v>0.52707107536747388</v>
      </c>
      <c r="E67" s="37">
        <f t="shared" si="11"/>
        <v>0.38315256421478572</v>
      </c>
      <c r="G67" s="37">
        <f t="shared" si="14"/>
        <v>0.18326250419224266</v>
      </c>
      <c r="H67" s="37">
        <f t="shared" si="12"/>
        <v>0.14013568512660868</v>
      </c>
      <c r="I67" s="37">
        <f t="shared" si="12"/>
        <v>0.32195505513503031</v>
      </c>
      <c r="J67" s="37">
        <f t="shared" si="12"/>
        <v>0.27412190623999155</v>
      </c>
    </row>
    <row r="68" spans="1:10" x14ac:dyDescent="0.25">
      <c r="A68">
        <v>2038</v>
      </c>
      <c r="B68" s="37">
        <f t="shared" si="13"/>
        <v>0.16660765752390416</v>
      </c>
      <c r="C68" s="37">
        <f t="shared" si="11"/>
        <v>5.2647982389941061E-2</v>
      </c>
      <c r="D68" s="37">
        <f t="shared" si="11"/>
        <v>0.5714481173887489</v>
      </c>
      <c r="E68" s="37">
        <f t="shared" si="11"/>
        <v>0.41419432428863612</v>
      </c>
      <c r="G68" s="37">
        <f t="shared" si="14"/>
        <v>0.20201129857116884</v>
      </c>
      <c r="H68" s="37">
        <f t="shared" si="12"/>
        <v>0.15535079584462319</v>
      </c>
      <c r="I68" s="37">
        <f t="shared" si="12"/>
        <v>0.35281609589715757</v>
      </c>
      <c r="J68" s="37">
        <f t="shared" si="12"/>
        <v>0.3006809773755641</v>
      </c>
    </row>
    <row r="69" spans="1:10" x14ac:dyDescent="0.25">
      <c r="A69">
        <v>2039</v>
      </c>
      <c r="B69" s="37">
        <f t="shared" si="13"/>
        <v>0.17837669924097876</v>
      </c>
      <c r="C69" s="37">
        <f t="shared" si="11"/>
        <v>5.6584076041986453E-2</v>
      </c>
      <c r="D69" s="37">
        <f t="shared" si="11"/>
        <v>0.61659442226963423</v>
      </c>
      <c r="E69" s="37">
        <f t="shared" si="11"/>
        <v>0.44546439522569026</v>
      </c>
      <c r="G69" s="37">
        <f t="shared" si="14"/>
        <v>0.2210571675970292</v>
      </c>
      <c r="H69" s="37">
        <f t="shared" si="12"/>
        <v>0.17076895221516963</v>
      </c>
      <c r="I69" s="37">
        <f t="shared" si="12"/>
        <v>0.38439758765587673</v>
      </c>
      <c r="J69" s="37">
        <f t="shared" si="12"/>
        <v>0.32779367234895784</v>
      </c>
    </row>
    <row r="70" spans="1:10" x14ac:dyDescent="0.25">
      <c r="A70">
        <v>2040</v>
      </c>
      <c r="B70" s="37">
        <f t="shared" si="13"/>
        <v>0.18990111353484718</v>
      </c>
      <c r="C70" s="37">
        <f t="shared" si="13"/>
        <v>6.0209090907331841E-2</v>
      </c>
      <c r="D70" s="37">
        <f t="shared" si="13"/>
        <v>0.66253923720351193</v>
      </c>
      <c r="E70" s="37">
        <f t="shared" si="13"/>
        <v>0.47698017112422009</v>
      </c>
      <c r="G70" s="37">
        <f t="shared" si="14"/>
        <v>0.24040481841760419</v>
      </c>
      <c r="H70" s="37">
        <f t="shared" si="14"/>
        <v>0.186392863882481</v>
      </c>
      <c r="I70" s="37">
        <f t="shared" si="14"/>
        <v>0.41671634933970303</v>
      </c>
      <c r="J70" s="37">
        <f t="shared" si="14"/>
        <v>0.35547153144907195</v>
      </c>
    </row>
    <row r="71" spans="1:10" x14ac:dyDescent="0.25">
      <c r="A71">
        <v>2041</v>
      </c>
      <c r="B71" s="37">
        <f t="shared" si="13"/>
        <v>0.2010834491333553</v>
      </c>
      <c r="C71" s="37">
        <f t="shared" si="13"/>
        <v>6.3441376655966497E-2</v>
      </c>
      <c r="D71" s="37">
        <f t="shared" si="13"/>
        <v>0.70915417070176168</v>
      </c>
      <c r="E71" s="37">
        <f t="shared" si="13"/>
        <v>0.50861844757462671</v>
      </c>
      <c r="G71" s="37">
        <f t="shared" si="14"/>
        <v>0.2600590327654313</v>
      </c>
      <c r="H71" s="37">
        <f t="shared" si="14"/>
        <v>0.20222527665099266</v>
      </c>
      <c r="I71" s="37">
        <f t="shared" si="14"/>
        <v>0.44978959251503836</v>
      </c>
      <c r="J71" s="37">
        <f t="shared" si="14"/>
        <v>0.38372633552212787</v>
      </c>
    </row>
    <row r="72" spans="1:10" x14ac:dyDescent="0.25">
      <c r="A72">
        <v>2042</v>
      </c>
      <c r="B72" s="37">
        <f t="shared" ref="B72:E80" si="15">(1+B71)*(1+B30/100)-1</f>
        <v>0.21202041028668672</v>
      </c>
      <c r="C72" s="37">
        <f t="shared" si="15"/>
        <v>6.6373235400415398E-2</v>
      </c>
      <c r="D72" s="37">
        <f t="shared" si="15"/>
        <v>0.75657731073170198</v>
      </c>
      <c r="E72" s="37">
        <f t="shared" si="15"/>
        <v>0.54049419625751915</v>
      </c>
      <c r="G72" s="37">
        <f t="shared" ref="G72:J80" si="16">(1+G71)*(1+G30/100)-1</f>
        <v>0.2800246681395997</v>
      </c>
      <c r="H72" s="37">
        <f t="shared" si="16"/>
        <v>0.21826897296790015</v>
      </c>
      <c r="I72" s="37">
        <f t="shared" si="16"/>
        <v>0.48363493055230178</v>
      </c>
      <c r="J72" s="37">
        <f t="shared" si="16"/>
        <v>0.41257011098608665</v>
      </c>
    </row>
    <row r="73" spans="1:10" x14ac:dyDescent="0.25">
      <c r="A73">
        <v>2043</v>
      </c>
      <c r="B73" s="37">
        <f t="shared" si="15"/>
        <v>0.2226253972562684</v>
      </c>
      <c r="C73" s="37">
        <f t="shared" si="15"/>
        <v>6.8933432570672304E-2</v>
      </c>
      <c r="D73" s="37">
        <f t="shared" si="15"/>
        <v>0.80469100720653897</v>
      </c>
      <c r="E73" s="37">
        <f t="shared" si="15"/>
        <v>0.57249503516745026</v>
      </c>
      <c r="G73" s="37">
        <f t="shared" si="16"/>
        <v>0.30030665900627174</v>
      </c>
      <c r="H73" s="37">
        <f t="shared" si="16"/>
        <v>0.23452677241215669</v>
      </c>
      <c r="I73" s="37">
        <f t="shared" si="16"/>
        <v>0.51827038800604508</v>
      </c>
      <c r="J73" s="37">
        <f t="shared" si="16"/>
        <v>0.44201513494959155</v>
      </c>
    </row>
    <row r="74" spans="1:10" x14ac:dyDescent="0.25">
      <c r="A74">
        <v>2044</v>
      </c>
      <c r="B74" s="37">
        <f t="shared" si="15"/>
        <v>0.23287243625953069</v>
      </c>
      <c r="C74" s="37">
        <f t="shared" si="15"/>
        <v>7.1105615298906244E-2</v>
      </c>
      <c r="D74" s="37">
        <f t="shared" si="15"/>
        <v>0.85345764552568903</v>
      </c>
      <c r="E74" s="37">
        <f t="shared" si="15"/>
        <v>0.60458113433963234</v>
      </c>
      <c r="G74" s="37">
        <f t="shared" si="16"/>
        <v>0.32091001801822627</v>
      </c>
      <c r="H74" s="37">
        <f t="shared" si="16"/>
        <v>0.25100153218999677</v>
      </c>
      <c r="I74" s="37">
        <f t="shared" si="16"/>
        <v>0.5537144102140461</v>
      </c>
      <c r="J74" s="37">
        <f t="shared" si="16"/>
        <v>0.47207394043761575</v>
      </c>
    </row>
    <row r="75" spans="1:10" x14ac:dyDescent="0.25">
      <c r="A75">
        <v>2045</v>
      </c>
      <c r="B75" s="37">
        <f t="shared" si="15"/>
        <v>0.24282382379913869</v>
      </c>
      <c r="C75" s="37">
        <f t="shared" si="15"/>
        <v>7.2950600612339489E-2</v>
      </c>
      <c r="D75" s="37">
        <f t="shared" si="15"/>
        <v>0.90296918675781113</v>
      </c>
      <c r="E75" s="37">
        <f t="shared" si="15"/>
        <v>0.63682576667423341</v>
      </c>
      <c r="G75" s="37">
        <f t="shared" si="16"/>
        <v>0.34183983725372524</v>
      </c>
      <c r="H75" s="37">
        <f t="shared" si="16"/>
        <v>0.26769614763707228</v>
      </c>
      <c r="I75" s="37">
        <f t="shared" si="16"/>
        <v>0.589985873120493</v>
      </c>
      <c r="J75" s="37">
        <f t="shared" si="16"/>
        <v>0.50275932172603777</v>
      </c>
    </row>
    <row r="76" spans="1:10" x14ac:dyDescent="0.25">
      <c r="A76">
        <v>2046</v>
      </c>
      <c r="B76" s="37">
        <f t="shared" si="15"/>
        <v>0.25264100563592051</v>
      </c>
      <c r="C76" s="37">
        <f t="shared" si="15"/>
        <v>7.4613244219278174E-2</v>
      </c>
      <c r="D76" s="37">
        <f t="shared" si="15"/>
        <v>0.95347647691627824</v>
      </c>
      <c r="E76" s="37">
        <f t="shared" si="15"/>
        <v>0.66943672699572931</v>
      </c>
      <c r="G76" s="37">
        <f t="shared" si="16"/>
        <v>0.36310128947501075</v>
      </c>
      <c r="H76" s="37">
        <f t="shared" si="16"/>
        <v>0.28461355272728883</v>
      </c>
      <c r="I76" s="37">
        <f t="shared" si="16"/>
        <v>0.62710409332849082</v>
      </c>
      <c r="J76" s="37">
        <f t="shared" si="16"/>
        <v>0.5340843397874171</v>
      </c>
    </row>
    <row r="77" spans="1:10" x14ac:dyDescent="0.25">
      <c r="A77">
        <v>2047</v>
      </c>
      <c r="B77" s="37">
        <f t="shared" si="15"/>
        <v>0.26245642459926999</v>
      </c>
      <c r="C77" s="37">
        <f t="shared" si="15"/>
        <v>7.6209929078721261E-2</v>
      </c>
      <c r="D77" s="37">
        <f t="shared" si="15"/>
        <v>1.0052032668048305</v>
      </c>
      <c r="E77" s="37">
        <f t="shared" si="15"/>
        <v>0.7025931684300406</v>
      </c>
      <c r="G77" s="37">
        <f t="shared" si="16"/>
        <v>0.3846996294067424</v>
      </c>
      <c r="H77" s="37">
        <f t="shared" si="16"/>
        <v>0.30175672058843439</v>
      </c>
      <c r="I77" s="37">
        <f t="shared" si="16"/>
        <v>0.66508883838724442</v>
      </c>
      <c r="J77" s="37">
        <f t="shared" si="16"/>
        <v>0.56606232785028587</v>
      </c>
    </row>
    <row r="78" spans="1:10" x14ac:dyDescent="0.25">
      <c r="A78">
        <v>2048</v>
      </c>
      <c r="B78" s="37">
        <f t="shared" si="15"/>
        <v>0.27210986026780692</v>
      </c>
      <c r="C78" s="37">
        <f t="shared" si="15"/>
        <v>7.7604733307460982E-2</v>
      </c>
      <c r="D78" s="37">
        <f t="shared" si="15"/>
        <v>1.0579235952609283</v>
      </c>
      <c r="E78" s="37">
        <f t="shared" si="15"/>
        <v>0.73608774598338278</v>
      </c>
      <c r="G78" s="37">
        <f t="shared" si="16"/>
        <v>0.40664019503469229</v>
      </c>
      <c r="H78" s="37">
        <f t="shared" si="16"/>
        <v>0.31912866402468687</v>
      </c>
      <c r="I78" s="37">
        <f t="shared" si="16"/>
        <v>0.70396033731939456</v>
      </c>
      <c r="J78" s="37">
        <f t="shared" si="16"/>
        <v>0.59870689707432501</v>
      </c>
    </row>
    <row r="79" spans="1:10" x14ac:dyDescent="0.25">
      <c r="A79">
        <v>2049</v>
      </c>
      <c r="B79" s="37">
        <f t="shared" si="15"/>
        <v>0.28161989687139921</v>
      </c>
      <c r="C79" s="37">
        <f t="shared" si="15"/>
        <v>7.8816619336430138E-2</v>
      </c>
      <c r="D79" s="37">
        <f t="shared" si="15"/>
        <v>1.1116826971204743</v>
      </c>
      <c r="E79" s="37">
        <f t="shared" si="15"/>
        <v>0.76994701962880585</v>
      </c>
      <c r="G79" s="37">
        <f t="shared" si="16"/>
        <v>0.42892840892501716</v>
      </c>
      <c r="H79" s="37">
        <f t="shared" si="16"/>
        <v>0.33673243604609615</v>
      </c>
      <c r="I79" s="37">
        <f t="shared" si="16"/>
        <v>0.74373929139411565</v>
      </c>
      <c r="J79" s="37">
        <f t="shared" si="16"/>
        <v>0.63203194234383941</v>
      </c>
    </row>
    <row r="80" spans="1:10" x14ac:dyDescent="0.25">
      <c r="A80">
        <v>2050</v>
      </c>
      <c r="B80" s="37">
        <f t="shared" si="15"/>
        <v>0.29097808606646014</v>
      </c>
      <c r="C80" s="37">
        <f t="shared" si="15"/>
        <v>7.9841365127397257E-2</v>
      </c>
      <c r="D80" s="37">
        <f t="shared" si="15"/>
        <v>1.1664836336384492</v>
      </c>
      <c r="E80" s="37">
        <f t="shared" si="15"/>
        <v>0.80416137536692056</v>
      </c>
      <c r="G80" s="37">
        <f t="shared" si="16"/>
        <v>0.45156977956443423</v>
      </c>
      <c r="H80" s="37">
        <f t="shared" si="16"/>
        <v>0.35457113040513133</v>
      </c>
      <c r="I80" s="37">
        <f t="shared" si="16"/>
        <v>0.78444688515171124</v>
      </c>
      <c r="J80" s="37">
        <f t="shared" si="16"/>
        <v>0.66605164818199669</v>
      </c>
    </row>
    <row r="82" spans="2:10" x14ac:dyDescent="0.25">
      <c r="B82" s="37">
        <f>(1+B80)^(1/($A80-$A52))-1</f>
        <v>9.1631605241957459E-3</v>
      </c>
      <c r="C82" s="37">
        <f t="shared" ref="C82:J82" si="17">(1+C80)^(1/($A80-$A52))-1</f>
        <v>2.7471288265112914E-3</v>
      </c>
      <c r="D82" s="37">
        <f t="shared" si="17"/>
        <v>2.7995621131700288E-2</v>
      </c>
      <c r="E82" s="37">
        <f t="shared" si="17"/>
        <v>2.1298495589022304E-2</v>
      </c>
      <c r="F82" s="37"/>
      <c r="G82" s="38">
        <f t="shared" si="17"/>
        <v>1.3397726503418639E-2</v>
      </c>
      <c r="H82" s="38">
        <f t="shared" si="17"/>
        <v>1.089769826728082E-2</v>
      </c>
      <c r="I82" s="38">
        <f t="shared" si="17"/>
        <v>2.0897810374236103E-2</v>
      </c>
      <c r="J82" s="38">
        <f t="shared" si="17"/>
        <v>1.8397782555136688E-2</v>
      </c>
    </row>
    <row r="85" spans="2:10" x14ac:dyDescent="0.25">
      <c r="B85" s="39">
        <f>B80+1</f>
        <v>1.2909780860664601</v>
      </c>
      <c r="C85" s="39">
        <f t="shared" ref="C85:E85" si="18">C80+1</f>
        <v>1.0798413651273973</v>
      </c>
      <c r="D85" s="39">
        <f t="shared" si="18"/>
        <v>2.1664836336384492</v>
      </c>
      <c r="E85" s="39">
        <f t="shared" si="18"/>
        <v>1.8041613753669206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59301-A36C-4438-9E81-37F92F5294A5}">
  <sheetPr>
    <tabColor rgb="FF305496"/>
  </sheetPr>
  <dimension ref="A1:J11"/>
  <sheetViews>
    <sheetView tabSelected="1" workbookViewId="0">
      <pane ySplit="3" topLeftCell="A4" activePane="bottomLeft" state="frozen"/>
      <selection pane="bottomLeft" activeCell="H10" sqref="H10"/>
    </sheetView>
  </sheetViews>
  <sheetFormatPr defaultColWidth="10.85546875" defaultRowHeight="15" x14ac:dyDescent="0.25"/>
  <cols>
    <col min="1" max="1" width="4.42578125" customWidth="1"/>
    <col min="2" max="2" width="36.140625" style="6" customWidth="1"/>
    <col min="3" max="3" width="64.140625" style="6" customWidth="1"/>
    <col min="4" max="7" width="20.7109375" customWidth="1"/>
    <col min="8" max="8" width="28" style="6" customWidth="1"/>
    <col min="9" max="9" width="64" style="6" customWidth="1"/>
    <col min="10" max="10" width="53" style="6" customWidth="1"/>
  </cols>
  <sheetData>
    <row r="1" spans="1:10" x14ac:dyDescent="0.25">
      <c r="D1" s="42" t="s">
        <v>18</v>
      </c>
      <c r="E1" s="42"/>
      <c r="F1" s="42"/>
      <c r="G1" s="42"/>
      <c r="H1" s="26"/>
    </row>
    <row r="2" spans="1:10" ht="30" x14ac:dyDescent="0.25">
      <c r="D2" s="7" t="s">
        <v>244</v>
      </c>
      <c r="E2" s="8" t="s">
        <v>247</v>
      </c>
      <c r="F2" s="9" t="s">
        <v>246</v>
      </c>
      <c r="G2" s="10" t="s">
        <v>245</v>
      </c>
      <c r="H2" s="19"/>
    </row>
    <row r="3" spans="1:10" s="40" customFormat="1" ht="75" x14ac:dyDescent="0.25">
      <c r="A3" s="40" t="s">
        <v>251</v>
      </c>
      <c r="B3" s="4" t="s">
        <v>23</v>
      </c>
      <c r="C3" s="4" t="s">
        <v>24</v>
      </c>
      <c r="D3" s="7" t="s">
        <v>250</v>
      </c>
      <c r="E3" s="8" t="s">
        <v>248</v>
      </c>
      <c r="F3" s="9" t="s">
        <v>249</v>
      </c>
      <c r="G3" s="10" t="s">
        <v>268</v>
      </c>
      <c r="H3" s="4" t="s">
        <v>29</v>
      </c>
      <c r="I3" s="4" t="s">
        <v>30</v>
      </c>
      <c r="J3" s="4" t="s">
        <v>31</v>
      </c>
    </row>
    <row r="4" spans="1:10" ht="19.5" x14ac:dyDescent="0.3">
      <c r="A4" s="2" t="s">
        <v>33</v>
      </c>
      <c r="B4" s="5"/>
      <c r="C4" s="5"/>
      <c r="D4" s="3"/>
      <c r="E4" s="3"/>
      <c r="F4" s="3"/>
      <c r="G4" s="3"/>
      <c r="H4" s="5"/>
      <c r="I4" s="5"/>
      <c r="J4" s="5"/>
    </row>
    <row r="5" spans="1:10" x14ac:dyDescent="0.25">
      <c r="A5">
        <v>1</v>
      </c>
      <c r="B5" s="6" t="s">
        <v>252</v>
      </c>
      <c r="C5" s="6" t="s">
        <v>259</v>
      </c>
      <c r="D5" t="s">
        <v>266</v>
      </c>
      <c r="E5" t="s">
        <v>267</v>
      </c>
      <c r="F5" t="s">
        <v>265</v>
      </c>
      <c r="G5" t="s">
        <v>264</v>
      </c>
      <c r="H5" s="13" t="s">
        <v>70</v>
      </c>
    </row>
    <row r="6" spans="1:10" x14ac:dyDescent="0.25">
      <c r="A6">
        <v>2</v>
      </c>
      <c r="B6" s="6" t="s">
        <v>253</v>
      </c>
      <c r="C6" s="6" t="s">
        <v>263</v>
      </c>
      <c r="D6" t="s">
        <v>266</v>
      </c>
      <c r="E6" t="s">
        <v>267</v>
      </c>
      <c r="F6" t="s">
        <v>265</v>
      </c>
      <c r="G6" t="s">
        <v>264</v>
      </c>
      <c r="H6" s="6" t="s">
        <v>269</v>
      </c>
    </row>
    <row r="7" spans="1:10" ht="17.25" customHeight="1" x14ac:dyDescent="0.25">
      <c r="A7">
        <v>3</v>
      </c>
      <c r="B7" s="6" t="s">
        <v>258</v>
      </c>
      <c r="C7" s="6" t="s">
        <v>263</v>
      </c>
      <c r="D7" t="s">
        <v>267</v>
      </c>
      <c r="E7" t="s">
        <v>264</v>
      </c>
      <c r="F7" t="s">
        <v>266</v>
      </c>
      <c r="G7" t="s">
        <v>265</v>
      </c>
      <c r="H7" s="6" t="s">
        <v>270</v>
      </c>
    </row>
    <row r="8" spans="1:10" ht="60" x14ac:dyDescent="0.25">
      <c r="A8">
        <v>4</v>
      </c>
      <c r="B8" s="6" t="s">
        <v>254</v>
      </c>
      <c r="C8" s="6" t="s">
        <v>262</v>
      </c>
      <c r="D8" t="s">
        <v>266</v>
      </c>
      <c r="E8" t="s">
        <v>267</v>
      </c>
      <c r="F8" t="s">
        <v>273</v>
      </c>
      <c r="G8" t="s">
        <v>264</v>
      </c>
      <c r="H8" s="6" t="s">
        <v>97</v>
      </c>
    </row>
    <row r="9" spans="1:10" ht="60" x14ac:dyDescent="0.25">
      <c r="A9">
        <v>5</v>
      </c>
      <c r="B9" s="6" t="s">
        <v>255</v>
      </c>
      <c r="C9" s="6" t="s">
        <v>262</v>
      </c>
      <c r="D9" t="s">
        <v>266</v>
      </c>
      <c r="E9" t="s">
        <v>265</v>
      </c>
      <c r="F9" t="s">
        <v>273</v>
      </c>
      <c r="G9" t="s">
        <v>264</v>
      </c>
      <c r="H9" s="6" t="s">
        <v>97</v>
      </c>
    </row>
    <row r="10" spans="1:10" ht="30" x14ac:dyDescent="0.25">
      <c r="A10">
        <v>6</v>
      </c>
      <c r="B10" s="6" t="s">
        <v>256</v>
      </c>
      <c r="C10" s="6" t="s">
        <v>260</v>
      </c>
      <c r="D10" t="s">
        <v>266</v>
      </c>
      <c r="E10" t="s">
        <v>273</v>
      </c>
      <c r="F10" t="s">
        <v>264</v>
      </c>
      <c r="G10" t="s">
        <v>265</v>
      </c>
      <c r="H10" s="6" t="s">
        <v>272</v>
      </c>
    </row>
    <row r="11" spans="1:10" ht="30" x14ac:dyDescent="0.25">
      <c r="A11">
        <v>7</v>
      </c>
      <c r="B11" s="6" t="s">
        <v>257</v>
      </c>
      <c r="C11" s="6" t="s">
        <v>261</v>
      </c>
      <c r="D11" t="s">
        <v>266</v>
      </c>
      <c r="E11" t="s">
        <v>273</v>
      </c>
      <c r="F11" t="s">
        <v>267</v>
      </c>
      <c r="G11" t="s">
        <v>264</v>
      </c>
      <c r="H11" s="6" t="s">
        <v>271</v>
      </c>
    </row>
  </sheetData>
  <mergeCells count="1">
    <mergeCell ref="D1:G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2022-02-28T11:57:42+00:00</Date_x0020_Opened>
    <LegacyData xmlns="aaacb922-5235-4a66-b188-303b9b46fbd7" xsi:nil="true"/>
    <Descriptor xmlns="0063f72e-ace3-48fb-9c1f-5b513408b31f" xsi:nil="true"/>
    <Security_x0020_Classification xmlns="0063f72e-ace3-48fb-9c1f-5b513408b31f">OFFICIAL</Security_x0020_Classification>
    <Retention_x0020_Label xmlns="a8f60570-4bd3-4f2b-950b-a996de8ab151" xsi:nil="true"/>
    <Date_x0020_Closed xmlns="b413c3fd-5a3b-4239-b985-69032e371c04" xsi:nil="true"/>
    <TaxCatchAll xmlns="ee8ffc87-902d-4bac-b85c-eb53ffbb7ab4">
      <Value>10</Value>
    </TaxCatchAll>
    <m975189f4ba442ecbf67d4147307b177 xmlns="ee8ffc87-902d-4bac-b85c-eb53ffbb7ab4">
      <Terms xmlns="http://schemas.microsoft.com/office/infopath/2007/PartnerControls">
        <TermInfo xmlns="http://schemas.microsoft.com/office/infopath/2007/PartnerControls">
          <TermName xmlns="http://schemas.microsoft.com/office/infopath/2007/PartnerControls">BEIS:Science Innovation and Growth:Government Office Science</TermName>
          <TermId xmlns="http://schemas.microsoft.com/office/infopath/2007/PartnerControls">d16b7d45-db64-47ba-8a82-6049a67e54a9</TermId>
        </TermInfo>
      </Terms>
    </m975189f4ba442ecbf67d4147307b177>
    <_dlc_DocId xmlns="ee8ffc87-902d-4bac-b85c-eb53ffbb7ab4">PW3R3V2MVEXE-981779077-374</_dlc_DocId>
    <_dlc_DocIdUrl xmlns="ee8ffc87-902d-4bac-b85c-eb53ffbb7ab4">
      <Url>https://beisgov.sharepoint.com/sites/NetZero/_layouts/15/DocIdRedir.aspx?ID=PW3R3V2MVEXE-981779077-374</Url>
      <Description>PW3R3V2MVEXE-981779077-374</Description>
    </_dlc_DocIdUrl>
    <SharedWithUsers xmlns="ee8ffc87-902d-4bac-b85c-eb53ffbb7ab4">
      <UserInfo>
        <DisplayName>Snape, Jack (GO-Science)</DisplayName>
        <AccountId>12</AccountId>
        <AccountType/>
      </UserInfo>
      <UserInfo>
        <DisplayName>Liam Blenkin (ShareGate Migration)</DisplayName>
        <AccountId>30</AccountId>
        <AccountType/>
      </UserInfo>
      <UserInfo>
        <DisplayName>Nicol, Cara (GO-Science)</DisplayName>
        <AccountId>189</AccountId>
        <AccountType/>
      </UserInfo>
      <UserInfo>
        <DisplayName>Bermingham, Rowena (GO-Science)</DisplayName>
        <AccountId>42</AccountId>
        <AccountType/>
      </UserInfo>
      <UserInfo>
        <DisplayName>White2, Emily (BEIS)</DisplayName>
        <AccountId>188</AccountId>
        <AccountType/>
      </UserInfo>
    </SharedWithUsers>
    <lcf76f155ced4ddcb4097134ff3c332f xmlns="3f56fa74-ac24-4a79-8dfe-7511d38f3465">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DE9D13BFC8DBA47B42E03E9ADFE5FFE" ma:contentTypeVersion="22" ma:contentTypeDescription="Create a new document." ma:contentTypeScope="" ma:versionID="4de712d00aa9d63862ce2f08b871e5fc">
  <xsd:schema xmlns:xsd="http://www.w3.org/2001/XMLSchema" xmlns:xs="http://www.w3.org/2001/XMLSchema" xmlns:p="http://schemas.microsoft.com/office/2006/metadata/properties" xmlns:ns2="ee8ffc87-902d-4bac-b85c-eb53ffbb7ab4" xmlns:ns3="0063f72e-ace3-48fb-9c1f-5b513408b31f" xmlns:ns4="b413c3fd-5a3b-4239-b985-69032e371c04" xmlns:ns5="a8f60570-4bd3-4f2b-950b-a996de8ab151" xmlns:ns6="aaacb922-5235-4a66-b188-303b9b46fbd7" xmlns:ns7="3f56fa74-ac24-4a79-8dfe-7511d38f3465" targetNamespace="http://schemas.microsoft.com/office/2006/metadata/properties" ma:root="true" ma:fieldsID="cbc79c9c677e811abea2fff5e805d0d1" ns2:_="" ns3:_="" ns4:_="" ns5:_="" ns6:_="" ns7:_="">
    <xsd:import namespace="ee8ffc87-902d-4bac-b85c-eb53ffbb7ab4"/>
    <xsd:import namespace="0063f72e-ace3-48fb-9c1f-5b513408b31f"/>
    <xsd:import namespace="b413c3fd-5a3b-4239-b985-69032e371c04"/>
    <xsd:import namespace="a8f60570-4bd3-4f2b-950b-a996de8ab151"/>
    <xsd:import namespace="aaacb922-5235-4a66-b188-303b9b46fbd7"/>
    <xsd:import namespace="3f56fa74-ac24-4a79-8dfe-7511d38f3465"/>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lcf76f155ced4ddcb4097134ff3c332f" minOccurs="0"/>
                <xsd:element ref="ns7:MediaServiceOCR" minOccurs="0"/>
                <xsd:element ref="ns7:MediaServiceGenerationTime" minOccurs="0"/>
                <xsd:element ref="ns7:MediaServiceEventHashCode" minOccurs="0"/>
                <xsd:element ref="ns7:MediaServiceDateTaken"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ffc87-902d-4bac-b85c-eb53ffbb7ab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Science Innovation and Growth|327c80ad-4232-46bc-8b68-19c94b18be6c"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fe6622fe-de44-45b7-955a-923e6a8acfb3}" ma:internalName="TaxCatchAll" ma:showField="CatchAllData" ma:web="ee8ffc87-902d-4bac-b85c-eb53ffbb7ab4">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fe6622fe-de44-45b7-955a-923e6a8acfb3}" ma:internalName="TaxCatchAllLabel" ma:readOnly="true" ma:showField="CatchAllDataLabel" ma:web="ee8ffc87-902d-4bac-b85c-eb53ffbb7ab4">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f56fa74-ac24-4a79-8dfe-7511d38f3465"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ServiceOCR" ma:index="30" nillable="true" ma:displayName="Extracted Text" ma:internalName="MediaServiceOCR" ma:readOnly="true">
      <xsd:simpleType>
        <xsd:restriction base="dms:Note">
          <xsd:maxLength value="255"/>
        </xsd:restriction>
      </xsd:simpleType>
    </xsd:element>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E26855-7FF2-438F-8322-DE186DA218CF}">
  <ds:schemaRefs>
    <ds:schemaRef ds:uri="http://schemas.microsoft.com/sharepoint/events"/>
  </ds:schemaRefs>
</ds:datastoreItem>
</file>

<file path=customXml/itemProps2.xml><?xml version="1.0" encoding="utf-8"?>
<ds:datastoreItem xmlns:ds="http://schemas.openxmlformats.org/officeDocument/2006/customXml" ds:itemID="{30B0ACC6-BEE2-4028-BE08-44B8670BDB29}">
  <ds:schemaRefs>
    <ds:schemaRef ds:uri="http://schemas.microsoft.com/sharepoint/v3/contenttype/forms"/>
  </ds:schemaRefs>
</ds:datastoreItem>
</file>

<file path=customXml/itemProps3.xml><?xml version="1.0" encoding="utf-8"?>
<ds:datastoreItem xmlns:ds="http://schemas.openxmlformats.org/officeDocument/2006/customXml" ds:itemID="{F6F20EE4-B803-4722-AA93-5A9AA5B24963}">
  <ds:schemaRefs>
    <ds:schemaRef ds:uri="http://purl.org/dc/elements/1.1/"/>
    <ds:schemaRef ds:uri="http://schemas.microsoft.com/office/2006/documentManagement/types"/>
    <ds:schemaRef ds:uri="0063f72e-ace3-48fb-9c1f-5b513408b31f"/>
    <ds:schemaRef ds:uri="aaacb922-5235-4a66-b188-303b9b46fbd7"/>
    <ds:schemaRef ds:uri="http://purl.org/dc/terms/"/>
    <ds:schemaRef ds:uri="ee8ffc87-902d-4bac-b85c-eb53ffbb7ab4"/>
    <ds:schemaRef ds:uri="http://schemas.microsoft.com/office/infopath/2007/PartnerControls"/>
    <ds:schemaRef ds:uri="http://purl.org/dc/dcmitype/"/>
    <ds:schemaRef ds:uri="http://schemas.openxmlformats.org/package/2006/metadata/core-properties"/>
    <ds:schemaRef ds:uri="http://schemas.microsoft.com/office/2006/metadata/properties"/>
    <ds:schemaRef ds:uri="3f56fa74-ac24-4a79-8dfe-7511d38f3465"/>
    <ds:schemaRef ds:uri="a8f60570-4bd3-4f2b-950b-a996de8ab151"/>
    <ds:schemaRef ds:uri="b413c3fd-5a3b-4239-b985-69032e371c04"/>
    <ds:schemaRef ds:uri="http://www.w3.org/XML/1998/namespace"/>
  </ds:schemaRefs>
</ds:datastoreItem>
</file>

<file path=customXml/itemProps4.xml><?xml version="1.0" encoding="utf-8"?>
<ds:datastoreItem xmlns:ds="http://schemas.openxmlformats.org/officeDocument/2006/customXml" ds:itemID="{97C5B169-E03D-44A8-B3D8-53F30A47D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ffc87-902d-4bac-b85c-eb53ffbb7ab4"/>
    <ds:schemaRef ds:uri="0063f72e-ace3-48fb-9c1f-5b513408b31f"/>
    <ds:schemaRef ds:uri="b413c3fd-5a3b-4239-b985-69032e371c04"/>
    <ds:schemaRef ds:uri="a8f60570-4bd3-4f2b-950b-a996de8ab151"/>
    <ds:schemaRef ds:uri="aaacb922-5235-4a66-b188-303b9b46fbd7"/>
    <ds:schemaRef ds:uri="3f56fa74-ac24-4a79-8dfe-7511d38f34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Macro-UK</vt:lpstr>
      <vt:lpstr>Mobility-UK</vt:lpstr>
      <vt:lpstr>Macro-KEN</vt:lpstr>
      <vt:lpstr>Mobility-KEN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Snape, Jack (Go-Science)</dc:creator>
  <cp:keywords/>
  <dc:description/>
  <cp:lastModifiedBy>Anon</cp:lastModifiedBy>
  <cp:revision/>
  <dcterms:created xsi:type="dcterms:W3CDTF">2022-02-28T11:56:32Z</dcterms:created>
  <dcterms:modified xsi:type="dcterms:W3CDTF">2023-05-05T14:14:52Z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2022-02-28T11:56:33Z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2369ab32-1bc9-4dbd-a808-5c5e08249a11</vt:lpwstr>
  </property>
  <property fmtid="{D5CDD505-2E9C-101B-9397-08002B2CF9AE}" pid="8" name="MSIP_Label_ba62f585-b40f-4ab9-bafe-39150f03d124_ContentBits">
    <vt:lpwstr>0</vt:lpwstr>
  </property>
  <property fmtid="{D5CDD505-2E9C-101B-9397-08002B2CF9AE}" pid="9" name="ContentTypeId">
    <vt:lpwstr>0x0101008DE9D13BFC8DBA47B42E03E9ADFE5FFE</vt:lpwstr>
  </property>
  <property fmtid="{D5CDD505-2E9C-101B-9397-08002B2CF9AE}" pid="10" name="Business Unit">
    <vt:lpwstr>10;#BEIS:Science Innovation and Growth:Government Office Science|d16b7d45-db64-47ba-8a82-6049a67e54a9</vt:lpwstr>
  </property>
  <property fmtid="{D5CDD505-2E9C-101B-9397-08002B2CF9AE}" pid="11" name="_dlc_DocIdItemGuid">
    <vt:lpwstr>2e6f0e50-f639-41a7-ac54-9cf87a4d7385</vt:lpwstr>
  </property>
  <property fmtid="{D5CDD505-2E9C-101B-9397-08002B2CF9AE}" pid="12" name="SaveCode">
    <vt:r8>777624011039733</vt:r8>
  </property>
  <property fmtid="{D5CDD505-2E9C-101B-9397-08002B2CF9AE}" pid="13" name="MediaServiceImageTags">
    <vt:lpwstr/>
  </property>
</Properties>
</file>