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11"/>
  <workbookPr filterPrivacy="1" codeName="DieseArbeitsmappe"/>
  <xr:revisionPtr revIDLastSave="0" documentId="8_{2F4EA41A-D98D-432B-99FA-3C5B90A86692}" xr6:coauthVersionLast="47" xr6:coauthVersionMax="47" xr10:uidLastSave="{00000000-0000-0000-0000-000000000000}"/>
  <bookViews>
    <workbookView xWindow="0" yWindow="0" windowWidth="19200" windowHeight="8025" firstSheet="12" activeTab="12" xr2:uid="{00000000-000D-0000-FFFF-FFFF00000000}"/>
  </bookViews>
  <sheets>
    <sheet name="AvgAge" sheetId="2" r:id="rId1"/>
    <sheet name="AgeDistr_all" sheetId="3" r:id="rId2"/>
    <sheet name="MedLifeExp" sheetId="4" r:id="rId3"/>
    <sheet name="LifeExpect_all" sheetId="5" r:id="rId4"/>
    <sheet name="Fleet_aggregated" sheetId="6" r:id="rId5"/>
    <sheet name="Fleet_segment" sheetId="7" r:id="rId6"/>
    <sheet name="EF_baseline" sheetId="8" r:id="rId7"/>
    <sheet name="EF_shift road to rail" sheetId="9" r:id="rId8"/>
    <sheet name="EF_passenger vehicle eff" sheetId="10" r:id="rId9"/>
    <sheet name="EF_HGV eff" sheetId="11" r:id="rId10"/>
    <sheet name="EF_Electrification_basic" sheetId="13" r:id="rId11"/>
    <sheet name="EF_Electrification_alternative" sheetId="14" r:id="rId12"/>
    <sheet name="FC_baseline" sheetId="20" r:id="rId13"/>
    <sheet name="FC_shift road to rail" sheetId="21" r:id="rId14"/>
    <sheet name="FC_passenger vehicle eff" sheetId="22" r:id="rId15"/>
    <sheet name="FC_HGV eff" sheetId="23" r:id="rId16"/>
    <sheet name="FC_Electrification" sheetId="24" r:id="rId17"/>
    <sheet name="Mileage_baseline" sheetId="15" r:id="rId18"/>
    <sheet name="Mileage_shift road rail" sheetId="16" r:id="rId19"/>
    <sheet name="Mileage_passenger vehicle eff" sheetId="17" r:id="rId20"/>
    <sheet name="Mileage_HGV eff" sheetId="18" r:id="rId21"/>
    <sheet name="Mileage_Electrification" sheetId="19" r:id="rId22"/>
    <sheet name="Motorisation" sheetId="25" r:id="rId23"/>
    <sheet name="Modal split" sheetId="26"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8" i="9" l="1"/>
  <c r="AF14" i="22" l="1"/>
  <c r="S14" i="22"/>
  <c r="AJ12" i="22"/>
  <c r="W12" i="22"/>
  <c r="AF11" i="22"/>
  <c r="S11" i="22"/>
  <c r="AJ9" i="22"/>
  <c r="W9" i="22"/>
  <c r="AB17" i="22"/>
  <c r="O17" i="22"/>
  <c r="AD22" i="22"/>
  <c r="Q22" i="22"/>
  <c r="Q21" i="22"/>
  <c r="AD21" i="22"/>
  <c r="AH19" i="22"/>
  <c r="U19" i="22"/>
  <c r="AD18" i="22"/>
  <c r="Q18" i="22"/>
  <c r="Q17" i="22"/>
  <c r="AD17" i="22"/>
  <c r="F24" i="22"/>
  <c r="AE25" i="22"/>
  <c r="AE24" i="22" s="1"/>
  <c r="R25" i="22"/>
  <c r="R24" i="22" s="1"/>
  <c r="AD30" i="22"/>
  <c r="Q30" i="22"/>
  <c r="AH28" i="22"/>
  <c r="U28" i="22"/>
  <c r="AB12" i="22"/>
  <c r="O12" i="22"/>
  <c r="AB9" i="22"/>
  <c r="O9" i="22"/>
  <c r="AH14" i="22"/>
  <c r="U14" i="22"/>
  <c r="AB14" i="22"/>
  <c r="O14" i="22"/>
  <c r="AB10" i="22"/>
  <c r="O10" i="22"/>
  <c r="AG14" i="22"/>
  <c r="T14" i="22"/>
  <c r="AC14" i="22"/>
  <c r="P14" i="22"/>
  <c r="AG13" i="22"/>
  <c r="T13" i="22"/>
  <c r="AC13" i="22"/>
  <c r="P13" i="22"/>
  <c r="AG12" i="22"/>
  <c r="T12" i="22"/>
  <c r="AC12" i="22"/>
  <c r="P12" i="22"/>
  <c r="AG11" i="22"/>
  <c r="T11" i="22"/>
  <c r="AC11" i="22"/>
  <c r="P11" i="22"/>
  <c r="AG10" i="22"/>
  <c r="T10" i="22"/>
  <c r="AC10" i="22"/>
  <c r="P10" i="22"/>
  <c r="AG9" i="22"/>
  <c r="T9" i="22"/>
  <c r="AC9" i="22"/>
  <c r="P9" i="22"/>
  <c r="AB20" i="22"/>
  <c r="O20" i="22"/>
  <c r="AI22" i="22"/>
  <c r="V22" i="22"/>
  <c r="AE22" i="22"/>
  <c r="R22" i="22"/>
  <c r="AI21" i="22"/>
  <c r="V21" i="22"/>
  <c r="AE21" i="22"/>
  <c r="R21" i="22"/>
  <c r="AI20" i="22"/>
  <c r="V20" i="22"/>
  <c r="AE20" i="22"/>
  <c r="R20" i="22"/>
  <c r="AI19" i="22"/>
  <c r="V19" i="22"/>
  <c r="AE19" i="22"/>
  <c r="R19" i="22"/>
  <c r="AI18" i="22"/>
  <c r="V18" i="22"/>
  <c r="AE18" i="22"/>
  <c r="R18" i="22"/>
  <c r="AI17" i="22"/>
  <c r="V17" i="22"/>
  <c r="AE17" i="22"/>
  <c r="R17" i="22"/>
  <c r="K24" i="22"/>
  <c r="AJ25" i="22"/>
  <c r="AJ24" i="22" s="1"/>
  <c r="W25" i="22"/>
  <c r="W24" i="22" s="1"/>
  <c r="G24" i="22"/>
  <c r="AF25" i="22"/>
  <c r="AF24" i="22" s="1"/>
  <c r="S25" i="22"/>
  <c r="S24" i="22" s="1"/>
  <c r="O28" i="22"/>
  <c r="AB28" i="22"/>
  <c r="AI30" i="22"/>
  <c r="V30" i="22"/>
  <c r="AE30" i="22"/>
  <c r="R30" i="22"/>
  <c r="AI29" i="22"/>
  <c r="V29" i="22"/>
  <c r="AE29" i="22"/>
  <c r="R29" i="22"/>
  <c r="AI28" i="22"/>
  <c r="V28" i="22"/>
  <c r="AE28" i="22"/>
  <c r="R28" i="22"/>
  <c r="AB13" i="22"/>
  <c r="O13" i="22"/>
  <c r="AJ13" i="22"/>
  <c r="W13" i="22"/>
  <c r="AF12" i="22"/>
  <c r="S12" i="22"/>
  <c r="AJ10" i="22"/>
  <c r="W10" i="22"/>
  <c r="AF9" i="22"/>
  <c r="S9" i="22"/>
  <c r="AH22" i="22"/>
  <c r="U22" i="22"/>
  <c r="AH20" i="22"/>
  <c r="U20" i="22"/>
  <c r="AD19" i="22"/>
  <c r="Q19" i="22"/>
  <c r="J24" i="22"/>
  <c r="AI25" i="22"/>
  <c r="AI24" i="22" s="1"/>
  <c r="V25" i="22"/>
  <c r="V24" i="22" s="1"/>
  <c r="AH30" i="22"/>
  <c r="U30" i="22"/>
  <c r="Q29" i="22"/>
  <c r="AD29" i="22"/>
  <c r="AE14" i="22"/>
  <c r="R14" i="22"/>
  <c r="AI13" i="22"/>
  <c r="V13" i="22"/>
  <c r="AE13" i="22"/>
  <c r="R13" i="22"/>
  <c r="AI12" i="22"/>
  <c r="V12" i="22"/>
  <c r="AE12" i="22"/>
  <c r="R12" i="22"/>
  <c r="AI11" i="22"/>
  <c r="V11" i="22"/>
  <c r="AE11" i="22"/>
  <c r="R11" i="22"/>
  <c r="AI10" i="22"/>
  <c r="V10" i="22"/>
  <c r="AE10" i="22"/>
  <c r="R10" i="22"/>
  <c r="AI9" i="22"/>
  <c r="V9" i="22"/>
  <c r="AE9" i="22"/>
  <c r="R9" i="22"/>
  <c r="AB22" i="22"/>
  <c r="O22" i="22"/>
  <c r="AB18" i="22"/>
  <c r="O18" i="22"/>
  <c r="AG22" i="22"/>
  <c r="T22" i="22"/>
  <c r="AC22" i="22"/>
  <c r="P22" i="22"/>
  <c r="AG21" i="22"/>
  <c r="T21" i="22"/>
  <c r="AC21" i="22"/>
  <c r="P21" i="22"/>
  <c r="AG20" i="22"/>
  <c r="T20" i="22"/>
  <c r="AC20" i="22"/>
  <c r="P20" i="22"/>
  <c r="AG19" i="22"/>
  <c r="T19" i="22"/>
  <c r="AC19" i="22"/>
  <c r="P19" i="22"/>
  <c r="AG18" i="22"/>
  <c r="T18" i="22"/>
  <c r="AC18" i="22"/>
  <c r="P18" i="22"/>
  <c r="AG17" i="22"/>
  <c r="T17" i="22"/>
  <c r="AC17" i="22"/>
  <c r="P17" i="22"/>
  <c r="I24" i="22"/>
  <c r="AH25" i="22"/>
  <c r="AH24" i="22" s="1"/>
  <c r="U25" i="22"/>
  <c r="U24" i="22" s="1"/>
  <c r="E24" i="22"/>
  <c r="Q25" i="22"/>
  <c r="Q24" i="22" s="1"/>
  <c r="AD25" i="22"/>
  <c r="AD24" i="22" s="1"/>
  <c r="O29" i="22"/>
  <c r="AB29" i="22"/>
  <c r="AG30" i="22"/>
  <c r="T30" i="22"/>
  <c r="AC30" i="22"/>
  <c r="P30" i="22"/>
  <c r="AG29" i="22"/>
  <c r="T29" i="22"/>
  <c r="AC29" i="22"/>
  <c r="P29" i="22"/>
  <c r="AG28" i="22"/>
  <c r="T28" i="22"/>
  <c r="AC28" i="22"/>
  <c r="P28" i="22"/>
  <c r="AJ14" i="22"/>
  <c r="W14" i="22"/>
  <c r="AF13" i="22"/>
  <c r="S13" i="22"/>
  <c r="AJ11" i="22"/>
  <c r="W11" i="22"/>
  <c r="AF10" i="22"/>
  <c r="S10" i="22"/>
  <c r="O19" i="22"/>
  <c r="AB19" i="22"/>
  <c r="AH21" i="22"/>
  <c r="U21" i="22"/>
  <c r="AD20" i="22"/>
  <c r="Q20" i="22"/>
  <c r="AH18" i="22"/>
  <c r="U18" i="22"/>
  <c r="AH17" i="22"/>
  <c r="U17" i="22"/>
  <c r="AB30" i="22"/>
  <c r="O30" i="22"/>
  <c r="U29" i="22"/>
  <c r="AH29" i="22"/>
  <c r="AD28" i="22"/>
  <c r="Q28" i="22"/>
  <c r="AI14" i="22"/>
  <c r="V14" i="22"/>
  <c r="AB11" i="22"/>
  <c r="O11" i="22"/>
  <c r="AD14" i="22"/>
  <c r="Q14" i="22"/>
  <c r="AH13" i="22"/>
  <c r="U13" i="22"/>
  <c r="Q13" i="22"/>
  <c r="AD13" i="22"/>
  <c r="AH12" i="22"/>
  <c r="U12" i="22"/>
  <c r="AD12" i="22"/>
  <c r="Q12" i="22"/>
  <c r="AH11" i="22"/>
  <c r="U11" i="22"/>
  <c r="AD11" i="22"/>
  <c r="Q11" i="22"/>
  <c r="AH10" i="22"/>
  <c r="U10" i="22"/>
  <c r="AD10" i="22"/>
  <c r="Q10" i="22"/>
  <c r="AH9" i="22"/>
  <c r="U9" i="22"/>
  <c r="AD9" i="22"/>
  <c r="Q9" i="22"/>
  <c r="AB21" i="22"/>
  <c r="O21" i="22"/>
  <c r="AJ22" i="22"/>
  <c r="W22" i="22"/>
  <c r="AF22" i="22"/>
  <c r="S22" i="22"/>
  <c r="AJ21" i="22"/>
  <c r="W21" i="22"/>
  <c r="AF21" i="22"/>
  <c r="S21" i="22"/>
  <c r="AJ20" i="22"/>
  <c r="W20" i="22"/>
  <c r="AF20" i="22"/>
  <c r="S20" i="22"/>
  <c r="AJ19" i="22"/>
  <c r="W19" i="22"/>
  <c r="AF19" i="22"/>
  <c r="S19" i="22"/>
  <c r="AJ18" i="22"/>
  <c r="W18" i="22"/>
  <c r="AF18" i="22"/>
  <c r="S18" i="22"/>
  <c r="AJ17" i="22"/>
  <c r="W17" i="22"/>
  <c r="AF17" i="22"/>
  <c r="S17" i="22"/>
  <c r="C24" i="22"/>
  <c r="AB25" i="22"/>
  <c r="AB24" i="22" s="1"/>
  <c r="O25" i="22"/>
  <c r="O24" i="22" s="1"/>
  <c r="H24" i="22"/>
  <c r="AG25" i="22"/>
  <c r="AG24" i="22" s="1"/>
  <c r="T25" i="22"/>
  <c r="T24" i="22" s="1"/>
  <c r="D24" i="22"/>
  <c r="AC25" i="22"/>
  <c r="AC24" i="22" s="1"/>
  <c r="P25" i="22"/>
  <c r="P24" i="22" s="1"/>
  <c r="AJ30" i="22"/>
  <c r="W30" i="22"/>
  <c r="AF30" i="22"/>
  <c r="S30" i="22"/>
  <c r="AJ29" i="22"/>
  <c r="W29" i="22"/>
  <c r="AF29" i="22"/>
  <c r="S29" i="22"/>
  <c r="AJ28" i="22"/>
  <c r="W28" i="22"/>
  <c r="AF28" i="22"/>
  <c r="S28" i="22"/>
  <c r="AJ25" i="20"/>
  <c r="AI25" i="20"/>
  <c r="AH25" i="20"/>
  <c r="AG25" i="20"/>
  <c r="AF25" i="20"/>
  <c r="AE25" i="20"/>
  <c r="AD25" i="20"/>
  <c r="AC25" i="20"/>
  <c r="AJ40" i="20"/>
  <c r="AJ40" i="21" s="1"/>
  <c r="AI40" i="20"/>
  <c r="AI40" i="21" s="1"/>
  <c r="AH40" i="20"/>
  <c r="AH40" i="21" s="1"/>
  <c r="AG40" i="20"/>
  <c r="AG40" i="21" s="1"/>
  <c r="AF40" i="20"/>
  <c r="AF40" i="21" s="1"/>
  <c r="AE40" i="20"/>
  <c r="AE40" i="21" s="1"/>
  <c r="AD40" i="20"/>
  <c r="AD40" i="21" s="1"/>
  <c r="AC40" i="20"/>
  <c r="AC40" i="21" s="1"/>
  <c r="AB40" i="20"/>
  <c r="AB40" i="21" s="1"/>
  <c r="AJ39" i="20"/>
  <c r="AJ39" i="21" s="1"/>
  <c r="AI39" i="20"/>
  <c r="AI39" i="21" s="1"/>
  <c r="AH39" i="20"/>
  <c r="AH39" i="21" s="1"/>
  <c r="AG39" i="20"/>
  <c r="AG39" i="21" s="1"/>
  <c r="AF39" i="20"/>
  <c r="AF39" i="21" s="1"/>
  <c r="AE39" i="20"/>
  <c r="AE39" i="21" s="1"/>
  <c r="AD39" i="20"/>
  <c r="AD39" i="21" s="1"/>
  <c r="AC39" i="20"/>
  <c r="AC39" i="21" s="1"/>
  <c r="AB39" i="20"/>
  <c r="AB39" i="21" s="1"/>
  <c r="AJ38" i="20"/>
  <c r="AI38" i="20"/>
  <c r="AH38" i="20"/>
  <c r="AG38" i="20"/>
  <c r="AF38" i="20"/>
  <c r="AE38" i="20"/>
  <c r="AD38" i="20"/>
  <c r="AC38" i="20"/>
  <c r="AB38" i="20"/>
  <c r="AB38" i="21" s="1"/>
  <c r="AJ35" i="20"/>
  <c r="AJ35" i="21" s="1"/>
  <c r="AI35" i="20"/>
  <c r="AI35" i="21" s="1"/>
  <c r="AH35" i="20"/>
  <c r="AH35" i="21" s="1"/>
  <c r="AG35" i="20"/>
  <c r="AG35" i="21" s="1"/>
  <c r="AF35" i="20"/>
  <c r="AF35" i="21" s="1"/>
  <c r="AE35" i="20"/>
  <c r="AE35" i="21" s="1"/>
  <c r="AD35" i="20"/>
  <c r="AD35" i="21" s="1"/>
  <c r="AC35" i="20"/>
  <c r="AC35" i="21" s="1"/>
  <c r="AB35" i="20"/>
  <c r="AB35" i="21" s="1"/>
  <c r="AJ34" i="20"/>
  <c r="AJ34" i="21" s="1"/>
  <c r="AI34" i="20"/>
  <c r="AI34" i="21" s="1"/>
  <c r="AH34" i="20"/>
  <c r="AH34" i="21" s="1"/>
  <c r="AG34" i="20"/>
  <c r="AG34" i="21" s="1"/>
  <c r="AF34" i="20"/>
  <c r="AF34" i="21" s="1"/>
  <c r="AE34" i="20"/>
  <c r="AE34" i="21" s="1"/>
  <c r="AD34" i="20"/>
  <c r="AD34" i="21" s="1"/>
  <c r="AC34" i="20"/>
  <c r="AC34" i="21" s="1"/>
  <c r="AB34" i="20"/>
  <c r="AB34" i="21" s="1"/>
  <c r="AJ33" i="20"/>
  <c r="AJ33" i="21" s="1"/>
  <c r="AI33" i="20"/>
  <c r="AI33" i="21" s="1"/>
  <c r="AH33" i="20"/>
  <c r="AH33" i="21" s="1"/>
  <c r="AG33" i="20"/>
  <c r="AG33" i="21" s="1"/>
  <c r="AF33" i="20"/>
  <c r="AF33" i="21" s="1"/>
  <c r="AE33" i="20"/>
  <c r="AE33" i="21" s="1"/>
  <c r="AD33" i="20"/>
  <c r="AD33" i="21" s="1"/>
  <c r="AC33" i="20"/>
  <c r="AC33" i="21" s="1"/>
  <c r="AB33" i="20"/>
  <c r="AB33" i="21" s="1"/>
  <c r="AJ32" i="20"/>
  <c r="AJ32" i="21" s="1"/>
  <c r="AI32" i="20"/>
  <c r="AI32" i="21" s="1"/>
  <c r="AH32" i="20"/>
  <c r="AH32" i="21" s="1"/>
  <c r="AG32" i="20"/>
  <c r="AG32" i="21" s="1"/>
  <c r="AF32" i="20"/>
  <c r="AF32" i="21" s="1"/>
  <c r="AE32" i="20"/>
  <c r="AE32" i="21" s="1"/>
  <c r="AD32" i="20"/>
  <c r="AD32" i="21" s="1"/>
  <c r="AC32" i="20"/>
  <c r="AC32" i="21" s="1"/>
  <c r="AB32" i="20"/>
  <c r="AB32" i="21" s="1"/>
  <c r="AJ31" i="20"/>
  <c r="AJ31" i="21" s="1"/>
  <c r="AI31" i="20"/>
  <c r="AI31" i="21" s="1"/>
  <c r="AH31" i="20"/>
  <c r="AH31" i="21" s="1"/>
  <c r="AG31" i="20"/>
  <c r="AG31" i="21" s="1"/>
  <c r="AF31" i="20"/>
  <c r="AF31" i="21" s="1"/>
  <c r="AE31" i="20"/>
  <c r="AE31" i="21" s="1"/>
  <c r="AD31" i="20"/>
  <c r="AD31" i="21" s="1"/>
  <c r="AC31" i="20"/>
  <c r="AC31" i="21" s="1"/>
  <c r="AB31" i="20"/>
  <c r="AB31" i="21" s="1"/>
  <c r="AJ30" i="20"/>
  <c r="AJ30" i="21" s="1"/>
  <c r="AI30" i="20"/>
  <c r="AI30" i="21" s="1"/>
  <c r="AH30" i="20"/>
  <c r="AH30" i="21" s="1"/>
  <c r="AG30" i="20"/>
  <c r="AG30" i="21" s="1"/>
  <c r="AF30" i="20"/>
  <c r="AF30" i="21" s="1"/>
  <c r="AE30" i="20"/>
  <c r="AE30" i="21" s="1"/>
  <c r="AD30" i="20"/>
  <c r="AD30" i="21" s="1"/>
  <c r="AC30" i="20"/>
  <c r="AC30" i="21" s="1"/>
  <c r="AB30" i="20"/>
  <c r="AB30" i="21" s="1"/>
  <c r="AJ29" i="20"/>
  <c r="AJ29" i="21" s="1"/>
  <c r="AI29" i="20"/>
  <c r="AI29" i="21" s="1"/>
  <c r="AH29" i="20"/>
  <c r="AH29" i="21" s="1"/>
  <c r="AG29" i="20"/>
  <c r="AG29" i="21" s="1"/>
  <c r="AF29" i="20"/>
  <c r="AF29" i="21" s="1"/>
  <c r="AE29" i="20"/>
  <c r="AE29" i="21" s="1"/>
  <c r="AD29" i="20"/>
  <c r="AD29" i="21" s="1"/>
  <c r="AC29" i="20"/>
  <c r="AC29" i="21" s="1"/>
  <c r="AB29" i="20"/>
  <c r="AB29" i="21" s="1"/>
  <c r="AJ28" i="20"/>
  <c r="AI28" i="20"/>
  <c r="AH28" i="20"/>
  <c r="AG28" i="20"/>
  <c r="AF28" i="20"/>
  <c r="AE28" i="20"/>
  <c r="AD28" i="20"/>
  <c r="AC28" i="20"/>
  <c r="AB28" i="20"/>
  <c r="AB28" i="21" s="1"/>
  <c r="AJ22" i="20"/>
  <c r="AJ22" i="21" s="1"/>
  <c r="AI22" i="20"/>
  <c r="AI22" i="21" s="1"/>
  <c r="AH22" i="20"/>
  <c r="AH22" i="21" s="1"/>
  <c r="AG22" i="20"/>
  <c r="AG22" i="21" s="1"/>
  <c r="AF22" i="20"/>
  <c r="AF22" i="21" s="1"/>
  <c r="AE22" i="20"/>
  <c r="AE22" i="21" s="1"/>
  <c r="AD22" i="20"/>
  <c r="AD22" i="21" s="1"/>
  <c r="AC22" i="20"/>
  <c r="AC22" i="21" s="1"/>
  <c r="AB22" i="20"/>
  <c r="AB22" i="21" s="1"/>
  <c r="AJ21" i="20"/>
  <c r="AJ21" i="21" s="1"/>
  <c r="AI21" i="20"/>
  <c r="AI21" i="21" s="1"/>
  <c r="AH21" i="20"/>
  <c r="AH21" i="21" s="1"/>
  <c r="AG21" i="20"/>
  <c r="AG21" i="21" s="1"/>
  <c r="AF21" i="20"/>
  <c r="AF21" i="21" s="1"/>
  <c r="AE21" i="20"/>
  <c r="AE21" i="21" s="1"/>
  <c r="AD21" i="20"/>
  <c r="AD21" i="21" s="1"/>
  <c r="AC21" i="20"/>
  <c r="AC21" i="21" s="1"/>
  <c r="AB21" i="20"/>
  <c r="AB21" i="21" s="1"/>
  <c r="AJ20" i="20"/>
  <c r="AJ20" i="21" s="1"/>
  <c r="AI20" i="20"/>
  <c r="AI20" i="21" s="1"/>
  <c r="AH20" i="20"/>
  <c r="AH20" i="21" s="1"/>
  <c r="AG20" i="20"/>
  <c r="AG20" i="21" s="1"/>
  <c r="AF20" i="20"/>
  <c r="AF20" i="21" s="1"/>
  <c r="AE20" i="20"/>
  <c r="AE20" i="21" s="1"/>
  <c r="AD20" i="20"/>
  <c r="AD20" i="21" s="1"/>
  <c r="AC20" i="20"/>
  <c r="AC20" i="21" s="1"/>
  <c r="AB20" i="20"/>
  <c r="AB20" i="21" s="1"/>
  <c r="AJ19" i="20"/>
  <c r="AJ19" i="21" s="1"/>
  <c r="AI19" i="20"/>
  <c r="AI19" i="21" s="1"/>
  <c r="AH19" i="20"/>
  <c r="AH19" i="21" s="1"/>
  <c r="AG19" i="20"/>
  <c r="AG19" i="21" s="1"/>
  <c r="AF19" i="20"/>
  <c r="AF19" i="21" s="1"/>
  <c r="AE19" i="20"/>
  <c r="AE19" i="21" s="1"/>
  <c r="AD19" i="20"/>
  <c r="AD19" i="21" s="1"/>
  <c r="AC19" i="20"/>
  <c r="AC19" i="21" s="1"/>
  <c r="AB19" i="20"/>
  <c r="AB19" i="21" s="1"/>
  <c r="AJ18" i="20"/>
  <c r="AJ18" i="21" s="1"/>
  <c r="AI18" i="20"/>
  <c r="AI18" i="21" s="1"/>
  <c r="AH18" i="20"/>
  <c r="AH18" i="21" s="1"/>
  <c r="AG18" i="20"/>
  <c r="AG18" i="21" s="1"/>
  <c r="AF18" i="20"/>
  <c r="AF18" i="21" s="1"/>
  <c r="AE18" i="20"/>
  <c r="AE18" i="21" s="1"/>
  <c r="AD18" i="20"/>
  <c r="AD18" i="21" s="1"/>
  <c r="AC18" i="20"/>
  <c r="AC18" i="21" s="1"/>
  <c r="AB18" i="20"/>
  <c r="AB18" i="21" s="1"/>
  <c r="AJ17" i="20"/>
  <c r="AI17" i="20"/>
  <c r="AH17" i="20"/>
  <c r="AG17" i="20"/>
  <c r="AF17" i="20"/>
  <c r="AE17" i="20"/>
  <c r="AD17" i="20"/>
  <c r="AC17" i="20"/>
  <c r="AB17" i="20"/>
  <c r="AB17" i="21" s="1"/>
  <c r="AJ14" i="20"/>
  <c r="AJ14" i="21" s="1"/>
  <c r="AI14" i="20"/>
  <c r="AI14" i="21" s="1"/>
  <c r="AH14" i="20"/>
  <c r="AH14" i="21" s="1"/>
  <c r="AG14" i="20"/>
  <c r="AG14" i="21" s="1"/>
  <c r="AF14" i="20"/>
  <c r="AF14" i="21" s="1"/>
  <c r="AE14" i="20"/>
  <c r="AE14" i="21" s="1"/>
  <c r="AD14" i="20"/>
  <c r="AD14" i="21" s="1"/>
  <c r="AC14" i="20"/>
  <c r="AC14" i="21" s="1"/>
  <c r="AJ13" i="20"/>
  <c r="AJ13" i="21" s="1"/>
  <c r="AI13" i="20"/>
  <c r="AI13" i="21" s="1"/>
  <c r="AH13" i="20"/>
  <c r="AH13" i="21" s="1"/>
  <c r="AG13" i="20"/>
  <c r="AG13" i="21" s="1"/>
  <c r="AF13" i="20"/>
  <c r="AF13" i="21" s="1"/>
  <c r="AE13" i="20"/>
  <c r="AE13" i="21" s="1"/>
  <c r="AD13" i="20"/>
  <c r="AD13" i="21" s="1"/>
  <c r="AC13" i="20"/>
  <c r="AC13" i="21" s="1"/>
  <c r="AJ12" i="20"/>
  <c r="AJ12" i="21" s="1"/>
  <c r="AI12" i="20"/>
  <c r="AI12" i="21" s="1"/>
  <c r="AH12" i="20"/>
  <c r="AH12" i="21" s="1"/>
  <c r="AG12" i="20"/>
  <c r="AG12" i="21" s="1"/>
  <c r="AF12" i="20"/>
  <c r="AF12" i="21" s="1"/>
  <c r="AE12" i="20"/>
  <c r="AE12" i="21" s="1"/>
  <c r="AD12" i="20"/>
  <c r="AD12" i="21" s="1"/>
  <c r="AC12" i="20"/>
  <c r="AC12" i="21" s="1"/>
  <c r="AJ11" i="20"/>
  <c r="AJ11" i="21" s="1"/>
  <c r="AI11" i="20"/>
  <c r="AI11" i="21" s="1"/>
  <c r="AH11" i="20"/>
  <c r="AH11" i="21" s="1"/>
  <c r="AG11" i="20"/>
  <c r="AG11" i="21" s="1"/>
  <c r="AF11" i="20"/>
  <c r="AF11" i="21" s="1"/>
  <c r="AE11" i="20"/>
  <c r="AE11" i="21" s="1"/>
  <c r="AD11" i="20"/>
  <c r="AD11" i="21" s="1"/>
  <c r="AC11" i="20"/>
  <c r="AC11" i="21" s="1"/>
  <c r="AJ10" i="20"/>
  <c r="AJ10" i="21" s="1"/>
  <c r="AI10" i="20"/>
  <c r="AI10" i="21" s="1"/>
  <c r="AH10" i="20"/>
  <c r="AH10" i="21" s="1"/>
  <c r="AG10" i="20"/>
  <c r="AG10" i="21" s="1"/>
  <c r="AF10" i="20"/>
  <c r="AF10" i="21" s="1"/>
  <c r="AE10" i="20"/>
  <c r="AE10" i="21" s="1"/>
  <c r="AD10" i="20"/>
  <c r="AD10" i="21" s="1"/>
  <c r="AC10" i="20"/>
  <c r="AC10" i="21" s="1"/>
  <c r="AJ9" i="20"/>
  <c r="AI9" i="20"/>
  <c r="AH9" i="20"/>
  <c r="AG9" i="20"/>
  <c r="AF9" i="20"/>
  <c r="AE9" i="20"/>
  <c r="AD9" i="20"/>
  <c r="AC9" i="20"/>
  <c r="AB10" i="20"/>
  <c r="AB10" i="21" s="1"/>
  <c r="AB11" i="20"/>
  <c r="AB11" i="21" s="1"/>
  <c r="AB12" i="20"/>
  <c r="AB12" i="21" s="1"/>
  <c r="AB13" i="20"/>
  <c r="AB13" i="21" s="1"/>
  <c r="AB14" i="20"/>
  <c r="AB14" i="21" s="1"/>
  <c r="AB9" i="20"/>
  <c r="AJ17" i="21" l="1"/>
  <c r="AI24" i="20"/>
  <c r="AI24" i="21" s="1"/>
  <c r="AI25" i="21"/>
  <c r="AH9" i="21"/>
  <c r="AI9" i="21"/>
  <c r="AF9" i="21"/>
  <c r="AJ9" i="21"/>
  <c r="AE17" i="21"/>
  <c r="AI17" i="21"/>
  <c r="AC28" i="21"/>
  <c r="AG28" i="21"/>
  <c r="AC38" i="21"/>
  <c r="AG38" i="21"/>
  <c r="AD24" i="20"/>
  <c r="AD24" i="21" s="1"/>
  <c r="AD25" i="21"/>
  <c r="AH24" i="20"/>
  <c r="AH24" i="21" s="1"/>
  <c r="AH25" i="21"/>
  <c r="AC8" i="20"/>
  <c r="AC8" i="21" s="1"/>
  <c r="AC9" i="21"/>
  <c r="AF17" i="21"/>
  <c r="AD28" i="21"/>
  <c r="AD38" i="21"/>
  <c r="AC17" i="21"/>
  <c r="AG17" i="21"/>
  <c r="AE28" i="21"/>
  <c r="AI28" i="21"/>
  <c r="AE38" i="21"/>
  <c r="AI38" i="21"/>
  <c r="O25" i="20"/>
  <c r="O24" i="20" s="1"/>
  <c r="AB25" i="20"/>
  <c r="AF24" i="20"/>
  <c r="AF24" i="21" s="1"/>
  <c r="AF25" i="21"/>
  <c r="AJ24" i="20"/>
  <c r="AJ24" i="21" s="1"/>
  <c r="AJ25" i="21"/>
  <c r="AG9" i="21"/>
  <c r="AH28" i="21"/>
  <c r="AH38" i="21"/>
  <c r="AE24" i="20"/>
  <c r="AE24" i="21" s="1"/>
  <c r="AE25" i="21"/>
  <c r="AD8" i="20"/>
  <c r="AD8" i="21" s="1"/>
  <c r="AD9" i="21"/>
  <c r="AB9" i="21"/>
  <c r="AB8" i="20"/>
  <c r="AB8" i="21" s="1"/>
  <c r="AE9" i="21"/>
  <c r="AD17" i="21"/>
  <c r="AH17" i="21"/>
  <c r="AF28" i="21"/>
  <c r="AJ28" i="21"/>
  <c r="AF38" i="21"/>
  <c r="AJ38" i="21"/>
  <c r="AC24" i="20"/>
  <c r="AC24" i="21" s="1"/>
  <c r="AC25" i="21"/>
  <c r="AG24" i="20"/>
  <c r="AG24" i="21" s="1"/>
  <c r="AG25" i="21"/>
  <c r="K9" i="21"/>
  <c r="W9" i="20"/>
  <c r="G11" i="21"/>
  <c r="S11" i="20"/>
  <c r="S11" i="21" s="1"/>
  <c r="G12" i="21"/>
  <c r="S12" i="20"/>
  <c r="S12" i="21" s="1"/>
  <c r="K13" i="21"/>
  <c r="W13" i="20"/>
  <c r="W13" i="21" s="1"/>
  <c r="F17" i="21"/>
  <c r="R17" i="20"/>
  <c r="I18" i="21"/>
  <c r="U18" i="20"/>
  <c r="U18" i="21" s="1"/>
  <c r="C20" i="21"/>
  <c r="O20" i="20"/>
  <c r="O20" i="21" s="1"/>
  <c r="F21" i="21"/>
  <c r="R21" i="20"/>
  <c r="R21" i="21" s="1"/>
  <c r="I22" i="21"/>
  <c r="U22" i="20"/>
  <c r="U22" i="21" s="1"/>
  <c r="C29" i="21"/>
  <c r="O29" i="20"/>
  <c r="O29" i="21" s="1"/>
  <c r="F30" i="21"/>
  <c r="R30" i="20"/>
  <c r="R30" i="21" s="1"/>
  <c r="E31" i="21"/>
  <c r="Q31" i="20"/>
  <c r="Q31" i="21" s="1"/>
  <c r="C33" i="21"/>
  <c r="O33" i="20"/>
  <c r="O33" i="21" s="1"/>
  <c r="J34" i="21"/>
  <c r="V34" i="20"/>
  <c r="V34" i="21" s="1"/>
  <c r="D38" i="21"/>
  <c r="P38" i="20"/>
  <c r="C39" i="21"/>
  <c r="O39" i="20"/>
  <c r="O39" i="21" s="1"/>
  <c r="J40" i="21"/>
  <c r="V40" i="20"/>
  <c r="V40" i="21" s="1"/>
  <c r="C9" i="21"/>
  <c r="O9" i="20"/>
  <c r="C8" i="20"/>
  <c r="C11" i="21"/>
  <c r="O11" i="20"/>
  <c r="O11" i="21" s="1"/>
  <c r="F9" i="21"/>
  <c r="R9" i="20"/>
  <c r="J9" i="21"/>
  <c r="V9" i="20"/>
  <c r="F10" i="21"/>
  <c r="R10" i="20"/>
  <c r="R10" i="21" s="1"/>
  <c r="J10" i="21"/>
  <c r="V10" i="20"/>
  <c r="V10" i="21" s="1"/>
  <c r="F11" i="21"/>
  <c r="R11" i="20"/>
  <c r="R11" i="21" s="1"/>
  <c r="J11" i="21"/>
  <c r="V11" i="20"/>
  <c r="V11" i="21" s="1"/>
  <c r="F12" i="21"/>
  <c r="R12" i="20"/>
  <c r="R12" i="21" s="1"/>
  <c r="J12" i="21"/>
  <c r="V12" i="20"/>
  <c r="V12" i="21" s="1"/>
  <c r="F13" i="21"/>
  <c r="R13" i="20"/>
  <c r="R13" i="21" s="1"/>
  <c r="J13" i="21"/>
  <c r="V13" i="20"/>
  <c r="V13" i="21" s="1"/>
  <c r="F14" i="21"/>
  <c r="R14" i="20"/>
  <c r="R14" i="21" s="1"/>
  <c r="J14" i="21"/>
  <c r="V14" i="20"/>
  <c r="V14" i="21" s="1"/>
  <c r="E17" i="21"/>
  <c r="Q17" i="20"/>
  <c r="I17" i="21"/>
  <c r="U17" i="20"/>
  <c r="D18" i="21"/>
  <c r="P18" i="20"/>
  <c r="P18" i="21" s="1"/>
  <c r="H18" i="21"/>
  <c r="T18" i="20"/>
  <c r="T18" i="21" s="1"/>
  <c r="C19" i="21"/>
  <c r="O19" i="20"/>
  <c r="O19" i="21" s="1"/>
  <c r="G19" i="21"/>
  <c r="S19" i="20"/>
  <c r="S19" i="21" s="1"/>
  <c r="K19" i="21"/>
  <c r="W19" i="20"/>
  <c r="W19" i="21" s="1"/>
  <c r="F20" i="21"/>
  <c r="R20" i="20"/>
  <c r="R20" i="21" s="1"/>
  <c r="J20" i="21"/>
  <c r="V20" i="20"/>
  <c r="V20" i="21" s="1"/>
  <c r="E21" i="21"/>
  <c r="Q21" i="20"/>
  <c r="Q21" i="21" s="1"/>
  <c r="I21" i="21"/>
  <c r="U21" i="20"/>
  <c r="U21" i="21" s="1"/>
  <c r="D22" i="21"/>
  <c r="P22" i="20"/>
  <c r="P22" i="21" s="1"/>
  <c r="H22" i="21"/>
  <c r="T22" i="20"/>
  <c r="T22" i="21" s="1"/>
  <c r="C28" i="21"/>
  <c r="O28" i="20"/>
  <c r="G28" i="21"/>
  <c r="S28" i="20"/>
  <c r="K28" i="21"/>
  <c r="W28" i="20"/>
  <c r="F29" i="21"/>
  <c r="R29" i="20"/>
  <c r="R29" i="21" s="1"/>
  <c r="J29" i="21"/>
  <c r="V29" i="20"/>
  <c r="V29" i="21" s="1"/>
  <c r="E30" i="21"/>
  <c r="Q30" i="20"/>
  <c r="Q30" i="21" s="1"/>
  <c r="I30" i="21"/>
  <c r="U30" i="20"/>
  <c r="U30" i="21" s="1"/>
  <c r="D31" i="21"/>
  <c r="P31" i="20"/>
  <c r="P31" i="21" s="1"/>
  <c r="H31" i="21"/>
  <c r="T31" i="20"/>
  <c r="T31" i="21" s="1"/>
  <c r="C32" i="21"/>
  <c r="O32" i="20"/>
  <c r="O32" i="21" s="1"/>
  <c r="G32" i="21"/>
  <c r="S32" i="20"/>
  <c r="S32" i="21" s="1"/>
  <c r="K32" i="21"/>
  <c r="W32" i="20"/>
  <c r="W32" i="21" s="1"/>
  <c r="F33" i="21"/>
  <c r="R33" i="20"/>
  <c r="R33" i="21" s="1"/>
  <c r="J33" i="21"/>
  <c r="V33" i="20"/>
  <c r="V33" i="21" s="1"/>
  <c r="E34" i="21"/>
  <c r="Q34" i="20"/>
  <c r="Q34" i="21" s="1"/>
  <c r="I34" i="21"/>
  <c r="U34" i="20"/>
  <c r="U34" i="21" s="1"/>
  <c r="D35" i="21"/>
  <c r="P35" i="20"/>
  <c r="P35" i="21" s="1"/>
  <c r="H35" i="21"/>
  <c r="T35" i="20"/>
  <c r="T35" i="21" s="1"/>
  <c r="C38" i="21"/>
  <c r="O38" i="20"/>
  <c r="G38" i="21"/>
  <c r="S38" i="20"/>
  <c r="K38" i="21"/>
  <c r="W38" i="20"/>
  <c r="F39" i="21"/>
  <c r="R39" i="20"/>
  <c r="R39" i="21" s="1"/>
  <c r="J39" i="21"/>
  <c r="V39" i="20"/>
  <c r="V39" i="21" s="1"/>
  <c r="E40" i="21"/>
  <c r="Q40" i="20"/>
  <c r="Q40" i="21" s="1"/>
  <c r="I40" i="21"/>
  <c r="U40" i="20"/>
  <c r="U40" i="21" s="1"/>
  <c r="D25" i="21"/>
  <c r="P25" i="20"/>
  <c r="H25" i="21"/>
  <c r="T25" i="20"/>
  <c r="C14" i="21"/>
  <c r="O14" i="20"/>
  <c r="O14" i="21" s="1"/>
  <c r="G9" i="21"/>
  <c r="S9" i="20"/>
  <c r="K10" i="21"/>
  <c r="W10" i="20"/>
  <c r="W10" i="21" s="1"/>
  <c r="K12" i="21"/>
  <c r="W12" i="20"/>
  <c r="W12" i="21" s="1"/>
  <c r="G14" i="21"/>
  <c r="S14" i="20"/>
  <c r="S14" i="21" s="1"/>
  <c r="J17" i="21"/>
  <c r="V17" i="20"/>
  <c r="D19" i="21"/>
  <c r="P19" i="20"/>
  <c r="P19" i="21" s="1"/>
  <c r="G20" i="21"/>
  <c r="S20" i="20"/>
  <c r="S20" i="21" s="1"/>
  <c r="J21" i="21"/>
  <c r="V21" i="20"/>
  <c r="V21" i="21" s="1"/>
  <c r="H28" i="21"/>
  <c r="T28" i="20"/>
  <c r="K29" i="21"/>
  <c r="W29" i="20"/>
  <c r="W29" i="21" s="1"/>
  <c r="I31" i="21"/>
  <c r="U31" i="20"/>
  <c r="U31" i="21" s="1"/>
  <c r="G33" i="21"/>
  <c r="S33" i="20"/>
  <c r="S33" i="21" s="1"/>
  <c r="F34" i="21"/>
  <c r="R34" i="20"/>
  <c r="R34" i="21" s="1"/>
  <c r="I35" i="21"/>
  <c r="U35" i="20"/>
  <c r="U35" i="21" s="1"/>
  <c r="G39" i="21"/>
  <c r="S39" i="20"/>
  <c r="S39" i="21" s="1"/>
  <c r="F40" i="21"/>
  <c r="R40" i="20"/>
  <c r="R40" i="21" s="1"/>
  <c r="I25" i="21"/>
  <c r="U25" i="20"/>
  <c r="D9" i="21"/>
  <c r="P9" i="20"/>
  <c r="D8" i="20"/>
  <c r="H9" i="21"/>
  <c r="T9" i="20"/>
  <c r="D10" i="21"/>
  <c r="P10" i="20"/>
  <c r="P10" i="21" s="1"/>
  <c r="H10" i="21"/>
  <c r="T10" i="20"/>
  <c r="T10" i="21" s="1"/>
  <c r="D11" i="21"/>
  <c r="P11" i="20"/>
  <c r="P11" i="21" s="1"/>
  <c r="H11" i="21"/>
  <c r="T11" i="20"/>
  <c r="T11" i="21" s="1"/>
  <c r="D12" i="21"/>
  <c r="P12" i="20"/>
  <c r="P12" i="21" s="1"/>
  <c r="H12" i="21"/>
  <c r="T12" i="20"/>
  <c r="T12" i="21" s="1"/>
  <c r="D13" i="21"/>
  <c r="P13" i="20"/>
  <c r="P13" i="21" s="1"/>
  <c r="H13" i="21"/>
  <c r="T13" i="20"/>
  <c r="T13" i="21" s="1"/>
  <c r="D14" i="21"/>
  <c r="P14" i="20"/>
  <c r="P14" i="21" s="1"/>
  <c r="H14" i="21"/>
  <c r="T14" i="20"/>
  <c r="T14" i="21" s="1"/>
  <c r="C17" i="21"/>
  <c r="O17" i="20"/>
  <c r="G17" i="21"/>
  <c r="S17" i="20"/>
  <c r="K17" i="21"/>
  <c r="W17" i="20"/>
  <c r="F18" i="21"/>
  <c r="R18" i="20"/>
  <c r="R18" i="21" s="1"/>
  <c r="J18" i="21"/>
  <c r="V18" i="20"/>
  <c r="V18" i="21" s="1"/>
  <c r="E19" i="21"/>
  <c r="Q19" i="20"/>
  <c r="Q19" i="21" s="1"/>
  <c r="I19" i="21"/>
  <c r="U19" i="20"/>
  <c r="U19" i="21" s="1"/>
  <c r="D20" i="21"/>
  <c r="P20" i="20"/>
  <c r="P20" i="21" s="1"/>
  <c r="H20" i="21"/>
  <c r="T20" i="20"/>
  <c r="T20" i="21" s="1"/>
  <c r="C21" i="21"/>
  <c r="O21" i="20"/>
  <c r="O21" i="21" s="1"/>
  <c r="G21" i="21"/>
  <c r="S21" i="20"/>
  <c r="S21" i="21" s="1"/>
  <c r="K21" i="21"/>
  <c r="W21" i="20"/>
  <c r="W21" i="21" s="1"/>
  <c r="F22" i="21"/>
  <c r="R22" i="20"/>
  <c r="R22" i="21" s="1"/>
  <c r="J22" i="21"/>
  <c r="V22" i="20"/>
  <c r="V22" i="21" s="1"/>
  <c r="E28" i="21"/>
  <c r="Q28" i="20"/>
  <c r="I28" i="21"/>
  <c r="U28" i="20"/>
  <c r="D29" i="21"/>
  <c r="P29" i="20"/>
  <c r="P29" i="21" s="1"/>
  <c r="H29" i="21"/>
  <c r="T29" i="20"/>
  <c r="T29" i="21" s="1"/>
  <c r="C30" i="21"/>
  <c r="O30" i="20"/>
  <c r="O30" i="21" s="1"/>
  <c r="G30" i="21"/>
  <c r="S30" i="20"/>
  <c r="S30" i="21" s="1"/>
  <c r="K30" i="21"/>
  <c r="W30" i="20"/>
  <c r="W30" i="21" s="1"/>
  <c r="F31" i="21"/>
  <c r="R31" i="20"/>
  <c r="R31" i="21" s="1"/>
  <c r="J31" i="21"/>
  <c r="V31" i="20"/>
  <c r="V31" i="21" s="1"/>
  <c r="E32" i="21"/>
  <c r="Q32" i="20"/>
  <c r="Q32" i="21" s="1"/>
  <c r="I32" i="21"/>
  <c r="U32" i="20"/>
  <c r="U32" i="21" s="1"/>
  <c r="D33" i="21"/>
  <c r="P33" i="20"/>
  <c r="P33" i="21" s="1"/>
  <c r="H33" i="21"/>
  <c r="T33" i="20"/>
  <c r="T33" i="21" s="1"/>
  <c r="C34" i="21"/>
  <c r="O34" i="20"/>
  <c r="O34" i="21" s="1"/>
  <c r="G34" i="21"/>
  <c r="S34" i="20"/>
  <c r="S34" i="21" s="1"/>
  <c r="K34" i="21"/>
  <c r="W34" i="20"/>
  <c r="W34" i="21" s="1"/>
  <c r="F35" i="21"/>
  <c r="R35" i="20"/>
  <c r="R35" i="21" s="1"/>
  <c r="J35" i="21"/>
  <c r="V35" i="20"/>
  <c r="V35" i="21" s="1"/>
  <c r="E38" i="21"/>
  <c r="Q38" i="20"/>
  <c r="I38" i="21"/>
  <c r="U38" i="20"/>
  <c r="D39" i="21"/>
  <c r="P39" i="20"/>
  <c r="P39" i="21" s="1"/>
  <c r="H39" i="21"/>
  <c r="T39" i="20"/>
  <c r="T39" i="21" s="1"/>
  <c r="C40" i="21"/>
  <c r="O40" i="20"/>
  <c r="O40" i="21" s="1"/>
  <c r="G40" i="21"/>
  <c r="S40" i="20"/>
  <c r="S40" i="21" s="1"/>
  <c r="K40" i="21"/>
  <c r="W40" i="20"/>
  <c r="W40" i="21" s="1"/>
  <c r="F25" i="21"/>
  <c r="R25" i="20"/>
  <c r="J25" i="21"/>
  <c r="V25" i="20"/>
  <c r="C10" i="21"/>
  <c r="O10" i="20"/>
  <c r="O10" i="21" s="1"/>
  <c r="G10" i="21"/>
  <c r="S10" i="20"/>
  <c r="S10" i="21" s="1"/>
  <c r="K11" i="21"/>
  <c r="W11" i="20"/>
  <c r="W11" i="21" s="1"/>
  <c r="G13" i="21"/>
  <c r="S13" i="20"/>
  <c r="S13" i="21" s="1"/>
  <c r="K14" i="21"/>
  <c r="W14" i="20"/>
  <c r="W14" i="21" s="1"/>
  <c r="E18" i="21"/>
  <c r="Q18" i="20"/>
  <c r="Q18" i="21" s="1"/>
  <c r="H19" i="21"/>
  <c r="T19" i="20"/>
  <c r="T19" i="21" s="1"/>
  <c r="K20" i="21"/>
  <c r="W20" i="20"/>
  <c r="W20" i="21" s="1"/>
  <c r="E22" i="21"/>
  <c r="Q22" i="20"/>
  <c r="Q22" i="21" s="1"/>
  <c r="D28" i="21"/>
  <c r="P28" i="20"/>
  <c r="G29" i="21"/>
  <c r="S29" i="20"/>
  <c r="S29" i="21" s="1"/>
  <c r="J30" i="21"/>
  <c r="V30" i="20"/>
  <c r="V30" i="21" s="1"/>
  <c r="D32" i="21"/>
  <c r="P32" i="20"/>
  <c r="P32" i="21" s="1"/>
  <c r="H32" i="21"/>
  <c r="T32" i="20"/>
  <c r="T32" i="21" s="1"/>
  <c r="K33" i="21"/>
  <c r="W33" i="20"/>
  <c r="W33" i="21" s="1"/>
  <c r="E35" i="21"/>
  <c r="Q35" i="20"/>
  <c r="Q35" i="21" s="1"/>
  <c r="H38" i="21"/>
  <c r="T38" i="20"/>
  <c r="K39" i="21"/>
  <c r="W39" i="20"/>
  <c r="W39" i="21" s="1"/>
  <c r="E25" i="21"/>
  <c r="Q25" i="20"/>
  <c r="C13" i="21"/>
  <c r="O13" i="20"/>
  <c r="O13" i="21" s="1"/>
  <c r="C12" i="21"/>
  <c r="O12" i="20"/>
  <c r="O12" i="21" s="1"/>
  <c r="E9" i="21"/>
  <c r="Q9" i="20"/>
  <c r="I9" i="21"/>
  <c r="U9" i="20"/>
  <c r="E10" i="21"/>
  <c r="Q10" i="20"/>
  <c r="Q10" i="21" s="1"/>
  <c r="I10" i="21"/>
  <c r="U10" i="20"/>
  <c r="U10" i="21" s="1"/>
  <c r="E11" i="21"/>
  <c r="Q11" i="20"/>
  <c r="Q11" i="21" s="1"/>
  <c r="I11" i="21"/>
  <c r="U11" i="20"/>
  <c r="U11" i="21" s="1"/>
  <c r="E12" i="21"/>
  <c r="Q12" i="20"/>
  <c r="Q12" i="21" s="1"/>
  <c r="I12" i="21"/>
  <c r="U12" i="20"/>
  <c r="U12" i="21" s="1"/>
  <c r="E13" i="21"/>
  <c r="Q13" i="20"/>
  <c r="Q13" i="21" s="1"/>
  <c r="I13" i="21"/>
  <c r="U13" i="20"/>
  <c r="U13" i="21" s="1"/>
  <c r="E14" i="21"/>
  <c r="Q14" i="20"/>
  <c r="Q14" i="21" s="1"/>
  <c r="I14" i="21"/>
  <c r="U14" i="20"/>
  <c r="U14" i="21" s="1"/>
  <c r="D17" i="21"/>
  <c r="P17" i="20"/>
  <c r="H17" i="21"/>
  <c r="T17" i="20"/>
  <c r="C18" i="21"/>
  <c r="O18" i="20"/>
  <c r="O18" i="21" s="1"/>
  <c r="G18" i="21"/>
  <c r="S18" i="20"/>
  <c r="S18" i="21" s="1"/>
  <c r="K18" i="21"/>
  <c r="W18" i="20"/>
  <c r="W18" i="21" s="1"/>
  <c r="F19" i="21"/>
  <c r="R19" i="20"/>
  <c r="R19" i="21" s="1"/>
  <c r="J19" i="21"/>
  <c r="V19" i="20"/>
  <c r="V19" i="21" s="1"/>
  <c r="E20" i="21"/>
  <c r="Q20" i="20"/>
  <c r="Q20" i="21" s="1"/>
  <c r="I20" i="21"/>
  <c r="U20" i="20"/>
  <c r="U20" i="21" s="1"/>
  <c r="D21" i="21"/>
  <c r="P21" i="20"/>
  <c r="P21" i="21" s="1"/>
  <c r="H21" i="21"/>
  <c r="T21" i="20"/>
  <c r="T21" i="21" s="1"/>
  <c r="C22" i="21"/>
  <c r="O22" i="20"/>
  <c r="O22" i="21" s="1"/>
  <c r="G22" i="21"/>
  <c r="S22" i="20"/>
  <c r="S22" i="21" s="1"/>
  <c r="K22" i="21"/>
  <c r="W22" i="20"/>
  <c r="W22" i="21" s="1"/>
  <c r="F28" i="21"/>
  <c r="R28" i="20"/>
  <c r="J28" i="21"/>
  <c r="V28" i="20"/>
  <c r="E29" i="21"/>
  <c r="Q29" i="20"/>
  <c r="Q29" i="21" s="1"/>
  <c r="I29" i="21"/>
  <c r="U29" i="20"/>
  <c r="U29" i="21" s="1"/>
  <c r="D30" i="21"/>
  <c r="P30" i="20"/>
  <c r="P30" i="21" s="1"/>
  <c r="H30" i="21"/>
  <c r="T30" i="20"/>
  <c r="T30" i="21" s="1"/>
  <c r="C31" i="21"/>
  <c r="O31" i="20"/>
  <c r="O31" i="21" s="1"/>
  <c r="G31" i="21"/>
  <c r="S31" i="20"/>
  <c r="S31" i="21" s="1"/>
  <c r="K31" i="21"/>
  <c r="W31" i="20"/>
  <c r="W31" i="21" s="1"/>
  <c r="F32" i="21"/>
  <c r="R32" i="20"/>
  <c r="R32" i="21" s="1"/>
  <c r="J32" i="21"/>
  <c r="V32" i="20"/>
  <c r="V32" i="21" s="1"/>
  <c r="E33" i="21"/>
  <c r="Q33" i="20"/>
  <c r="Q33" i="21" s="1"/>
  <c r="I33" i="21"/>
  <c r="U33" i="20"/>
  <c r="U33" i="21" s="1"/>
  <c r="D34" i="21"/>
  <c r="P34" i="20"/>
  <c r="P34" i="21" s="1"/>
  <c r="H34" i="21"/>
  <c r="T34" i="20"/>
  <c r="T34" i="21" s="1"/>
  <c r="C35" i="21"/>
  <c r="O35" i="20"/>
  <c r="O35" i="21" s="1"/>
  <c r="G35" i="21"/>
  <c r="S35" i="20"/>
  <c r="S35" i="21" s="1"/>
  <c r="K35" i="21"/>
  <c r="W35" i="20"/>
  <c r="W35" i="21" s="1"/>
  <c r="F38" i="21"/>
  <c r="R38" i="20"/>
  <c r="J38" i="21"/>
  <c r="V38" i="20"/>
  <c r="E39" i="21"/>
  <c r="Q39" i="20"/>
  <c r="Q39" i="21" s="1"/>
  <c r="I39" i="21"/>
  <c r="U39" i="20"/>
  <c r="U39" i="21" s="1"/>
  <c r="D40" i="21"/>
  <c r="P40" i="20"/>
  <c r="P40" i="21" s="1"/>
  <c r="H40" i="21"/>
  <c r="T40" i="20"/>
  <c r="T40" i="21" s="1"/>
  <c r="O24" i="21"/>
  <c r="O25" i="21"/>
  <c r="G24" i="20"/>
  <c r="G24" i="21" s="1"/>
  <c r="S25" i="20"/>
  <c r="K24" i="20"/>
  <c r="K24" i="21" s="1"/>
  <c r="W25" i="20"/>
  <c r="I24" i="20"/>
  <c r="I24" i="21" s="1"/>
  <c r="E24" i="20"/>
  <c r="E24" i="21" s="1"/>
  <c r="F24" i="20"/>
  <c r="F24" i="21" s="1"/>
  <c r="C25" i="21"/>
  <c r="C24" i="20"/>
  <c r="C24" i="21" s="1"/>
  <c r="J24" i="20"/>
  <c r="J24" i="21" s="1"/>
  <c r="K25" i="21"/>
  <c r="G25" i="21"/>
  <c r="H24" i="20"/>
  <c r="H24" i="21" s="1"/>
  <c r="D24" i="20"/>
  <c r="D24" i="21" s="1"/>
  <c r="O8" i="20" l="1"/>
  <c r="AB25" i="21"/>
  <c r="AB24" i="20"/>
  <c r="AB24" i="21" s="1"/>
  <c r="T17" i="21"/>
  <c r="U38" i="21"/>
  <c r="U28" i="21"/>
  <c r="W24" i="20"/>
  <c r="W24" i="21" s="1"/>
  <c r="W25" i="21"/>
  <c r="R38" i="21"/>
  <c r="R28" i="21"/>
  <c r="P28" i="21"/>
  <c r="P8" i="20"/>
  <c r="P8" i="21" s="1"/>
  <c r="P9" i="21"/>
  <c r="P24" i="20"/>
  <c r="P24" i="21" s="1"/>
  <c r="P25" i="21"/>
  <c r="S38" i="21"/>
  <c r="U17" i="21"/>
  <c r="V9" i="21"/>
  <c r="S24" i="20"/>
  <c r="S24" i="21" s="1"/>
  <c r="S25" i="21"/>
  <c r="V38" i="21"/>
  <c r="V28" i="21"/>
  <c r="U9" i="21"/>
  <c r="T38" i="21"/>
  <c r="R24" i="20"/>
  <c r="R24" i="21" s="1"/>
  <c r="R25" i="21"/>
  <c r="S17" i="21"/>
  <c r="T9" i="21"/>
  <c r="S28" i="21"/>
  <c r="U24" i="20"/>
  <c r="U24" i="21" s="1"/>
  <c r="U25" i="21"/>
  <c r="T28" i="21"/>
  <c r="V17" i="21"/>
  <c r="S9" i="21"/>
  <c r="T24" i="20"/>
  <c r="T24" i="21" s="1"/>
  <c r="T25" i="21"/>
  <c r="W38" i="21"/>
  <c r="O38" i="21"/>
  <c r="Q17" i="21"/>
  <c r="R9" i="21"/>
  <c r="P38" i="21"/>
  <c r="R17" i="21"/>
  <c r="W9" i="21"/>
  <c r="Q24" i="20"/>
  <c r="Q24" i="21" s="1"/>
  <c r="Q25" i="21"/>
  <c r="P17" i="21"/>
  <c r="Q8" i="20"/>
  <c r="Q8" i="21" s="1"/>
  <c r="Q9" i="21"/>
  <c r="V24" i="20"/>
  <c r="V24" i="21" s="1"/>
  <c r="V25" i="21"/>
  <c r="Q38" i="21"/>
  <c r="Q28" i="21"/>
  <c r="W17" i="21"/>
  <c r="O17" i="21"/>
  <c r="W28" i="21"/>
  <c r="O28" i="21"/>
  <c r="O9" i="21"/>
  <c r="O8" i="21"/>
  <c r="K145" i="9" l="1"/>
  <c r="K140" i="9"/>
  <c r="G145" i="9"/>
  <c r="G140" i="9"/>
  <c r="J145" i="9"/>
  <c r="F145" i="9"/>
  <c r="J140" i="9"/>
  <c r="F140" i="9"/>
  <c r="C145" i="9"/>
  <c r="H145" i="9"/>
  <c r="D145" i="9"/>
  <c r="H140" i="9"/>
  <c r="D140" i="9"/>
  <c r="C140" i="9"/>
  <c r="I145" i="9"/>
  <c r="E145" i="9"/>
  <c r="I140" i="9"/>
  <c r="E140" i="9"/>
  <c r="F120" i="14" l="1"/>
  <c r="H114" i="14"/>
  <c r="F93" i="14"/>
  <c r="H124" i="14"/>
  <c r="D125" i="14"/>
  <c r="J124" i="14"/>
  <c r="H118" i="14"/>
  <c r="H103" i="14"/>
  <c r="D111" i="14"/>
  <c r="F118" i="14"/>
  <c r="F126" i="14"/>
  <c r="H120" i="14"/>
  <c r="H95" i="14"/>
  <c r="H93" i="14"/>
  <c r="F95" i="14"/>
  <c r="C93" i="14"/>
  <c r="C106" i="14"/>
  <c r="C125" i="14"/>
  <c r="C118" i="14"/>
  <c r="C116" i="14"/>
  <c r="C120" i="14"/>
  <c r="C124" i="14"/>
  <c r="C114" i="14"/>
  <c r="F114" i="14"/>
  <c r="C91" i="14"/>
  <c r="D103" i="14"/>
  <c r="D94" i="14"/>
  <c r="C102" i="14"/>
  <c r="C105" i="14"/>
  <c r="D119" i="14"/>
  <c r="D115" i="14"/>
  <c r="J93" i="14"/>
  <c r="J106" i="14"/>
  <c r="J118" i="14"/>
  <c r="C95" i="14"/>
  <c r="H116" i="14"/>
  <c r="I95" i="14"/>
  <c r="J95" i="14"/>
  <c r="I124" i="14"/>
  <c r="H102" i="14"/>
  <c r="I91" i="14"/>
  <c r="J120" i="14"/>
  <c r="H94" i="14"/>
  <c r="F102" i="14"/>
  <c r="H99" i="14"/>
  <c r="C92" i="14"/>
  <c r="H105" i="14"/>
  <c r="I102" i="14"/>
  <c r="J102" i="14"/>
  <c r="H111" i="14"/>
  <c r="F91" i="14"/>
  <c r="J114" i="14"/>
  <c r="J91" i="14"/>
  <c r="J116" i="14"/>
  <c r="J104" i="14"/>
  <c r="P8" i="22" l="1"/>
  <c r="AC8" i="22"/>
  <c r="AH16" i="22"/>
  <c r="U16" i="22"/>
  <c r="S8" i="22"/>
  <c r="AF8" i="22"/>
  <c r="AF16" i="22"/>
  <c r="S16" i="22"/>
  <c r="P27" i="22"/>
  <c r="AC27" i="22"/>
  <c r="O8" i="22"/>
  <c r="C8" i="22"/>
  <c r="AB8" i="22"/>
  <c r="AI16" i="22"/>
  <c r="V16" i="22"/>
  <c r="AE8" i="22"/>
  <c r="R8" i="22"/>
  <c r="H8" i="22"/>
  <c r="T8" i="22"/>
  <c r="AG8" i="22"/>
  <c r="U8" i="22"/>
  <c r="AH8" i="22"/>
  <c r="P16" i="22"/>
  <c r="AC16" i="22"/>
  <c r="AJ8" i="22"/>
  <c r="W8" i="22"/>
  <c r="AJ16" i="22"/>
  <c r="W16" i="22"/>
  <c r="AI8" i="22"/>
  <c r="V8" i="22"/>
  <c r="T16" i="22"/>
  <c r="AG16" i="22"/>
  <c r="AD16" i="22"/>
  <c r="Q16" i="22"/>
  <c r="E8" i="22"/>
  <c r="Q8" i="22"/>
  <c r="AD8" i="22"/>
  <c r="F8" i="22"/>
  <c r="K8" i="22"/>
  <c r="I8" i="22"/>
  <c r="K16" i="22"/>
  <c r="D27" i="22"/>
  <c r="J16" i="22"/>
  <c r="D16" i="22"/>
  <c r="I16" i="22"/>
  <c r="H16" i="22"/>
  <c r="G16" i="22"/>
  <c r="E16" i="22"/>
  <c r="J8" i="22"/>
  <c r="G8" i="22"/>
  <c r="D8" i="22"/>
  <c r="I104" i="14"/>
  <c r="I120" i="14"/>
  <c r="F104" i="14"/>
  <c r="F106" i="14"/>
  <c r="H121" i="14"/>
  <c r="C121" i="14"/>
  <c r="H115" i="14"/>
  <c r="C104" i="14"/>
  <c r="I126" i="14"/>
  <c r="H104" i="14"/>
  <c r="H119" i="14"/>
  <c r="H92" i="14"/>
  <c r="F124" i="14"/>
  <c r="H107" i="14"/>
  <c r="H91" i="14"/>
  <c r="I93" i="14"/>
  <c r="H117" i="14"/>
  <c r="I116" i="14"/>
  <c r="C117" i="14"/>
  <c r="I106" i="14"/>
  <c r="H96" i="14"/>
  <c r="F116" i="14"/>
  <c r="H125" i="14"/>
  <c r="C96" i="14"/>
  <c r="C126" i="14"/>
  <c r="H126" i="14"/>
  <c r="I114" i="14"/>
  <c r="I118" i="14"/>
  <c r="J126" i="14"/>
  <c r="J94" i="14"/>
  <c r="K103" i="14"/>
  <c r="K107" i="14"/>
  <c r="E118" i="14"/>
  <c r="I92" i="14"/>
  <c r="C103" i="14"/>
  <c r="C119" i="14"/>
  <c r="G125" i="14"/>
  <c r="K119" i="14"/>
  <c r="I96" i="14"/>
  <c r="J92" i="14"/>
  <c r="E96" i="14"/>
  <c r="I117" i="14"/>
  <c r="E121" i="14"/>
  <c r="E104" i="14"/>
  <c r="E126" i="14"/>
  <c r="C94" i="14"/>
  <c r="C99" i="14"/>
  <c r="C107" i="14"/>
  <c r="E117" i="14"/>
  <c r="K125" i="14"/>
  <c r="G93" i="14"/>
  <c r="K96" i="14"/>
  <c r="H106" i="14"/>
  <c r="K99" i="14"/>
  <c r="G103" i="14"/>
  <c r="K120" i="14"/>
  <c r="K111" i="14"/>
  <c r="E111" i="14"/>
  <c r="E95" i="14"/>
  <c r="G107" i="14"/>
  <c r="K93" i="14"/>
  <c r="E99" i="14"/>
  <c r="C111" i="14"/>
  <c r="G114" i="14"/>
  <c r="J111" i="14"/>
  <c r="D107" i="14"/>
  <c r="D120" i="14"/>
  <c r="D96" i="14"/>
  <c r="D99" i="13"/>
  <c r="D99" i="14"/>
  <c r="D93" i="14"/>
  <c r="D118" i="14"/>
  <c r="D121" i="14"/>
  <c r="D117" i="14"/>
  <c r="E94" i="14"/>
  <c r="F103" i="14"/>
  <c r="F115" i="14"/>
  <c r="E119" i="14"/>
  <c r="K94" i="14"/>
  <c r="G92" i="14"/>
  <c r="F117" i="14"/>
  <c r="I94" i="14"/>
  <c r="J115" i="14"/>
  <c r="G95" i="14"/>
  <c r="F111" i="14"/>
  <c r="I111" i="14"/>
  <c r="K124" i="14"/>
  <c r="E105" i="14"/>
  <c r="K121" i="14"/>
  <c r="E115" i="14"/>
  <c r="E102" i="14"/>
  <c r="G124" i="14"/>
  <c r="K102" i="14"/>
  <c r="E91" i="14"/>
  <c r="E114" i="14"/>
  <c r="K91" i="14"/>
  <c r="D114" i="14"/>
  <c r="G96" i="14"/>
  <c r="G105" i="14"/>
  <c r="K117" i="14"/>
  <c r="G121" i="14"/>
  <c r="F125" i="14"/>
  <c r="K95" i="14"/>
  <c r="K106" i="14"/>
  <c r="K118" i="14"/>
  <c r="E93" i="14"/>
  <c r="E116" i="14"/>
  <c r="D91" i="14"/>
  <c r="F99" i="14"/>
  <c r="I103" i="14"/>
  <c r="I107" i="14"/>
  <c r="K115" i="14"/>
  <c r="J119" i="14"/>
  <c r="F92" i="14"/>
  <c r="J96" i="14"/>
  <c r="J105" i="14"/>
  <c r="G117" i="14"/>
  <c r="J121" i="14"/>
  <c r="G116" i="14"/>
  <c r="G126" i="14"/>
  <c r="E106" i="14"/>
  <c r="I105" i="14"/>
  <c r="I121" i="14"/>
  <c r="F94" i="14"/>
  <c r="I99" i="14"/>
  <c r="E103" i="14"/>
  <c r="E107" i="14"/>
  <c r="G115" i="14"/>
  <c r="F119" i="14"/>
  <c r="K92" i="14"/>
  <c r="F96" i="14"/>
  <c r="F105" i="14"/>
  <c r="J117" i="14"/>
  <c r="F121" i="14"/>
  <c r="E125" i="14"/>
  <c r="K116" i="14"/>
  <c r="K126" i="14"/>
  <c r="E120" i="14"/>
  <c r="G99" i="14"/>
  <c r="E92" i="14"/>
  <c r="C115" i="14"/>
  <c r="G102" i="14"/>
  <c r="E124" i="14"/>
  <c r="G111" i="14"/>
  <c r="G91" i="14"/>
  <c r="D110" i="14"/>
  <c r="I115" i="14"/>
  <c r="G120" i="14"/>
  <c r="K114" i="14"/>
  <c r="I125" i="14"/>
  <c r="D124" i="14"/>
  <c r="D95" i="14"/>
  <c r="D116" i="14"/>
  <c r="D104" i="14"/>
  <c r="D106" i="14"/>
  <c r="D126" i="14"/>
  <c r="D92" i="14"/>
  <c r="D105" i="14"/>
  <c r="G94" i="14"/>
  <c r="J99" i="14"/>
  <c r="F107" i="14"/>
  <c r="G119" i="14"/>
  <c r="J103" i="14"/>
  <c r="I119" i="14"/>
  <c r="K105" i="14"/>
  <c r="J125" i="14"/>
  <c r="D102" i="14"/>
  <c r="G104" i="14"/>
  <c r="J107" i="14"/>
  <c r="G106" i="14"/>
  <c r="G118" i="14"/>
  <c r="K104" i="14"/>
  <c r="E99" i="13"/>
  <c r="H99" i="13"/>
  <c r="I99" i="13"/>
  <c r="F99" i="13"/>
  <c r="K99" i="13"/>
  <c r="G99" i="13"/>
  <c r="J99" i="13"/>
  <c r="C99" i="13"/>
  <c r="H110" i="14"/>
  <c r="C110" i="14"/>
  <c r="E110" i="14"/>
  <c r="K110" i="14"/>
  <c r="AB27" i="22" l="1"/>
  <c r="C27" i="22"/>
  <c r="O27" i="22"/>
  <c r="F16" i="22"/>
  <c r="AE16" i="22"/>
  <c r="R16" i="22"/>
  <c r="E27" i="22"/>
  <c r="Q27" i="22"/>
  <c r="AD27" i="22"/>
  <c r="F27" i="22"/>
  <c r="R27" i="22"/>
  <c r="AE27" i="22"/>
  <c r="H27" i="22"/>
  <c r="T27" i="22"/>
  <c r="AG27" i="22"/>
  <c r="AB16" i="22"/>
  <c r="O16" i="22"/>
  <c r="C16" i="22"/>
  <c r="G27" i="22"/>
  <c r="S27" i="22"/>
  <c r="AF27" i="22"/>
  <c r="K27" i="22"/>
  <c r="W27" i="22"/>
  <c r="AJ27" i="22"/>
  <c r="J27" i="22"/>
  <c r="AI27" i="22"/>
  <c r="V27" i="22"/>
  <c r="I27" i="22"/>
  <c r="U27" i="22"/>
  <c r="AH27" i="22"/>
  <c r="I110" i="14"/>
  <c r="J113" i="14"/>
  <c r="K113" i="14"/>
  <c r="G110" i="14"/>
  <c r="E113" i="14"/>
  <c r="J110" i="14"/>
  <c r="H113" i="14"/>
  <c r="F113" i="14"/>
  <c r="G113" i="14"/>
  <c r="F110" i="14"/>
  <c r="I113" i="14"/>
  <c r="C113" i="14"/>
  <c r="D113" i="14"/>
  <c r="D144" i="9" l="1"/>
  <c r="D139" i="9"/>
  <c r="J139" i="9" l="1"/>
  <c r="G144" i="9"/>
  <c r="K144" i="9"/>
  <c r="I144" i="9" l="1"/>
  <c r="E144" i="9"/>
  <c r="I139" i="9"/>
  <c r="G139" i="9"/>
  <c r="C144" i="9"/>
  <c r="J144" i="9"/>
  <c r="E139" i="9"/>
  <c r="C139" i="9"/>
  <c r="F144" i="9"/>
  <c r="H139" i="9"/>
  <c r="K139" i="9"/>
  <c r="H144" i="9"/>
  <c r="F139" i="9"/>
  <c r="G124" i="13"/>
  <c r="J91" i="13"/>
  <c r="K114" i="13"/>
  <c r="J117" i="13"/>
  <c r="J116" i="13"/>
  <c r="E120" i="13"/>
  <c r="E116" i="13"/>
  <c r="E119" i="13"/>
  <c r="E124" i="13"/>
  <c r="J126" i="13"/>
  <c r="J95" i="13"/>
  <c r="J121" i="13"/>
  <c r="J103" i="13"/>
  <c r="I116" i="13"/>
  <c r="I106" i="13"/>
  <c r="E126" i="13"/>
  <c r="I114" i="13"/>
  <c r="H102" i="13"/>
  <c r="F114" i="13"/>
  <c r="F116" i="13"/>
  <c r="I93" i="13"/>
  <c r="I107" i="13"/>
  <c r="I94" i="13"/>
  <c r="E104" i="13"/>
  <c r="E91" i="13"/>
  <c r="J104" i="13"/>
  <c r="J125" i="13"/>
  <c r="E117" i="13"/>
  <c r="E107" i="13"/>
  <c r="E102" i="13"/>
  <c r="E94" i="13"/>
  <c r="E103" i="13"/>
  <c r="H105" i="13"/>
  <c r="H93" i="13"/>
  <c r="G107" i="13"/>
  <c r="E105" i="13"/>
  <c r="H94" i="13"/>
  <c r="K92" i="13"/>
  <c r="K118" i="13"/>
  <c r="D93" i="13"/>
  <c r="K96" i="13"/>
  <c r="I121" i="13"/>
  <c r="K117" i="13"/>
  <c r="H116" i="13"/>
  <c r="E121" i="13"/>
  <c r="J111" i="13"/>
  <c r="E111" i="13"/>
  <c r="D102" i="13"/>
  <c r="H107" i="13"/>
  <c r="K105" i="13"/>
  <c r="D106" i="13"/>
  <c r="H115" i="13"/>
  <c r="D119" i="13"/>
  <c r="H92" i="13"/>
  <c r="E125" i="13"/>
  <c r="G95" i="13"/>
  <c r="D115" i="13"/>
  <c r="E106" i="13"/>
  <c r="K94" i="13"/>
  <c r="J92" i="13"/>
  <c r="I125" i="13"/>
  <c r="C116" i="13"/>
  <c r="J94" i="13"/>
  <c r="H118" i="13"/>
  <c r="D116" i="13"/>
  <c r="H114" i="13"/>
  <c r="I103" i="13"/>
  <c r="G94" i="13"/>
  <c r="E92" i="13"/>
  <c r="G117" i="13"/>
  <c r="H96" i="13"/>
  <c r="K126" i="13"/>
  <c r="H119" i="13"/>
  <c r="C114" i="13"/>
  <c r="K107" i="13"/>
  <c r="J105" i="13"/>
  <c r="E95" i="13"/>
  <c r="E93" i="13"/>
  <c r="I115" i="13"/>
  <c r="H106" i="13"/>
  <c r="G80" i="10"/>
  <c r="E80" i="10"/>
  <c r="J82" i="10"/>
  <c r="J65" i="10"/>
  <c r="J70" i="10"/>
  <c r="I73" i="10"/>
  <c r="E82" i="10"/>
  <c r="E71" i="10"/>
  <c r="E61" i="10"/>
  <c r="G64" i="10"/>
  <c r="E62" i="10"/>
  <c r="G65" i="10"/>
  <c r="K64" i="10"/>
  <c r="J62" i="10"/>
  <c r="K66" i="10"/>
  <c r="H62" i="10"/>
  <c r="E81" i="10"/>
  <c r="G74" i="10"/>
  <c r="E72" i="10"/>
  <c r="I81" i="10"/>
  <c r="D73" i="10"/>
  <c r="E70" i="10"/>
  <c r="E73" i="10"/>
  <c r="J61" i="10"/>
  <c r="H69" i="10"/>
  <c r="I63" i="10"/>
  <c r="J64" i="10"/>
  <c r="I74" i="10"/>
  <c r="I64" i="10"/>
  <c r="H64" i="10"/>
  <c r="K62" i="10"/>
  <c r="H66" i="10"/>
  <c r="E65" i="10"/>
  <c r="E63" i="10"/>
  <c r="D63" i="10"/>
  <c r="H63" i="10"/>
  <c r="D69" i="10"/>
  <c r="H74" i="10"/>
  <c r="K72" i="10"/>
  <c r="I70" i="10"/>
  <c r="H73" i="10"/>
  <c r="K82" i="10"/>
  <c r="K74" i="10"/>
  <c r="J72" i="10"/>
  <c r="H72" i="10"/>
  <c r="J71" i="10"/>
  <c r="J81" i="10"/>
  <c r="E74" i="10"/>
  <c r="E69" i="10"/>
  <c r="E64" i="10"/>
  <c r="J119" i="9"/>
  <c r="J77" i="10"/>
  <c r="E119" i="9"/>
  <c r="E77" i="10"/>
  <c r="I83" i="8"/>
  <c r="I105" i="9"/>
  <c r="I94" i="8"/>
  <c r="I116" i="9"/>
  <c r="I84" i="8"/>
  <c r="I106" i="9"/>
  <c r="H84" i="8"/>
  <c r="H106" i="9"/>
  <c r="K82" i="8"/>
  <c r="K104" i="9"/>
  <c r="H86" i="8"/>
  <c r="H108" i="9"/>
  <c r="E85" i="8"/>
  <c r="E107" i="9"/>
  <c r="E83" i="8"/>
  <c r="E105" i="9"/>
  <c r="D83" i="8"/>
  <c r="D105" i="9"/>
  <c r="H83" i="8"/>
  <c r="H105" i="9"/>
  <c r="C100" i="8"/>
  <c r="C122" i="9"/>
  <c r="D89" i="8"/>
  <c r="D111" i="9"/>
  <c r="I107" i="8"/>
  <c r="I129" i="9"/>
  <c r="K103" i="8"/>
  <c r="K125" i="9"/>
  <c r="H102" i="8"/>
  <c r="H124" i="9"/>
  <c r="H94" i="8"/>
  <c r="H116" i="9"/>
  <c r="K92" i="8"/>
  <c r="K114" i="9"/>
  <c r="I90" i="8"/>
  <c r="I112" i="9"/>
  <c r="H93" i="8"/>
  <c r="H115" i="9"/>
  <c r="E107" i="8"/>
  <c r="E129" i="9"/>
  <c r="H101" i="8"/>
  <c r="H123" i="9"/>
  <c r="I101" i="8"/>
  <c r="I123" i="9"/>
  <c r="K112" i="8"/>
  <c r="K134" i="9"/>
  <c r="K104" i="8"/>
  <c r="K126" i="9"/>
  <c r="K94" i="8"/>
  <c r="K116" i="9"/>
  <c r="J92" i="8"/>
  <c r="J114" i="9"/>
  <c r="H92" i="8"/>
  <c r="H114" i="9"/>
  <c r="H89" i="8"/>
  <c r="H111" i="9"/>
  <c r="F100" i="8"/>
  <c r="F122" i="9"/>
  <c r="F102" i="8"/>
  <c r="F124" i="9"/>
  <c r="J91" i="8"/>
  <c r="J113" i="9"/>
  <c r="J111" i="8"/>
  <c r="J133" i="9"/>
  <c r="E103" i="8"/>
  <c r="E125" i="9"/>
  <c r="E94" i="8"/>
  <c r="E116" i="9"/>
  <c r="E89" i="8"/>
  <c r="E111" i="9"/>
  <c r="E84" i="8"/>
  <c r="E106" i="9"/>
  <c r="G110" i="8"/>
  <c r="G132" i="9"/>
  <c r="E110" i="8"/>
  <c r="E132" i="9"/>
  <c r="J112" i="8"/>
  <c r="J134" i="9"/>
  <c r="J85" i="8"/>
  <c r="J107" i="9"/>
  <c r="J107" i="8"/>
  <c r="J129" i="9"/>
  <c r="J90" i="8"/>
  <c r="J112" i="9"/>
  <c r="I102" i="8"/>
  <c r="I124" i="9"/>
  <c r="I93" i="8"/>
  <c r="I115" i="9"/>
  <c r="E112" i="8"/>
  <c r="E134" i="9"/>
  <c r="I100" i="8"/>
  <c r="I122" i="9"/>
  <c r="E91" i="8"/>
  <c r="E113" i="9"/>
  <c r="E81" i="8"/>
  <c r="E103" i="9"/>
  <c r="G84" i="8"/>
  <c r="G106" i="9"/>
  <c r="E82" i="8"/>
  <c r="E104" i="9"/>
  <c r="G85" i="8"/>
  <c r="G107" i="9"/>
  <c r="K84" i="8"/>
  <c r="K106" i="9"/>
  <c r="J82" i="8"/>
  <c r="J104" i="9"/>
  <c r="K86" i="8"/>
  <c r="K108" i="9"/>
  <c r="H82" i="8"/>
  <c r="H104" i="9"/>
  <c r="C102" i="8"/>
  <c r="C124" i="9"/>
  <c r="E111" i="8"/>
  <c r="E133" i="9"/>
  <c r="H104" i="8"/>
  <c r="H126" i="9"/>
  <c r="D102" i="8"/>
  <c r="D124" i="9"/>
  <c r="H100" i="8"/>
  <c r="H122" i="9"/>
  <c r="G94" i="8"/>
  <c r="G116" i="9"/>
  <c r="E92" i="8"/>
  <c r="E114" i="9"/>
  <c r="I111" i="8"/>
  <c r="I133" i="9"/>
  <c r="D93" i="8"/>
  <c r="D115" i="9"/>
  <c r="G103" i="8"/>
  <c r="G125" i="9"/>
  <c r="E90" i="8"/>
  <c r="E112" i="9"/>
  <c r="D101" i="8"/>
  <c r="D123" i="9"/>
  <c r="H105" i="8"/>
  <c r="H127" i="9"/>
  <c r="E93" i="8"/>
  <c r="E115" i="9"/>
  <c r="D105" i="8"/>
  <c r="D127" i="9"/>
  <c r="J81" i="8"/>
  <c r="J103" i="9"/>
  <c r="K100" i="8"/>
  <c r="K122" i="9"/>
  <c r="J103" i="8"/>
  <c r="J125" i="9"/>
  <c r="J102" i="8"/>
  <c r="J124" i="9"/>
  <c r="E106" i="8"/>
  <c r="E128" i="9"/>
  <c r="E102" i="8"/>
  <c r="E124" i="9"/>
  <c r="E105" i="8"/>
  <c r="E127" i="9"/>
  <c r="J97" i="8"/>
  <c r="E97" i="8"/>
  <c r="C138" i="9"/>
  <c r="J143" i="9"/>
  <c r="I143" i="9"/>
  <c r="K138" i="9"/>
  <c r="H143" i="9"/>
  <c r="G138" i="9"/>
  <c r="E16" i="20" l="1"/>
  <c r="E16" i="21" s="1"/>
  <c r="AD16" i="20"/>
  <c r="AD16" i="21" s="1"/>
  <c r="Q16" i="20"/>
  <c r="Q16" i="21" s="1"/>
  <c r="E37" i="20"/>
  <c r="E37" i="21" s="1"/>
  <c r="AD37" i="20"/>
  <c r="AD37" i="21" s="1"/>
  <c r="Q37" i="20"/>
  <c r="Q37" i="21" s="1"/>
  <c r="J84" i="8"/>
  <c r="I138" i="9"/>
  <c r="J138" i="9"/>
  <c r="D143" i="9"/>
  <c r="C143" i="9"/>
  <c r="F143" i="9"/>
  <c r="H138" i="9"/>
  <c r="J102" i="13"/>
  <c r="F92" i="13"/>
  <c r="H124" i="13"/>
  <c r="G114" i="13"/>
  <c r="F94" i="13"/>
  <c r="G102" i="13"/>
  <c r="F91" i="13"/>
  <c r="C124" i="13"/>
  <c r="I124" i="13"/>
  <c r="F124" i="13"/>
  <c r="H91" i="13"/>
  <c r="F102" i="13"/>
  <c r="H95" i="13"/>
  <c r="C119" i="13"/>
  <c r="E110" i="13"/>
  <c r="G96" i="13"/>
  <c r="G93" i="13"/>
  <c r="G92" i="13"/>
  <c r="D95" i="13"/>
  <c r="J114" i="13"/>
  <c r="D107" i="13"/>
  <c r="C118" i="13"/>
  <c r="K104" i="13"/>
  <c r="J93" i="13"/>
  <c r="J118" i="13"/>
  <c r="D117" i="13"/>
  <c r="F125" i="13"/>
  <c r="I120" i="13"/>
  <c r="K120" i="13"/>
  <c r="F107" i="13"/>
  <c r="F118" i="13"/>
  <c r="G126" i="13"/>
  <c r="F103" i="13"/>
  <c r="I118" i="13"/>
  <c r="D96" i="13"/>
  <c r="I117" i="13"/>
  <c r="D104" i="13"/>
  <c r="E114" i="13"/>
  <c r="D114" i="13"/>
  <c r="G106" i="13"/>
  <c r="K121" i="13"/>
  <c r="K103" i="13"/>
  <c r="K125" i="13"/>
  <c r="C92" i="13"/>
  <c r="G104" i="13"/>
  <c r="G116" i="13"/>
  <c r="K124" i="13"/>
  <c r="D94" i="13"/>
  <c r="F105" i="13"/>
  <c r="D92" i="13"/>
  <c r="I126" i="13"/>
  <c r="C105" i="13"/>
  <c r="C125" i="13"/>
  <c r="D111" i="13"/>
  <c r="H103" i="13"/>
  <c r="G91" i="13"/>
  <c r="C95" i="13"/>
  <c r="J119" i="13"/>
  <c r="F106" i="13"/>
  <c r="K93" i="13"/>
  <c r="C126" i="13"/>
  <c r="F121" i="13"/>
  <c r="H126" i="13"/>
  <c r="G103" i="13"/>
  <c r="G125" i="13"/>
  <c r="D91" i="13"/>
  <c r="C104" i="13"/>
  <c r="J115" i="13"/>
  <c r="F104" i="13"/>
  <c r="J96" i="13"/>
  <c r="I102" i="13"/>
  <c r="G120" i="13"/>
  <c r="C96" i="13"/>
  <c r="F93" i="13"/>
  <c r="H117" i="13"/>
  <c r="I105" i="13"/>
  <c r="F115" i="13"/>
  <c r="K119" i="13"/>
  <c r="F96" i="13"/>
  <c r="J107" i="13"/>
  <c r="I119" i="13"/>
  <c r="D126" i="13"/>
  <c r="C94" i="13"/>
  <c r="D118" i="13"/>
  <c r="I95" i="13"/>
  <c r="K95" i="13"/>
  <c r="C117" i="13"/>
  <c r="I92" i="13"/>
  <c r="K116" i="13"/>
  <c r="D125" i="13"/>
  <c r="I104" i="13"/>
  <c r="G119" i="13"/>
  <c r="F117" i="13"/>
  <c r="E118" i="13"/>
  <c r="C103" i="13"/>
  <c r="C121" i="13"/>
  <c r="I96" i="13"/>
  <c r="J110" i="13"/>
  <c r="J106" i="13"/>
  <c r="K106" i="13"/>
  <c r="G118" i="13"/>
  <c r="C111" i="13"/>
  <c r="E96" i="13"/>
  <c r="G111" i="13"/>
  <c r="K111" i="13"/>
  <c r="F95" i="13"/>
  <c r="D120" i="13"/>
  <c r="H125" i="13"/>
  <c r="C93" i="13"/>
  <c r="G121" i="13"/>
  <c r="F119" i="13"/>
  <c r="J124" i="13"/>
  <c r="I111" i="13"/>
  <c r="C120" i="13"/>
  <c r="C106" i="13"/>
  <c r="K91" i="13"/>
  <c r="F126" i="13"/>
  <c r="C115" i="13"/>
  <c r="C91" i="13"/>
  <c r="K102" i="13"/>
  <c r="F111" i="13"/>
  <c r="H111" i="13"/>
  <c r="E115" i="13"/>
  <c r="H121" i="13"/>
  <c r="D103" i="13"/>
  <c r="D124" i="13"/>
  <c r="I91" i="13"/>
  <c r="G115" i="13"/>
  <c r="H120" i="13"/>
  <c r="J120" i="13"/>
  <c r="D121" i="13"/>
  <c r="C107" i="13"/>
  <c r="D105" i="13"/>
  <c r="F120" i="13"/>
  <c r="H104" i="13"/>
  <c r="K115" i="13"/>
  <c r="G105" i="13"/>
  <c r="H61" i="10"/>
  <c r="C69" i="10"/>
  <c r="H80" i="10"/>
  <c r="F64" i="10"/>
  <c r="H71" i="10"/>
  <c r="I72" i="10"/>
  <c r="F81" i="10"/>
  <c r="K71" i="10"/>
  <c r="J76" i="10"/>
  <c r="K61" i="10"/>
  <c r="G61" i="10"/>
  <c r="C66" i="10"/>
  <c r="C65" i="10"/>
  <c r="F65" i="10"/>
  <c r="I66" i="10"/>
  <c r="C63" i="10"/>
  <c r="F63" i="10"/>
  <c r="F66" i="10"/>
  <c r="C64" i="10"/>
  <c r="I65" i="10"/>
  <c r="K63" i="10"/>
  <c r="C82" i="10"/>
  <c r="C70" i="10"/>
  <c r="C73" i="10"/>
  <c r="G70" i="10"/>
  <c r="G81" i="10"/>
  <c r="D70" i="10"/>
  <c r="D80" i="10"/>
  <c r="J73" i="10"/>
  <c r="H82" i="10"/>
  <c r="J74" i="10"/>
  <c r="D82" i="10"/>
  <c r="F82" i="10"/>
  <c r="H81" i="10"/>
  <c r="F73" i="10"/>
  <c r="I69" i="10"/>
  <c r="I71" i="10"/>
  <c r="C80" i="10"/>
  <c r="I80" i="10"/>
  <c r="J66" i="10"/>
  <c r="J69" i="10"/>
  <c r="F80" i="10"/>
  <c r="G69" i="10"/>
  <c r="F61" i="10"/>
  <c r="C81" i="10"/>
  <c r="F62" i="10"/>
  <c r="D74" i="10"/>
  <c r="G73" i="10"/>
  <c r="G72" i="10"/>
  <c r="E76" i="10"/>
  <c r="F69" i="10"/>
  <c r="D61" i="10"/>
  <c r="I61" i="10"/>
  <c r="I62" i="10"/>
  <c r="K65" i="10"/>
  <c r="G62" i="10"/>
  <c r="D65" i="10"/>
  <c r="H65" i="10"/>
  <c r="D66" i="10"/>
  <c r="G63" i="10"/>
  <c r="C62" i="10"/>
  <c r="D64" i="10"/>
  <c r="D62" i="10"/>
  <c r="J63" i="10"/>
  <c r="G66" i="10"/>
  <c r="E79" i="10"/>
  <c r="E68" i="10"/>
  <c r="C72" i="10"/>
  <c r="C74" i="10"/>
  <c r="C71" i="10"/>
  <c r="F74" i="10"/>
  <c r="G82" i="10"/>
  <c r="F70" i="10"/>
  <c r="K73" i="10"/>
  <c r="K70" i="10"/>
  <c r="K81" i="10"/>
  <c r="G71" i="10"/>
  <c r="K80" i="10"/>
  <c r="F72" i="10"/>
  <c r="I82" i="10"/>
  <c r="F71" i="10"/>
  <c r="D72" i="10"/>
  <c r="D71" i="10"/>
  <c r="D81" i="10"/>
  <c r="F119" i="9"/>
  <c r="F77" i="10"/>
  <c r="C103" i="9"/>
  <c r="C61" i="10"/>
  <c r="K111" i="9"/>
  <c r="K69" i="10"/>
  <c r="H119" i="9"/>
  <c r="H77" i="10"/>
  <c r="D119" i="9"/>
  <c r="D77" i="10"/>
  <c r="H112" i="9"/>
  <c r="H70" i="10"/>
  <c r="G119" i="9"/>
  <c r="G77" i="10"/>
  <c r="K119" i="9"/>
  <c r="K77" i="10"/>
  <c r="C119" i="9"/>
  <c r="C77" i="10"/>
  <c r="E108" i="9"/>
  <c r="E66" i="10"/>
  <c r="J132" i="9"/>
  <c r="J80" i="10"/>
  <c r="I119" i="9"/>
  <c r="I77" i="10"/>
  <c r="C110" i="8"/>
  <c r="C132" i="9"/>
  <c r="J86" i="8"/>
  <c r="J108" i="9"/>
  <c r="F85" i="8"/>
  <c r="F107" i="9"/>
  <c r="I85" i="8"/>
  <c r="I107" i="9"/>
  <c r="C107" i="8"/>
  <c r="C129" i="9"/>
  <c r="C93" i="8"/>
  <c r="C115" i="9"/>
  <c r="G111" i="8"/>
  <c r="G133" i="9"/>
  <c r="H107" i="8"/>
  <c r="H129" i="9"/>
  <c r="D110" i="8"/>
  <c r="D132" i="9"/>
  <c r="G105" i="8"/>
  <c r="G127" i="9"/>
  <c r="J94" i="8"/>
  <c r="J116" i="9"/>
  <c r="D112" i="8"/>
  <c r="D134" i="9"/>
  <c r="F112" i="8"/>
  <c r="F134" i="9"/>
  <c r="F93" i="8"/>
  <c r="F115" i="9"/>
  <c r="I89" i="8"/>
  <c r="I111" i="9"/>
  <c r="D106" i="8"/>
  <c r="D128" i="9"/>
  <c r="J89" i="8"/>
  <c r="J111" i="9"/>
  <c r="F110" i="8"/>
  <c r="F132" i="9"/>
  <c r="G89" i="8"/>
  <c r="G111" i="9"/>
  <c r="F81" i="8"/>
  <c r="F103" i="9"/>
  <c r="D8" i="21"/>
  <c r="C111" i="8"/>
  <c r="C133" i="9"/>
  <c r="F82" i="8"/>
  <c r="F104" i="9"/>
  <c r="I106" i="8"/>
  <c r="I128" i="9"/>
  <c r="H106" i="8"/>
  <c r="H128" i="9"/>
  <c r="D107" i="8"/>
  <c r="D129" i="9"/>
  <c r="D94" i="8"/>
  <c r="D116" i="9"/>
  <c r="G93" i="8"/>
  <c r="G115" i="9"/>
  <c r="G92" i="8"/>
  <c r="G114" i="9"/>
  <c r="E96" i="8"/>
  <c r="E118" i="9"/>
  <c r="I110" i="8"/>
  <c r="I132" i="9"/>
  <c r="K81" i="8"/>
  <c r="K103" i="9"/>
  <c r="C86" i="8"/>
  <c r="C108" i="9"/>
  <c r="I86" i="8"/>
  <c r="I108" i="9"/>
  <c r="F86" i="8"/>
  <c r="F108" i="9"/>
  <c r="C106" i="8"/>
  <c r="C128" i="9"/>
  <c r="C90" i="8"/>
  <c r="C112" i="9"/>
  <c r="F105" i="8"/>
  <c r="F127" i="9"/>
  <c r="H112" i="8"/>
  <c r="H134" i="9"/>
  <c r="D104" i="8"/>
  <c r="D126" i="9"/>
  <c r="G104" i="8"/>
  <c r="G126" i="9"/>
  <c r="H111" i="8"/>
  <c r="H133" i="9"/>
  <c r="G107" i="8"/>
  <c r="G129" i="9"/>
  <c r="F107" i="8"/>
  <c r="F129" i="9"/>
  <c r="D81" i="8"/>
  <c r="D103" i="9"/>
  <c r="I81" i="8"/>
  <c r="I103" i="9"/>
  <c r="I82" i="8"/>
  <c r="I104" i="9"/>
  <c r="K85" i="8"/>
  <c r="K107" i="9"/>
  <c r="G82" i="8"/>
  <c r="G104" i="9"/>
  <c r="D85" i="8"/>
  <c r="D107" i="9"/>
  <c r="H85" i="8"/>
  <c r="H107" i="9"/>
  <c r="D86" i="8"/>
  <c r="D108" i="9"/>
  <c r="G83" i="8"/>
  <c r="G105" i="9"/>
  <c r="C82" i="8"/>
  <c r="C104" i="9"/>
  <c r="D84" i="8"/>
  <c r="D106" i="9"/>
  <c r="D82" i="8"/>
  <c r="D104" i="9"/>
  <c r="J83" i="8"/>
  <c r="J105" i="9"/>
  <c r="G86" i="8"/>
  <c r="G108" i="9"/>
  <c r="E109" i="8"/>
  <c r="E131" i="9"/>
  <c r="E88" i="8"/>
  <c r="E110" i="9"/>
  <c r="C103" i="8"/>
  <c r="C125" i="9"/>
  <c r="C105" i="8"/>
  <c r="C127" i="9"/>
  <c r="C104" i="8"/>
  <c r="C126" i="9"/>
  <c r="C92" i="8"/>
  <c r="C114" i="9"/>
  <c r="C94" i="8"/>
  <c r="C116" i="9"/>
  <c r="C91" i="8"/>
  <c r="C113" i="9"/>
  <c r="J104" i="8"/>
  <c r="J126" i="9"/>
  <c r="D103" i="8"/>
  <c r="D125" i="9"/>
  <c r="F94" i="8"/>
  <c r="F116" i="9"/>
  <c r="F104" i="8"/>
  <c r="F126" i="9"/>
  <c r="G112" i="8"/>
  <c r="G134" i="9"/>
  <c r="F90" i="8"/>
  <c r="F112" i="9"/>
  <c r="I104" i="8"/>
  <c r="I126" i="9"/>
  <c r="I103" i="8"/>
  <c r="I125" i="9"/>
  <c r="F101" i="8"/>
  <c r="F123" i="9"/>
  <c r="K93" i="8"/>
  <c r="K115" i="9"/>
  <c r="K90" i="8"/>
  <c r="K112" i="9"/>
  <c r="K111" i="8"/>
  <c r="K133" i="9"/>
  <c r="G91" i="8"/>
  <c r="G113" i="9"/>
  <c r="G102" i="8"/>
  <c r="G124" i="9"/>
  <c r="K110" i="8"/>
  <c r="K132" i="9"/>
  <c r="F92" i="8"/>
  <c r="F114" i="9"/>
  <c r="I112" i="8"/>
  <c r="I134" i="9"/>
  <c r="J101" i="8"/>
  <c r="J123" i="9"/>
  <c r="K105" i="8"/>
  <c r="K127" i="9"/>
  <c r="F106" i="8"/>
  <c r="F128" i="9"/>
  <c r="F91" i="8"/>
  <c r="F113" i="9"/>
  <c r="J100" i="8"/>
  <c r="J122" i="9"/>
  <c r="D92" i="8"/>
  <c r="D114" i="9"/>
  <c r="H103" i="8"/>
  <c r="H125" i="9"/>
  <c r="F103" i="8"/>
  <c r="F125" i="9"/>
  <c r="D91" i="8"/>
  <c r="D113" i="9"/>
  <c r="E100" i="8"/>
  <c r="E122" i="9"/>
  <c r="G106" i="8"/>
  <c r="G128" i="9"/>
  <c r="D111" i="8"/>
  <c r="D133" i="9"/>
  <c r="D100" i="8"/>
  <c r="D122" i="9"/>
  <c r="G81" i="8"/>
  <c r="G103" i="9"/>
  <c r="C85" i="8"/>
  <c r="C107" i="9"/>
  <c r="C83" i="8"/>
  <c r="C105" i="9"/>
  <c r="F83" i="8"/>
  <c r="F105" i="9"/>
  <c r="C84" i="8"/>
  <c r="C106" i="9"/>
  <c r="K83" i="8"/>
  <c r="K105" i="9"/>
  <c r="C112" i="8"/>
  <c r="C134" i="9"/>
  <c r="C101" i="8"/>
  <c r="C123" i="9"/>
  <c r="G90" i="8"/>
  <c r="G112" i="9"/>
  <c r="E101" i="8"/>
  <c r="E123" i="9"/>
  <c r="D90" i="8"/>
  <c r="D112" i="9"/>
  <c r="J93" i="8"/>
  <c r="J115" i="9"/>
  <c r="I105" i="8"/>
  <c r="I127" i="9"/>
  <c r="J105" i="8"/>
  <c r="J127" i="9"/>
  <c r="E104" i="8"/>
  <c r="E126" i="9"/>
  <c r="K101" i="8"/>
  <c r="K123" i="9"/>
  <c r="K102" i="8"/>
  <c r="K124" i="9"/>
  <c r="I91" i="8"/>
  <c r="I113" i="9"/>
  <c r="H81" i="8"/>
  <c r="H103" i="9"/>
  <c r="F89" i="8"/>
  <c r="F111" i="9"/>
  <c r="C89" i="8"/>
  <c r="C111" i="9"/>
  <c r="H110" i="8"/>
  <c r="H132" i="9"/>
  <c r="G100" i="8"/>
  <c r="G122" i="9"/>
  <c r="F84" i="8"/>
  <c r="F106" i="9"/>
  <c r="H91" i="8"/>
  <c r="H113" i="9"/>
  <c r="G101" i="8"/>
  <c r="G123" i="9"/>
  <c r="K107" i="8"/>
  <c r="K129" i="9"/>
  <c r="I92" i="8"/>
  <c r="I114" i="9"/>
  <c r="F111" i="8"/>
  <c r="F133" i="9"/>
  <c r="K91" i="8"/>
  <c r="K113" i="9"/>
  <c r="K106" i="8"/>
  <c r="K128" i="9"/>
  <c r="J106" i="8"/>
  <c r="J128" i="9"/>
  <c r="J96" i="8"/>
  <c r="J118" i="9"/>
  <c r="J106" i="9"/>
  <c r="F97" i="8"/>
  <c r="D97" i="8"/>
  <c r="E86" i="8"/>
  <c r="H90" i="8"/>
  <c r="G97" i="8"/>
  <c r="K97" i="8"/>
  <c r="J110" i="8"/>
  <c r="I97" i="8"/>
  <c r="K89" i="8"/>
  <c r="H97" i="8"/>
  <c r="C97" i="8"/>
  <c r="C81" i="8"/>
  <c r="E8" i="20"/>
  <c r="E8" i="21" s="1"/>
  <c r="D138" i="9"/>
  <c r="F138" i="9"/>
  <c r="G143" i="9"/>
  <c r="E143" i="9"/>
  <c r="K143" i="9"/>
  <c r="F37" i="20" l="1"/>
  <c r="F37" i="21" s="1"/>
  <c r="AE37" i="20"/>
  <c r="AE37" i="21" s="1"/>
  <c r="R37" i="20"/>
  <c r="R37" i="21" s="1"/>
  <c r="G37" i="20"/>
  <c r="G37" i="21" s="1"/>
  <c r="AF37" i="20"/>
  <c r="AF37" i="21" s="1"/>
  <c r="S37" i="20"/>
  <c r="S37" i="21" s="1"/>
  <c r="K16" i="20"/>
  <c r="K16" i="21" s="1"/>
  <c r="AJ16" i="20"/>
  <c r="AJ16" i="21" s="1"/>
  <c r="W16" i="20"/>
  <c r="W16" i="21" s="1"/>
  <c r="I37" i="20"/>
  <c r="I37" i="21" s="1"/>
  <c r="AH37" i="20"/>
  <c r="AH37" i="21" s="1"/>
  <c r="U37" i="20"/>
  <c r="U37" i="21" s="1"/>
  <c r="J8" i="20"/>
  <c r="J8" i="21" s="1"/>
  <c r="AI8" i="20"/>
  <c r="AI8" i="21" s="1"/>
  <c r="V8" i="20"/>
  <c r="V8" i="21" s="1"/>
  <c r="G8" i="20"/>
  <c r="G8" i="21" s="1"/>
  <c r="AF8" i="20"/>
  <c r="AF8" i="21" s="1"/>
  <c r="S8" i="20"/>
  <c r="S8" i="21" s="1"/>
  <c r="AI27" i="20"/>
  <c r="AI27" i="21" s="1"/>
  <c r="V27" i="20"/>
  <c r="V27" i="21" s="1"/>
  <c r="J37" i="20"/>
  <c r="J37" i="21" s="1"/>
  <c r="AI37" i="20"/>
  <c r="AI37" i="21" s="1"/>
  <c r="V37" i="20"/>
  <c r="V37" i="21" s="1"/>
  <c r="AD27" i="20"/>
  <c r="AD27" i="21" s="1"/>
  <c r="Q27" i="20"/>
  <c r="Q27" i="21" s="1"/>
  <c r="F16" i="20"/>
  <c r="F16" i="21" s="1"/>
  <c r="AE16" i="20"/>
  <c r="AE16" i="21" s="1"/>
  <c r="R16" i="20"/>
  <c r="R16" i="21" s="1"/>
  <c r="AJ27" i="20"/>
  <c r="AJ27" i="21" s="1"/>
  <c r="W27" i="20"/>
  <c r="W27" i="21" s="1"/>
  <c r="AB37" i="20"/>
  <c r="AB37" i="21" s="1"/>
  <c r="O37" i="20"/>
  <c r="O37" i="21" s="1"/>
  <c r="C37" i="20"/>
  <c r="C37" i="21" s="1"/>
  <c r="H37" i="20"/>
  <c r="H37" i="21" s="1"/>
  <c r="AG37" i="20"/>
  <c r="AG37" i="21" s="1"/>
  <c r="T37" i="20"/>
  <c r="T37" i="21" s="1"/>
  <c r="H8" i="20"/>
  <c r="H8" i="21" s="1"/>
  <c r="AG8" i="20"/>
  <c r="AG8" i="21" s="1"/>
  <c r="T8" i="20"/>
  <c r="T8" i="21" s="1"/>
  <c r="C16" i="20"/>
  <c r="C16" i="21" s="1"/>
  <c r="O16" i="20"/>
  <c r="O16" i="21" s="1"/>
  <c r="AB16" i="20"/>
  <c r="AB16" i="21" s="1"/>
  <c r="G16" i="20"/>
  <c r="G16" i="21" s="1"/>
  <c r="AF16" i="20"/>
  <c r="AF16" i="21" s="1"/>
  <c r="S16" i="20"/>
  <c r="S16" i="21" s="1"/>
  <c r="AE27" i="20"/>
  <c r="AE27" i="21" s="1"/>
  <c r="R27" i="20"/>
  <c r="R27" i="21" s="1"/>
  <c r="K8" i="20"/>
  <c r="K8" i="21" s="1"/>
  <c r="AJ8" i="20"/>
  <c r="AJ8" i="21" s="1"/>
  <c r="W8" i="20"/>
  <c r="W8" i="21" s="1"/>
  <c r="F8" i="20"/>
  <c r="F8" i="21" s="1"/>
  <c r="AE8" i="20"/>
  <c r="AE8" i="21" s="1"/>
  <c r="R8" i="20"/>
  <c r="R8" i="21" s="1"/>
  <c r="O27" i="20"/>
  <c r="O27" i="21" s="1"/>
  <c r="AB27" i="20"/>
  <c r="AB27" i="21" s="1"/>
  <c r="C27" i="20"/>
  <c r="AG27" i="20"/>
  <c r="AG27" i="21" s="1"/>
  <c r="T27" i="20"/>
  <c r="T27" i="21" s="1"/>
  <c r="J16" i="20"/>
  <c r="J16" i="21" s="1"/>
  <c r="AI16" i="20"/>
  <c r="AI16" i="21" s="1"/>
  <c r="V16" i="20"/>
  <c r="V16" i="21" s="1"/>
  <c r="AF27" i="20"/>
  <c r="AF27" i="21" s="1"/>
  <c r="S27" i="20"/>
  <c r="S27" i="21" s="1"/>
  <c r="H16" i="20"/>
  <c r="H16" i="21" s="1"/>
  <c r="AG16" i="20"/>
  <c r="AG16" i="21" s="1"/>
  <c r="T16" i="20"/>
  <c r="T16" i="21" s="1"/>
  <c r="D16" i="20"/>
  <c r="D16" i="21" s="1"/>
  <c r="AC16" i="20"/>
  <c r="AC16" i="21" s="1"/>
  <c r="P16" i="20"/>
  <c r="P16" i="21" s="1"/>
  <c r="AC27" i="20"/>
  <c r="AC27" i="21" s="1"/>
  <c r="P27" i="20"/>
  <c r="P27" i="21" s="1"/>
  <c r="I16" i="20"/>
  <c r="I16" i="21" s="1"/>
  <c r="AH16" i="20"/>
  <c r="AH16" i="21" s="1"/>
  <c r="U16" i="20"/>
  <c r="U16" i="21" s="1"/>
  <c r="I8" i="20"/>
  <c r="I8" i="21" s="1"/>
  <c r="AH8" i="20"/>
  <c r="AH8" i="21" s="1"/>
  <c r="U8" i="20"/>
  <c r="U8" i="21" s="1"/>
  <c r="K37" i="20"/>
  <c r="K37" i="21" s="1"/>
  <c r="AJ37" i="20"/>
  <c r="AJ37" i="21" s="1"/>
  <c r="W37" i="20"/>
  <c r="W37" i="21" s="1"/>
  <c r="AH27" i="20"/>
  <c r="AH27" i="21" s="1"/>
  <c r="U27" i="20"/>
  <c r="U27" i="21" s="1"/>
  <c r="D37" i="20"/>
  <c r="D37" i="21" s="1"/>
  <c r="AC37" i="20"/>
  <c r="AC37" i="21" s="1"/>
  <c r="P37" i="20"/>
  <c r="P37" i="21" s="1"/>
  <c r="F27" i="20"/>
  <c r="F27" i="21" s="1"/>
  <c r="E27" i="20"/>
  <c r="E27" i="21" s="1"/>
  <c r="K27" i="20"/>
  <c r="K27" i="21" s="1"/>
  <c r="I27" i="20"/>
  <c r="I27" i="21" s="1"/>
  <c r="J27" i="20"/>
  <c r="J27" i="21" s="1"/>
  <c r="H27" i="20"/>
  <c r="H27" i="21" s="1"/>
  <c r="G27" i="20"/>
  <c r="G27" i="21" s="1"/>
  <c r="D27" i="20"/>
  <c r="D27" i="21" s="1"/>
  <c r="C8" i="21"/>
  <c r="C27" i="21"/>
  <c r="D113" i="13"/>
  <c r="D110" i="13"/>
  <c r="K110" i="13"/>
  <c r="H113" i="13"/>
  <c r="C110" i="13"/>
  <c r="F113" i="13"/>
  <c r="F110" i="13"/>
  <c r="E113" i="13"/>
  <c r="I110" i="13"/>
  <c r="H110" i="13"/>
  <c r="G110" i="13"/>
  <c r="K113" i="13"/>
  <c r="I113" i="13"/>
  <c r="J113" i="13"/>
  <c r="C113" i="13"/>
  <c r="G113" i="13"/>
  <c r="F60" i="10"/>
  <c r="J68" i="10"/>
  <c r="K68" i="10"/>
  <c r="G76" i="10"/>
  <c r="H79" i="10"/>
  <c r="C68" i="10"/>
  <c r="G68" i="10"/>
  <c r="D68" i="10"/>
  <c r="J60" i="10"/>
  <c r="C76" i="10"/>
  <c r="K79" i="10"/>
  <c r="I79" i="10"/>
  <c r="F76" i="10"/>
  <c r="I60" i="10"/>
  <c r="J79" i="10"/>
  <c r="K60" i="10"/>
  <c r="G60" i="10"/>
  <c r="D60" i="10"/>
  <c r="F68" i="10"/>
  <c r="I68" i="10"/>
  <c r="E60" i="10"/>
  <c r="H60" i="10"/>
  <c r="C79" i="10"/>
  <c r="F79" i="10"/>
  <c r="D79" i="10"/>
  <c r="G79" i="10"/>
  <c r="H76" i="10"/>
  <c r="K76" i="10"/>
  <c r="H68" i="10"/>
  <c r="D76" i="10"/>
  <c r="I76" i="10"/>
  <c r="C102" i="9"/>
  <c r="C60" i="10"/>
  <c r="F80" i="8"/>
  <c r="F102" i="9"/>
  <c r="K109" i="8"/>
  <c r="K131" i="9"/>
  <c r="F99" i="8"/>
  <c r="F121" i="9"/>
  <c r="K88" i="8"/>
  <c r="K110" i="9"/>
  <c r="G96" i="8"/>
  <c r="G118" i="9"/>
  <c r="K80" i="8"/>
  <c r="K102" i="9"/>
  <c r="C99" i="8"/>
  <c r="C121" i="9"/>
  <c r="I80" i="8"/>
  <c r="I102" i="9"/>
  <c r="J88" i="8"/>
  <c r="J110" i="9"/>
  <c r="E80" i="8"/>
  <c r="E102" i="9"/>
  <c r="D80" i="8"/>
  <c r="D102" i="9"/>
  <c r="K99" i="8"/>
  <c r="K121" i="9"/>
  <c r="I88" i="8"/>
  <c r="I110" i="9"/>
  <c r="H80" i="8"/>
  <c r="H102" i="9"/>
  <c r="G99" i="8"/>
  <c r="G121" i="9"/>
  <c r="C109" i="8"/>
  <c r="C131" i="9"/>
  <c r="F109" i="8"/>
  <c r="F131" i="9"/>
  <c r="J99" i="8"/>
  <c r="J121" i="9"/>
  <c r="D109" i="8"/>
  <c r="D131" i="9"/>
  <c r="G109" i="8"/>
  <c r="G131" i="9"/>
  <c r="H96" i="8"/>
  <c r="H118" i="9"/>
  <c r="I96" i="8"/>
  <c r="I118" i="9"/>
  <c r="K96" i="8"/>
  <c r="K118" i="9"/>
  <c r="H88" i="8"/>
  <c r="H110" i="9"/>
  <c r="D96" i="8"/>
  <c r="D118" i="9"/>
  <c r="H99" i="8"/>
  <c r="H121" i="9"/>
  <c r="I109" i="8"/>
  <c r="I131" i="9"/>
  <c r="J109" i="8"/>
  <c r="J131" i="9"/>
  <c r="F96" i="8"/>
  <c r="F118" i="9"/>
  <c r="G80" i="8"/>
  <c r="G102" i="9"/>
  <c r="F88" i="8"/>
  <c r="F110" i="9"/>
  <c r="E99" i="8"/>
  <c r="E121" i="9"/>
  <c r="H109" i="8"/>
  <c r="H131" i="9"/>
  <c r="C88" i="8"/>
  <c r="C110" i="9"/>
  <c r="G88" i="8"/>
  <c r="G110" i="9"/>
  <c r="D99" i="8"/>
  <c r="D121" i="9"/>
  <c r="I99" i="8"/>
  <c r="I121" i="9"/>
  <c r="D88" i="8"/>
  <c r="D110" i="9"/>
  <c r="J80" i="8"/>
  <c r="J102" i="9"/>
  <c r="C96" i="8"/>
  <c r="C118" i="9"/>
  <c r="C80" i="8"/>
  <c r="AG8" i="23" l="1"/>
  <c r="T8" i="23"/>
  <c r="AB8" i="23"/>
  <c r="O8" i="23"/>
  <c r="AJ8" i="23"/>
  <c r="W8" i="23"/>
  <c r="AI8" i="23"/>
  <c r="V8" i="23"/>
  <c r="AH8" i="23"/>
  <c r="U8" i="23"/>
  <c r="AC8" i="23"/>
  <c r="P8" i="23"/>
  <c r="AE8" i="23"/>
  <c r="R8" i="23"/>
  <c r="AF8" i="23"/>
  <c r="S8" i="23"/>
  <c r="AD8" i="23"/>
  <c r="Q8" i="23"/>
  <c r="K98" i="14" l="1"/>
  <c r="J98" i="14"/>
  <c r="I98" i="14"/>
  <c r="H98" i="14"/>
  <c r="G98" i="14"/>
  <c r="F98" i="14"/>
  <c r="E98" i="14"/>
  <c r="C97" i="13" l="1"/>
  <c r="C97" i="14"/>
  <c r="C108" i="13"/>
  <c r="C108" i="14"/>
  <c r="C127" i="13"/>
  <c r="C127" i="14"/>
  <c r="K97" i="13"/>
  <c r="K97" i="14"/>
  <c r="G97" i="13"/>
  <c r="G97" i="14"/>
  <c r="E108" i="13"/>
  <c r="E108" i="14"/>
  <c r="I108" i="13"/>
  <c r="I108" i="14"/>
  <c r="E127" i="13"/>
  <c r="E127" i="14"/>
  <c r="I127" i="13"/>
  <c r="I127" i="14"/>
  <c r="C98" i="13"/>
  <c r="C98" i="14"/>
  <c r="H108" i="13"/>
  <c r="H108" i="14"/>
  <c r="J97" i="13"/>
  <c r="J97" i="14"/>
  <c r="F97" i="13"/>
  <c r="F97" i="14"/>
  <c r="F108" i="13"/>
  <c r="F108" i="14"/>
  <c r="J108" i="13"/>
  <c r="J108" i="14"/>
  <c r="F127" i="13"/>
  <c r="F127" i="14"/>
  <c r="J127" i="13"/>
  <c r="J127" i="14"/>
  <c r="H97" i="13"/>
  <c r="H97" i="14"/>
  <c r="H127" i="13"/>
  <c r="H127" i="14"/>
  <c r="I97" i="13"/>
  <c r="I97" i="14"/>
  <c r="E97" i="13"/>
  <c r="E97" i="14"/>
  <c r="G108" i="13"/>
  <c r="G108" i="14"/>
  <c r="K108" i="13"/>
  <c r="K108" i="14"/>
  <c r="G127" i="13"/>
  <c r="G127" i="14"/>
  <c r="K127" i="13"/>
  <c r="K127" i="14"/>
  <c r="E98" i="13"/>
  <c r="I98" i="13"/>
  <c r="H98" i="13"/>
  <c r="F98" i="13"/>
  <c r="J98" i="13"/>
  <c r="G98" i="13"/>
  <c r="K98" i="13"/>
  <c r="H90" i="14"/>
  <c r="D108" i="14"/>
  <c r="H123" i="14"/>
  <c r="K90" i="14"/>
  <c r="G90" i="14"/>
  <c r="E101" i="14"/>
  <c r="I101" i="14"/>
  <c r="E123" i="14"/>
  <c r="I123" i="14"/>
  <c r="H101" i="14"/>
  <c r="J90" i="14"/>
  <c r="F90" i="14"/>
  <c r="F101" i="14"/>
  <c r="J101" i="14"/>
  <c r="F123" i="14"/>
  <c r="J123" i="14"/>
  <c r="D127" i="14"/>
  <c r="C123" i="14"/>
  <c r="I90" i="14"/>
  <c r="E90" i="14"/>
  <c r="G101" i="14"/>
  <c r="K101" i="14"/>
  <c r="G123" i="14"/>
  <c r="K123" i="14"/>
  <c r="D97" i="13" l="1"/>
  <c r="D97" i="14"/>
  <c r="C90" i="13"/>
  <c r="C90" i="14"/>
  <c r="D98" i="13"/>
  <c r="D98" i="14"/>
  <c r="C101" i="13"/>
  <c r="C101" i="14"/>
  <c r="J90" i="13"/>
  <c r="E123" i="13"/>
  <c r="E101" i="13"/>
  <c r="G90" i="13"/>
  <c r="H123" i="13"/>
  <c r="H90" i="13"/>
  <c r="K101" i="13"/>
  <c r="J123" i="13"/>
  <c r="F123" i="13"/>
  <c r="F101" i="13"/>
  <c r="F90" i="13"/>
  <c r="I123" i="13"/>
  <c r="I101" i="13"/>
  <c r="K90" i="13"/>
  <c r="K123" i="13"/>
  <c r="J101" i="13"/>
  <c r="G123" i="13"/>
  <c r="H101" i="13"/>
  <c r="I90" i="13"/>
  <c r="D127" i="13"/>
  <c r="G101" i="13"/>
  <c r="E90" i="13"/>
  <c r="D108" i="13"/>
  <c r="C123" i="13"/>
  <c r="C102" i="13"/>
  <c r="D123" i="13" l="1"/>
  <c r="D123" i="14"/>
  <c r="D90" i="13"/>
  <c r="D90" i="14"/>
  <c r="D101" i="13"/>
  <c r="D101" i="14"/>
  <c r="D16" i="11" l="1"/>
  <c r="I16" i="11"/>
  <c r="K16" i="11"/>
  <c r="C16" i="11"/>
  <c r="F16" i="11"/>
  <c r="E16" i="11" l="1"/>
  <c r="J16" i="11"/>
  <c r="H16" i="11"/>
  <c r="G16" i="11"/>
  <c r="D10" i="6" l="1"/>
  <c r="C10" i="6"/>
  <c r="D8" i="6" l="1"/>
  <c r="C8" i="6"/>
  <c r="C9" i="6"/>
  <c r="F33" i="7"/>
  <c r="D11" i="6"/>
  <c r="C11" i="6"/>
  <c r="D7" i="6"/>
  <c r="D9" i="6"/>
  <c r="C7" i="6"/>
  <c r="G33" i="7"/>
  <c r="D13" i="6" l="1"/>
  <c r="D14" i="6" s="1"/>
  <c r="C13" i="6"/>
  <c r="C14" i="6" s="1"/>
  <c r="C9" i="25" l="1"/>
  <c r="I9" i="25"/>
  <c r="E9" i="25"/>
  <c r="H9" i="25"/>
  <c r="D9" i="25"/>
  <c r="G9" i="25"/>
  <c r="J9" i="25"/>
  <c r="F9" i="25"/>
  <c r="C15" i="26" l="1"/>
  <c r="E15" i="26"/>
  <c r="D15" i="26" l="1"/>
  <c r="C9" i="26" l="1"/>
  <c r="G9" i="26"/>
  <c r="F15" i="26"/>
  <c r="I9" i="26" l="1"/>
  <c r="D9" i="26"/>
  <c r="J9" i="26"/>
  <c r="E9" i="26"/>
  <c r="F9" i="26"/>
  <c r="H9" i="26"/>
  <c r="G15" i="26" l="1"/>
  <c r="H15" i="26"/>
  <c r="I15" i="26" l="1"/>
  <c r="J15" i="26"/>
</calcChain>
</file>

<file path=xl/sharedStrings.xml><?xml version="1.0" encoding="utf-8"?>
<sst xmlns="http://schemas.openxmlformats.org/spreadsheetml/2006/main" count="1449" uniqueCount="176">
  <si>
    <t>Average vehicle age per vehicle segment</t>
  </si>
  <si>
    <t>Kenya fleet</t>
  </si>
  <si>
    <t>source: University of Nairobi</t>
  </si>
  <si>
    <t>Vehicle segment</t>
  </si>
  <si>
    <t>Average vehicle age</t>
  </si>
  <si>
    <t>PC petrol &lt; 1.4L</t>
  </si>
  <si>
    <t>PC petrol 1,4-&lt;2L</t>
  </si>
  <si>
    <t>PC petrol &gt;=2L</t>
  </si>
  <si>
    <t>PC diesel &lt;1,4L</t>
  </si>
  <si>
    <t>PC diesel 1,4-&lt;2L</t>
  </si>
  <si>
    <t>PC diesel &gt;=2L</t>
  </si>
  <si>
    <t>LCV (matatu) diesel N1-III</t>
  </si>
  <si>
    <t>LCV (matatu) petrol N1-III</t>
  </si>
  <si>
    <t>LCV (other) diesel M+N1-I</t>
  </si>
  <si>
    <t>LCV (other) diesel N1-II</t>
  </si>
  <si>
    <t>LCV (other) diesel N1-III</t>
  </si>
  <si>
    <t>LCV (other) petrol M+N1-I</t>
  </si>
  <si>
    <t>LCV (other) petrol N1-II</t>
  </si>
  <si>
    <t>MC 4S &lt;=150cc</t>
  </si>
  <si>
    <t>MC 4S 151-250cc</t>
  </si>
  <si>
    <t>MC 4S 251-750cc</t>
  </si>
  <si>
    <t>MC 4S &gt;750cc</t>
  </si>
  <si>
    <t>Coach Midi &lt;=15t</t>
  </si>
  <si>
    <t>RigidTruck &lt;7.5t</t>
  </si>
  <si>
    <t>RigidTruck 7.5-12t</t>
  </si>
  <si>
    <t>Age distribution per vehicle class and segment</t>
  </si>
  <si>
    <t>Passenger cars (PC)</t>
  </si>
  <si>
    <t>Light commercial vehicles (LCV)</t>
  </si>
  <si>
    <t>Motorcycles (MC)</t>
  </si>
  <si>
    <t>Buses</t>
  </si>
  <si>
    <t>Heavy goods vehicles HGV</t>
  </si>
  <si>
    <t>Age</t>
  </si>
  <si>
    <t>%</t>
  </si>
  <si>
    <t>Average age</t>
  </si>
  <si>
    <t>Median life expectancy per vehicle category (i.e. service age reached by half of the vehicles in a fleet)</t>
  </si>
  <si>
    <t>Baseline  (and all scenarios except for "Passenger vehicle efficiency")</t>
  </si>
  <si>
    <t>Vehicle category</t>
  </si>
  <si>
    <t>Median life expectancy</t>
  </si>
  <si>
    <t>Passenger car (PC)</t>
  </si>
  <si>
    <t>Heavy goods vehicles (HGV)</t>
  </si>
  <si>
    <t>Scenario "Passenger vehicle efficiency"</t>
  </si>
  <si>
    <t>Life expectancy per vehicle class and segment (i.e. what is the expectancy that a vehicle still lives at a certain age)</t>
  </si>
  <si>
    <t>Survival probability</t>
  </si>
  <si>
    <t>Vehicle fleet per segment (for 2015 and 2017)</t>
  </si>
  <si>
    <t>source: HBEFA 3.3</t>
  </si>
  <si>
    <t>Number of vehicles</t>
  </si>
  <si>
    <t>Sum</t>
  </si>
  <si>
    <t>check</t>
  </si>
  <si>
    <t>Segment</t>
  </si>
  <si>
    <t>Size Class</t>
  </si>
  <si>
    <t>Technology</t>
  </si>
  <si>
    <t>PC petrol &lt;1,4L</t>
  </si>
  <si>
    <t>&lt;1,4L</t>
  </si>
  <si>
    <t>petrol (4S)</t>
  </si>
  <si>
    <t>1,4-&lt;2L</t>
  </si>
  <si>
    <t>≥2L</t>
  </si>
  <si>
    <t>diesel</t>
  </si>
  <si>
    <t>LCV petrol M+N1-I</t>
  </si>
  <si>
    <t>M+N1-I</t>
  </si>
  <si>
    <t>LCV petrol N1-II</t>
  </si>
  <si>
    <t>N1-II</t>
  </si>
  <si>
    <t>LCV petrol N1-III</t>
  </si>
  <si>
    <t>N1-III</t>
  </si>
  <si>
    <t>LCV diesel M+N1-I</t>
  </si>
  <si>
    <t>LCV diesel N1-II</t>
  </si>
  <si>
    <t>LCV diesel N1-III</t>
  </si>
  <si>
    <t>RigidTruck &lt;7,5t</t>
  </si>
  <si>
    <t>RT ≤7,5t</t>
  </si>
  <si>
    <t>RigidTruck 7,5-12t</t>
  </si>
  <si>
    <t>RT &gt;7,5-12t</t>
  </si>
  <si>
    <t>RigidTruck &gt;12-14t</t>
  </si>
  <si>
    <t>RT &gt;12-14t</t>
  </si>
  <si>
    <t>RigidTruck &gt;14-20t</t>
  </si>
  <si>
    <t>RT &gt;14-20t</t>
  </si>
  <si>
    <t>RigidTruck &gt;20-26t</t>
  </si>
  <si>
    <t>RT &gt;20-26t</t>
  </si>
  <si>
    <t>TT/AT &gt;20-28t</t>
  </si>
  <si>
    <t>TT/AT &gt;28-34t</t>
  </si>
  <si>
    <t>TT/AT &gt;34-40t</t>
  </si>
  <si>
    <t>Coach Std &lt;=18t</t>
  </si>
  <si>
    <t>≤18t</t>
  </si>
  <si>
    <t>&lt;=150cc</t>
  </si>
  <si>
    <t>151-250cc</t>
  </si>
  <si>
    <t>251-750cc</t>
  </si>
  <si>
    <t>Emission factors (EF) in the baseline (tank to wheel TTW, well to tank WTT, well to wheel WTW)</t>
  </si>
  <si>
    <t>Tank to wheel (TTW) EF</t>
  </si>
  <si>
    <t>Emission factors (g CO2e/km)</t>
  </si>
  <si>
    <t>Vehicle category and segment</t>
  </si>
  <si>
    <t>LCV petrol M+N1-I (Matatu)</t>
  </si>
  <si>
    <t>LCV diesel M+N1-I (Matatu)</t>
  </si>
  <si>
    <t>HGV (heavy goods vehicles/trucks)</t>
  </si>
  <si>
    <t>Motorcycles</t>
  </si>
  <si>
    <t>Well to tank (WTT) EF</t>
  </si>
  <si>
    <t>Well to wheel (WTW) EF</t>
  </si>
  <si>
    <t>Emission factors (EF) in the scenario "Shift from road to rail" (tank to wheel TTW, well to tank WTT, well to wheel WTW)</t>
  </si>
  <si>
    <t>g CO2e/pkm</t>
  </si>
  <si>
    <t>Rail (passenger)</t>
  </si>
  <si>
    <t>n/a</t>
  </si>
  <si>
    <t>Diesel passenger train</t>
  </si>
  <si>
    <t>Electric passenger train 
(electricity: scenario "basic")</t>
  </si>
  <si>
    <t>Electric passenger train
(electricity: scenario "alternative")</t>
  </si>
  <si>
    <t>g CO2e/tkm</t>
  </si>
  <si>
    <t>Rail (freight)</t>
  </si>
  <si>
    <t>Diesel freight train</t>
  </si>
  <si>
    <t>Electric freight train
(electricity: scenario "basic")</t>
  </si>
  <si>
    <t>Electric freight train
(electricity: scenario "alternative")</t>
  </si>
  <si>
    <t>Electric passenger train
(electricity: scenario "basic")</t>
  </si>
  <si>
    <t>Rail</t>
  </si>
  <si>
    <t>Emission factors (EF) in the scenario "Passenger vehicle efficiency" (tank to wheel TTW, well to tank WTT, well to wheel WTW)</t>
  </si>
  <si>
    <t>Emission factors (EF) in the scenario "HGV efficiency" (tank to wheel TTW, well to tank WTT, well to wheel WTW)</t>
  </si>
  <si>
    <t xml:space="preserve">Note that no emission factors on segment level were computed. </t>
  </si>
  <si>
    <t>Emission factors (EF) in the scenario "Electrification" with electricity scenario "basic" (tank to wheel TTW, well to tank WTT, well to wheel WTW)</t>
  </si>
  <si>
    <t>PC BEV</t>
  </si>
  <si>
    <t>PC PHEV petrol (electricity)</t>
  </si>
  <si>
    <t>PC PHEV petrol (petrol)</t>
  </si>
  <si>
    <t>LCV BEV N1-II</t>
  </si>
  <si>
    <t>eScooter</t>
  </si>
  <si>
    <t>Emission factors (EF) in the scenario "Electrification" with electricity scenario "alternative" (tank to wheel TTW, well to tank WTT, well to wheel WTW)</t>
  </si>
  <si>
    <t>Fuel consumption (FC) in the baseline (tank to wheel TTW, well to tank WTT, well to wheel WTW)</t>
  </si>
  <si>
    <t>Density: petrol (source: HBEFA)</t>
  </si>
  <si>
    <t>kg/l</t>
  </si>
  <si>
    <t>HeatingVal: petrol (source: HBEFA)</t>
  </si>
  <si>
    <t>MJ/kg</t>
  </si>
  <si>
    <t>Density: diesel (source: HBEFA)</t>
  </si>
  <si>
    <t>HeatingVal: diesel (source: HBEFA)</t>
  </si>
  <si>
    <t>Fuel consumption (g/km)</t>
  </si>
  <si>
    <t>Fuel consumption (l/100 km)</t>
  </si>
  <si>
    <t>Fuel consumption (MJ/km)</t>
  </si>
  <si>
    <t>p</t>
  </si>
  <si>
    <t>d</t>
  </si>
  <si>
    <t>Fuel consumption (FC) in the scenario "Shift from road to rail" (tank to wheel TTW, well to tank WTT, well to wheel WTW)</t>
  </si>
  <si>
    <t>Fuel consumption (MJ/pkm)</t>
  </si>
  <si>
    <t xml:space="preserve">Electric passenger train </t>
  </si>
  <si>
    <t>Fuel consumption (MJ/tkm)</t>
  </si>
  <si>
    <t>Electric freight train</t>
  </si>
  <si>
    <t>Fuel consumption (FC) in the scenario "Passenger vehicle efficiency" (tank to wheel TTW, well to tank WTT, well to wheel WTW)</t>
  </si>
  <si>
    <t>Fuel consumption (FC) in the scenario "HGV efficiency" (tank to wheel TTW, well to tank WTT, well to wheel WTW)</t>
  </si>
  <si>
    <t xml:space="preserve">Note that no emission factors on subsegment level were computed. </t>
  </si>
  <si>
    <t xml:space="preserve">Note that the reduction measures for HGV efficiency were applied to the emission factors and not to fuel consumption. Accordingly, there is no visible change of the fuel consumption value in the scenario HGV efficiency compared to the baseline. </t>
  </si>
  <si>
    <t>Fuel consumption (FC) in the scenario "Electrification" with electricity scenario "basic" (tank to wheel TTW, well to tank WTT, well to wheel WTW)</t>
  </si>
  <si>
    <t>PC PHEV petrol</t>
  </si>
  <si>
    <t>Specific mileage in the baseline</t>
  </si>
  <si>
    <t>Specific mileage (vehicle km per vehicle per year)</t>
  </si>
  <si>
    <t>Specific mileage in the scenario "Shift from road to rail"</t>
  </si>
  <si>
    <t>Note that no mileage was computed for subsegments</t>
  </si>
  <si>
    <t>Total mileage (1000 vehicle km per year)</t>
  </si>
  <si>
    <t>Diesel passenger trains</t>
  </si>
  <si>
    <t>Electric passenger trains</t>
  </si>
  <si>
    <t>Diesel freight trains</t>
  </si>
  <si>
    <t>Electric freight trains</t>
  </si>
  <si>
    <t>Specific mileage in the scenario "Passenger vehicle efficiency"</t>
  </si>
  <si>
    <t>Specific mileage in the scenario "HGV efficiency"</t>
  </si>
  <si>
    <t>Note that the specific mileage for HGV is the same in the scenario as in the baseline</t>
  </si>
  <si>
    <t>Specific mileage in the scenario "Electrification"</t>
  </si>
  <si>
    <t>Motorisation rate (passenger cars/1000 inhabitants)</t>
  </si>
  <si>
    <t>source</t>
  </si>
  <si>
    <t>Passenger car [PC] stock</t>
  </si>
  <si>
    <t>HBEFA 3.3</t>
  </si>
  <si>
    <t>Inhabitants [in 1000]</t>
  </si>
  <si>
    <t>University of Nairobi</t>
  </si>
  <si>
    <t>Motorisation rate [PC/1000 inhabitants]</t>
  </si>
  <si>
    <t>Modal split in the scenario "Shift from road to rail"</t>
  </si>
  <si>
    <t>Passenger transport</t>
  </si>
  <si>
    <t>Road [Mio pkm]</t>
  </si>
  <si>
    <t>Rail [Mio pkm]</t>
  </si>
  <si>
    <t>Share of rail [%]</t>
  </si>
  <si>
    <t>Freight transport</t>
  </si>
  <si>
    <t>Road [Mio tkm]</t>
  </si>
  <si>
    <t>Rail [Mio tkm]</t>
  </si>
  <si>
    <t>Passengers per vehicle</t>
  </si>
  <si>
    <t>Electric passenger train [persons]</t>
  </si>
  <si>
    <t>Diesel passenger train [persons]</t>
  </si>
  <si>
    <t>Capacity per vehicle</t>
  </si>
  <si>
    <t>Tonnes per vehicle</t>
  </si>
  <si>
    <t>Electric freight train [t]</t>
  </si>
  <si>
    <t>Diesel freight train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</si>
</sst>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 _€_-;\-* #,##0.00\ _€_-;_-* &quot;-&quot;??\ _€_-;_-@_-"/>
    <numFmt numFmtId="165" formatCode="_ * #,##0.00_ ;_ * \-#,##0.00_ ;_ * &quot;-&quot;??_ ;_ @_ "/>
    <numFmt numFmtId="166" formatCode="_ * #,##0_ ;_ * \-#,##0_ ;_ * &quot;-&quot;??_ ;_ @_ "/>
    <numFmt numFmtId="167" formatCode="_ * #,##0.0_ ;_ * \-#,##0.0_ ;_ * &quot;-&quot;??_ ;_ @_ "/>
    <numFmt numFmtId="168" formatCode="_ * #,##0.000_ ;_ * \-#,##0.000_ ;_ * &quot;-&quot;??_ ;_ @_ "/>
    <numFmt numFmtId="169" formatCode="0.0"/>
    <numFmt numFmtId="170" formatCode="0.00000000"/>
  </numFmts>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0"/>
      <color indexed="8"/>
      <name val="Arial"/>
      <family val="2"/>
    </font>
    <font>
      <sz val="11"/>
      <color indexed="8"/>
      <name val="Calibri"/>
      <family val="2"/>
      <scheme val="minor"/>
    </font>
    <font>
      <sz val="11"/>
      <color rgb="FF000000"/>
      <name val="Calibri"/>
      <family val="2"/>
      <charset val="1"/>
    </font>
    <font>
      <sz val="10"/>
      <name val="Arial"/>
      <family val="2"/>
    </font>
    <font>
      <sz val="10"/>
      <color theme="1"/>
      <name val="Schriftart für Textkörper"/>
      <family val="2"/>
    </font>
    <font>
      <i/>
      <sz val="11"/>
      <color theme="0" tint="-0.499984740745262"/>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indexed="22"/>
        <bgColor indexed="0"/>
      </patternFill>
    </fill>
    <fill>
      <patternFill patternType="solid">
        <fgColor theme="4" tint="-0.249977111117893"/>
        <bgColor indexed="64"/>
      </patternFill>
    </fill>
    <fill>
      <patternFill patternType="solid">
        <fgColor theme="7"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bottom/>
      <diagonal/>
    </border>
    <border>
      <left style="thin">
        <color indexed="64"/>
      </left>
      <right style="thin">
        <color indexed="64"/>
      </right>
      <top/>
      <bottom style="thin">
        <color indexed="64"/>
      </bottom>
      <diagonal/>
    </border>
  </borders>
  <cellStyleXfs count="53">
    <xf numFmtId="0" fontId="0" fillId="0" borderId="0"/>
    <xf numFmtId="165"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21" fillId="0" borderId="0"/>
    <xf numFmtId="0" fontId="22" fillId="0" borderId="0"/>
    <xf numFmtId="164" fontId="2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23" fillId="0" borderId="0"/>
    <xf numFmtId="165" fontId="1" fillId="0" borderId="0" applyFont="0" applyFill="0" applyBorder="0" applyAlignment="0" applyProtection="0"/>
    <xf numFmtId="165" fontId="1" fillId="0" borderId="0" applyFont="0" applyFill="0" applyBorder="0" applyAlignment="0" applyProtection="0"/>
  </cellStyleXfs>
  <cellXfs count="70">
    <xf numFmtId="0" fontId="0" fillId="0" borderId="0" xfId="0"/>
    <xf numFmtId="0" fontId="18" fillId="0" borderId="0" xfId="0" applyFont="1"/>
    <xf numFmtId="0" fontId="16" fillId="33" borderId="10" xfId="0" applyFont="1" applyFill="1" applyBorder="1" applyAlignment="1">
      <alignment vertical="top" wrapText="1"/>
    </xf>
    <xf numFmtId="0" fontId="16" fillId="33" borderId="10" xfId="0" applyFont="1" applyFill="1" applyBorder="1" applyAlignment="1">
      <alignment horizontal="right" vertical="top" wrapText="1"/>
    </xf>
    <xf numFmtId="0" fontId="0" fillId="0" borderId="10" xfId="0" applyBorder="1"/>
    <xf numFmtId="166" fontId="0" fillId="0" borderId="10" xfId="1" applyNumberFormat="1" applyFont="1" applyBorder="1"/>
    <xf numFmtId="0" fontId="20" fillId="35" borderId="14" xfId="44" applyFont="1" applyFill="1" applyBorder="1" applyAlignment="1">
      <alignment horizontal="center"/>
    </xf>
    <xf numFmtId="3" fontId="20" fillId="0" borderId="10" xfId="44" applyNumberFormat="1" applyFont="1" applyBorder="1" applyAlignment="1">
      <alignment horizontal="right" wrapText="1"/>
    </xf>
    <xf numFmtId="9" fontId="20" fillId="0" borderId="10" xfId="2" applyFont="1" applyFill="1" applyBorder="1" applyAlignment="1">
      <alignment horizontal="right" wrapText="1"/>
    </xf>
    <xf numFmtId="9" fontId="20" fillId="0" borderId="0" xfId="2" applyFont="1" applyFill="1" applyBorder="1" applyAlignment="1">
      <alignment horizontal="right" wrapText="1"/>
    </xf>
    <xf numFmtId="0" fontId="18" fillId="0" borderId="0" xfId="0" applyFont="1" applyAlignment="1">
      <alignment vertical="top"/>
    </xf>
    <xf numFmtId="0" fontId="0" fillId="0" borderId="0" xfId="0" applyAlignment="1">
      <alignment vertical="top"/>
    </xf>
    <xf numFmtId="0" fontId="0" fillId="33" borderId="10" xfId="0" applyFill="1" applyBorder="1" applyAlignment="1">
      <alignment vertical="top"/>
    </xf>
    <xf numFmtId="0" fontId="0" fillId="33" borderId="10" xfId="0" applyFill="1" applyBorder="1" applyAlignment="1">
      <alignment vertical="top" wrapText="1"/>
    </xf>
    <xf numFmtId="0" fontId="0" fillId="0" borderId="10" xfId="0" applyBorder="1" applyAlignment="1">
      <alignment vertical="top"/>
    </xf>
    <xf numFmtId="3" fontId="0" fillId="0" borderId="10" xfId="0" applyNumberFormat="1" applyBorder="1" applyAlignment="1">
      <alignment vertical="top"/>
    </xf>
    <xf numFmtId="0" fontId="20" fillId="35" borderId="14" xfId="44" applyFont="1" applyFill="1" applyBorder="1" applyAlignment="1">
      <alignment horizontal="center" vertical="center"/>
    </xf>
    <xf numFmtId="9" fontId="20" fillId="0" borderId="10" xfId="2" applyFont="1" applyFill="1" applyBorder="1" applyAlignment="1">
      <alignment horizontal="center" vertical="center" wrapText="1"/>
    </xf>
    <xf numFmtId="3" fontId="0" fillId="0" borderId="0" xfId="0" applyNumberFormat="1"/>
    <xf numFmtId="9" fontId="0" fillId="0" borderId="0" xfId="0" applyNumberFormat="1"/>
    <xf numFmtId="0" fontId="0" fillId="0" borderId="10" xfId="0" applyBorder="1" applyAlignment="1">
      <alignment vertical="top" wrapText="1"/>
    </xf>
    <xf numFmtId="0" fontId="0" fillId="0" borderId="11" xfId="0" applyBorder="1" applyAlignment="1">
      <alignment vertical="top" wrapText="1"/>
    </xf>
    <xf numFmtId="166" fontId="0" fillId="0" borderId="12" xfId="1" applyNumberFormat="1" applyFont="1" applyBorder="1" applyAlignment="1">
      <alignment vertical="top" wrapText="1"/>
    </xf>
    <xf numFmtId="166" fontId="0" fillId="0" borderId="10" xfId="1" applyNumberFormat="1" applyFont="1" applyBorder="1" applyAlignment="1">
      <alignment vertical="top" wrapText="1"/>
    </xf>
    <xf numFmtId="166" fontId="0" fillId="0" borderId="13" xfId="1" applyNumberFormat="1" applyFont="1" applyBorder="1" applyAlignment="1">
      <alignment vertical="top" wrapText="1"/>
    </xf>
    <xf numFmtId="166" fontId="24" fillId="0" borderId="0" xfId="1" applyNumberFormat="1" applyFont="1"/>
    <xf numFmtId="166" fontId="24" fillId="0" borderId="0" xfId="0" applyNumberFormat="1" applyFont="1" applyAlignment="1">
      <alignment vertical="top"/>
    </xf>
    <xf numFmtId="0" fontId="16" fillId="33" borderId="15" xfId="0" applyFont="1" applyFill="1" applyBorder="1" applyAlignment="1">
      <alignment vertical="top" wrapText="1"/>
    </xf>
    <xf numFmtId="0" fontId="24" fillId="0" borderId="0" xfId="0" applyFont="1" applyAlignment="1">
      <alignment vertical="top"/>
    </xf>
    <xf numFmtId="0" fontId="0" fillId="0" borderId="0" xfId="0" applyAlignment="1">
      <alignment vertical="top" wrapText="1"/>
    </xf>
    <xf numFmtId="165" fontId="0" fillId="0" borderId="0" xfId="0" applyNumberFormat="1"/>
    <xf numFmtId="167" fontId="0" fillId="0" borderId="0" xfId="0" applyNumberFormat="1"/>
    <xf numFmtId="0" fontId="16" fillId="33" borderId="10" xfId="0" applyFont="1" applyFill="1" applyBorder="1"/>
    <xf numFmtId="0" fontId="16" fillId="33" borderId="10" xfId="0" applyFont="1" applyFill="1" applyBorder="1" applyAlignment="1">
      <alignment horizontal="right"/>
    </xf>
    <xf numFmtId="0" fontId="16" fillId="0" borderId="10" xfId="0" applyFont="1" applyBorder="1"/>
    <xf numFmtId="167" fontId="16" fillId="0" borderId="10" xfId="0" applyNumberFormat="1" applyFont="1" applyBorder="1"/>
    <xf numFmtId="0" fontId="0" fillId="0" borderId="10" xfId="0" applyBorder="1" applyAlignment="1">
      <alignment horizontal="left" indent="2"/>
    </xf>
    <xf numFmtId="167" fontId="0" fillId="0" borderId="10" xfId="0" applyNumberFormat="1" applyBorder="1"/>
    <xf numFmtId="165" fontId="0" fillId="0" borderId="10" xfId="0" applyNumberFormat="1" applyBorder="1"/>
    <xf numFmtId="166" fontId="16" fillId="0" borderId="10" xfId="0" applyNumberFormat="1" applyFont="1" applyBorder="1"/>
    <xf numFmtId="0" fontId="14" fillId="0" borderId="0" xfId="0" applyFont="1" applyAlignment="1">
      <alignment vertical="top"/>
    </xf>
    <xf numFmtId="0" fontId="0" fillId="0" borderId="10" xfId="0" applyBorder="1" applyAlignment="1">
      <alignment horizontal="left" wrapText="1" indent="2"/>
    </xf>
    <xf numFmtId="167" fontId="16" fillId="0" borderId="10" xfId="0" applyNumberFormat="1" applyFont="1" applyBorder="1" applyAlignment="1">
      <alignment vertical="top"/>
    </xf>
    <xf numFmtId="167" fontId="0" fillId="0" borderId="10" xfId="0" applyNumberFormat="1" applyBorder="1" applyAlignment="1">
      <alignment vertical="top"/>
    </xf>
    <xf numFmtId="165" fontId="0" fillId="0" borderId="10" xfId="0" applyNumberFormat="1" applyBorder="1" applyAlignment="1">
      <alignment vertical="top"/>
    </xf>
    <xf numFmtId="167" fontId="16" fillId="0" borderId="10" xfId="0" applyNumberFormat="1" applyFont="1" applyBorder="1" applyAlignment="1">
      <alignment horizontal="right" vertical="top"/>
    </xf>
    <xf numFmtId="166" fontId="0" fillId="0" borderId="10" xfId="0" applyNumberFormat="1" applyBorder="1"/>
    <xf numFmtId="0" fontId="14" fillId="0" borderId="0" xfId="0" applyFont="1"/>
    <xf numFmtId="0" fontId="0" fillId="0" borderId="11" xfId="0" applyBorder="1" applyAlignment="1">
      <alignment vertical="top"/>
    </xf>
    <xf numFmtId="0" fontId="0" fillId="0" borderId="12" xfId="0" applyBorder="1" applyAlignment="1">
      <alignment vertical="top"/>
    </xf>
    <xf numFmtId="0" fontId="0" fillId="0" borderId="13" xfId="0" applyBorder="1" applyAlignment="1">
      <alignment vertical="top"/>
    </xf>
    <xf numFmtId="3" fontId="0" fillId="0" borderId="10" xfId="0" applyNumberFormat="1" applyBorder="1"/>
    <xf numFmtId="9" fontId="0" fillId="0" borderId="10" xfId="2" applyFont="1" applyBorder="1"/>
    <xf numFmtId="168" fontId="0" fillId="0" borderId="10" xfId="0" applyNumberFormat="1" applyBorder="1" applyAlignment="1">
      <alignment vertical="top"/>
    </xf>
    <xf numFmtId="168" fontId="0" fillId="0" borderId="10" xfId="0" applyNumberFormat="1" applyBorder="1" applyAlignment="1">
      <alignment horizontal="right" vertical="top"/>
    </xf>
    <xf numFmtId="0" fontId="0" fillId="37" borderId="0" xfId="0" applyFill="1"/>
    <xf numFmtId="170" fontId="0" fillId="37" borderId="0" xfId="0" applyNumberFormat="1" applyFill="1"/>
    <xf numFmtId="169" fontId="0" fillId="37" borderId="0" xfId="0" applyNumberFormat="1" applyFill="1"/>
    <xf numFmtId="0" fontId="25" fillId="0" borderId="0" xfId="0" applyFont="1"/>
    <xf numFmtId="0" fontId="0" fillId="34" borderId="10" xfId="0"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10" xfId="0" applyFill="1" applyBorder="1" applyAlignment="1">
      <alignment horizontal="center"/>
    </xf>
    <xf numFmtId="0" fontId="17" fillId="36" borderId="10" xfId="0" applyFont="1" applyFill="1" applyBorder="1" applyAlignment="1">
      <alignment horizontal="center"/>
    </xf>
    <xf numFmtId="0" fontId="16" fillId="33" borderId="10" xfId="0" applyFont="1" applyFill="1" applyBorder="1" applyAlignment="1">
      <alignment horizontal="center" vertical="top"/>
    </xf>
    <xf numFmtId="0" fontId="0" fillId="0" borderId="10" xfId="0" applyBorder="1" applyAlignment="1">
      <alignment horizontal="left" vertical="top" wrapText="1"/>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cellXfs>
  <cellStyles count="53">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3" xfId="47" xr:uid="{00000000-0005-0000-0000-00001A000000}"/>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Komma 2" xfId="49" xr:uid="{00000000-0005-0000-0000-000020000000}"/>
    <cellStyle name="Komma 2 2" xfId="52" xr:uid="{00000000-0005-0000-0000-000021000000}"/>
    <cellStyle name="Komma 3" xfId="51" xr:uid="{00000000-0005-0000-0000-000022000000}"/>
    <cellStyle name="Komma 4" xfId="48" xr:uid="{00000000-0005-0000-0000-000023000000}"/>
    <cellStyle name="Linked Cell" xfId="14" builtinId="24" customBuiltin="1"/>
    <cellStyle name="Neutral" xfId="10" builtinId="28" customBuiltin="1"/>
    <cellStyle name="Normal" xfId="0" builtinId="0"/>
    <cellStyle name="Normal 2 2" xfId="46" xr:uid="{00000000-0005-0000-0000-000025000000}"/>
    <cellStyle name="Note" xfId="17" builtinId="10" customBuiltin="1"/>
    <cellStyle name="Output" xfId="12" builtinId="21" customBuiltin="1"/>
    <cellStyle name="Percent" xfId="2" builtinId="5"/>
    <cellStyle name="Standard 2" xfId="45" xr:uid="{00000000-0005-0000-0000-00002A000000}"/>
    <cellStyle name="Standard 3" xfId="50" xr:uid="{00000000-0005-0000-0000-00002B000000}"/>
    <cellStyle name="Standard_AgeDistr_PC_1" xfId="44" xr:uid="{00000000-0005-0000-0000-00002C000000}"/>
    <cellStyle name="Title" xfId="3" builtinId="15" customBuiltin="1"/>
    <cellStyle name="Total" xfId="19" builtinId="25" customBuiltin="1"/>
    <cellStyle name="Warning Text" xfId="16" builtinId="11" customBuiltin="1"/>
  </cellStyles>
  <dxfs count="7">
    <dxf>
      <fill>
        <patternFill>
          <bgColor rgb="FFDEE3F0"/>
        </patternFill>
      </fill>
    </dxf>
    <dxf>
      <fill>
        <patternFill>
          <bgColor rgb="FFDEE3F0"/>
        </patternFill>
      </fill>
    </dxf>
    <dxf>
      <font>
        <b/>
        <i val="0"/>
      </font>
    </dxf>
    <dxf>
      <font>
        <b/>
        <i val="0"/>
      </font>
    </dxf>
    <dxf>
      <font>
        <b/>
        <i val="0"/>
      </font>
    </dxf>
    <dxf>
      <font>
        <b/>
        <i val="0"/>
      </font>
    </dxf>
    <dxf>
      <border>
        <left/>
        <right/>
        <top/>
        <bottom/>
        <vertical/>
        <horizontal style="hair">
          <color auto="1"/>
        </horizontal>
      </border>
    </dxf>
  </dxfs>
  <tableStyles count="1" defaultTableStyle="TableStyleMedium2" defaultPivotStyle="PivotStyleLight16">
    <tableStyle name="INFRAS - Tabelle 1"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tabColor theme="5"/>
  </sheetPr>
  <dimension ref="B1:C31"/>
  <sheetViews>
    <sheetView workbookViewId="0">
      <selection activeCell="B1" sqref="B1"/>
    </sheetView>
  </sheetViews>
  <sheetFormatPr defaultColWidth="9.140625" defaultRowHeight="15"/>
  <cols>
    <col min="1" max="1" width="1.5703125" customWidth="1"/>
    <col min="2" max="2" width="25.85546875" customWidth="1"/>
    <col min="3" max="3" width="8.5703125" customWidth="1"/>
    <col min="4" max="13" width="12.7109375" customWidth="1"/>
    <col min="14" max="14" width="3.7109375" customWidth="1"/>
    <col min="15" max="28" width="12.7109375" customWidth="1"/>
    <col min="29" max="29" width="3.28515625" customWidth="1"/>
  </cols>
  <sheetData>
    <row r="1" spans="2:3" ht="9" customHeight="1"/>
    <row r="2" spans="2:3" ht="18.75">
      <c r="B2" s="1" t="s">
        <v>0</v>
      </c>
    </row>
    <row r="3" spans="2:3">
      <c r="B3" t="s">
        <v>1</v>
      </c>
    </row>
    <row r="4" spans="2:3">
      <c r="B4" t="s">
        <v>2</v>
      </c>
    </row>
    <row r="6" spans="2:3" ht="45">
      <c r="B6" s="2" t="s">
        <v>3</v>
      </c>
      <c r="C6" s="3" t="s">
        <v>4</v>
      </c>
    </row>
    <row r="7" spans="2:3" ht="6" customHeight="1">
      <c r="B7" s="4"/>
      <c r="C7" s="4"/>
    </row>
    <row r="8" spans="2:3">
      <c r="B8" s="4" t="s">
        <v>5</v>
      </c>
      <c r="C8" s="5">
        <v>12.544012498799999</v>
      </c>
    </row>
    <row r="9" spans="2:3">
      <c r="B9" s="4" t="s">
        <v>6</v>
      </c>
      <c r="C9" s="5">
        <v>10.6963725135</v>
      </c>
    </row>
    <row r="10" spans="2:3">
      <c r="B10" s="4" t="s">
        <v>7</v>
      </c>
      <c r="C10" s="5">
        <v>9.1401856080000012</v>
      </c>
    </row>
    <row r="11" spans="2:3">
      <c r="B11" s="4" t="s">
        <v>8</v>
      </c>
      <c r="C11" s="5">
        <v>18.705355023999996</v>
      </c>
    </row>
    <row r="12" spans="2:3">
      <c r="B12" s="4" t="s">
        <v>9</v>
      </c>
      <c r="C12" s="5">
        <v>13.993056215999996</v>
      </c>
    </row>
    <row r="13" spans="2:3">
      <c r="B13" s="4" t="s">
        <v>10</v>
      </c>
      <c r="C13" s="5">
        <v>13.993056215999996</v>
      </c>
    </row>
    <row r="14" spans="2:3" ht="6" customHeight="1">
      <c r="B14" s="4"/>
      <c r="C14" s="4"/>
    </row>
    <row r="15" spans="2:3">
      <c r="B15" s="4" t="s">
        <v>11</v>
      </c>
      <c r="C15" s="5">
        <v>16.66203342</v>
      </c>
    </row>
    <row r="16" spans="2:3">
      <c r="B16" s="4" t="s">
        <v>12</v>
      </c>
      <c r="C16" s="5">
        <v>18.017241700000003</v>
      </c>
    </row>
    <row r="17" spans="2:3">
      <c r="B17" s="4" t="s">
        <v>13</v>
      </c>
      <c r="C17" s="5">
        <v>11.55</v>
      </c>
    </row>
    <row r="18" spans="2:3">
      <c r="B18" s="4" t="s">
        <v>14</v>
      </c>
      <c r="C18" s="5">
        <v>8.2418773479999992</v>
      </c>
    </row>
    <row r="19" spans="2:3">
      <c r="B19" s="4" t="s">
        <v>15</v>
      </c>
      <c r="C19" s="5">
        <v>8.099999664000002</v>
      </c>
    </row>
    <row r="20" spans="2:3">
      <c r="B20" s="4" t="s">
        <v>16</v>
      </c>
      <c r="C20" s="5">
        <v>19.249999859999999</v>
      </c>
    </row>
    <row r="21" spans="2:3">
      <c r="B21" s="4" t="s">
        <v>17</v>
      </c>
      <c r="C21" s="5">
        <v>17.116279819999995</v>
      </c>
    </row>
    <row r="22" spans="2:3" ht="6" customHeight="1">
      <c r="B22" s="4"/>
      <c r="C22" s="4"/>
    </row>
    <row r="23" spans="2:3">
      <c r="B23" s="4" t="s">
        <v>18</v>
      </c>
      <c r="C23" s="5">
        <v>2.6506021999999998</v>
      </c>
    </row>
    <row r="24" spans="2:3">
      <c r="B24" s="4" t="s">
        <v>19</v>
      </c>
      <c r="C24" s="5">
        <v>4</v>
      </c>
    </row>
    <row r="25" spans="2:3">
      <c r="B25" s="4" t="s">
        <v>20</v>
      </c>
      <c r="C25" s="5">
        <v>1.0645161000000001</v>
      </c>
    </row>
    <row r="26" spans="2:3">
      <c r="B26" s="4" t="s">
        <v>21</v>
      </c>
      <c r="C26" s="5">
        <v>2.4999999600000002</v>
      </c>
    </row>
    <row r="27" spans="2:3" ht="6" customHeight="1">
      <c r="B27" s="4"/>
      <c r="C27" s="4"/>
    </row>
    <row r="28" spans="2:3">
      <c r="B28" s="4" t="s">
        <v>22</v>
      </c>
      <c r="C28" s="5">
        <v>4.5810699620000008</v>
      </c>
    </row>
    <row r="29" spans="2:3" ht="6" customHeight="1">
      <c r="B29" s="4"/>
      <c r="C29" s="4"/>
    </row>
    <row r="30" spans="2:3">
      <c r="B30" s="4" t="s">
        <v>23</v>
      </c>
      <c r="C30" s="5">
        <v>7.4099822519999998</v>
      </c>
    </row>
    <row r="31" spans="2:3">
      <c r="B31" s="4" t="s">
        <v>24</v>
      </c>
      <c r="C31" s="5">
        <v>7.5162794379999998</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tabColor theme="7" tint="0.39997558519241921"/>
  </sheetPr>
  <dimension ref="B1:K16"/>
  <sheetViews>
    <sheetView workbookViewId="0">
      <selection activeCell="B1" sqref="B1"/>
    </sheetView>
  </sheetViews>
  <sheetFormatPr defaultColWidth="11.42578125" defaultRowHeight="15"/>
  <cols>
    <col min="1" max="1" width="1.140625" customWidth="1"/>
    <col min="2" max="2" width="35.7109375" customWidth="1"/>
  </cols>
  <sheetData>
    <row r="1" spans="2:11" ht="5.25" customHeight="1"/>
    <row r="2" spans="2:11" ht="18.75">
      <c r="B2" s="10" t="s">
        <v>109</v>
      </c>
      <c r="C2" s="11"/>
      <c r="D2" s="11"/>
    </row>
    <row r="3" spans="2:11">
      <c r="B3" s="11" t="s">
        <v>1</v>
      </c>
      <c r="C3" s="11"/>
      <c r="D3" s="11"/>
      <c r="E3" s="40" t="s">
        <v>110</v>
      </c>
    </row>
    <row r="4" spans="2:11">
      <c r="B4" s="11" t="s">
        <v>44</v>
      </c>
      <c r="D4" s="11"/>
    </row>
    <row r="5" spans="2:11">
      <c r="B5" s="11"/>
      <c r="D5" s="11"/>
    </row>
    <row r="6" spans="2:11">
      <c r="B6" s="34" t="s">
        <v>85</v>
      </c>
      <c r="C6" s="67" t="s">
        <v>86</v>
      </c>
      <c r="D6" s="68"/>
      <c r="E6" s="68"/>
      <c r="F6" s="68"/>
      <c r="G6" s="68"/>
      <c r="H6" s="68"/>
      <c r="I6" s="68"/>
      <c r="J6" s="68"/>
      <c r="K6" s="69"/>
    </row>
    <row r="7" spans="2:11">
      <c r="B7" s="32" t="s">
        <v>87</v>
      </c>
      <c r="C7" s="33">
        <v>2015</v>
      </c>
      <c r="D7" s="33">
        <v>2017</v>
      </c>
      <c r="E7" s="33">
        <v>2020</v>
      </c>
      <c r="F7" s="33">
        <v>2025</v>
      </c>
      <c r="G7" s="33">
        <v>2030</v>
      </c>
      <c r="H7" s="33">
        <v>2035</v>
      </c>
      <c r="I7" s="33">
        <v>2040</v>
      </c>
      <c r="J7" s="33">
        <v>2045</v>
      </c>
      <c r="K7" s="33">
        <v>2050</v>
      </c>
    </row>
    <row r="8" spans="2:11">
      <c r="B8" s="34" t="s">
        <v>90</v>
      </c>
      <c r="C8" s="35">
        <v>708.65313354325633</v>
      </c>
      <c r="D8" s="35">
        <v>695.66270016856765</v>
      </c>
      <c r="E8" s="35">
        <v>674.61176752831932</v>
      </c>
      <c r="F8" s="35">
        <v>629.42982003570319</v>
      </c>
      <c r="G8" s="35">
        <v>597.81775801553454</v>
      </c>
      <c r="H8" s="35">
        <v>568.81397177370491</v>
      </c>
      <c r="I8" s="35">
        <v>539.11554045829109</v>
      </c>
      <c r="J8" s="35">
        <v>509.81625441381578</v>
      </c>
      <c r="K8" s="35">
        <v>481.56490557576939</v>
      </c>
    </row>
    <row r="9" spans="2:11">
      <c r="E9" s="31"/>
    </row>
    <row r="10" spans="2:11">
      <c r="B10" s="34" t="s">
        <v>92</v>
      </c>
      <c r="C10" s="67" t="s">
        <v>86</v>
      </c>
      <c r="D10" s="68"/>
      <c r="E10" s="68"/>
      <c r="F10" s="68"/>
      <c r="G10" s="68"/>
      <c r="H10" s="68"/>
      <c r="I10" s="68"/>
      <c r="J10" s="68"/>
      <c r="K10" s="69"/>
    </row>
    <row r="11" spans="2:11">
      <c r="B11" s="32" t="s">
        <v>87</v>
      </c>
      <c r="C11" s="33">
        <v>2015</v>
      </c>
      <c r="D11" s="33">
        <v>2017</v>
      </c>
      <c r="E11" s="33">
        <v>2020</v>
      </c>
      <c r="F11" s="33">
        <v>2025</v>
      </c>
      <c r="G11" s="33">
        <v>2030</v>
      </c>
      <c r="H11" s="33">
        <v>2035</v>
      </c>
      <c r="I11" s="33">
        <v>2040</v>
      </c>
      <c r="J11" s="33">
        <v>2045</v>
      </c>
      <c r="K11" s="33">
        <v>2050</v>
      </c>
    </row>
    <row r="12" spans="2:11">
      <c r="B12" s="34" t="s">
        <v>90</v>
      </c>
      <c r="C12" s="35">
        <v>133.81482042971066</v>
      </c>
      <c r="D12" s="35">
        <v>131.36183965949019</v>
      </c>
      <c r="E12" s="35">
        <v>127.38679652795392</v>
      </c>
      <c r="F12" s="35">
        <v>118.85509899610356</v>
      </c>
      <c r="G12" s="35">
        <v>112.88580005080576</v>
      </c>
      <c r="H12" s="35">
        <v>107.4090212657794</v>
      </c>
      <c r="I12" s="35">
        <v>101.80107279930499</v>
      </c>
      <c r="J12" s="35">
        <v>96.268494849417365</v>
      </c>
      <c r="K12" s="35">
        <v>90.93379865925435</v>
      </c>
    </row>
    <row r="14" spans="2:11">
      <c r="B14" s="34" t="s">
        <v>93</v>
      </c>
      <c r="C14" s="67" t="s">
        <v>86</v>
      </c>
      <c r="D14" s="68"/>
      <c r="E14" s="68"/>
      <c r="F14" s="68"/>
      <c r="G14" s="68"/>
      <c r="H14" s="68"/>
      <c r="I14" s="68"/>
      <c r="J14" s="68"/>
      <c r="K14" s="69"/>
    </row>
    <row r="15" spans="2:11">
      <c r="B15" s="32" t="s">
        <v>87</v>
      </c>
      <c r="C15" s="33">
        <v>2015</v>
      </c>
      <c r="D15" s="33">
        <v>2017</v>
      </c>
      <c r="E15" s="33">
        <v>2020</v>
      </c>
      <c r="F15" s="33">
        <v>2025</v>
      </c>
      <c r="G15" s="33">
        <v>2030</v>
      </c>
      <c r="H15" s="33">
        <v>2035</v>
      </c>
      <c r="I15" s="33">
        <v>2040</v>
      </c>
      <c r="J15" s="33">
        <v>2045</v>
      </c>
      <c r="K15" s="33">
        <v>2050</v>
      </c>
    </row>
    <row r="16" spans="2:11">
      <c r="B16" s="34" t="s">
        <v>90</v>
      </c>
      <c r="C16" s="35">
        <f t="shared" ref="C16:K16" si="0">C8+C12</f>
        <v>842.46795397296705</v>
      </c>
      <c r="D16" s="35">
        <f t="shared" si="0"/>
        <v>827.02453982805787</v>
      </c>
      <c r="E16" s="35">
        <f t="shared" si="0"/>
        <v>801.99856405627327</v>
      </c>
      <c r="F16" s="35">
        <f t="shared" si="0"/>
        <v>748.28491903180679</v>
      </c>
      <c r="G16" s="35">
        <f t="shared" si="0"/>
        <v>710.70355806634029</v>
      </c>
      <c r="H16" s="35">
        <f t="shared" si="0"/>
        <v>676.22299303948432</v>
      </c>
      <c r="I16" s="35">
        <f t="shared" si="0"/>
        <v>640.91661325759605</v>
      </c>
      <c r="J16" s="35">
        <f t="shared" si="0"/>
        <v>606.08474926323311</v>
      </c>
      <c r="K16" s="35">
        <f t="shared" si="0"/>
        <v>572.49870423502375</v>
      </c>
    </row>
  </sheetData>
  <mergeCells count="3">
    <mergeCell ref="C6:K6"/>
    <mergeCell ref="C10:K10"/>
    <mergeCell ref="C14:K14"/>
  </mergeCells>
  <pageMargins left="0.7" right="0.7" top="0.78740157499999996" bottom="0.78740157499999996"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tabColor theme="7" tint="0.39997558519241921"/>
  </sheetPr>
  <dimension ref="B1:K127"/>
  <sheetViews>
    <sheetView topLeftCell="A118" workbookViewId="0">
      <selection activeCell="B1" sqref="B1"/>
    </sheetView>
  </sheetViews>
  <sheetFormatPr defaultColWidth="11.42578125" defaultRowHeight="15"/>
  <cols>
    <col min="1" max="1" width="1.140625" customWidth="1"/>
    <col min="2" max="2" width="35.7109375" customWidth="1"/>
  </cols>
  <sheetData>
    <row r="1" spans="2:11" ht="5.25" customHeight="1"/>
    <row r="2" spans="2:11" ht="18.75">
      <c r="B2" s="10" t="s">
        <v>111</v>
      </c>
      <c r="C2" s="11"/>
      <c r="D2" s="11"/>
    </row>
    <row r="3" spans="2:11">
      <c r="B3" s="11" t="s">
        <v>1</v>
      </c>
      <c r="C3" s="11"/>
      <c r="D3" s="11"/>
    </row>
    <row r="4" spans="2:11">
      <c r="B4" s="11" t="s">
        <v>44</v>
      </c>
      <c r="D4" s="11"/>
    </row>
    <row r="5" spans="2:11">
      <c r="B5" s="11"/>
      <c r="D5" s="11"/>
    </row>
    <row r="6" spans="2:11">
      <c r="B6" s="34" t="s">
        <v>85</v>
      </c>
      <c r="C6" s="67" t="s">
        <v>86</v>
      </c>
      <c r="D6" s="68"/>
      <c r="E6" s="68"/>
      <c r="F6" s="68"/>
      <c r="G6" s="68"/>
      <c r="H6" s="68"/>
      <c r="I6" s="68"/>
      <c r="J6" s="68"/>
      <c r="K6" s="69"/>
    </row>
    <row r="7" spans="2:11">
      <c r="B7" s="32" t="s">
        <v>87</v>
      </c>
      <c r="C7" s="33">
        <v>2015</v>
      </c>
      <c r="D7" s="33">
        <v>2017</v>
      </c>
      <c r="E7" s="33">
        <v>2020</v>
      </c>
      <c r="F7" s="33">
        <v>2025</v>
      </c>
      <c r="G7" s="33">
        <v>2030</v>
      </c>
      <c r="H7" s="33">
        <v>2035</v>
      </c>
      <c r="I7" s="33">
        <v>2040</v>
      </c>
      <c r="J7" s="33">
        <v>2045</v>
      </c>
      <c r="K7" s="33">
        <v>2050</v>
      </c>
    </row>
    <row r="8" spans="2:11">
      <c r="B8" s="34" t="s">
        <v>26</v>
      </c>
      <c r="C8" s="35">
        <v>189.64078099602372</v>
      </c>
      <c r="D8" s="35">
        <v>181.05373448251262</v>
      </c>
      <c r="E8" s="35">
        <v>170.04717047245904</v>
      </c>
      <c r="F8" s="35">
        <v>150.50545353119662</v>
      </c>
      <c r="G8" s="35">
        <v>134.93593534148366</v>
      </c>
      <c r="H8" s="35">
        <v>121.75312081686337</v>
      </c>
      <c r="I8" s="35">
        <v>109.33191510070198</v>
      </c>
      <c r="J8" s="35">
        <v>98.535676658499767</v>
      </c>
      <c r="K8" s="35">
        <v>89.361028918705159</v>
      </c>
    </row>
    <row r="9" spans="2:11">
      <c r="B9" s="36" t="s">
        <v>51</v>
      </c>
      <c r="C9" s="37">
        <v>181.44565287704398</v>
      </c>
      <c r="D9" s="37">
        <v>172.979378036068</v>
      </c>
      <c r="E9" s="37">
        <v>162.01503517441625</v>
      </c>
      <c r="F9" s="37">
        <v>143.83064203296814</v>
      </c>
      <c r="G9" s="37">
        <v>131.54563377215987</v>
      </c>
      <c r="H9" s="37">
        <v>122.70473486171844</v>
      </c>
      <c r="I9" s="37">
        <v>115.51961967076056</v>
      </c>
      <c r="J9" s="37">
        <v>109.01277587793274</v>
      </c>
      <c r="K9" s="37">
        <v>102.89552378730905</v>
      </c>
    </row>
    <row r="10" spans="2:11">
      <c r="B10" s="36" t="s">
        <v>6</v>
      </c>
      <c r="C10" s="37">
        <v>216.02571720621657</v>
      </c>
      <c r="D10" s="37">
        <v>207.45673215284558</v>
      </c>
      <c r="E10" s="37">
        <v>197.2763071065381</v>
      </c>
      <c r="F10" s="37">
        <v>177.30320875043091</v>
      </c>
      <c r="G10" s="37">
        <v>162.80420783429301</v>
      </c>
      <c r="H10" s="37">
        <v>151.95064509147792</v>
      </c>
      <c r="I10" s="37">
        <v>142.96415741108774</v>
      </c>
      <c r="J10" s="37">
        <v>134.82614043816599</v>
      </c>
      <c r="K10" s="37">
        <v>127.19614633770489</v>
      </c>
    </row>
    <row r="11" spans="2:11">
      <c r="B11" s="36" t="s">
        <v>7</v>
      </c>
      <c r="C11" s="37">
        <v>278.2461196852027</v>
      </c>
      <c r="D11" s="37">
        <v>268.58848267065423</v>
      </c>
      <c r="E11" s="37">
        <v>259.14442831037468</v>
      </c>
      <c r="F11" s="37">
        <v>236.79300098817333</v>
      </c>
      <c r="G11" s="37">
        <v>218.84983760477866</v>
      </c>
      <c r="H11" s="37">
        <v>204.69870484204941</v>
      </c>
      <c r="I11" s="37">
        <v>192.67883203465027</v>
      </c>
      <c r="J11" s="37">
        <v>181.64655799194554</v>
      </c>
      <c r="K11" s="37">
        <v>171.279187008657</v>
      </c>
    </row>
    <row r="12" spans="2:11">
      <c r="B12" s="36" t="s">
        <v>8</v>
      </c>
      <c r="C12" s="37">
        <v>144.99578577814233</v>
      </c>
      <c r="D12" s="37">
        <v>134.07685032273312</v>
      </c>
      <c r="E12" s="37">
        <v>118.36208827038821</v>
      </c>
      <c r="F12" s="37">
        <v>100.22038112961361</v>
      </c>
      <c r="G12" s="37">
        <v>90.434431603339348</v>
      </c>
      <c r="H12" s="37">
        <v>84.190365488924073</v>
      </c>
      <c r="I12" s="37">
        <v>79.327345619093037</v>
      </c>
      <c r="J12" s="37">
        <v>74.903764795477642</v>
      </c>
      <c r="K12" s="37">
        <v>70.708469678430447</v>
      </c>
    </row>
    <row r="13" spans="2:11">
      <c r="B13" s="36" t="s">
        <v>9</v>
      </c>
      <c r="C13" s="37">
        <v>186.77998452232876</v>
      </c>
      <c r="D13" s="37">
        <v>177.81182996405397</v>
      </c>
      <c r="E13" s="37">
        <v>164.76346878141365</v>
      </c>
      <c r="F13" s="37">
        <v>145.21271381571768</v>
      </c>
      <c r="G13" s="37">
        <v>132.56131551280708</v>
      </c>
      <c r="H13" s="37">
        <v>123.61473409019609</v>
      </c>
      <c r="I13" s="37">
        <v>116.34568482284688</v>
      </c>
      <c r="J13" s="37">
        <v>109.7330129573624</v>
      </c>
      <c r="K13" s="37">
        <v>103.49615334694109</v>
      </c>
    </row>
    <row r="14" spans="2:11">
      <c r="B14" s="36" t="s">
        <v>10</v>
      </c>
      <c r="C14" s="37">
        <v>245.50973918282901</v>
      </c>
      <c r="D14" s="37">
        <v>233.71135611386379</v>
      </c>
      <c r="E14" s="37">
        <v>216.5340906656341</v>
      </c>
      <c r="F14" s="37">
        <v>190.78066895081429</v>
      </c>
      <c r="G14" s="37">
        <v>174.11063841999916</v>
      </c>
      <c r="H14" s="37">
        <v>162.31999990467369</v>
      </c>
      <c r="I14" s="37">
        <v>152.73929431307974</v>
      </c>
      <c r="J14" s="37">
        <v>144.02343939231869</v>
      </c>
      <c r="K14" s="37">
        <v>135.80286403724563</v>
      </c>
    </row>
    <row r="15" spans="2:11">
      <c r="B15" s="36" t="s">
        <v>112</v>
      </c>
      <c r="C15" s="37">
        <v>0</v>
      </c>
      <c r="D15" s="37">
        <v>0</v>
      </c>
      <c r="E15" s="37">
        <v>0</v>
      </c>
      <c r="F15" s="37">
        <v>0</v>
      </c>
      <c r="G15" s="37">
        <v>0</v>
      </c>
      <c r="H15" s="37">
        <v>0</v>
      </c>
      <c r="I15" s="37">
        <v>0</v>
      </c>
      <c r="J15" s="37">
        <v>0</v>
      </c>
      <c r="K15" s="37">
        <v>0</v>
      </c>
    </row>
    <row r="16" spans="2:11">
      <c r="B16" s="36" t="s">
        <v>113</v>
      </c>
      <c r="C16" s="37">
        <v>0</v>
      </c>
      <c r="D16" s="37">
        <v>0</v>
      </c>
      <c r="E16" s="37">
        <v>0</v>
      </c>
      <c r="F16" s="37">
        <v>0</v>
      </c>
      <c r="G16" s="37">
        <v>0</v>
      </c>
      <c r="H16" s="37">
        <v>0</v>
      </c>
      <c r="I16" s="37">
        <v>0</v>
      </c>
      <c r="J16" s="37">
        <v>0</v>
      </c>
      <c r="K16" s="37">
        <v>0</v>
      </c>
    </row>
    <row r="17" spans="2:11">
      <c r="B17" s="36" t="s">
        <v>114</v>
      </c>
      <c r="C17" s="37">
        <v>0</v>
      </c>
      <c r="D17" s="37">
        <v>0</v>
      </c>
      <c r="E17" s="37">
        <v>0</v>
      </c>
      <c r="F17" s="37">
        <v>128.01677328085498</v>
      </c>
      <c r="G17" s="37">
        <v>125.72909414142539</v>
      </c>
      <c r="H17" s="37">
        <v>123.12538850611259</v>
      </c>
      <c r="I17" s="37">
        <v>120.44542727074503</v>
      </c>
      <c r="J17" s="37">
        <v>117.46497246888353</v>
      </c>
      <c r="K17" s="37">
        <v>113.21157642972317</v>
      </c>
    </row>
    <row r="18" spans="2:11" ht="6" customHeight="1">
      <c r="B18" s="36"/>
      <c r="C18" s="38"/>
      <c r="D18" s="38"/>
      <c r="E18" s="38"/>
      <c r="F18" s="38"/>
      <c r="G18" s="38"/>
      <c r="H18" s="38"/>
      <c r="I18" s="38"/>
      <c r="J18" s="38"/>
      <c r="K18" s="38"/>
    </row>
    <row r="19" spans="2:11">
      <c r="B19" s="34" t="s">
        <v>27</v>
      </c>
      <c r="C19" s="35">
        <v>220.19512097661323</v>
      </c>
      <c r="D19" s="35">
        <v>216.82738781211725</v>
      </c>
      <c r="E19" s="35">
        <v>213.0865736649277</v>
      </c>
      <c r="F19" s="35">
        <v>205.00462941277905</v>
      </c>
      <c r="G19" s="35">
        <v>193.00022638814414</v>
      </c>
      <c r="H19" s="35">
        <v>179.55284921167024</v>
      </c>
      <c r="I19" s="35">
        <v>164.15310981337586</v>
      </c>
      <c r="J19" s="35">
        <v>148.32931852488372</v>
      </c>
      <c r="K19" s="35">
        <v>132.82841187425279</v>
      </c>
    </row>
    <row r="20" spans="2:11">
      <c r="B20" s="36" t="s">
        <v>88</v>
      </c>
      <c r="C20" s="37">
        <v>167.91961736823987</v>
      </c>
      <c r="D20" s="37">
        <v>166.02945970016683</v>
      </c>
      <c r="E20" s="37">
        <v>162.32564821743168</v>
      </c>
      <c r="F20" s="37">
        <v>155.47998869075852</v>
      </c>
      <c r="G20" s="37">
        <v>147.76298345129811</v>
      </c>
      <c r="H20" s="37">
        <v>139.83087832172993</v>
      </c>
      <c r="I20" s="37">
        <v>132.17392301540093</v>
      </c>
      <c r="J20" s="37">
        <v>124.85345907753388</v>
      </c>
      <c r="K20" s="37">
        <v>117.94771000371233</v>
      </c>
    </row>
    <row r="21" spans="2:11">
      <c r="B21" s="36" t="s">
        <v>59</v>
      </c>
      <c r="C21" s="37">
        <v>209.52306369901683</v>
      </c>
      <c r="D21" s="37">
        <v>202.72459424372525</v>
      </c>
      <c r="E21" s="37">
        <v>192.80982810163474</v>
      </c>
      <c r="F21" s="37">
        <v>180.69250166709128</v>
      </c>
      <c r="G21" s="37">
        <v>170.35815060338936</v>
      </c>
      <c r="H21" s="37">
        <v>160.7633209221525</v>
      </c>
      <c r="I21" s="37">
        <v>151.82228777524102</v>
      </c>
      <c r="J21" s="37">
        <v>143.36216241303265</v>
      </c>
      <c r="K21" s="37">
        <v>135.34556941841163</v>
      </c>
    </row>
    <row r="22" spans="2:11">
      <c r="B22" s="36" t="s">
        <v>61</v>
      </c>
      <c r="C22" s="37">
        <v>282.94947950243233</v>
      </c>
      <c r="D22" s="37">
        <v>281.12101976645562</v>
      </c>
      <c r="E22" s="37">
        <v>275.46872818312909</v>
      </c>
      <c r="F22" s="37">
        <v>263.76638595671903</v>
      </c>
      <c r="G22" s="37">
        <v>250.31562614743862</v>
      </c>
      <c r="H22" s="37">
        <v>236.5767107266818</v>
      </c>
      <c r="I22" s="37">
        <v>223.44691897312529</v>
      </c>
      <c r="J22" s="37">
        <v>210.94425227954002</v>
      </c>
      <c r="K22" s="37">
        <v>199.07997550705829</v>
      </c>
    </row>
    <row r="23" spans="2:11">
      <c r="B23" s="36" t="s">
        <v>89</v>
      </c>
      <c r="C23" s="37">
        <v>150.68901847463155</v>
      </c>
      <c r="D23" s="37">
        <v>149.76821850562879</v>
      </c>
      <c r="E23" s="37">
        <v>148.06051461914313</v>
      </c>
      <c r="F23" s="37">
        <v>143.31601694547822</v>
      </c>
      <c r="G23" s="37">
        <v>136.47835620478503</v>
      </c>
      <c r="H23" s="37">
        <v>129.09667408164984</v>
      </c>
      <c r="I23" s="37">
        <v>121.92239661663297</v>
      </c>
      <c r="J23" s="37">
        <v>115.07783727543983</v>
      </c>
      <c r="K23" s="37">
        <v>108.59880350065369</v>
      </c>
    </row>
    <row r="24" spans="2:11">
      <c r="B24" s="36" t="s">
        <v>64</v>
      </c>
      <c r="C24" s="37">
        <v>198.20187132333842</v>
      </c>
      <c r="D24" s="37">
        <v>195.58692421880383</v>
      </c>
      <c r="E24" s="37">
        <v>192.81889775131202</v>
      </c>
      <c r="F24" s="37">
        <v>186.19579858633696</v>
      </c>
      <c r="G24" s="37">
        <v>177.08234309352196</v>
      </c>
      <c r="H24" s="37">
        <v>167.28491346334314</v>
      </c>
      <c r="I24" s="37">
        <v>157.85645096030484</v>
      </c>
      <c r="J24" s="37">
        <v>148.9127219632004</v>
      </c>
      <c r="K24" s="37">
        <v>140.47737536048649</v>
      </c>
    </row>
    <row r="25" spans="2:11">
      <c r="B25" s="36" t="s">
        <v>65</v>
      </c>
      <c r="C25" s="37">
        <v>254.93109782043396</v>
      </c>
      <c r="D25" s="37">
        <v>250.58028220797431</v>
      </c>
      <c r="E25" s="37">
        <v>246.05896140606598</v>
      </c>
      <c r="F25" s="37">
        <v>237.62216984612877</v>
      </c>
      <c r="G25" s="37">
        <v>226.13044604358964</v>
      </c>
      <c r="H25" s="37">
        <v>213.70619120584468</v>
      </c>
      <c r="I25" s="37">
        <v>201.71324906193828</v>
      </c>
      <c r="J25" s="37">
        <v>190.30193314709138</v>
      </c>
      <c r="K25" s="37">
        <v>179.51330507913704</v>
      </c>
    </row>
    <row r="26" spans="2:11">
      <c r="B26" s="36" t="s">
        <v>115</v>
      </c>
      <c r="C26" s="37">
        <v>0</v>
      </c>
      <c r="D26" s="37">
        <v>0</v>
      </c>
      <c r="E26" s="37">
        <v>0</v>
      </c>
      <c r="F26" s="37">
        <v>0</v>
      </c>
      <c r="G26" s="37">
        <v>0</v>
      </c>
      <c r="H26" s="37">
        <v>0</v>
      </c>
      <c r="I26" s="37">
        <v>0</v>
      </c>
      <c r="J26" s="37">
        <v>0</v>
      </c>
      <c r="K26" s="37">
        <v>0</v>
      </c>
    </row>
    <row r="27" spans="2:11" ht="6" customHeight="1">
      <c r="B27" s="36"/>
      <c r="C27" s="4"/>
      <c r="D27" s="4"/>
      <c r="E27" s="4"/>
      <c r="F27" s="4"/>
      <c r="G27" s="4"/>
      <c r="H27" s="4"/>
      <c r="I27" s="4"/>
      <c r="J27" s="4"/>
      <c r="K27" s="4"/>
    </row>
    <row r="28" spans="2:11">
      <c r="B28" s="34" t="s">
        <v>29</v>
      </c>
      <c r="C28" s="35">
        <v>860.11375452605444</v>
      </c>
      <c r="D28" s="35">
        <v>862.60960777139974</v>
      </c>
      <c r="E28" s="35">
        <v>864.79031207867206</v>
      </c>
      <c r="F28" s="35">
        <v>866.17261248879811</v>
      </c>
      <c r="G28" s="35">
        <v>866.58486084536571</v>
      </c>
      <c r="H28" s="35">
        <v>866.69792141614141</v>
      </c>
      <c r="I28" s="35">
        <v>866.73096123616972</v>
      </c>
      <c r="J28" s="35">
        <v>866.74162603911623</v>
      </c>
      <c r="K28" s="35">
        <v>866.74482498076486</v>
      </c>
    </row>
    <row r="29" spans="2:11">
      <c r="B29" s="36" t="s">
        <v>79</v>
      </c>
      <c r="C29" s="37">
        <v>860.11375452605432</v>
      </c>
      <c r="D29" s="37">
        <v>862.60960777139974</v>
      </c>
      <c r="E29" s="37">
        <v>864.79031207867195</v>
      </c>
      <c r="F29" s="37">
        <v>866.17261248879811</v>
      </c>
      <c r="G29" s="37">
        <v>866.58486084536582</v>
      </c>
      <c r="H29" s="37">
        <v>866.69792141614153</v>
      </c>
      <c r="I29" s="37">
        <v>866.73096123616972</v>
      </c>
      <c r="J29" s="37">
        <v>866.74162603911623</v>
      </c>
      <c r="K29" s="37">
        <v>866.74482498076486</v>
      </c>
    </row>
    <row r="30" spans="2:11" ht="6" customHeight="1">
      <c r="B30" s="36"/>
      <c r="C30" s="4"/>
      <c r="D30" s="4"/>
      <c r="E30" s="4"/>
      <c r="F30" s="4"/>
      <c r="G30" s="4"/>
      <c r="H30" s="4"/>
      <c r="I30" s="4"/>
      <c r="J30" s="4"/>
      <c r="K30" s="4"/>
    </row>
    <row r="31" spans="2:11">
      <c r="B31" s="34" t="s">
        <v>90</v>
      </c>
      <c r="C31" s="35">
        <v>772.31860202008306</v>
      </c>
      <c r="D31" s="35">
        <v>761.0093057122217</v>
      </c>
      <c r="E31" s="35">
        <v>742.47389522056392</v>
      </c>
      <c r="F31" s="35">
        <v>708.03164599753177</v>
      </c>
      <c r="G31" s="35">
        <v>671.6554546324902</v>
      </c>
      <c r="H31" s="35">
        <v>637.02816960800396</v>
      </c>
      <c r="I31" s="35">
        <v>608.09768996340529</v>
      </c>
      <c r="J31" s="35">
        <v>589.03772228814319</v>
      </c>
      <c r="K31" s="35">
        <v>574.71718449535047</v>
      </c>
    </row>
    <row r="32" spans="2:11">
      <c r="B32" s="36" t="s">
        <v>66</v>
      </c>
      <c r="C32" s="37">
        <v>359.30303151755425</v>
      </c>
      <c r="D32" s="37">
        <v>354.79164329311402</v>
      </c>
      <c r="E32" s="37">
        <v>348.07375639333139</v>
      </c>
      <c r="F32" s="37">
        <v>336.56841194495536</v>
      </c>
      <c r="G32" s="37">
        <v>324.62977692584934</v>
      </c>
      <c r="H32" s="37">
        <v>313.1637264535438</v>
      </c>
      <c r="I32" s="37">
        <v>303.02613682799063</v>
      </c>
      <c r="J32" s="37">
        <v>295.25409598609872</v>
      </c>
      <c r="K32" s="37">
        <v>288.66489323773021</v>
      </c>
    </row>
    <row r="33" spans="2:11">
      <c r="B33" s="36" t="s">
        <v>68</v>
      </c>
      <c r="C33" s="37">
        <v>543.65156099605588</v>
      </c>
      <c r="D33" s="37">
        <v>536.94455602131166</v>
      </c>
      <c r="E33" s="37">
        <v>527.15695586625145</v>
      </c>
      <c r="F33" s="37">
        <v>509.97150080669701</v>
      </c>
      <c r="G33" s="37">
        <v>491.94843160823666</v>
      </c>
      <c r="H33" s="37">
        <v>474.58877688212954</v>
      </c>
      <c r="I33" s="37">
        <v>459.23027279823805</v>
      </c>
      <c r="J33" s="37">
        <v>447.4532523761564</v>
      </c>
      <c r="K33" s="37">
        <v>437.46774778685926</v>
      </c>
    </row>
    <row r="34" spans="2:11">
      <c r="B34" s="36" t="s">
        <v>70</v>
      </c>
      <c r="C34" s="37">
        <v>592.76110250797774</v>
      </c>
      <c r="D34" s="37">
        <v>583.05276443245907</v>
      </c>
      <c r="E34" s="37">
        <v>570.98901385469583</v>
      </c>
      <c r="F34" s="37">
        <v>550.00428943783095</v>
      </c>
      <c r="G34" s="37">
        <v>528.34222219843764</v>
      </c>
      <c r="H34" s="37">
        <v>507.63828719528686</v>
      </c>
      <c r="I34" s="37">
        <v>489.62707802597737</v>
      </c>
      <c r="J34" s="37">
        <v>476.41112573076117</v>
      </c>
      <c r="K34" s="37">
        <v>465.55718342847842</v>
      </c>
    </row>
    <row r="35" spans="2:11">
      <c r="B35" s="36" t="s">
        <v>72</v>
      </c>
      <c r="C35" s="37">
        <v>719.84289305120808</v>
      </c>
      <c r="D35" s="37">
        <v>707.10827882583703</v>
      </c>
      <c r="E35" s="37">
        <v>691.78059724265381</v>
      </c>
      <c r="F35" s="37">
        <v>665.95417713696327</v>
      </c>
      <c r="G35" s="37">
        <v>639.61627719180433</v>
      </c>
      <c r="H35" s="37">
        <v>614.52311933434635</v>
      </c>
      <c r="I35" s="37">
        <v>592.71203567500083</v>
      </c>
      <c r="J35" s="37">
        <v>576.71158331844254</v>
      </c>
      <c r="K35" s="37">
        <v>563.57201914895643</v>
      </c>
    </row>
    <row r="36" spans="2:11">
      <c r="B36" s="36" t="s">
        <v>74</v>
      </c>
      <c r="C36" s="37">
        <v>914.07199905699633</v>
      </c>
      <c r="D36" s="37">
        <v>901.98033085936959</v>
      </c>
      <c r="E36" s="37">
        <v>884.06713002573633</v>
      </c>
      <c r="F36" s="37">
        <v>851.91494617299031</v>
      </c>
      <c r="G36" s="37">
        <v>818.4072753435355</v>
      </c>
      <c r="H36" s="37">
        <v>786.3504835063851</v>
      </c>
      <c r="I36" s="37">
        <v>758.45410269669549</v>
      </c>
      <c r="J36" s="37">
        <v>737.98164497119217</v>
      </c>
      <c r="K36" s="37">
        <v>721.16813387299067</v>
      </c>
    </row>
    <row r="37" spans="2:11">
      <c r="B37" s="36" t="s">
        <v>76</v>
      </c>
      <c r="C37" s="37">
        <v>909.96084027627523</v>
      </c>
      <c r="D37" s="37">
        <v>895.90528133931161</v>
      </c>
      <c r="E37" s="37">
        <v>872.3269813787964</v>
      </c>
      <c r="F37" s="37">
        <v>826.827887619536</v>
      </c>
      <c r="G37" s="37">
        <v>778.7418252619907</v>
      </c>
      <c r="H37" s="37">
        <v>733.23951646340868</v>
      </c>
      <c r="I37" s="37">
        <v>695.83992566360087</v>
      </c>
      <c r="J37" s="37">
        <v>672.30263275112077</v>
      </c>
      <c r="K37" s="37">
        <v>655.36861129969793</v>
      </c>
    </row>
    <row r="38" spans="2:11">
      <c r="B38" s="36" t="s">
        <v>77</v>
      </c>
      <c r="C38" s="37">
        <v>965.49032335867275</v>
      </c>
      <c r="D38" s="37">
        <v>950.97938623416837</v>
      </c>
      <c r="E38" s="37">
        <v>926.12014566787548</v>
      </c>
      <c r="F38" s="37">
        <v>877.90405326298446</v>
      </c>
      <c r="G38" s="37">
        <v>826.86788375110041</v>
      </c>
      <c r="H38" s="37">
        <v>778.55901276621796</v>
      </c>
      <c r="I38" s="37">
        <v>738.84928257845024</v>
      </c>
      <c r="J38" s="37">
        <v>713.85745785070844</v>
      </c>
      <c r="K38" s="37">
        <v>695.87679549700431</v>
      </c>
    </row>
    <row r="39" spans="2:11">
      <c r="B39" s="36" t="s">
        <v>78</v>
      </c>
      <c r="C39" s="37">
        <v>1121.6056021514364</v>
      </c>
      <c r="D39" s="37">
        <v>1105.739128769344</v>
      </c>
      <c r="E39" s="37">
        <v>1076.660851458289</v>
      </c>
      <c r="F39" s="37">
        <v>1020.4036435440647</v>
      </c>
      <c r="G39" s="37">
        <v>960.99366872735425</v>
      </c>
      <c r="H39" s="37">
        <v>904.82462069019721</v>
      </c>
      <c r="I39" s="37">
        <v>858.6669226019751</v>
      </c>
      <c r="J39" s="37">
        <v>829.61897255149904</v>
      </c>
      <c r="K39" s="37">
        <v>808.72151874945314</v>
      </c>
    </row>
    <row r="40" spans="2:11" ht="6" customHeight="1">
      <c r="B40" s="36"/>
      <c r="C40" s="4"/>
      <c r="D40" s="4"/>
      <c r="E40" s="4"/>
      <c r="F40" s="4"/>
      <c r="G40" s="4"/>
      <c r="H40" s="4"/>
      <c r="I40" s="4"/>
      <c r="J40" s="4"/>
      <c r="K40" s="4"/>
    </row>
    <row r="41" spans="2:11">
      <c r="B41" s="34" t="s">
        <v>91</v>
      </c>
      <c r="C41" s="35">
        <v>70.138909652632449</v>
      </c>
      <c r="D41" s="35">
        <v>69.996306228395056</v>
      </c>
      <c r="E41" s="35">
        <v>68.736261027512498</v>
      </c>
      <c r="F41" s="35">
        <v>55.82197749515624</v>
      </c>
      <c r="G41" s="35">
        <v>43.662620841513402</v>
      </c>
      <c r="H41" s="35">
        <v>37.268480171810502</v>
      </c>
      <c r="I41" s="35">
        <v>33.975173358071686</v>
      </c>
      <c r="J41" s="35">
        <v>32.299861105372386</v>
      </c>
      <c r="K41" s="35">
        <v>31.459790651944804</v>
      </c>
    </row>
    <row r="42" spans="2:11">
      <c r="B42" s="36" t="s">
        <v>18</v>
      </c>
      <c r="C42" s="37">
        <v>66.400867868050469</v>
      </c>
      <c r="D42" s="37">
        <v>66.570315748436698</v>
      </c>
      <c r="E42" s="37">
        <v>65.409619372429091</v>
      </c>
      <c r="F42" s="37">
        <v>62.795166383629542</v>
      </c>
      <c r="G42" s="37">
        <v>60.729403471360712</v>
      </c>
      <c r="H42" s="37">
        <v>59.339792231444456</v>
      </c>
      <c r="I42" s="37">
        <v>58.617291259545922</v>
      </c>
      <c r="J42" s="37">
        <v>58.265721925397415</v>
      </c>
      <c r="K42" s="37">
        <v>58.093327085549376</v>
      </c>
    </row>
    <row r="43" spans="2:11">
      <c r="B43" s="36" t="s">
        <v>19</v>
      </c>
      <c r="C43" s="37">
        <v>75.101001271206755</v>
      </c>
      <c r="D43" s="37">
        <v>74.680573553577361</v>
      </c>
      <c r="E43" s="37">
        <v>73.806839811609464</v>
      </c>
      <c r="F43" s="37">
        <v>72.087759285891863</v>
      </c>
      <c r="G43" s="37">
        <v>70.771866773100683</v>
      </c>
      <c r="H43" s="37">
        <v>69.890445610742589</v>
      </c>
      <c r="I43" s="37">
        <v>69.432710746258266</v>
      </c>
      <c r="J43" s="37">
        <v>69.209573217603491</v>
      </c>
      <c r="K43" s="37">
        <v>69.100431277813527</v>
      </c>
    </row>
    <row r="44" spans="2:11">
      <c r="B44" s="36" t="s">
        <v>20</v>
      </c>
      <c r="C44" s="37">
        <v>111.79798114329598</v>
      </c>
      <c r="D44" s="37">
        <v>111.79798114329651</v>
      </c>
      <c r="E44" s="37">
        <v>111.79798114329682</v>
      </c>
      <c r="F44" s="37">
        <v>111.79798114329682</v>
      </c>
      <c r="G44" s="37">
        <v>111.79798114329644</v>
      </c>
      <c r="H44" s="37">
        <v>111.7979811432965</v>
      </c>
      <c r="I44" s="37">
        <v>111.7979811432962</v>
      </c>
      <c r="J44" s="37">
        <v>111.79798114329699</v>
      </c>
      <c r="K44" s="37">
        <v>111.79798114329664</v>
      </c>
    </row>
    <row r="45" spans="2:11">
      <c r="B45" s="36" t="s">
        <v>116</v>
      </c>
      <c r="C45" s="37">
        <v>0</v>
      </c>
      <c r="D45" s="37">
        <v>0</v>
      </c>
      <c r="E45" s="37">
        <v>0</v>
      </c>
      <c r="F45" s="37">
        <v>0</v>
      </c>
      <c r="G45" s="37">
        <v>0</v>
      </c>
      <c r="H45" s="37">
        <v>0</v>
      </c>
      <c r="I45" s="37">
        <v>0</v>
      </c>
      <c r="J45" s="37">
        <v>0</v>
      </c>
      <c r="K45" s="37">
        <v>0</v>
      </c>
    </row>
    <row r="46" spans="2:11">
      <c r="E46" s="31"/>
    </row>
    <row r="47" spans="2:11">
      <c r="B47" s="34" t="s">
        <v>92</v>
      </c>
      <c r="C47" s="67" t="s">
        <v>86</v>
      </c>
      <c r="D47" s="68"/>
      <c r="E47" s="68"/>
      <c r="F47" s="68"/>
      <c r="G47" s="68"/>
      <c r="H47" s="68"/>
      <c r="I47" s="68"/>
      <c r="J47" s="68"/>
      <c r="K47" s="69"/>
    </row>
    <row r="48" spans="2:11">
      <c r="B48" s="32" t="s">
        <v>87</v>
      </c>
      <c r="C48" s="33">
        <v>2015</v>
      </c>
      <c r="D48" s="33">
        <v>2017</v>
      </c>
      <c r="E48" s="33">
        <v>2020</v>
      </c>
      <c r="F48" s="33">
        <v>2025</v>
      </c>
      <c r="G48" s="33">
        <v>2030</v>
      </c>
      <c r="H48" s="33">
        <v>2035</v>
      </c>
      <c r="I48" s="33">
        <v>2040</v>
      </c>
      <c r="J48" s="33">
        <v>2045</v>
      </c>
      <c r="K48" s="33">
        <v>2050</v>
      </c>
    </row>
    <row r="49" spans="2:11">
      <c r="B49" s="34" t="s">
        <v>26</v>
      </c>
      <c r="C49" s="35">
        <v>36.110683953442368</v>
      </c>
      <c r="D49" s="35">
        <v>34.470386326933209</v>
      </c>
      <c r="E49" s="35">
        <v>32.365504096821098</v>
      </c>
      <c r="F49" s="35">
        <v>29.230262005552628</v>
      </c>
      <c r="G49" s="35">
        <v>28.701227014136798</v>
      </c>
      <c r="H49" s="35">
        <v>29.376488175263773</v>
      </c>
      <c r="I49" s="35">
        <v>32.019000793912461</v>
      </c>
      <c r="J49" s="35">
        <v>34.879979138052605</v>
      </c>
      <c r="K49" s="35">
        <v>37.294202332801184</v>
      </c>
    </row>
    <row r="50" spans="2:11">
      <c r="B50" s="36" t="s">
        <v>51</v>
      </c>
      <c r="C50" s="37">
        <v>34.262344027314164</v>
      </c>
      <c r="D50" s="37">
        <v>32.66365915042774</v>
      </c>
      <c r="E50" s="37">
        <v>30.593264620700946</v>
      </c>
      <c r="F50" s="37">
        <v>27.159509532821119</v>
      </c>
      <c r="G50" s="37">
        <v>24.839734036764238</v>
      </c>
      <c r="H50" s="37">
        <v>23.170308976547901</v>
      </c>
      <c r="I50" s="37">
        <v>21.813545203787239</v>
      </c>
      <c r="J50" s="37">
        <v>20.58485927482241</v>
      </c>
      <c r="K50" s="37">
        <v>19.429739864092934</v>
      </c>
    </row>
    <row r="51" spans="2:11">
      <c r="B51" s="36" t="s">
        <v>6</v>
      </c>
      <c r="C51" s="37">
        <v>40.792090217131332</v>
      </c>
      <c r="D51" s="37">
        <v>39.174010592691594</v>
      </c>
      <c r="E51" s="37">
        <v>37.251643097245235</v>
      </c>
      <c r="F51" s="37">
        <v>33.480127184256908</v>
      </c>
      <c r="G51" s="37">
        <v>30.7422839261564</v>
      </c>
      <c r="H51" s="37">
        <v>28.692807982699293</v>
      </c>
      <c r="I51" s="37">
        <v>26.995891426029871</v>
      </c>
      <c r="J51" s="37">
        <v>25.459191412526032</v>
      </c>
      <c r="K51" s="37">
        <v>24.01842124993896</v>
      </c>
    </row>
    <row r="52" spans="2:11">
      <c r="B52" s="36" t="s">
        <v>7</v>
      </c>
      <c r="C52" s="37">
        <v>52.541155578854777</v>
      </c>
      <c r="D52" s="37">
        <v>50.717506036213976</v>
      </c>
      <c r="E52" s="37">
        <v>48.934187260735655</v>
      </c>
      <c r="F52" s="37">
        <v>44.713571995107209</v>
      </c>
      <c r="G52" s="37">
        <v>41.325368271115124</v>
      </c>
      <c r="H52" s="37">
        <v>38.653212882408276</v>
      </c>
      <c r="I52" s="37">
        <v>36.383502857606842</v>
      </c>
      <c r="J52" s="37">
        <v>34.300280897415256</v>
      </c>
      <c r="K52" s="37">
        <v>32.342612440464492</v>
      </c>
    </row>
    <row r="53" spans="2:11">
      <c r="B53" s="36" t="s">
        <v>8</v>
      </c>
      <c r="C53" s="37">
        <v>30.945409313724348</v>
      </c>
      <c r="D53" s="37">
        <v>28.615059330623588</v>
      </c>
      <c r="E53" s="37">
        <v>25.261170516767425</v>
      </c>
      <c r="F53" s="37">
        <v>21.389316241085329</v>
      </c>
      <c r="G53" s="37">
        <v>19.300771308632164</v>
      </c>
      <c r="H53" s="37">
        <v>17.96814511777038</v>
      </c>
      <c r="I53" s="37">
        <v>16.930265709309793</v>
      </c>
      <c r="J53" s="37">
        <v>15.986172620779797</v>
      </c>
      <c r="K53" s="37">
        <v>15.090800911235497</v>
      </c>
    </row>
    <row r="54" spans="2:11">
      <c r="B54" s="36" t="s">
        <v>9</v>
      </c>
      <c r="C54" s="37">
        <v>39.86311079067152</v>
      </c>
      <c r="D54" s="37">
        <v>37.949101965482676</v>
      </c>
      <c r="E54" s="37">
        <v>35.16428394126816</v>
      </c>
      <c r="F54" s="37">
        <v>30.991706706978682</v>
      </c>
      <c r="G54" s="37">
        <v>28.291609619511856</v>
      </c>
      <c r="H54" s="37">
        <v>26.382204993746559</v>
      </c>
      <c r="I54" s="37">
        <v>24.830824009171355</v>
      </c>
      <c r="J54" s="37">
        <v>23.419528939893461</v>
      </c>
      <c r="K54" s="37">
        <v>22.088440781427703</v>
      </c>
    </row>
    <row r="55" spans="2:11">
      <c r="B55" s="36" t="s">
        <v>10</v>
      </c>
      <c r="C55" s="37">
        <v>52.397380577274937</v>
      </c>
      <c r="D55" s="37">
        <v>49.8793364055092</v>
      </c>
      <c r="E55" s="37">
        <v>46.213315994410515</v>
      </c>
      <c r="F55" s="37">
        <v>40.716948138495951</v>
      </c>
      <c r="G55" s="37">
        <v>37.159183233261579</v>
      </c>
      <c r="H55" s="37">
        <v>34.642791925963927</v>
      </c>
      <c r="I55" s="37">
        <v>32.598050732590181</v>
      </c>
      <c r="J55" s="37">
        <v>30.737888407219707</v>
      </c>
      <c r="K55" s="37">
        <v>28.983430042848404</v>
      </c>
    </row>
    <row r="56" spans="2:11">
      <c r="B56" s="36" t="s">
        <v>112</v>
      </c>
      <c r="C56" s="37">
        <v>0</v>
      </c>
      <c r="D56" s="37">
        <v>0</v>
      </c>
      <c r="E56" s="37">
        <v>0</v>
      </c>
      <c r="F56" s="37">
        <v>92.322931486680602</v>
      </c>
      <c r="G56" s="37">
        <v>91.157196754097583</v>
      </c>
      <c r="H56" s="37">
        <v>79.700908664479769</v>
      </c>
      <c r="I56" s="37">
        <v>78.881289156429105</v>
      </c>
      <c r="J56" s="37">
        <v>78.233247035897719</v>
      </c>
      <c r="K56" s="37">
        <v>77.646143337603959</v>
      </c>
    </row>
    <row r="57" spans="2:11">
      <c r="B57" s="36" t="s">
        <v>113</v>
      </c>
      <c r="C57" s="37">
        <v>0</v>
      </c>
      <c r="D57" s="37">
        <v>0</v>
      </c>
      <c r="E57" s="37">
        <v>0</v>
      </c>
      <c r="F57" s="37">
        <v>41.963315703532885</v>
      </c>
      <c r="G57" s="37">
        <v>40.719222804745158</v>
      </c>
      <c r="H57" s="37">
        <v>34.868957049188211</v>
      </c>
      <c r="I57" s="37">
        <v>34.355996421202306</v>
      </c>
      <c r="J57" s="37">
        <v>34.073747829529154</v>
      </c>
      <c r="K57" s="37">
        <v>33.818040388979519</v>
      </c>
    </row>
    <row r="58" spans="2:11">
      <c r="B58" s="36" t="s">
        <v>114</v>
      </c>
      <c r="C58" s="37">
        <v>0</v>
      </c>
      <c r="D58" s="37">
        <v>0</v>
      </c>
      <c r="E58" s="37">
        <v>0</v>
      </c>
      <c r="F58" s="37">
        <v>24.173380061012512</v>
      </c>
      <c r="G58" s="37">
        <v>23.741398095854269</v>
      </c>
      <c r="H58" s="37">
        <v>23.249740914718071</v>
      </c>
      <c r="I58" s="37">
        <v>22.743684404848135</v>
      </c>
      <c r="J58" s="37">
        <v>22.180885758751948</v>
      </c>
      <c r="K58" s="37">
        <v>21.377717889655177</v>
      </c>
    </row>
    <row r="59" spans="2:11" ht="6" customHeight="1">
      <c r="B59" s="36"/>
      <c r="C59" s="38"/>
      <c r="D59" s="38"/>
      <c r="E59" s="38"/>
      <c r="F59" s="38"/>
      <c r="G59" s="38"/>
      <c r="H59" s="38"/>
      <c r="I59" s="38"/>
      <c r="J59" s="38"/>
      <c r="K59" s="38"/>
    </row>
    <row r="60" spans="2:11">
      <c r="B60" s="34" t="s">
        <v>27</v>
      </c>
      <c r="C60" s="35">
        <v>46.475448870241848</v>
      </c>
      <c r="D60" s="35">
        <v>45.782033290020522</v>
      </c>
      <c r="E60" s="35">
        <v>45.019143601704108</v>
      </c>
      <c r="F60" s="35">
        <v>43.535843998404133</v>
      </c>
      <c r="G60" s="35">
        <v>41.908000121461711</v>
      </c>
      <c r="H60" s="35">
        <v>40.156018633604383</v>
      </c>
      <c r="I60" s="35">
        <v>39.353309783909033</v>
      </c>
      <c r="J60" s="35">
        <v>39.178193088886722</v>
      </c>
      <c r="K60" s="35">
        <v>39.51290255622267</v>
      </c>
    </row>
    <row r="61" spans="2:11">
      <c r="B61" s="36" t="s">
        <v>88</v>
      </c>
      <c r="C61" s="37">
        <v>31.708225620066578</v>
      </c>
      <c r="D61" s="37">
        <v>31.351307549765551</v>
      </c>
      <c r="E61" s="37">
        <v>30.651917615525669</v>
      </c>
      <c r="F61" s="37">
        <v>29.359253183627278</v>
      </c>
      <c r="G61" s="37">
        <v>27.902052726175977</v>
      </c>
      <c r="H61" s="37">
        <v>26.40423500224156</v>
      </c>
      <c r="I61" s="37">
        <v>24.958373760886882</v>
      </c>
      <c r="J61" s="37">
        <v>23.576052113044966</v>
      </c>
      <c r="K61" s="37">
        <v>22.272040984743555</v>
      </c>
    </row>
    <row r="62" spans="2:11">
      <c r="B62" s="36" t="s">
        <v>59</v>
      </c>
      <c r="C62" s="37">
        <v>39.564195538910099</v>
      </c>
      <c r="D62" s="37">
        <v>38.280441998150252</v>
      </c>
      <c r="E62" s="37">
        <v>36.40823881706401</v>
      </c>
      <c r="F62" s="37">
        <v>34.120126644583735</v>
      </c>
      <c r="G62" s="37">
        <v>32.168693332022997</v>
      </c>
      <c r="H62" s="37">
        <v>30.356903684768163</v>
      </c>
      <c r="I62" s="37">
        <v>28.668570297984349</v>
      </c>
      <c r="J62" s="37">
        <v>27.071046625865215</v>
      </c>
      <c r="K62" s="37">
        <v>25.557275076349008</v>
      </c>
    </row>
    <row r="63" spans="2:11">
      <c r="B63" s="36" t="s">
        <v>61</v>
      </c>
      <c r="C63" s="37">
        <v>53.429290012427394</v>
      </c>
      <c r="D63" s="37">
        <v>53.084022349516893</v>
      </c>
      <c r="E63" s="37">
        <v>52.016701332452577</v>
      </c>
      <c r="F63" s="37">
        <v>49.806950539699614</v>
      </c>
      <c r="G63" s="37">
        <v>47.267046426776986</v>
      </c>
      <c r="H63" s="37">
        <v>44.672729951048964</v>
      </c>
      <c r="I63" s="37">
        <v>42.193434167797605</v>
      </c>
      <c r="J63" s="37">
        <v>39.832558276189744</v>
      </c>
      <c r="K63" s="37">
        <v>37.592229417556226</v>
      </c>
    </row>
    <row r="64" spans="2:11">
      <c r="B64" s="36" t="s">
        <v>89</v>
      </c>
      <c r="C64" s="37">
        <v>32.160475083847551</v>
      </c>
      <c r="D64" s="37">
        <v>31.963955358919446</v>
      </c>
      <c r="E64" s="37">
        <v>31.599492381803714</v>
      </c>
      <c r="F64" s="37">
        <v>30.586908314538316</v>
      </c>
      <c r="G64" s="37">
        <v>29.127595485316547</v>
      </c>
      <c r="H64" s="37">
        <v>27.552176079170916</v>
      </c>
      <c r="I64" s="37">
        <v>26.021021559791475</v>
      </c>
      <c r="J64" s="37">
        <v>24.560236411805288</v>
      </c>
      <c r="K64" s="37">
        <v>23.177462760542205</v>
      </c>
    </row>
    <row r="65" spans="2:11">
      <c r="B65" s="36" t="s">
        <v>64</v>
      </c>
      <c r="C65" s="37">
        <v>42.300802067665529</v>
      </c>
      <c r="D65" s="37">
        <v>41.742712685623921</v>
      </c>
      <c r="E65" s="37">
        <v>41.151952674441105</v>
      </c>
      <c r="F65" s="37">
        <v>39.738432181513538</v>
      </c>
      <c r="G65" s="37">
        <v>37.793412821302013</v>
      </c>
      <c r="H65" s="37">
        <v>35.702417772713517</v>
      </c>
      <c r="I65" s="37">
        <v>33.690168728440909</v>
      </c>
      <c r="J65" s="37">
        <v>31.781372875367612</v>
      </c>
      <c r="K65" s="37">
        <v>29.981077425929342</v>
      </c>
    </row>
    <row r="66" spans="2:11">
      <c r="B66" s="36" t="s">
        <v>65</v>
      </c>
      <c r="C66" s="37">
        <v>54.408113494562436</v>
      </c>
      <c r="D66" s="37">
        <v>53.479550162507287</v>
      </c>
      <c r="E66" s="37">
        <v>52.514597132301347</v>
      </c>
      <c r="F66" s="37">
        <v>50.713993296019446</v>
      </c>
      <c r="G66" s="37">
        <v>48.261397209303041</v>
      </c>
      <c r="H66" s="37">
        <v>45.609777720442032</v>
      </c>
      <c r="I66" s="37">
        <v>43.050210202480805</v>
      </c>
      <c r="J66" s="37">
        <v>40.61477499380878</v>
      </c>
      <c r="K66" s="37">
        <v>38.31223558064805</v>
      </c>
    </row>
    <row r="67" spans="2:11">
      <c r="B67" s="36" t="s">
        <v>115</v>
      </c>
      <c r="C67" s="37">
        <v>0</v>
      </c>
      <c r="D67" s="37">
        <v>0</v>
      </c>
      <c r="E67" s="37">
        <v>0</v>
      </c>
      <c r="F67" s="37">
        <v>95.051422990010323</v>
      </c>
      <c r="G67" s="37">
        <v>93.851236390899402</v>
      </c>
      <c r="H67" s="37">
        <v>82.056371696218577</v>
      </c>
      <c r="I67" s="37">
        <v>81.212529334455866</v>
      </c>
      <c r="J67" s="37">
        <v>80.545335120385346</v>
      </c>
      <c r="K67" s="37">
        <v>79.940880289208664</v>
      </c>
    </row>
    <row r="68" spans="2:11" ht="6" customHeight="1">
      <c r="B68" s="36"/>
      <c r="C68" s="4"/>
      <c r="D68" s="4"/>
      <c r="E68" s="4"/>
      <c r="F68" s="4"/>
      <c r="G68" s="4"/>
      <c r="H68" s="4"/>
      <c r="I68" s="4"/>
      <c r="J68" s="4"/>
      <c r="K68" s="4"/>
    </row>
    <row r="69" spans="2:11">
      <c r="B69" s="34" t="s">
        <v>29</v>
      </c>
      <c r="C69" s="35">
        <v>183.56790197267472</v>
      </c>
      <c r="D69" s="35">
        <v>184.1005740075874</v>
      </c>
      <c r="E69" s="35">
        <v>184.56598606779716</v>
      </c>
      <c r="F69" s="35">
        <v>184.86100051774355</v>
      </c>
      <c r="G69" s="35">
        <v>184.94898372404458</v>
      </c>
      <c r="H69" s="35">
        <v>184.97311342975379</v>
      </c>
      <c r="I69" s="35">
        <v>184.98016488127655</v>
      </c>
      <c r="J69" s="35">
        <v>184.98244099358325</v>
      </c>
      <c r="K69" s="35">
        <v>184.98312372072709</v>
      </c>
    </row>
    <row r="70" spans="2:11">
      <c r="B70" s="36" t="s">
        <v>79</v>
      </c>
      <c r="C70" s="37">
        <v>183.56790197267475</v>
      </c>
      <c r="D70" s="37">
        <v>184.1005740075874</v>
      </c>
      <c r="E70" s="37">
        <v>184.56598606779716</v>
      </c>
      <c r="F70" s="37">
        <v>184.86100051774355</v>
      </c>
      <c r="G70" s="37">
        <v>184.94898372404458</v>
      </c>
      <c r="H70" s="37">
        <v>184.97311342975377</v>
      </c>
      <c r="I70" s="37">
        <v>184.98016488127655</v>
      </c>
      <c r="J70" s="37">
        <v>184.98244099358325</v>
      </c>
      <c r="K70" s="37">
        <v>184.98312372072706</v>
      </c>
    </row>
    <row r="71" spans="2:11" ht="6" customHeight="1">
      <c r="B71" s="36"/>
      <c r="C71" s="4"/>
      <c r="D71" s="4"/>
      <c r="E71" s="4"/>
      <c r="F71" s="4"/>
      <c r="G71" s="4"/>
      <c r="H71" s="4"/>
      <c r="I71" s="4"/>
      <c r="J71" s="4"/>
      <c r="K71" s="4"/>
    </row>
    <row r="72" spans="2:11">
      <c r="B72" s="34" t="s">
        <v>90</v>
      </c>
      <c r="C72" s="35">
        <v>164.83041304858156</v>
      </c>
      <c r="D72" s="35">
        <v>162.41675115200442</v>
      </c>
      <c r="E72" s="35">
        <v>158.46087159740898</v>
      </c>
      <c r="F72" s="35">
        <v>151.11010968269477</v>
      </c>
      <c r="G72" s="35">
        <v>143.34660038465231</v>
      </c>
      <c r="H72" s="35">
        <v>135.9563476076143</v>
      </c>
      <c r="I72" s="35">
        <v>129.78192309286104</v>
      </c>
      <c r="J72" s="35">
        <v>125.71409106552325</v>
      </c>
      <c r="K72" s="35">
        <v>122.6577615231688</v>
      </c>
    </row>
    <row r="73" spans="2:11">
      <c r="B73" s="36" t="s">
        <v>66</v>
      </c>
      <c r="C73" s="37">
        <v>76.683465786967986</v>
      </c>
      <c r="D73" s="37">
        <v>75.720632595443149</v>
      </c>
      <c r="E73" s="37">
        <v>74.286882236966051</v>
      </c>
      <c r="F73" s="37">
        <v>71.831379193621373</v>
      </c>
      <c r="G73" s="37">
        <v>69.28340205531552</v>
      </c>
      <c r="H73" s="37">
        <v>66.836285243105351</v>
      </c>
      <c r="I73" s="37">
        <v>64.672692289463797</v>
      </c>
      <c r="J73" s="37">
        <v>63.01396142522109</v>
      </c>
      <c r="K73" s="37">
        <v>61.607675201072645</v>
      </c>
    </row>
    <row r="74" spans="2:11">
      <c r="B74" s="36" t="s">
        <v>68</v>
      </c>
      <c r="C74" s="37">
        <v>116.02764858842002</v>
      </c>
      <c r="D74" s="37">
        <v>114.5962206810585</v>
      </c>
      <c r="E74" s="37">
        <v>112.50732346675706</v>
      </c>
      <c r="F74" s="37">
        <v>108.83955520572464</v>
      </c>
      <c r="G74" s="37">
        <v>104.99302097410693</v>
      </c>
      <c r="H74" s="37">
        <v>101.2880745292062</v>
      </c>
      <c r="I74" s="37">
        <v>98.01021929519446</v>
      </c>
      <c r="J74" s="37">
        <v>95.496734399743474</v>
      </c>
      <c r="K74" s="37">
        <v>93.365599863235772</v>
      </c>
    </row>
    <row r="75" spans="2:11">
      <c r="B75" s="36" t="s">
        <v>70</v>
      </c>
      <c r="C75" s="37">
        <v>126.50874536747449</v>
      </c>
      <c r="D75" s="37">
        <v>124.43676448961212</v>
      </c>
      <c r="E75" s="37">
        <v>121.86208483610291</v>
      </c>
      <c r="F75" s="37">
        <v>117.38346579948343</v>
      </c>
      <c r="G75" s="37">
        <v>112.76028634839143</v>
      </c>
      <c r="H75" s="37">
        <v>108.34159417993375</v>
      </c>
      <c r="I75" s="37">
        <v>104.49759114916836</v>
      </c>
      <c r="J75" s="37">
        <v>101.67700535730343</v>
      </c>
      <c r="K75" s="37">
        <v>99.36052639614509</v>
      </c>
    </row>
    <row r="76" spans="2:11">
      <c r="B76" s="36" t="s">
        <v>72</v>
      </c>
      <c r="C76" s="37">
        <v>153.63089932233842</v>
      </c>
      <c r="D76" s="37">
        <v>150.91304205813171</v>
      </c>
      <c r="E76" s="37">
        <v>147.64176504910336</v>
      </c>
      <c r="F76" s="37">
        <v>142.12981767084187</v>
      </c>
      <c r="G76" s="37">
        <v>136.50870882348579</v>
      </c>
      <c r="H76" s="37">
        <v>131.15325634115584</v>
      </c>
      <c r="I76" s="37">
        <v>126.49827338567137</v>
      </c>
      <c r="J76" s="37">
        <v>123.08341174178845</v>
      </c>
      <c r="K76" s="37">
        <v>120.27912891903907</v>
      </c>
    </row>
    <row r="77" spans="2:11">
      <c r="B77" s="36" t="s">
        <v>74</v>
      </c>
      <c r="C77" s="37">
        <v>195.08382261753351</v>
      </c>
      <c r="D77" s="37">
        <v>192.50318470689908</v>
      </c>
      <c r="E77" s="37">
        <v>188.68009889139881</v>
      </c>
      <c r="F77" s="37">
        <v>181.81808918322886</v>
      </c>
      <c r="G77" s="37">
        <v>174.66678762365396</v>
      </c>
      <c r="H77" s="37">
        <v>167.82513674834266</v>
      </c>
      <c r="I77" s="37">
        <v>161.87141252184514</v>
      </c>
      <c r="J77" s="37">
        <v>157.50212288646927</v>
      </c>
      <c r="K77" s="37">
        <v>153.91373595410141</v>
      </c>
    </row>
    <row r="78" spans="2:11">
      <c r="B78" s="36" t="s">
        <v>76</v>
      </c>
      <c r="C78" s="37">
        <v>194.20640752205077</v>
      </c>
      <c r="D78" s="37">
        <v>191.20663051402764</v>
      </c>
      <c r="E78" s="37">
        <v>186.17448327413246</v>
      </c>
      <c r="F78" s="37">
        <v>176.46393843155204</v>
      </c>
      <c r="G78" s="37">
        <v>166.20127545859941</v>
      </c>
      <c r="H78" s="37">
        <v>156.49004445326446</v>
      </c>
      <c r="I78" s="37">
        <v>148.50811836310413</v>
      </c>
      <c r="J78" s="37">
        <v>143.48472296299093</v>
      </c>
      <c r="K78" s="37">
        <v>139.87061637134497</v>
      </c>
    </row>
    <row r="79" spans="2:11">
      <c r="B79" s="36" t="s">
        <v>77</v>
      </c>
      <c r="C79" s="37">
        <v>206.05766632755572</v>
      </c>
      <c r="D79" s="37">
        <v>202.96070122313131</v>
      </c>
      <c r="E79" s="37">
        <v>197.65517202844597</v>
      </c>
      <c r="F79" s="37">
        <v>187.36475767626118</v>
      </c>
      <c r="G79" s="37">
        <v>176.47247451869129</v>
      </c>
      <c r="H79" s="37">
        <v>166.16225910044122</v>
      </c>
      <c r="I79" s="37">
        <v>157.68729655030018</v>
      </c>
      <c r="J79" s="37">
        <v>152.35347087015126</v>
      </c>
      <c r="K79" s="37">
        <v>148.51598722687748</v>
      </c>
    </row>
    <row r="80" spans="2:11">
      <c r="B80" s="36" t="s">
        <v>78</v>
      </c>
      <c r="C80" s="37">
        <v>239.37622918399794</v>
      </c>
      <c r="D80" s="37">
        <v>235.98996171050436</v>
      </c>
      <c r="E80" s="37">
        <v>229.78399380116511</v>
      </c>
      <c r="F80" s="37">
        <v>217.77742191074677</v>
      </c>
      <c r="G80" s="37">
        <v>205.09797762100587</v>
      </c>
      <c r="H80" s="37">
        <v>193.11022106005558</v>
      </c>
      <c r="I80" s="37">
        <v>183.25911502511957</v>
      </c>
      <c r="J80" s="37">
        <v>177.05961964521933</v>
      </c>
      <c r="K80" s="37">
        <v>172.59962614921221</v>
      </c>
    </row>
    <row r="81" spans="2:11" ht="6" customHeight="1">
      <c r="B81" s="36"/>
      <c r="C81" s="4"/>
      <c r="D81" s="4"/>
      <c r="E81" s="4"/>
      <c r="F81" s="4"/>
      <c r="G81" s="4"/>
      <c r="H81" s="4"/>
      <c r="I81" s="4"/>
      <c r="J81" s="4"/>
      <c r="K81" s="4"/>
    </row>
    <row r="82" spans="2:11">
      <c r="B82" s="34" t="s">
        <v>91</v>
      </c>
      <c r="C82" s="35">
        <v>13.244315386534321</v>
      </c>
      <c r="D82" s="35">
        <v>13.217387612276728</v>
      </c>
      <c r="E82" s="35">
        <v>12.979453545088798</v>
      </c>
      <c r="F82" s="35">
        <v>10.800149024215314</v>
      </c>
      <c r="G82" s="35">
        <v>8.766774259386974</v>
      </c>
      <c r="H82" s="35">
        <v>7.6178456894753053</v>
      </c>
      <c r="I82" s="35">
        <v>7.0550131753388605</v>
      </c>
      <c r="J82" s="35">
        <v>6.7668651836896165</v>
      </c>
      <c r="K82" s="35">
        <v>6.6200362282150733</v>
      </c>
    </row>
    <row r="83" spans="2:11">
      <c r="B83" s="36" t="s">
        <v>18</v>
      </c>
      <c r="C83" s="37">
        <v>12.538461751679746</v>
      </c>
      <c r="D83" s="37">
        <v>12.570458558880336</v>
      </c>
      <c r="E83" s="37">
        <v>12.351284509155496</v>
      </c>
      <c r="F83" s="37">
        <v>11.857597907547071</v>
      </c>
      <c r="G83" s="37">
        <v>11.46752033634737</v>
      </c>
      <c r="H83" s="37">
        <v>11.205120341575951</v>
      </c>
      <c r="I83" s="37">
        <v>11.06869063677596</v>
      </c>
      <c r="J83" s="37">
        <v>11.002303874210684</v>
      </c>
      <c r="K83" s="37">
        <v>10.969750593281931</v>
      </c>
    </row>
    <row r="84" spans="2:11">
      <c r="B84" s="36" t="s">
        <v>19</v>
      </c>
      <c r="C84" s="37">
        <v>14.181306091105533</v>
      </c>
      <c r="D84" s="37">
        <v>14.101916814638281</v>
      </c>
      <c r="E84" s="37">
        <v>13.936929858043278</v>
      </c>
      <c r="F84" s="37">
        <v>13.612316248133839</v>
      </c>
      <c r="G84" s="37">
        <v>13.363836544920611</v>
      </c>
      <c r="H84" s="37">
        <v>13.197397974368949</v>
      </c>
      <c r="I84" s="37">
        <v>13.110963997298771</v>
      </c>
      <c r="J84" s="37">
        <v>13.068828985238961</v>
      </c>
      <c r="K84" s="37">
        <v>13.048219735970109</v>
      </c>
    </row>
    <row r="85" spans="2:11">
      <c r="B85" s="36" t="s">
        <v>20</v>
      </c>
      <c r="C85" s="37">
        <v>21.110788992484085</v>
      </c>
      <c r="D85" s="37">
        <v>21.110788992484185</v>
      </c>
      <c r="E85" s="37">
        <v>21.110788992484245</v>
      </c>
      <c r="F85" s="37">
        <v>21.110788992484245</v>
      </c>
      <c r="G85" s="37">
        <v>21.110788992484171</v>
      </c>
      <c r="H85" s="37">
        <v>21.110788992484181</v>
      </c>
      <c r="I85" s="37">
        <v>21.110788992484128</v>
      </c>
      <c r="J85" s="37">
        <v>21.110788992484277</v>
      </c>
      <c r="K85" s="37">
        <v>21.11078899248421</v>
      </c>
    </row>
    <row r="86" spans="2:11">
      <c r="B86" s="36" t="s">
        <v>116</v>
      </c>
      <c r="C86" s="37">
        <v>0</v>
      </c>
      <c r="D86" s="37">
        <v>0</v>
      </c>
      <c r="E86" s="37">
        <v>0</v>
      </c>
      <c r="F86" s="37">
        <v>1.6403789346717066</v>
      </c>
      <c r="G86" s="37">
        <v>1.6196663482324367</v>
      </c>
      <c r="H86" s="37">
        <v>1.4161128718737508</v>
      </c>
      <c r="I86" s="37">
        <v>1.4015500048394993</v>
      </c>
      <c r="J86" s="37">
        <v>1.3900356971135515</v>
      </c>
      <c r="K86" s="37">
        <v>1.3796041334311517</v>
      </c>
    </row>
    <row r="88" spans="2:11">
      <c r="B88" s="34" t="s">
        <v>93</v>
      </c>
      <c r="C88" s="67" t="s">
        <v>86</v>
      </c>
      <c r="D88" s="68"/>
      <c r="E88" s="68"/>
      <c r="F88" s="68"/>
      <c r="G88" s="68"/>
      <c r="H88" s="68"/>
      <c r="I88" s="68"/>
      <c r="J88" s="68"/>
      <c r="K88" s="69"/>
    </row>
    <row r="89" spans="2:11">
      <c r="B89" s="32" t="s">
        <v>87</v>
      </c>
      <c r="C89" s="33">
        <v>2015</v>
      </c>
      <c r="D89" s="33">
        <v>2017</v>
      </c>
      <c r="E89" s="33">
        <v>2020</v>
      </c>
      <c r="F89" s="33">
        <v>2025</v>
      </c>
      <c r="G89" s="33">
        <v>2030</v>
      </c>
      <c r="H89" s="33">
        <v>2035</v>
      </c>
      <c r="I89" s="33">
        <v>2040</v>
      </c>
      <c r="J89" s="33">
        <v>2045</v>
      </c>
      <c r="K89" s="33">
        <v>2050</v>
      </c>
    </row>
    <row r="90" spans="2:11">
      <c r="B90" s="34" t="s">
        <v>26</v>
      </c>
      <c r="C90" s="35">
        <f t="shared" ref="C90:K90" si="0">C8+C49</f>
        <v>225.75146494946608</v>
      </c>
      <c r="D90" s="35">
        <f t="shared" si="0"/>
        <v>215.52412080944583</v>
      </c>
      <c r="E90" s="35">
        <f t="shared" si="0"/>
        <v>202.41267456928014</v>
      </c>
      <c r="F90" s="35">
        <f t="shared" si="0"/>
        <v>179.73571553674924</v>
      </c>
      <c r="G90" s="35">
        <f t="shared" si="0"/>
        <v>163.63716235562046</v>
      </c>
      <c r="H90" s="35">
        <f t="shared" si="0"/>
        <v>151.12960899212715</v>
      </c>
      <c r="I90" s="35">
        <f t="shared" si="0"/>
        <v>141.35091589461445</v>
      </c>
      <c r="J90" s="35">
        <f t="shared" si="0"/>
        <v>133.41565579655236</v>
      </c>
      <c r="K90" s="35">
        <f t="shared" si="0"/>
        <v>126.65523125150634</v>
      </c>
    </row>
    <row r="91" spans="2:11">
      <c r="B91" s="36" t="s">
        <v>51</v>
      </c>
      <c r="C91" s="37">
        <f t="shared" ref="C91:K91" si="1">C9+C50</f>
        <v>215.70799690435814</v>
      </c>
      <c r="D91" s="37">
        <f t="shared" si="1"/>
        <v>205.64303718649575</v>
      </c>
      <c r="E91" s="37">
        <f t="shared" si="1"/>
        <v>192.6082997951172</v>
      </c>
      <c r="F91" s="37">
        <f t="shared" si="1"/>
        <v>170.99015156578926</v>
      </c>
      <c r="G91" s="37">
        <f t="shared" si="1"/>
        <v>156.38536780892412</v>
      </c>
      <c r="H91" s="37">
        <f t="shared" si="1"/>
        <v>145.87504383826632</v>
      </c>
      <c r="I91" s="37">
        <f t="shared" si="1"/>
        <v>137.3331648745478</v>
      </c>
      <c r="J91" s="37">
        <f t="shared" si="1"/>
        <v>129.59763515275515</v>
      </c>
      <c r="K91" s="37">
        <f t="shared" si="1"/>
        <v>122.32526365140198</v>
      </c>
    </row>
    <row r="92" spans="2:11">
      <c r="B92" s="36" t="s">
        <v>6</v>
      </c>
      <c r="C92" s="37">
        <f t="shared" ref="C92:K92" si="2">C10+C51</f>
        <v>256.81780742334792</v>
      </c>
      <c r="D92" s="37">
        <f t="shared" si="2"/>
        <v>246.63074274553716</v>
      </c>
      <c r="E92" s="37">
        <f t="shared" si="2"/>
        <v>234.52795020378335</v>
      </c>
      <c r="F92" s="37">
        <f t="shared" si="2"/>
        <v>210.78333593468781</v>
      </c>
      <c r="G92" s="37">
        <f t="shared" si="2"/>
        <v>193.54649176044941</v>
      </c>
      <c r="H92" s="37">
        <f t="shared" si="2"/>
        <v>180.64345307417722</v>
      </c>
      <c r="I92" s="37">
        <f t="shared" si="2"/>
        <v>169.9600488371176</v>
      </c>
      <c r="J92" s="37">
        <f t="shared" si="2"/>
        <v>160.28533185069202</v>
      </c>
      <c r="K92" s="37">
        <f t="shared" si="2"/>
        <v>151.21456758764384</v>
      </c>
    </row>
    <row r="93" spans="2:11">
      <c r="B93" s="36" t="s">
        <v>7</v>
      </c>
      <c r="C93" s="37">
        <f t="shared" ref="C93:K93" si="3">C11+C52</f>
        <v>330.78727526405748</v>
      </c>
      <c r="D93" s="37">
        <f t="shared" si="3"/>
        <v>319.30598870686822</v>
      </c>
      <c r="E93" s="37">
        <f t="shared" si="3"/>
        <v>308.07861557111033</v>
      </c>
      <c r="F93" s="37">
        <f t="shared" si="3"/>
        <v>281.50657298328053</v>
      </c>
      <c r="G93" s="37">
        <f t="shared" si="3"/>
        <v>260.17520587589377</v>
      </c>
      <c r="H93" s="37">
        <f t="shared" si="3"/>
        <v>243.35191772445768</v>
      </c>
      <c r="I93" s="37">
        <f t="shared" si="3"/>
        <v>229.06233489225713</v>
      </c>
      <c r="J93" s="37">
        <f t="shared" si="3"/>
        <v>215.94683888936081</v>
      </c>
      <c r="K93" s="37">
        <f t="shared" si="3"/>
        <v>203.62179944912151</v>
      </c>
    </row>
    <row r="94" spans="2:11">
      <c r="B94" s="36" t="s">
        <v>8</v>
      </c>
      <c r="C94" s="37">
        <f t="shared" ref="C94:K94" si="4">C12+C53</f>
        <v>175.94119509186669</v>
      </c>
      <c r="D94" s="37">
        <f t="shared" si="4"/>
        <v>162.6919096533567</v>
      </c>
      <c r="E94" s="37">
        <f t="shared" si="4"/>
        <v>143.62325878715563</v>
      </c>
      <c r="F94" s="37">
        <f t="shared" si="4"/>
        <v>121.60969737069894</v>
      </c>
      <c r="G94" s="37">
        <f t="shared" si="4"/>
        <v>109.73520291197151</v>
      </c>
      <c r="H94" s="37">
        <f t="shared" si="4"/>
        <v>102.15851060669445</v>
      </c>
      <c r="I94" s="37">
        <f t="shared" si="4"/>
        <v>96.257611328402831</v>
      </c>
      <c r="J94" s="37">
        <f t="shared" si="4"/>
        <v>90.889937416257439</v>
      </c>
      <c r="K94" s="37">
        <f t="shared" si="4"/>
        <v>85.799270589665952</v>
      </c>
    </row>
    <row r="95" spans="2:11">
      <c r="B95" s="36" t="s">
        <v>9</v>
      </c>
      <c r="C95" s="37">
        <f t="shared" ref="C95:K95" si="5">C13+C54</f>
        <v>226.64309531300029</v>
      </c>
      <c r="D95" s="37">
        <f t="shared" si="5"/>
        <v>215.76093192953664</v>
      </c>
      <c r="E95" s="37">
        <f t="shared" si="5"/>
        <v>199.92775272268182</v>
      </c>
      <c r="F95" s="37">
        <f t="shared" si="5"/>
        <v>176.20442052269635</v>
      </c>
      <c r="G95" s="37">
        <f t="shared" si="5"/>
        <v>160.85292513231894</v>
      </c>
      <c r="H95" s="37">
        <f t="shared" si="5"/>
        <v>149.99693908394266</v>
      </c>
      <c r="I95" s="37">
        <f t="shared" si="5"/>
        <v>141.17650883201824</v>
      </c>
      <c r="J95" s="37">
        <f t="shared" si="5"/>
        <v>133.15254189725587</v>
      </c>
      <c r="K95" s="37">
        <f t="shared" si="5"/>
        <v>125.58459412836879</v>
      </c>
    </row>
    <row r="96" spans="2:11">
      <c r="B96" s="36" t="s">
        <v>10</v>
      </c>
      <c r="C96" s="37">
        <f t="shared" ref="C96:K96" si="6">C14+C55</f>
        <v>297.90711976010397</v>
      </c>
      <c r="D96" s="37">
        <f t="shared" si="6"/>
        <v>283.59069251937296</v>
      </c>
      <c r="E96" s="37">
        <f t="shared" si="6"/>
        <v>262.74740666004459</v>
      </c>
      <c r="F96" s="37">
        <f t="shared" si="6"/>
        <v>231.49761708931024</v>
      </c>
      <c r="G96" s="37">
        <f t="shared" si="6"/>
        <v>211.26982165326075</v>
      </c>
      <c r="H96" s="37">
        <f t="shared" si="6"/>
        <v>196.96279183063763</v>
      </c>
      <c r="I96" s="37">
        <f t="shared" si="6"/>
        <v>185.33734504566991</v>
      </c>
      <c r="J96" s="37">
        <f t="shared" si="6"/>
        <v>174.76132779953841</v>
      </c>
      <c r="K96" s="37">
        <f t="shared" si="6"/>
        <v>164.78629408009402</v>
      </c>
    </row>
    <row r="97" spans="2:11">
      <c r="B97" s="36" t="s">
        <v>112</v>
      </c>
      <c r="C97" s="37">
        <f t="shared" ref="C97:K97" si="7">C15+C56</f>
        <v>0</v>
      </c>
      <c r="D97" s="37">
        <f t="shared" si="7"/>
        <v>0</v>
      </c>
      <c r="E97" s="37">
        <f t="shared" si="7"/>
        <v>0</v>
      </c>
      <c r="F97" s="37">
        <f t="shared" si="7"/>
        <v>92.322931486680602</v>
      </c>
      <c r="G97" s="37">
        <f t="shared" si="7"/>
        <v>91.157196754097583</v>
      </c>
      <c r="H97" s="37">
        <f t="shared" si="7"/>
        <v>79.700908664479769</v>
      </c>
      <c r="I97" s="37">
        <f t="shared" si="7"/>
        <v>78.881289156429105</v>
      </c>
      <c r="J97" s="37">
        <f t="shared" si="7"/>
        <v>78.233247035897719</v>
      </c>
      <c r="K97" s="37">
        <f t="shared" si="7"/>
        <v>77.646143337603959</v>
      </c>
    </row>
    <row r="98" spans="2:11">
      <c r="B98" s="36" t="s">
        <v>113</v>
      </c>
      <c r="C98" s="37">
        <f>C16+C57</f>
        <v>0</v>
      </c>
      <c r="D98" s="37">
        <f t="shared" ref="D98:K98" si="8">D16+D57</f>
        <v>0</v>
      </c>
      <c r="E98" s="37">
        <f t="shared" si="8"/>
        <v>0</v>
      </c>
      <c r="F98" s="37">
        <f t="shared" si="8"/>
        <v>41.963315703532885</v>
      </c>
      <c r="G98" s="37">
        <f t="shared" si="8"/>
        <v>40.719222804745158</v>
      </c>
      <c r="H98" s="37">
        <f t="shared" si="8"/>
        <v>34.868957049188211</v>
      </c>
      <c r="I98" s="37">
        <f t="shared" si="8"/>
        <v>34.355996421202306</v>
      </c>
      <c r="J98" s="37">
        <f t="shared" si="8"/>
        <v>34.073747829529154</v>
      </c>
      <c r="K98" s="37">
        <f t="shared" si="8"/>
        <v>33.818040388979519</v>
      </c>
    </row>
    <row r="99" spans="2:11">
      <c r="B99" s="36" t="s">
        <v>114</v>
      </c>
      <c r="C99" s="37">
        <f>C17+C58</f>
        <v>0</v>
      </c>
      <c r="D99" s="37">
        <f t="shared" ref="D99:K99" si="9">D17+D58</f>
        <v>0</v>
      </c>
      <c r="E99" s="37">
        <f t="shared" si="9"/>
        <v>0</v>
      </c>
      <c r="F99" s="37">
        <f t="shared" si="9"/>
        <v>152.1901533418675</v>
      </c>
      <c r="G99" s="37">
        <f t="shared" si="9"/>
        <v>149.47049223727967</v>
      </c>
      <c r="H99" s="37">
        <f t="shared" si="9"/>
        <v>146.37512942083066</v>
      </c>
      <c r="I99" s="37">
        <f t="shared" si="9"/>
        <v>143.18911167559315</v>
      </c>
      <c r="J99" s="37">
        <f t="shared" si="9"/>
        <v>139.64585822763547</v>
      </c>
      <c r="K99" s="37">
        <f t="shared" si="9"/>
        <v>134.58929431937835</v>
      </c>
    </row>
    <row r="100" spans="2:11" ht="6" customHeight="1">
      <c r="B100" s="36"/>
      <c r="C100" s="38"/>
      <c r="D100" s="38"/>
      <c r="E100" s="38"/>
      <c r="F100" s="38"/>
      <c r="G100" s="38"/>
      <c r="H100" s="38"/>
      <c r="I100" s="38"/>
      <c r="J100" s="38"/>
      <c r="K100" s="38"/>
    </row>
    <row r="101" spans="2:11">
      <c r="B101" s="34" t="s">
        <v>27</v>
      </c>
      <c r="C101" s="35">
        <f t="shared" ref="C101:K101" si="10">C19+C60</f>
        <v>266.67056984685507</v>
      </c>
      <c r="D101" s="35">
        <f t="shared" si="10"/>
        <v>262.60942110213779</v>
      </c>
      <c r="E101" s="35">
        <f t="shared" si="10"/>
        <v>258.10571726663181</v>
      </c>
      <c r="F101" s="35">
        <f t="shared" si="10"/>
        <v>248.5404734111832</v>
      </c>
      <c r="G101" s="35">
        <f t="shared" si="10"/>
        <v>234.90822650960587</v>
      </c>
      <c r="H101" s="35">
        <f t="shared" si="10"/>
        <v>219.70886784527463</v>
      </c>
      <c r="I101" s="35">
        <f t="shared" si="10"/>
        <v>203.50641959728489</v>
      </c>
      <c r="J101" s="35">
        <f t="shared" si="10"/>
        <v>187.50751161377045</v>
      </c>
      <c r="K101" s="35">
        <f t="shared" si="10"/>
        <v>172.34131443047545</v>
      </c>
    </row>
    <row r="102" spans="2:11">
      <c r="B102" s="36" t="s">
        <v>88</v>
      </c>
      <c r="C102" s="37">
        <f t="shared" ref="C102:K102" si="11">C20+C61</f>
        <v>199.62784298830644</v>
      </c>
      <c r="D102" s="37">
        <f t="shared" si="11"/>
        <v>197.38076724993238</v>
      </c>
      <c r="E102" s="37">
        <f t="shared" si="11"/>
        <v>192.97756583295734</v>
      </c>
      <c r="F102" s="37">
        <f t="shared" si="11"/>
        <v>184.83924187438581</v>
      </c>
      <c r="G102" s="37">
        <f t="shared" si="11"/>
        <v>175.66503617747409</v>
      </c>
      <c r="H102" s="37">
        <f t="shared" si="11"/>
        <v>166.23511332397149</v>
      </c>
      <c r="I102" s="37">
        <f t="shared" si="11"/>
        <v>157.1322967762878</v>
      </c>
      <c r="J102" s="37">
        <f t="shared" si="11"/>
        <v>148.42951119057886</v>
      </c>
      <c r="K102" s="37">
        <f t="shared" si="11"/>
        <v>140.21975098845587</v>
      </c>
    </row>
    <row r="103" spans="2:11">
      <c r="B103" s="36" t="s">
        <v>59</v>
      </c>
      <c r="C103" s="37">
        <f t="shared" ref="C103:K103" si="12">C21+C62</f>
        <v>249.08725923792693</v>
      </c>
      <c r="D103" s="37">
        <f t="shared" si="12"/>
        <v>241.0050362418755</v>
      </c>
      <c r="E103" s="37">
        <f t="shared" si="12"/>
        <v>229.21806691869875</v>
      </c>
      <c r="F103" s="37">
        <f t="shared" si="12"/>
        <v>214.81262831167501</v>
      </c>
      <c r="G103" s="37">
        <f t="shared" si="12"/>
        <v>202.52684393541236</v>
      </c>
      <c r="H103" s="37">
        <f t="shared" si="12"/>
        <v>191.12022460692066</v>
      </c>
      <c r="I103" s="37">
        <f t="shared" si="12"/>
        <v>180.49085807322538</v>
      </c>
      <c r="J103" s="37">
        <f t="shared" si="12"/>
        <v>170.43320903889787</v>
      </c>
      <c r="K103" s="37">
        <f t="shared" si="12"/>
        <v>160.90284449476064</v>
      </c>
    </row>
    <row r="104" spans="2:11">
      <c r="B104" s="36" t="s">
        <v>61</v>
      </c>
      <c r="C104" s="37">
        <f t="shared" ref="C104:K104" si="13">C22+C63</f>
        <v>336.3787695148597</v>
      </c>
      <c r="D104" s="37">
        <f t="shared" si="13"/>
        <v>334.2050421159725</v>
      </c>
      <c r="E104" s="37">
        <f t="shared" si="13"/>
        <v>327.48542951558164</v>
      </c>
      <c r="F104" s="37">
        <f t="shared" si="13"/>
        <v>313.57333649641862</v>
      </c>
      <c r="G104" s="37">
        <f t="shared" si="13"/>
        <v>297.58267257421562</v>
      </c>
      <c r="H104" s="37">
        <f t="shared" si="13"/>
        <v>281.24944067773077</v>
      </c>
      <c r="I104" s="37">
        <f t="shared" si="13"/>
        <v>265.64035314092291</v>
      </c>
      <c r="J104" s="37">
        <f t="shared" si="13"/>
        <v>250.77681055572975</v>
      </c>
      <c r="K104" s="37">
        <f t="shared" si="13"/>
        <v>236.6722049246145</v>
      </c>
    </row>
    <row r="105" spans="2:11">
      <c r="B105" s="36" t="s">
        <v>89</v>
      </c>
      <c r="C105" s="37">
        <f t="shared" ref="C105:K105" si="14">C23+C64</f>
        <v>182.84949355847911</v>
      </c>
      <c r="D105" s="37">
        <f t="shared" si="14"/>
        <v>181.73217386454823</v>
      </c>
      <c r="E105" s="37">
        <f t="shared" si="14"/>
        <v>179.66000700094685</v>
      </c>
      <c r="F105" s="37">
        <f t="shared" si="14"/>
        <v>173.90292526001653</v>
      </c>
      <c r="G105" s="37">
        <f t="shared" si="14"/>
        <v>165.60595169010156</v>
      </c>
      <c r="H105" s="37">
        <f t="shared" si="14"/>
        <v>156.64885016082076</v>
      </c>
      <c r="I105" s="37">
        <f t="shared" si="14"/>
        <v>147.94341817642444</v>
      </c>
      <c r="J105" s="37">
        <f t="shared" si="14"/>
        <v>139.63807368724511</v>
      </c>
      <c r="K105" s="37">
        <f t="shared" si="14"/>
        <v>131.7762662611959</v>
      </c>
    </row>
    <row r="106" spans="2:11">
      <c r="B106" s="36" t="s">
        <v>64</v>
      </c>
      <c r="C106" s="37">
        <f t="shared" ref="C106:K106" si="15">C24+C65</f>
        <v>240.50267339100395</v>
      </c>
      <c r="D106" s="37">
        <f t="shared" si="15"/>
        <v>237.32963690442776</v>
      </c>
      <c r="E106" s="37">
        <f t="shared" si="15"/>
        <v>233.97085042575313</v>
      </c>
      <c r="F106" s="37">
        <f t="shared" si="15"/>
        <v>225.93423076785049</v>
      </c>
      <c r="G106" s="37">
        <f t="shared" si="15"/>
        <v>214.87575591482397</v>
      </c>
      <c r="H106" s="37">
        <f t="shared" si="15"/>
        <v>202.98733123605666</v>
      </c>
      <c r="I106" s="37">
        <f t="shared" si="15"/>
        <v>191.54661968874575</v>
      </c>
      <c r="J106" s="37">
        <f t="shared" si="15"/>
        <v>180.69409483856802</v>
      </c>
      <c r="K106" s="37">
        <f t="shared" si="15"/>
        <v>170.45845278641582</v>
      </c>
    </row>
    <row r="107" spans="2:11">
      <c r="B107" s="36" t="s">
        <v>65</v>
      </c>
      <c r="C107" s="37">
        <f t="shared" ref="C107:K107" si="16">C25+C66</f>
        <v>309.33921131499642</v>
      </c>
      <c r="D107" s="37">
        <f t="shared" si="16"/>
        <v>304.05983237048162</v>
      </c>
      <c r="E107" s="37">
        <f t="shared" si="16"/>
        <v>298.57355853836731</v>
      </c>
      <c r="F107" s="37">
        <f t="shared" si="16"/>
        <v>288.33616314214822</v>
      </c>
      <c r="G107" s="37">
        <f t="shared" si="16"/>
        <v>274.39184325289267</v>
      </c>
      <c r="H107" s="37">
        <f t="shared" si="16"/>
        <v>259.3159689262867</v>
      </c>
      <c r="I107" s="37">
        <f t="shared" si="16"/>
        <v>244.76345926441908</v>
      </c>
      <c r="J107" s="37">
        <f t="shared" si="16"/>
        <v>230.91670814090014</v>
      </c>
      <c r="K107" s="37">
        <f t="shared" si="16"/>
        <v>217.82554065978508</v>
      </c>
    </row>
    <row r="108" spans="2:11">
      <c r="B108" s="36" t="s">
        <v>115</v>
      </c>
      <c r="C108" s="37">
        <f t="shared" ref="C108:K108" si="17">C26+C67</f>
        <v>0</v>
      </c>
      <c r="D108" s="37">
        <f t="shared" si="17"/>
        <v>0</v>
      </c>
      <c r="E108" s="37">
        <f t="shared" si="17"/>
        <v>0</v>
      </c>
      <c r="F108" s="37">
        <f t="shared" si="17"/>
        <v>95.051422990010323</v>
      </c>
      <c r="G108" s="37">
        <f t="shared" si="17"/>
        <v>93.851236390899402</v>
      </c>
      <c r="H108" s="37">
        <f t="shared" si="17"/>
        <v>82.056371696218577</v>
      </c>
      <c r="I108" s="37">
        <f t="shared" si="17"/>
        <v>81.212529334455866</v>
      </c>
      <c r="J108" s="37">
        <f t="shared" si="17"/>
        <v>80.545335120385346</v>
      </c>
      <c r="K108" s="37">
        <f t="shared" si="17"/>
        <v>79.940880289208664</v>
      </c>
    </row>
    <row r="109" spans="2:11" ht="6" customHeight="1">
      <c r="B109" s="36"/>
      <c r="C109" s="37"/>
      <c r="D109" s="37"/>
      <c r="E109" s="37"/>
      <c r="F109" s="37"/>
      <c r="G109" s="37"/>
      <c r="H109" s="37"/>
      <c r="I109" s="37"/>
      <c r="J109" s="37"/>
      <c r="K109" s="37"/>
    </row>
    <row r="110" spans="2:11">
      <c r="B110" s="34" t="s">
        <v>29</v>
      </c>
      <c r="C110" s="35">
        <f t="shared" ref="C110:K110" si="18">C28+C69</f>
        <v>1043.6816564987291</v>
      </c>
      <c r="D110" s="35">
        <f t="shared" si="18"/>
        <v>1046.7101817789871</v>
      </c>
      <c r="E110" s="35">
        <f t="shared" si="18"/>
        <v>1049.3562981464693</v>
      </c>
      <c r="F110" s="35">
        <f t="shared" si="18"/>
        <v>1051.0336130065416</v>
      </c>
      <c r="G110" s="35">
        <f t="shared" si="18"/>
        <v>1051.5338445694103</v>
      </c>
      <c r="H110" s="35">
        <f t="shared" si="18"/>
        <v>1051.6710348458953</v>
      </c>
      <c r="I110" s="35">
        <f t="shared" si="18"/>
        <v>1051.7111261174464</v>
      </c>
      <c r="J110" s="35">
        <f t="shared" si="18"/>
        <v>1051.7240670326994</v>
      </c>
      <c r="K110" s="35">
        <f t="shared" si="18"/>
        <v>1051.7279487014919</v>
      </c>
    </row>
    <row r="111" spans="2:11">
      <c r="B111" s="36" t="s">
        <v>79</v>
      </c>
      <c r="C111" s="37">
        <f t="shared" ref="C111:K111" si="19">C29+C70</f>
        <v>1043.6816564987291</v>
      </c>
      <c r="D111" s="37">
        <f t="shared" si="19"/>
        <v>1046.7101817789871</v>
      </c>
      <c r="E111" s="37">
        <f t="shared" si="19"/>
        <v>1049.356298146469</v>
      </c>
      <c r="F111" s="37">
        <f t="shared" si="19"/>
        <v>1051.0336130065416</v>
      </c>
      <c r="G111" s="37">
        <f t="shared" si="19"/>
        <v>1051.5338445694103</v>
      </c>
      <c r="H111" s="37">
        <f t="shared" si="19"/>
        <v>1051.6710348458953</v>
      </c>
      <c r="I111" s="37">
        <f t="shared" si="19"/>
        <v>1051.7111261174464</v>
      </c>
      <c r="J111" s="37">
        <f t="shared" si="19"/>
        <v>1051.7240670326994</v>
      </c>
      <c r="K111" s="37">
        <f t="shared" si="19"/>
        <v>1051.7279487014919</v>
      </c>
    </row>
    <row r="112" spans="2:11" ht="6" customHeight="1">
      <c r="B112" s="36"/>
      <c r="C112" s="4"/>
      <c r="D112" s="4"/>
      <c r="E112" s="4"/>
      <c r="F112" s="4"/>
      <c r="G112" s="4"/>
      <c r="H112" s="4"/>
      <c r="I112" s="4"/>
      <c r="J112" s="4"/>
      <c r="K112" s="4"/>
    </row>
    <row r="113" spans="2:11">
      <c r="B113" s="34" t="s">
        <v>90</v>
      </c>
      <c r="C113" s="35">
        <f t="shared" ref="C113:K113" si="20">C31+C72</f>
        <v>937.14901506866465</v>
      </c>
      <c r="D113" s="35">
        <f t="shared" si="20"/>
        <v>923.4260568642261</v>
      </c>
      <c r="E113" s="35">
        <f t="shared" si="20"/>
        <v>900.9347668179729</v>
      </c>
      <c r="F113" s="35">
        <f t="shared" si="20"/>
        <v>859.14175568022654</v>
      </c>
      <c r="G113" s="35">
        <f t="shared" si="20"/>
        <v>815.00205501714254</v>
      </c>
      <c r="H113" s="35">
        <f t="shared" si="20"/>
        <v>772.98451721561833</v>
      </c>
      <c r="I113" s="35">
        <f t="shared" si="20"/>
        <v>737.87961305626629</v>
      </c>
      <c r="J113" s="35">
        <f t="shared" si="20"/>
        <v>714.75181335366642</v>
      </c>
      <c r="K113" s="35">
        <f t="shared" si="20"/>
        <v>697.37494601851927</v>
      </c>
    </row>
    <row r="114" spans="2:11">
      <c r="B114" s="36" t="s">
        <v>66</v>
      </c>
      <c r="C114" s="37">
        <f t="shared" ref="C114:K114" si="21">C32+C73</f>
        <v>435.98649730452223</v>
      </c>
      <c r="D114" s="37">
        <f t="shared" si="21"/>
        <v>430.51227588855716</v>
      </c>
      <c r="E114" s="37">
        <f t="shared" si="21"/>
        <v>422.36063863029744</v>
      </c>
      <c r="F114" s="37">
        <f t="shared" si="21"/>
        <v>408.39979113857675</v>
      </c>
      <c r="G114" s="37">
        <f t="shared" si="21"/>
        <v>393.91317898116483</v>
      </c>
      <c r="H114" s="37">
        <f t="shared" si="21"/>
        <v>380.00001169664915</v>
      </c>
      <c r="I114" s="37">
        <f t="shared" si="21"/>
        <v>367.69882911745441</v>
      </c>
      <c r="J114" s="37">
        <f t="shared" si="21"/>
        <v>358.26805741131983</v>
      </c>
      <c r="K114" s="37">
        <f t="shared" si="21"/>
        <v>350.27256843880286</v>
      </c>
    </row>
    <row r="115" spans="2:11">
      <c r="B115" s="36" t="s">
        <v>68</v>
      </c>
      <c r="C115" s="37">
        <f t="shared" ref="C115:K115" si="22">C33+C74</f>
        <v>659.67920958447587</v>
      </c>
      <c r="D115" s="37">
        <f t="shared" si="22"/>
        <v>651.54077670237018</v>
      </c>
      <c r="E115" s="37">
        <f t="shared" si="22"/>
        <v>639.66427933300849</v>
      </c>
      <c r="F115" s="37">
        <f t="shared" si="22"/>
        <v>618.81105601242166</v>
      </c>
      <c r="G115" s="37">
        <f t="shared" si="22"/>
        <v>596.94145258234357</v>
      </c>
      <c r="H115" s="37">
        <f t="shared" si="22"/>
        <v>575.87685141133579</v>
      </c>
      <c r="I115" s="37">
        <f t="shared" si="22"/>
        <v>557.24049209343252</v>
      </c>
      <c r="J115" s="37">
        <f t="shared" si="22"/>
        <v>542.9499867758999</v>
      </c>
      <c r="K115" s="37">
        <f t="shared" si="22"/>
        <v>530.83334765009499</v>
      </c>
    </row>
    <row r="116" spans="2:11">
      <c r="B116" s="36" t="s">
        <v>70</v>
      </c>
      <c r="C116" s="37">
        <f t="shared" ref="C116:K116" si="23">C34+C75</f>
        <v>719.26984787545223</v>
      </c>
      <c r="D116" s="37">
        <f t="shared" si="23"/>
        <v>707.48952892207114</v>
      </c>
      <c r="E116" s="37">
        <f t="shared" si="23"/>
        <v>692.85109869079872</v>
      </c>
      <c r="F116" s="37">
        <f t="shared" si="23"/>
        <v>667.38775523731442</v>
      </c>
      <c r="G116" s="37">
        <f t="shared" si="23"/>
        <v>641.10250854682909</v>
      </c>
      <c r="H116" s="37">
        <f t="shared" si="23"/>
        <v>615.97988137522066</v>
      </c>
      <c r="I116" s="37">
        <f t="shared" si="23"/>
        <v>594.12466917514575</v>
      </c>
      <c r="J116" s="37">
        <f t="shared" si="23"/>
        <v>578.08813108806464</v>
      </c>
      <c r="K116" s="37">
        <f t="shared" si="23"/>
        <v>564.91770982462356</v>
      </c>
    </row>
    <row r="117" spans="2:11">
      <c r="B117" s="36" t="s">
        <v>72</v>
      </c>
      <c r="C117" s="37">
        <f t="shared" ref="C117:K117" si="24">C35+C76</f>
        <v>873.47379237354653</v>
      </c>
      <c r="D117" s="37">
        <f t="shared" si="24"/>
        <v>858.02132088396877</v>
      </c>
      <c r="E117" s="37">
        <f t="shared" si="24"/>
        <v>839.42236229175717</v>
      </c>
      <c r="F117" s="37">
        <f t="shared" si="24"/>
        <v>808.08399480780508</v>
      </c>
      <c r="G117" s="37">
        <f t="shared" si="24"/>
        <v>776.12498601529012</v>
      </c>
      <c r="H117" s="37">
        <f t="shared" si="24"/>
        <v>745.67637567550219</v>
      </c>
      <c r="I117" s="37">
        <f t="shared" si="24"/>
        <v>719.21030906067222</v>
      </c>
      <c r="J117" s="37">
        <f t="shared" si="24"/>
        <v>699.79499506023103</v>
      </c>
      <c r="K117" s="37">
        <f t="shared" si="24"/>
        <v>683.8511480679955</v>
      </c>
    </row>
    <row r="118" spans="2:11">
      <c r="B118" s="36" t="s">
        <v>74</v>
      </c>
      <c r="C118" s="37">
        <f t="shared" ref="C118:K118" si="25">C36+C77</f>
        <v>1109.1558216745298</v>
      </c>
      <c r="D118" s="37">
        <f t="shared" si="25"/>
        <v>1094.4835155662686</v>
      </c>
      <c r="E118" s="37">
        <f t="shared" si="25"/>
        <v>1072.7472289171351</v>
      </c>
      <c r="F118" s="37">
        <f t="shared" si="25"/>
        <v>1033.7330353562193</v>
      </c>
      <c r="G118" s="37">
        <f t="shared" si="25"/>
        <v>993.07406296718943</v>
      </c>
      <c r="H118" s="37">
        <f t="shared" si="25"/>
        <v>954.17562025472773</v>
      </c>
      <c r="I118" s="37">
        <f t="shared" si="25"/>
        <v>920.32551521854066</v>
      </c>
      <c r="J118" s="37">
        <f t="shared" si="25"/>
        <v>895.48376785766141</v>
      </c>
      <c r="K118" s="37">
        <f t="shared" si="25"/>
        <v>875.08186982709208</v>
      </c>
    </row>
    <row r="119" spans="2:11">
      <c r="B119" s="36" t="s">
        <v>76</v>
      </c>
      <c r="C119" s="37">
        <f t="shared" ref="C119:K119" si="26">C37+C78</f>
        <v>1104.1672477983261</v>
      </c>
      <c r="D119" s="37">
        <f t="shared" si="26"/>
        <v>1087.1119118533393</v>
      </c>
      <c r="E119" s="37">
        <f t="shared" si="26"/>
        <v>1058.5014646529289</v>
      </c>
      <c r="F119" s="37">
        <f t="shared" si="26"/>
        <v>1003.291826051088</v>
      </c>
      <c r="G119" s="37">
        <f t="shared" si="26"/>
        <v>944.94310072059011</v>
      </c>
      <c r="H119" s="37">
        <f t="shared" si="26"/>
        <v>889.72956091667311</v>
      </c>
      <c r="I119" s="37">
        <f t="shared" si="26"/>
        <v>844.348044026705</v>
      </c>
      <c r="J119" s="37">
        <f t="shared" si="26"/>
        <v>815.78735571411175</v>
      </c>
      <c r="K119" s="37">
        <f t="shared" si="26"/>
        <v>795.23922767104295</v>
      </c>
    </row>
    <row r="120" spans="2:11">
      <c r="B120" s="36" t="s">
        <v>77</v>
      </c>
      <c r="C120" s="37">
        <f t="shared" ref="C120:K120" si="27">C38+C79</f>
        <v>1171.5479896862284</v>
      </c>
      <c r="D120" s="37">
        <f t="shared" si="27"/>
        <v>1153.9400874572998</v>
      </c>
      <c r="E120" s="37">
        <f t="shared" si="27"/>
        <v>1123.7753176963215</v>
      </c>
      <c r="F120" s="37">
        <f t="shared" si="27"/>
        <v>1065.2688109392457</v>
      </c>
      <c r="G120" s="37">
        <f t="shared" si="27"/>
        <v>1003.3403582697917</v>
      </c>
      <c r="H120" s="37">
        <f t="shared" si="27"/>
        <v>944.72127186665921</v>
      </c>
      <c r="I120" s="37">
        <f t="shared" si="27"/>
        <v>896.53657912875042</v>
      </c>
      <c r="J120" s="37">
        <f t="shared" si="27"/>
        <v>866.21092872085967</v>
      </c>
      <c r="K120" s="37">
        <f t="shared" si="27"/>
        <v>844.39278272388174</v>
      </c>
    </row>
    <row r="121" spans="2:11">
      <c r="B121" s="36" t="s">
        <v>78</v>
      </c>
      <c r="C121" s="37">
        <f t="shared" ref="C121:K121" si="28">C39+C80</f>
        <v>1360.9818313354344</v>
      </c>
      <c r="D121" s="37">
        <f t="shared" si="28"/>
        <v>1341.7290904798483</v>
      </c>
      <c r="E121" s="37">
        <f t="shared" si="28"/>
        <v>1306.444845259454</v>
      </c>
      <c r="F121" s="37">
        <f t="shared" si="28"/>
        <v>1238.1810654548115</v>
      </c>
      <c r="G121" s="37">
        <f t="shared" si="28"/>
        <v>1166.0916463483602</v>
      </c>
      <c r="H121" s="37">
        <f t="shared" si="28"/>
        <v>1097.9348417502529</v>
      </c>
      <c r="I121" s="37">
        <f t="shared" si="28"/>
        <v>1041.9260376270947</v>
      </c>
      <c r="J121" s="37">
        <f t="shared" si="28"/>
        <v>1006.6785921967183</v>
      </c>
      <c r="K121" s="37">
        <f t="shared" si="28"/>
        <v>981.32114489866535</v>
      </c>
    </row>
    <row r="122" spans="2:11" ht="6" customHeight="1">
      <c r="B122" s="36"/>
      <c r="C122" s="4"/>
      <c r="D122" s="4"/>
      <c r="E122" s="4"/>
      <c r="F122" s="4"/>
      <c r="G122" s="4"/>
      <c r="H122" s="4"/>
      <c r="I122" s="4"/>
      <c r="J122" s="4"/>
      <c r="K122" s="4"/>
    </row>
    <row r="123" spans="2:11">
      <c r="B123" s="34" t="s">
        <v>91</v>
      </c>
      <c r="C123" s="35">
        <f t="shared" ref="C123:K123" si="29">C41+C82</f>
        <v>83.383225039166774</v>
      </c>
      <c r="D123" s="35">
        <f t="shared" si="29"/>
        <v>83.21369384067178</v>
      </c>
      <c r="E123" s="35">
        <f t="shared" si="29"/>
        <v>81.7157145726013</v>
      </c>
      <c r="F123" s="35">
        <f t="shared" si="29"/>
        <v>66.622126519371548</v>
      </c>
      <c r="G123" s="35">
        <f t="shared" si="29"/>
        <v>52.429395100900379</v>
      </c>
      <c r="H123" s="35">
        <f t="shared" si="29"/>
        <v>44.886325861285805</v>
      </c>
      <c r="I123" s="35">
        <f t="shared" si="29"/>
        <v>41.030186533410543</v>
      </c>
      <c r="J123" s="35">
        <f t="shared" si="29"/>
        <v>39.066726289062004</v>
      </c>
      <c r="K123" s="35">
        <f t="shared" si="29"/>
        <v>38.079826880159878</v>
      </c>
    </row>
    <row r="124" spans="2:11">
      <c r="B124" s="36" t="s">
        <v>18</v>
      </c>
      <c r="C124" s="37">
        <f t="shared" ref="C124:K124" si="30">C42+C83</f>
        <v>78.939329619730216</v>
      </c>
      <c r="D124" s="37">
        <f t="shared" si="30"/>
        <v>79.140774307317031</v>
      </c>
      <c r="E124" s="37">
        <f t="shared" si="30"/>
        <v>77.760903881584582</v>
      </c>
      <c r="F124" s="37">
        <f t="shared" si="30"/>
        <v>74.652764291176609</v>
      </c>
      <c r="G124" s="37">
        <f t="shared" si="30"/>
        <v>72.196923807708089</v>
      </c>
      <c r="H124" s="37">
        <f t="shared" si="30"/>
        <v>70.544912573020412</v>
      </c>
      <c r="I124" s="37">
        <f t="shared" si="30"/>
        <v>69.685981896321877</v>
      </c>
      <c r="J124" s="37">
        <f t="shared" si="30"/>
        <v>69.268025799608097</v>
      </c>
      <c r="K124" s="37">
        <f t="shared" si="30"/>
        <v>69.063077678831306</v>
      </c>
    </row>
    <row r="125" spans="2:11">
      <c r="B125" s="36" t="s">
        <v>19</v>
      </c>
      <c r="C125" s="37">
        <f t="shared" ref="C125:K125" si="31">C43+C84</f>
        <v>89.282307362312281</v>
      </c>
      <c r="D125" s="37">
        <f t="shared" si="31"/>
        <v>88.782490368215647</v>
      </c>
      <c r="E125" s="37">
        <f t="shared" si="31"/>
        <v>87.74376966965275</v>
      </c>
      <c r="F125" s="37">
        <f t="shared" si="31"/>
        <v>85.7000755340257</v>
      </c>
      <c r="G125" s="37">
        <f t="shared" si="31"/>
        <v>84.135703318021299</v>
      </c>
      <c r="H125" s="37">
        <f t="shared" si="31"/>
        <v>83.087843585111543</v>
      </c>
      <c r="I125" s="37">
        <f t="shared" si="31"/>
        <v>82.543674743557034</v>
      </c>
      <c r="J125" s="37">
        <f t="shared" si="31"/>
        <v>82.278402202842457</v>
      </c>
      <c r="K125" s="37">
        <f t="shared" si="31"/>
        <v>82.148651013783635</v>
      </c>
    </row>
    <row r="126" spans="2:11">
      <c r="B126" s="36" t="s">
        <v>20</v>
      </c>
      <c r="C126" s="37">
        <f t="shared" ref="C126:K126" si="32">C44+C85</f>
        <v>132.90877013578006</v>
      </c>
      <c r="D126" s="37">
        <f t="shared" si="32"/>
        <v>132.90877013578068</v>
      </c>
      <c r="E126" s="37">
        <f t="shared" si="32"/>
        <v>132.90877013578108</v>
      </c>
      <c r="F126" s="37">
        <f t="shared" si="32"/>
        <v>132.90877013578108</v>
      </c>
      <c r="G126" s="37">
        <f t="shared" si="32"/>
        <v>132.9087701357806</v>
      </c>
      <c r="H126" s="37">
        <f t="shared" si="32"/>
        <v>132.90877013578068</v>
      </c>
      <c r="I126" s="37">
        <f t="shared" si="32"/>
        <v>132.90877013578032</v>
      </c>
      <c r="J126" s="37">
        <f t="shared" si="32"/>
        <v>132.90877013578128</v>
      </c>
      <c r="K126" s="37">
        <f t="shared" si="32"/>
        <v>132.90877013578086</v>
      </c>
    </row>
    <row r="127" spans="2:11">
      <c r="B127" s="36" t="s">
        <v>116</v>
      </c>
      <c r="C127" s="37">
        <f t="shared" ref="C127:K127" si="33">C45+C86</f>
        <v>0</v>
      </c>
      <c r="D127" s="37">
        <f t="shared" si="33"/>
        <v>0</v>
      </c>
      <c r="E127" s="37">
        <f t="shared" si="33"/>
        <v>0</v>
      </c>
      <c r="F127" s="37">
        <f t="shared" si="33"/>
        <v>1.6403789346717066</v>
      </c>
      <c r="G127" s="37">
        <f t="shared" si="33"/>
        <v>1.6196663482324367</v>
      </c>
      <c r="H127" s="37">
        <f t="shared" si="33"/>
        <v>1.4161128718737508</v>
      </c>
      <c r="I127" s="37">
        <f t="shared" si="33"/>
        <v>1.4015500048394993</v>
      </c>
      <c r="J127" s="37">
        <f t="shared" si="33"/>
        <v>1.3900356971135515</v>
      </c>
      <c r="K127" s="37">
        <f t="shared" si="33"/>
        <v>1.3796041334311517</v>
      </c>
    </row>
  </sheetData>
  <mergeCells count="3">
    <mergeCell ref="C6:K6"/>
    <mergeCell ref="C47:K47"/>
    <mergeCell ref="C88:K88"/>
  </mergeCells>
  <pageMargins left="0.7" right="0.7" top="0.78740157499999996" bottom="0.78740157499999996"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tabColor theme="7" tint="0.39997558519241921"/>
  </sheetPr>
  <dimension ref="B1:K127"/>
  <sheetViews>
    <sheetView topLeftCell="A97" workbookViewId="0">
      <selection activeCell="B1" sqref="B1"/>
    </sheetView>
  </sheetViews>
  <sheetFormatPr defaultColWidth="11.42578125" defaultRowHeight="15"/>
  <cols>
    <col min="1" max="1" width="1.140625" customWidth="1"/>
    <col min="2" max="2" width="35.7109375" customWidth="1"/>
  </cols>
  <sheetData>
    <row r="1" spans="2:11" ht="5.25" customHeight="1"/>
    <row r="2" spans="2:11" ht="18.75">
      <c r="B2" s="10" t="s">
        <v>117</v>
      </c>
      <c r="C2" s="11"/>
      <c r="D2" s="11"/>
    </row>
    <row r="3" spans="2:11">
      <c r="B3" s="11" t="s">
        <v>1</v>
      </c>
      <c r="C3" s="11"/>
      <c r="D3" s="11"/>
    </row>
    <row r="4" spans="2:11">
      <c r="B4" s="11" t="s">
        <v>44</v>
      </c>
      <c r="D4" s="11"/>
    </row>
    <row r="5" spans="2:11">
      <c r="B5" s="11"/>
      <c r="D5" s="11"/>
    </row>
    <row r="6" spans="2:11">
      <c r="B6" s="34" t="s">
        <v>85</v>
      </c>
      <c r="C6" s="67" t="s">
        <v>86</v>
      </c>
      <c r="D6" s="68"/>
      <c r="E6" s="68"/>
      <c r="F6" s="68"/>
      <c r="G6" s="68"/>
      <c r="H6" s="68"/>
      <c r="I6" s="68"/>
      <c r="J6" s="68"/>
      <c r="K6" s="69"/>
    </row>
    <row r="7" spans="2:11">
      <c r="B7" s="32" t="s">
        <v>87</v>
      </c>
      <c r="C7" s="33">
        <v>2015</v>
      </c>
      <c r="D7" s="33">
        <v>2017</v>
      </c>
      <c r="E7" s="33">
        <v>2020</v>
      </c>
      <c r="F7" s="33">
        <v>2025</v>
      </c>
      <c r="G7" s="33">
        <v>2030</v>
      </c>
      <c r="H7" s="33">
        <v>2035</v>
      </c>
      <c r="I7" s="33">
        <v>2040</v>
      </c>
      <c r="J7" s="33">
        <v>2045</v>
      </c>
      <c r="K7" s="33">
        <v>2050</v>
      </c>
    </row>
    <row r="8" spans="2:11">
      <c r="B8" s="34" t="s">
        <v>26</v>
      </c>
      <c r="C8" s="35">
        <v>189.64078099602372</v>
      </c>
      <c r="D8" s="35">
        <v>181.05373448251262</v>
      </c>
      <c r="E8" s="35">
        <v>170.04717047245904</v>
      </c>
      <c r="F8" s="35">
        <v>150.50545353119662</v>
      </c>
      <c r="G8" s="35">
        <v>134.93593534148366</v>
      </c>
      <c r="H8" s="35">
        <v>121.75312081686337</v>
      </c>
      <c r="I8" s="35">
        <v>109.33191510070198</v>
      </c>
      <c r="J8" s="35">
        <v>98.535676658499767</v>
      </c>
      <c r="K8" s="35">
        <v>89.361028918705159</v>
      </c>
    </row>
    <row r="9" spans="2:11">
      <c r="B9" s="36" t="s">
        <v>51</v>
      </c>
      <c r="C9" s="37">
        <v>181.44565287704398</v>
      </c>
      <c r="D9" s="37">
        <v>172.979378036068</v>
      </c>
      <c r="E9" s="37">
        <v>162.01503517441625</v>
      </c>
      <c r="F9" s="37">
        <v>143.83064203296814</v>
      </c>
      <c r="G9" s="37">
        <v>131.54563377215987</v>
      </c>
      <c r="H9" s="37">
        <v>122.70473486171844</v>
      </c>
      <c r="I9" s="37">
        <v>115.51961967076056</v>
      </c>
      <c r="J9" s="37">
        <v>109.01277587793274</v>
      </c>
      <c r="K9" s="37">
        <v>102.89552378730905</v>
      </c>
    </row>
    <row r="10" spans="2:11">
      <c r="B10" s="36" t="s">
        <v>6</v>
      </c>
      <c r="C10" s="37">
        <v>216.02571720621657</v>
      </c>
      <c r="D10" s="37">
        <v>207.45673215284558</v>
      </c>
      <c r="E10" s="37">
        <v>197.2763071065381</v>
      </c>
      <c r="F10" s="37">
        <v>177.30320875043091</v>
      </c>
      <c r="G10" s="37">
        <v>162.80420783429301</v>
      </c>
      <c r="H10" s="37">
        <v>151.95064509147792</v>
      </c>
      <c r="I10" s="37">
        <v>142.96415741108774</v>
      </c>
      <c r="J10" s="37">
        <v>134.82614043816599</v>
      </c>
      <c r="K10" s="37">
        <v>127.19614633770489</v>
      </c>
    </row>
    <row r="11" spans="2:11">
      <c r="B11" s="36" t="s">
        <v>7</v>
      </c>
      <c r="C11" s="37">
        <v>278.2461196852027</v>
      </c>
      <c r="D11" s="37">
        <v>268.58848267065423</v>
      </c>
      <c r="E11" s="37">
        <v>259.14442831037468</v>
      </c>
      <c r="F11" s="37">
        <v>236.79300098817333</v>
      </c>
      <c r="G11" s="37">
        <v>218.84983760477866</v>
      </c>
      <c r="H11" s="37">
        <v>204.69870484204941</v>
      </c>
      <c r="I11" s="37">
        <v>192.67883203465027</v>
      </c>
      <c r="J11" s="37">
        <v>181.64655799194554</v>
      </c>
      <c r="K11" s="37">
        <v>171.279187008657</v>
      </c>
    </row>
    <row r="12" spans="2:11">
      <c r="B12" s="36" t="s">
        <v>8</v>
      </c>
      <c r="C12" s="37">
        <v>144.99578577814233</v>
      </c>
      <c r="D12" s="37">
        <v>134.07685032273312</v>
      </c>
      <c r="E12" s="37">
        <v>118.36208827038821</v>
      </c>
      <c r="F12" s="37">
        <v>100.22038112961361</v>
      </c>
      <c r="G12" s="37">
        <v>90.434431603339348</v>
      </c>
      <c r="H12" s="37">
        <v>84.190365488924073</v>
      </c>
      <c r="I12" s="37">
        <v>79.327345619093037</v>
      </c>
      <c r="J12" s="37">
        <v>74.903764795477642</v>
      </c>
      <c r="K12" s="37">
        <v>70.708469678430447</v>
      </c>
    </row>
    <row r="13" spans="2:11">
      <c r="B13" s="36" t="s">
        <v>9</v>
      </c>
      <c r="C13" s="37">
        <v>186.77998452232876</v>
      </c>
      <c r="D13" s="37">
        <v>177.81182996405397</v>
      </c>
      <c r="E13" s="37">
        <v>164.76346878141365</v>
      </c>
      <c r="F13" s="37">
        <v>145.21271381571768</v>
      </c>
      <c r="G13" s="37">
        <v>132.56131551280708</v>
      </c>
      <c r="H13" s="37">
        <v>123.61473409019609</v>
      </c>
      <c r="I13" s="37">
        <v>116.34568482284688</v>
      </c>
      <c r="J13" s="37">
        <v>109.7330129573624</v>
      </c>
      <c r="K13" s="37">
        <v>103.49615334694109</v>
      </c>
    </row>
    <row r="14" spans="2:11">
      <c r="B14" s="36" t="s">
        <v>10</v>
      </c>
      <c r="C14" s="37">
        <v>245.50973918282901</v>
      </c>
      <c r="D14" s="37">
        <v>233.71135611386379</v>
      </c>
      <c r="E14" s="37">
        <v>216.5340906656341</v>
      </c>
      <c r="F14" s="37">
        <v>190.78066895081429</v>
      </c>
      <c r="G14" s="37">
        <v>174.11063841999916</v>
      </c>
      <c r="H14" s="37">
        <v>162.31999990467369</v>
      </c>
      <c r="I14" s="37">
        <v>152.73929431307974</v>
      </c>
      <c r="J14" s="37">
        <v>144.02343939231869</v>
      </c>
      <c r="K14" s="37">
        <v>135.80286403724563</v>
      </c>
    </row>
    <row r="15" spans="2:11">
      <c r="B15" s="36" t="s">
        <v>112</v>
      </c>
      <c r="C15" s="37">
        <v>0</v>
      </c>
      <c r="D15" s="37">
        <v>0</v>
      </c>
      <c r="E15" s="37">
        <v>0</v>
      </c>
      <c r="F15" s="37">
        <v>0</v>
      </c>
      <c r="G15" s="37">
        <v>0</v>
      </c>
      <c r="H15" s="37">
        <v>0</v>
      </c>
      <c r="I15" s="37">
        <v>0</v>
      </c>
      <c r="J15" s="37">
        <v>0</v>
      </c>
      <c r="K15" s="37">
        <v>0</v>
      </c>
    </row>
    <row r="16" spans="2:11">
      <c r="B16" s="36" t="s">
        <v>113</v>
      </c>
      <c r="C16" s="37">
        <v>0</v>
      </c>
      <c r="D16" s="37">
        <v>0</v>
      </c>
      <c r="E16" s="37">
        <v>0</v>
      </c>
      <c r="F16" s="37">
        <v>0</v>
      </c>
      <c r="G16" s="37">
        <v>0</v>
      </c>
      <c r="H16" s="37">
        <v>0</v>
      </c>
      <c r="I16" s="37">
        <v>0</v>
      </c>
      <c r="J16" s="37">
        <v>0</v>
      </c>
      <c r="K16" s="37">
        <v>0</v>
      </c>
    </row>
    <row r="17" spans="2:11">
      <c r="B17" s="36" t="s">
        <v>114</v>
      </c>
      <c r="C17" s="37">
        <v>0</v>
      </c>
      <c r="D17" s="37">
        <v>0</v>
      </c>
      <c r="E17" s="37">
        <v>0</v>
      </c>
      <c r="F17" s="37">
        <v>128.01677328085498</v>
      </c>
      <c r="G17" s="37">
        <v>125.72909414142539</v>
      </c>
      <c r="H17" s="37">
        <v>123.12538850611259</v>
      </c>
      <c r="I17" s="37">
        <v>120.44542727074503</v>
      </c>
      <c r="J17" s="37">
        <v>117.46497246888353</v>
      </c>
      <c r="K17" s="37">
        <v>113.21157642972317</v>
      </c>
    </row>
    <row r="18" spans="2:11" ht="6" customHeight="1">
      <c r="B18" s="36"/>
      <c r="C18" s="38"/>
      <c r="D18" s="38"/>
      <c r="E18" s="38"/>
      <c r="F18" s="38"/>
      <c r="G18" s="38"/>
      <c r="H18" s="38"/>
      <c r="I18" s="38"/>
      <c r="J18" s="38"/>
      <c r="K18" s="38"/>
    </row>
    <row r="19" spans="2:11">
      <c r="B19" s="34" t="s">
        <v>27</v>
      </c>
      <c r="C19" s="35">
        <v>220.19512097661323</v>
      </c>
      <c r="D19" s="35">
        <v>216.82738781211725</v>
      </c>
      <c r="E19" s="35">
        <v>213.0865736649277</v>
      </c>
      <c r="F19" s="35">
        <v>205.00462941277905</v>
      </c>
      <c r="G19" s="35">
        <v>193.00022638814414</v>
      </c>
      <c r="H19" s="35">
        <v>179.55284921167024</v>
      </c>
      <c r="I19" s="35">
        <v>164.15310981337586</v>
      </c>
      <c r="J19" s="35">
        <v>148.32931852488372</v>
      </c>
      <c r="K19" s="35">
        <v>132.82841187425279</v>
      </c>
    </row>
    <row r="20" spans="2:11">
      <c r="B20" s="36" t="s">
        <v>88</v>
      </c>
      <c r="C20" s="37">
        <v>167.91961736823987</v>
      </c>
      <c r="D20" s="37">
        <v>166.02945970016683</v>
      </c>
      <c r="E20" s="37">
        <v>162.32564821743168</v>
      </c>
      <c r="F20" s="37">
        <v>155.47998869075852</v>
      </c>
      <c r="G20" s="37">
        <v>147.76298345129811</v>
      </c>
      <c r="H20" s="37">
        <v>139.83087832172993</v>
      </c>
      <c r="I20" s="37">
        <v>132.17392301540093</v>
      </c>
      <c r="J20" s="37">
        <v>124.85345907753388</v>
      </c>
      <c r="K20" s="37">
        <v>117.94771000371233</v>
      </c>
    </row>
    <row r="21" spans="2:11">
      <c r="B21" s="36" t="s">
        <v>59</v>
      </c>
      <c r="C21" s="37">
        <v>209.52306369901683</v>
      </c>
      <c r="D21" s="37">
        <v>202.72459424372525</v>
      </c>
      <c r="E21" s="37">
        <v>192.80982810163474</v>
      </c>
      <c r="F21" s="37">
        <v>180.69250166709128</v>
      </c>
      <c r="G21" s="37">
        <v>170.35815060338936</v>
      </c>
      <c r="H21" s="37">
        <v>160.7633209221525</v>
      </c>
      <c r="I21" s="37">
        <v>151.82228777524102</v>
      </c>
      <c r="J21" s="37">
        <v>143.36216241303265</v>
      </c>
      <c r="K21" s="37">
        <v>135.34556941841163</v>
      </c>
    </row>
    <row r="22" spans="2:11">
      <c r="B22" s="36" t="s">
        <v>61</v>
      </c>
      <c r="C22" s="37">
        <v>282.94947950243233</v>
      </c>
      <c r="D22" s="37">
        <v>281.12101976645562</v>
      </c>
      <c r="E22" s="37">
        <v>275.46872818312909</v>
      </c>
      <c r="F22" s="37">
        <v>263.76638595671903</v>
      </c>
      <c r="G22" s="37">
        <v>250.31562614743862</v>
      </c>
      <c r="H22" s="37">
        <v>236.5767107266818</v>
      </c>
      <c r="I22" s="37">
        <v>223.44691897312529</v>
      </c>
      <c r="J22" s="37">
        <v>210.94425227954002</v>
      </c>
      <c r="K22" s="37">
        <v>199.07997550705829</v>
      </c>
    </row>
    <row r="23" spans="2:11">
      <c r="B23" s="36" t="s">
        <v>89</v>
      </c>
      <c r="C23" s="37">
        <v>150.68901847463155</v>
      </c>
      <c r="D23" s="37">
        <v>149.76821850562879</v>
      </c>
      <c r="E23" s="37">
        <v>148.06051461914313</v>
      </c>
      <c r="F23" s="37">
        <v>143.31601694547822</v>
      </c>
      <c r="G23" s="37">
        <v>136.47835620478503</v>
      </c>
      <c r="H23" s="37">
        <v>129.09667408164984</v>
      </c>
      <c r="I23" s="37">
        <v>121.92239661663297</v>
      </c>
      <c r="J23" s="37">
        <v>115.07783727543983</v>
      </c>
      <c r="K23" s="37">
        <v>108.59880350065369</v>
      </c>
    </row>
    <row r="24" spans="2:11">
      <c r="B24" s="36" t="s">
        <v>64</v>
      </c>
      <c r="C24" s="37">
        <v>198.20187132333842</v>
      </c>
      <c r="D24" s="37">
        <v>195.58692421880383</v>
      </c>
      <c r="E24" s="37">
        <v>192.81889775131202</v>
      </c>
      <c r="F24" s="37">
        <v>186.19579858633696</v>
      </c>
      <c r="G24" s="37">
        <v>177.08234309352196</v>
      </c>
      <c r="H24" s="37">
        <v>167.28491346334314</v>
      </c>
      <c r="I24" s="37">
        <v>157.85645096030484</v>
      </c>
      <c r="J24" s="37">
        <v>148.9127219632004</v>
      </c>
      <c r="K24" s="37">
        <v>140.47737536048649</v>
      </c>
    </row>
    <row r="25" spans="2:11">
      <c r="B25" s="36" t="s">
        <v>65</v>
      </c>
      <c r="C25" s="37">
        <v>254.93109782043396</v>
      </c>
      <c r="D25" s="37">
        <v>250.58028220797431</v>
      </c>
      <c r="E25" s="37">
        <v>246.05896140606598</v>
      </c>
      <c r="F25" s="37">
        <v>237.62216984612877</v>
      </c>
      <c r="G25" s="37">
        <v>226.13044604358964</v>
      </c>
      <c r="H25" s="37">
        <v>213.70619120584468</v>
      </c>
      <c r="I25" s="37">
        <v>201.71324906193828</v>
      </c>
      <c r="J25" s="37">
        <v>190.30193314709138</v>
      </c>
      <c r="K25" s="37">
        <v>179.51330507913704</v>
      </c>
    </row>
    <row r="26" spans="2:11">
      <c r="B26" s="36" t="s">
        <v>115</v>
      </c>
      <c r="C26" s="37">
        <v>0</v>
      </c>
      <c r="D26" s="37">
        <v>0</v>
      </c>
      <c r="E26" s="37">
        <v>0</v>
      </c>
      <c r="F26" s="37">
        <v>0</v>
      </c>
      <c r="G26" s="37">
        <v>0</v>
      </c>
      <c r="H26" s="37">
        <v>0</v>
      </c>
      <c r="I26" s="37">
        <v>0</v>
      </c>
      <c r="J26" s="37">
        <v>0</v>
      </c>
      <c r="K26" s="37">
        <v>0</v>
      </c>
    </row>
    <row r="27" spans="2:11" ht="6" customHeight="1">
      <c r="B27" s="36"/>
      <c r="C27" s="4"/>
      <c r="D27" s="4"/>
      <c r="E27" s="4"/>
      <c r="F27" s="4"/>
      <c r="G27" s="4"/>
      <c r="H27" s="4"/>
      <c r="I27" s="4"/>
      <c r="J27" s="4"/>
      <c r="K27" s="4"/>
    </row>
    <row r="28" spans="2:11">
      <c r="B28" s="34" t="s">
        <v>29</v>
      </c>
      <c r="C28" s="35">
        <v>860.11375452605444</v>
      </c>
      <c r="D28" s="35">
        <v>862.60960777139974</v>
      </c>
      <c r="E28" s="35">
        <v>864.79031207867206</v>
      </c>
      <c r="F28" s="35">
        <v>866.17261248879811</v>
      </c>
      <c r="G28" s="35">
        <v>866.58486084536571</v>
      </c>
      <c r="H28" s="35">
        <v>866.69792141614141</v>
      </c>
      <c r="I28" s="35">
        <v>866.73096123616972</v>
      </c>
      <c r="J28" s="35">
        <v>866.74162603911623</v>
      </c>
      <c r="K28" s="35">
        <v>866.74482498076486</v>
      </c>
    </row>
    <row r="29" spans="2:11">
      <c r="B29" s="36" t="s">
        <v>79</v>
      </c>
      <c r="C29" s="37">
        <v>860.11375452605432</v>
      </c>
      <c r="D29" s="37">
        <v>862.60960777139974</v>
      </c>
      <c r="E29" s="37">
        <v>864.79031207867195</v>
      </c>
      <c r="F29" s="37">
        <v>866.17261248879811</v>
      </c>
      <c r="G29" s="37">
        <v>866.58486084536582</v>
      </c>
      <c r="H29" s="37">
        <v>866.69792141614153</v>
      </c>
      <c r="I29" s="37">
        <v>866.73096123616972</v>
      </c>
      <c r="J29" s="37">
        <v>866.74162603911623</v>
      </c>
      <c r="K29" s="37">
        <v>866.74482498076486</v>
      </c>
    </row>
    <row r="30" spans="2:11" ht="6" customHeight="1">
      <c r="B30" s="36"/>
      <c r="C30" s="4"/>
      <c r="D30" s="4"/>
      <c r="E30" s="4"/>
      <c r="F30" s="4"/>
      <c r="G30" s="4"/>
      <c r="H30" s="4"/>
      <c r="I30" s="4"/>
      <c r="J30" s="4"/>
      <c r="K30" s="4"/>
    </row>
    <row r="31" spans="2:11">
      <c r="B31" s="34" t="s">
        <v>90</v>
      </c>
      <c r="C31" s="35">
        <v>772.31860202008306</v>
      </c>
      <c r="D31" s="35">
        <v>761.0093057122217</v>
      </c>
      <c r="E31" s="35">
        <v>742.47389522056392</v>
      </c>
      <c r="F31" s="35">
        <v>708.03164599753177</v>
      </c>
      <c r="G31" s="35">
        <v>671.6554546324902</v>
      </c>
      <c r="H31" s="35">
        <v>637.02816960800396</v>
      </c>
      <c r="I31" s="35">
        <v>608.09768996340529</v>
      </c>
      <c r="J31" s="35">
        <v>589.03772228814319</v>
      </c>
      <c r="K31" s="35">
        <v>574.71718449535047</v>
      </c>
    </row>
    <row r="32" spans="2:11">
      <c r="B32" s="36" t="s">
        <v>66</v>
      </c>
      <c r="C32" s="37">
        <v>359.30303151755425</v>
      </c>
      <c r="D32" s="37">
        <v>354.79164329311402</v>
      </c>
      <c r="E32" s="37">
        <v>348.07375639333139</v>
      </c>
      <c r="F32" s="37">
        <v>336.56841194495536</v>
      </c>
      <c r="G32" s="37">
        <v>324.62977692584934</v>
      </c>
      <c r="H32" s="37">
        <v>313.1637264535438</v>
      </c>
      <c r="I32" s="37">
        <v>303.02613682799063</v>
      </c>
      <c r="J32" s="37">
        <v>295.25409598609872</v>
      </c>
      <c r="K32" s="37">
        <v>288.66489323773021</v>
      </c>
    </row>
    <row r="33" spans="2:11">
      <c r="B33" s="36" t="s">
        <v>68</v>
      </c>
      <c r="C33" s="37">
        <v>543.65156099605588</v>
      </c>
      <c r="D33" s="37">
        <v>536.94455602131166</v>
      </c>
      <c r="E33" s="37">
        <v>527.15695586625145</v>
      </c>
      <c r="F33" s="37">
        <v>509.97150080669701</v>
      </c>
      <c r="G33" s="37">
        <v>491.94843160823666</v>
      </c>
      <c r="H33" s="37">
        <v>474.58877688212954</v>
      </c>
      <c r="I33" s="37">
        <v>459.23027279823805</v>
      </c>
      <c r="J33" s="37">
        <v>447.4532523761564</v>
      </c>
      <c r="K33" s="37">
        <v>437.46774778685926</v>
      </c>
    </row>
    <row r="34" spans="2:11">
      <c r="B34" s="36" t="s">
        <v>70</v>
      </c>
      <c r="C34" s="37">
        <v>592.76110250797774</v>
      </c>
      <c r="D34" s="37">
        <v>583.05276443245907</v>
      </c>
      <c r="E34" s="37">
        <v>570.98901385469583</v>
      </c>
      <c r="F34" s="37">
        <v>550.00428943783095</v>
      </c>
      <c r="G34" s="37">
        <v>528.34222219843764</v>
      </c>
      <c r="H34" s="37">
        <v>507.63828719528686</v>
      </c>
      <c r="I34" s="37">
        <v>489.62707802597737</v>
      </c>
      <c r="J34" s="37">
        <v>476.41112573076117</v>
      </c>
      <c r="K34" s="37">
        <v>465.55718342847842</v>
      </c>
    </row>
    <row r="35" spans="2:11">
      <c r="B35" s="36" t="s">
        <v>72</v>
      </c>
      <c r="C35" s="37">
        <v>719.84289305120808</v>
      </c>
      <c r="D35" s="37">
        <v>707.10827882583703</v>
      </c>
      <c r="E35" s="37">
        <v>691.78059724265381</v>
      </c>
      <c r="F35" s="37">
        <v>665.95417713696327</v>
      </c>
      <c r="G35" s="37">
        <v>639.61627719180433</v>
      </c>
      <c r="H35" s="37">
        <v>614.52311933434635</v>
      </c>
      <c r="I35" s="37">
        <v>592.71203567500083</v>
      </c>
      <c r="J35" s="37">
        <v>576.71158331844254</v>
      </c>
      <c r="K35" s="37">
        <v>563.57201914895643</v>
      </c>
    </row>
    <row r="36" spans="2:11">
      <c r="B36" s="36" t="s">
        <v>74</v>
      </c>
      <c r="C36" s="37">
        <v>914.07199905699633</v>
      </c>
      <c r="D36" s="37">
        <v>901.98033085936959</v>
      </c>
      <c r="E36" s="37">
        <v>884.06713002573633</v>
      </c>
      <c r="F36" s="37">
        <v>851.91494617299031</v>
      </c>
      <c r="G36" s="37">
        <v>818.4072753435355</v>
      </c>
      <c r="H36" s="37">
        <v>786.3504835063851</v>
      </c>
      <c r="I36" s="37">
        <v>758.45410269669549</v>
      </c>
      <c r="J36" s="37">
        <v>737.98164497119217</v>
      </c>
      <c r="K36" s="37">
        <v>721.16813387299067</v>
      </c>
    </row>
    <row r="37" spans="2:11">
      <c r="B37" s="36" t="s">
        <v>76</v>
      </c>
      <c r="C37" s="37">
        <v>909.96084027627523</v>
      </c>
      <c r="D37" s="37">
        <v>895.90528133931161</v>
      </c>
      <c r="E37" s="37">
        <v>872.3269813787964</v>
      </c>
      <c r="F37" s="37">
        <v>826.827887619536</v>
      </c>
      <c r="G37" s="37">
        <v>778.7418252619907</v>
      </c>
      <c r="H37" s="37">
        <v>733.23951646340868</v>
      </c>
      <c r="I37" s="37">
        <v>695.83992566360087</v>
      </c>
      <c r="J37" s="37">
        <v>672.30263275112077</v>
      </c>
      <c r="K37" s="37">
        <v>655.36861129969793</v>
      </c>
    </row>
    <row r="38" spans="2:11">
      <c r="B38" s="36" t="s">
        <v>77</v>
      </c>
      <c r="C38" s="37">
        <v>965.49032335867275</v>
      </c>
      <c r="D38" s="37">
        <v>950.97938623416837</v>
      </c>
      <c r="E38" s="37">
        <v>926.12014566787548</v>
      </c>
      <c r="F38" s="37">
        <v>877.90405326298446</v>
      </c>
      <c r="G38" s="37">
        <v>826.86788375110041</v>
      </c>
      <c r="H38" s="37">
        <v>778.55901276621796</v>
      </c>
      <c r="I38" s="37">
        <v>738.84928257845024</v>
      </c>
      <c r="J38" s="37">
        <v>713.85745785070844</v>
      </c>
      <c r="K38" s="37">
        <v>695.87679549700431</v>
      </c>
    </row>
    <row r="39" spans="2:11">
      <c r="B39" s="36" t="s">
        <v>78</v>
      </c>
      <c r="C39" s="37">
        <v>1121.6056021514364</v>
      </c>
      <c r="D39" s="37">
        <v>1105.739128769344</v>
      </c>
      <c r="E39" s="37">
        <v>1076.660851458289</v>
      </c>
      <c r="F39" s="37">
        <v>1020.4036435440647</v>
      </c>
      <c r="G39" s="37">
        <v>960.99366872735425</v>
      </c>
      <c r="H39" s="37">
        <v>904.82462069019721</v>
      </c>
      <c r="I39" s="37">
        <v>858.6669226019751</v>
      </c>
      <c r="J39" s="37">
        <v>829.61897255149904</v>
      </c>
      <c r="K39" s="37">
        <v>808.72151874945314</v>
      </c>
    </row>
    <row r="40" spans="2:11" ht="6" customHeight="1">
      <c r="B40" s="36"/>
      <c r="C40" s="4"/>
      <c r="D40" s="4"/>
      <c r="E40" s="4"/>
      <c r="F40" s="4"/>
      <c r="G40" s="4"/>
      <c r="H40" s="4"/>
      <c r="I40" s="4"/>
      <c r="J40" s="4"/>
      <c r="K40" s="4"/>
    </row>
    <row r="41" spans="2:11">
      <c r="B41" s="34" t="s">
        <v>91</v>
      </c>
      <c r="C41" s="35">
        <v>70.138909652632449</v>
      </c>
      <c r="D41" s="35">
        <v>69.996306228395056</v>
      </c>
      <c r="E41" s="35">
        <v>68.736261027512498</v>
      </c>
      <c r="F41" s="35">
        <v>55.82197749515624</v>
      </c>
      <c r="G41" s="35">
        <v>43.662620841513402</v>
      </c>
      <c r="H41" s="35">
        <v>37.268480171810502</v>
      </c>
      <c r="I41" s="35">
        <v>33.975173358071686</v>
      </c>
      <c r="J41" s="35">
        <v>32.299861105372386</v>
      </c>
      <c r="K41" s="35">
        <v>31.459790651944804</v>
      </c>
    </row>
    <row r="42" spans="2:11">
      <c r="B42" s="36" t="s">
        <v>18</v>
      </c>
      <c r="C42" s="37">
        <v>66.400867868050469</v>
      </c>
      <c r="D42" s="37">
        <v>66.570315748436698</v>
      </c>
      <c r="E42" s="37">
        <v>65.409619372429091</v>
      </c>
      <c r="F42" s="37">
        <v>62.795166383629542</v>
      </c>
      <c r="G42" s="37">
        <v>60.729403471360712</v>
      </c>
      <c r="H42" s="37">
        <v>59.339792231444456</v>
      </c>
      <c r="I42" s="37">
        <v>58.617291259545922</v>
      </c>
      <c r="J42" s="37">
        <v>58.265721925397415</v>
      </c>
      <c r="K42" s="37">
        <v>58.093327085549376</v>
      </c>
    </row>
    <row r="43" spans="2:11">
      <c r="B43" s="36" t="s">
        <v>19</v>
      </c>
      <c r="C43" s="37">
        <v>75.101001271206755</v>
      </c>
      <c r="D43" s="37">
        <v>74.680573553577361</v>
      </c>
      <c r="E43" s="37">
        <v>73.806839811609464</v>
      </c>
      <c r="F43" s="37">
        <v>72.087759285891863</v>
      </c>
      <c r="G43" s="37">
        <v>70.771866773100683</v>
      </c>
      <c r="H43" s="37">
        <v>69.890445610742589</v>
      </c>
      <c r="I43" s="37">
        <v>69.432710746258266</v>
      </c>
      <c r="J43" s="37">
        <v>69.209573217603491</v>
      </c>
      <c r="K43" s="37">
        <v>69.100431277813527</v>
      </c>
    </row>
    <row r="44" spans="2:11">
      <c r="B44" s="36" t="s">
        <v>20</v>
      </c>
      <c r="C44" s="37">
        <v>111.79798114329598</v>
      </c>
      <c r="D44" s="37">
        <v>111.79798114329651</v>
      </c>
      <c r="E44" s="37">
        <v>111.79798114329682</v>
      </c>
      <c r="F44" s="37">
        <v>111.79798114329682</v>
      </c>
      <c r="G44" s="37">
        <v>111.79798114329644</v>
      </c>
      <c r="H44" s="37">
        <v>111.7979811432965</v>
      </c>
      <c r="I44" s="37">
        <v>111.7979811432962</v>
      </c>
      <c r="J44" s="37">
        <v>111.79798114329699</v>
      </c>
      <c r="K44" s="37">
        <v>111.79798114329664</v>
      </c>
    </row>
    <row r="45" spans="2:11">
      <c r="B45" s="36" t="s">
        <v>116</v>
      </c>
      <c r="C45" s="37">
        <v>0</v>
      </c>
      <c r="D45" s="37">
        <v>0</v>
      </c>
      <c r="E45" s="37">
        <v>0</v>
      </c>
      <c r="F45" s="37">
        <v>0</v>
      </c>
      <c r="G45" s="37">
        <v>0</v>
      </c>
      <c r="H45" s="37">
        <v>0</v>
      </c>
      <c r="I45" s="37">
        <v>0</v>
      </c>
      <c r="J45" s="37">
        <v>0</v>
      </c>
      <c r="K45" s="37">
        <v>0</v>
      </c>
    </row>
    <row r="46" spans="2:11">
      <c r="E46" s="31"/>
    </row>
    <row r="47" spans="2:11">
      <c r="B47" s="34" t="s">
        <v>92</v>
      </c>
      <c r="C47" s="67" t="s">
        <v>86</v>
      </c>
      <c r="D47" s="68"/>
      <c r="E47" s="68"/>
      <c r="F47" s="68"/>
      <c r="G47" s="68"/>
      <c r="H47" s="68"/>
      <c r="I47" s="68"/>
      <c r="J47" s="68"/>
      <c r="K47" s="69"/>
    </row>
    <row r="48" spans="2:11">
      <c r="B48" s="32" t="s">
        <v>87</v>
      </c>
      <c r="C48" s="33">
        <v>2015</v>
      </c>
      <c r="D48" s="33">
        <v>2017</v>
      </c>
      <c r="E48" s="33">
        <v>2020</v>
      </c>
      <c r="F48" s="33">
        <v>2025</v>
      </c>
      <c r="G48" s="33">
        <v>2030</v>
      </c>
      <c r="H48" s="33">
        <v>2035</v>
      </c>
      <c r="I48" s="33">
        <v>2040</v>
      </c>
      <c r="J48" s="33">
        <v>2045</v>
      </c>
      <c r="K48" s="33">
        <v>2050</v>
      </c>
    </row>
    <row r="49" spans="2:11">
      <c r="B49" s="34" t="s">
        <v>26</v>
      </c>
      <c r="C49" s="35">
        <v>36.110683953442368</v>
      </c>
      <c r="D49" s="35">
        <v>34.470386326933209</v>
      </c>
      <c r="E49" s="35">
        <v>32.365504096821098</v>
      </c>
      <c r="F49" s="35">
        <v>28.6942018929876</v>
      </c>
      <c r="G49" s="35">
        <v>26.79595903748795</v>
      </c>
      <c r="H49" s="35">
        <v>25.889584859404156</v>
      </c>
      <c r="I49" s="35">
        <v>25.99783406523504</v>
      </c>
      <c r="J49" s="35">
        <v>26.280857390377307</v>
      </c>
      <c r="K49" s="35">
        <v>26.548874541664667</v>
      </c>
    </row>
    <row r="50" spans="2:11">
      <c r="B50" s="36" t="s">
        <v>51</v>
      </c>
      <c r="C50" s="37">
        <v>34.262344027314164</v>
      </c>
      <c r="D50" s="37">
        <v>32.66365915042774</v>
      </c>
      <c r="E50" s="37">
        <v>30.593264620700946</v>
      </c>
      <c r="F50" s="37">
        <v>27.159509532821119</v>
      </c>
      <c r="G50" s="37">
        <v>24.839734036764238</v>
      </c>
      <c r="H50" s="37">
        <v>23.170308976547901</v>
      </c>
      <c r="I50" s="37">
        <v>21.813545203787239</v>
      </c>
      <c r="J50" s="37">
        <v>20.58485927482241</v>
      </c>
      <c r="K50" s="37">
        <v>19.429739864092934</v>
      </c>
    </row>
    <row r="51" spans="2:11">
      <c r="B51" s="36" t="s">
        <v>6</v>
      </c>
      <c r="C51" s="37">
        <v>40.792090217131332</v>
      </c>
      <c r="D51" s="37">
        <v>39.174010592691594</v>
      </c>
      <c r="E51" s="37">
        <v>37.251643097245235</v>
      </c>
      <c r="F51" s="37">
        <v>33.480127184256908</v>
      </c>
      <c r="G51" s="37">
        <v>30.7422839261564</v>
      </c>
      <c r="H51" s="37">
        <v>28.692807982699293</v>
      </c>
      <c r="I51" s="37">
        <v>26.995891426029871</v>
      </c>
      <c r="J51" s="37">
        <v>25.459191412526032</v>
      </c>
      <c r="K51" s="37">
        <v>24.01842124993896</v>
      </c>
    </row>
    <row r="52" spans="2:11">
      <c r="B52" s="36" t="s">
        <v>7</v>
      </c>
      <c r="C52" s="37">
        <v>52.541155578854777</v>
      </c>
      <c r="D52" s="37">
        <v>50.717506036213976</v>
      </c>
      <c r="E52" s="37">
        <v>48.934187260735655</v>
      </c>
      <c r="F52" s="37">
        <v>44.713571995107209</v>
      </c>
      <c r="G52" s="37">
        <v>41.325368271115124</v>
      </c>
      <c r="H52" s="37">
        <v>38.653212882408276</v>
      </c>
      <c r="I52" s="37">
        <v>36.383502857606842</v>
      </c>
      <c r="J52" s="37">
        <v>34.300280897415256</v>
      </c>
      <c r="K52" s="37">
        <v>32.342612440464492</v>
      </c>
    </row>
    <row r="53" spans="2:11">
      <c r="B53" s="36" t="s">
        <v>8</v>
      </c>
      <c r="C53" s="37">
        <v>30.945409313724348</v>
      </c>
      <c r="D53" s="37">
        <v>28.615059330623588</v>
      </c>
      <c r="E53" s="37">
        <v>25.261170516767425</v>
      </c>
      <c r="F53" s="37">
        <v>21.389316241085329</v>
      </c>
      <c r="G53" s="37">
        <v>19.300771308632164</v>
      </c>
      <c r="H53" s="37">
        <v>17.96814511777038</v>
      </c>
      <c r="I53" s="37">
        <v>16.930265709309793</v>
      </c>
      <c r="J53" s="37">
        <v>15.986172620779797</v>
      </c>
      <c r="K53" s="37">
        <v>15.090800911235497</v>
      </c>
    </row>
    <row r="54" spans="2:11">
      <c r="B54" s="36" t="s">
        <v>9</v>
      </c>
      <c r="C54" s="37">
        <v>39.86311079067152</v>
      </c>
      <c r="D54" s="37">
        <v>37.949101965482676</v>
      </c>
      <c r="E54" s="37">
        <v>35.16428394126816</v>
      </c>
      <c r="F54" s="37">
        <v>30.991706706978682</v>
      </c>
      <c r="G54" s="37">
        <v>28.291609619511856</v>
      </c>
      <c r="H54" s="37">
        <v>26.382204993746559</v>
      </c>
      <c r="I54" s="37">
        <v>24.830824009171355</v>
      </c>
      <c r="J54" s="37">
        <v>23.419528939893461</v>
      </c>
      <c r="K54" s="37">
        <v>22.088440781427703</v>
      </c>
    </row>
    <row r="55" spans="2:11">
      <c r="B55" s="36" t="s">
        <v>10</v>
      </c>
      <c r="C55" s="37">
        <v>52.397380577274937</v>
      </c>
      <c r="D55" s="37">
        <v>49.8793364055092</v>
      </c>
      <c r="E55" s="37">
        <v>46.213315994410515</v>
      </c>
      <c r="F55" s="37">
        <v>40.716948138495951</v>
      </c>
      <c r="G55" s="37">
        <v>37.159183233261579</v>
      </c>
      <c r="H55" s="37">
        <v>34.642791925963927</v>
      </c>
      <c r="I55" s="37">
        <v>32.598050732590181</v>
      </c>
      <c r="J55" s="37">
        <v>30.737888407219707</v>
      </c>
      <c r="K55" s="37">
        <v>28.983430042848404</v>
      </c>
    </row>
    <row r="56" spans="2:11">
      <c r="B56" s="36" t="s">
        <v>112</v>
      </c>
      <c r="C56" s="37">
        <v>0</v>
      </c>
      <c r="D56" s="37">
        <v>0</v>
      </c>
      <c r="E56" s="37">
        <v>0</v>
      </c>
      <c r="F56" s="37">
        <v>8.2127285058908033</v>
      </c>
      <c r="G56" s="37">
        <v>33.747807171167118</v>
      </c>
      <c r="H56" s="37">
        <v>34.979322958683909</v>
      </c>
      <c r="I56" s="37">
        <v>36.580816786292864</v>
      </c>
      <c r="J56" s="37">
        <v>36.580816786292864</v>
      </c>
      <c r="K56" s="37">
        <v>36.580816786292743</v>
      </c>
    </row>
    <row r="57" spans="2:11">
      <c r="B57" s="36" t="s">
        <v>113</v>
      </c>
      <c r="C57" s="37">
        <v>0</v>
      </c>
      <c r="D57" s="37">
        <v>0</v>
      </c>
      <c r="E57" s="37">
        <v>0</v>
      </c>
      <c r="F57" s="37">
        <v>3.732911352904992</v>
      </c>
      <c r="G57" s="37">
        <v>15.074887428595261</v>
      </c>
      <c r="H57" s="37">
        <v>15.303370191055444</v>
      </c>
      <c r="I57" s="37">
        <v>15.932427373267689</v>
      </c>
      <c r="J57" s="37">
        <v>15.932427373267689</v>
      </c>
      <c r="K57" s="37">
        <v>15.932427373267689</v>
      </c>
    </row>
    <row r="58" spans="2:11">
      <c r="B58" s="36" t="s">
        <v>114</v>
      </c>
      <c r="C58" s="37">
        <v>0</v>
      </c>
      <c r="D58" s="37">
        <v>0</v>
      </c>
      <c r="E58" s="37">
        <v>0</v>
      </c>
      <c r="F58" s="37">
        <v>24.173380061012512</v>
      </c>
      <c r="G58" s="37">
        <v>23.741398095854269</v>
      </c>
      <c r="H58" s="37">
        <v>23.249740914718071</v>
      </c>
      <c r="I58" s="37">
        <v>22.743684404848135</v>
      </c>
      <c r="J58" s="37">
        <v>22.180885758751948</v>
      </c>
      <c r="K58" s="37">
        <v>21.377717889655177</v>
      </c>
    </row>
    <row r="59" spans="2:11" ht="6" customHeight="1">
      <c r="B59" s="36"/>
      <c r="C59" s="38"/>
      <c r="D59" s="38"/>
      <c r="E59" s="38"/>
      <c r="F59" s="38"/>
      <c r="G59" s="38"/>
      <c r="H59" s="38"/>
      <c r="I59" s="38"/>
      <c r="J59" s="38"/>
      <c r="K59" s="38"/>
    </row>
    <row r="60" spans="2:11">
      <c r="B60" s="34" t="s">
        <v>27</v>
      </c>
      <c r="C60" s="35">
        <v>46.475448870241848</v>
      </c>
      <c r="D60" s="35">
        <v>45.782033290020522</v>
      </c>
      <c r="E60" s="35">
        <v>45.019143601704108</v>
      </c>
      <c r="F60" s="35">
        <v>43.334589244253401</v>
      </c>
      <c r="G60" s="35">
        <v>41.189985988349996</v>
      </c>
      <c r="H60" s="35">
        <v>38.90089788127338</v>
      </c>
      <c r="I60" s="35">
        <v>36.838104645917952</v>
      </c>
      <c r="J60" s="35">
        <v>34.994267986901441</v>
      </c>
      <c r="K60" s="35">
        <v>33.448488312896039</v>
      </c>
    </row>
    <row r="61" spans="2:11">
      <c r="B61" s="36" t="s">
        <v>88</v>
      </c>
      <c r="C61" s="37">
        <v>31.708225620066578</v>
      </c>
      <c r="D61" s="37">
        <v>31.351307549765551</v>
      </c>
      <c r="E61" s="37">
        <v>30.651917615525669</v>
      </c>
      <c r="F61" s="37">
        <v>29.359253183627278</v>
      </c>
      <c r="G61" s="37">
        <v>27.902052726175977</v>
      </c>
      <c r="H61" s="37">
        <v>26.40423500224156</v>
      </c>
      <c r="I61" s="37">
        <v>24.958373760886882</v>
      </c>
      <c r="J61" s="37">
        <v>23.576052113044966</v>
      </c>
      <c r="K61" s="37">
        <v>22.272040984743555</v>
      </c>
    </row>
    <row r="62" spans="2:11">
      <c r="B62" s="36" t="s">
        <v>59</v>
      </c>
      <c r="C62" s="37">
        <v>39.564195538910099</v>
      </c>
      <c r="D62" s="37">
        <v>38.280441998150252</v>
      </c>
      <c r="E62" s="37">
        <v>36.40823881706401</v>
      </c>
      <c r="F62" s="37">
        <v>34.120126644583735</v>
      </c>
      <c r="G62" s="37">
        <v>32.168693332022997</v>
      </c>
      <c r="H62" s="37">
        <v>30.356903684768163</v>
      </c>
      <c r="I62" s="37">
        <v>28.668570297984349</v>
      </c>
      <c r="J62" s="37">
        <v>27.071046625865215</v>
      </c>
      <c r="K62" s="37">
        <v>25.557275076349008</v>
      </c>
    </row>
    <row r="63" spans="2:11">
      <c r="B63" s="36" t="s">
        <v>61</v>
      </c>
      <c r="C63" s="37">
        <v>53.429290012427394</v>
      </c>
      <c r="D63" s="37">
        <v>53.084022349516893</v>
      </c>
      <c r="E63" s="37">
        <v>52.016701332452577</v>
      </c>
      <c r="F63" s="37">
        <v>49.806950539699614</v>
      </c>
      <c r="G63" s="37">
        <v>47.267046426776986</v>
      </c>
      <c r="H63" s="37">
        <v>44.672729951048964</v>
      </c>
      <c r="I63" s="37">
        <v>42.193434167797605</v>
      </c>
      <c r="J63" s="37">
        <v>39.832558276189744</v>
      </c>
      <c r="K63" s="37">
        <v>37.592229417556226</v>
      </c>
    </row>
    <row r="64" spans="2:11">
      <c r="B64" s="36" t="s">
        <v>89</v>
      </c>
      <c r="C64" s="37">
        <v>32.160475083847551</v>
      </c>
      <c r="D64" s="37">
        <v>31.963955358919446</v>
      </c>
      <c r="E64" s="37">
        <v>31.599492381803714</v>
      </c>
      <c r="F64" s="37">
        <v>30.586908314538316</v>
      </c>
      <c r="G64" s="37">
        <v>29.127595485316547</v>
      </c>
      <c r="H64" s="37">
        <v>27.552176079170916</v>
      </c>
      <c r="I64" s="37">
        <v>26.021021559791475</v>
      </c>
      <c r="J64" s="37">
        <v>24.560236411805288</v>
      </c>
      <c r="K64" s="37">
        <v>23.177462760542205</v>
      </c>
    </row>
    <row r="65" spans="2:11">
      <c r="B65" s="36" t="s">
        <v>64</v>
      </c>
      <c r="C65" s="37">
        <v>42.300802067665529</v>
      </c>
      <c r="D65" s="37">
        <v>41.742712685623921</v>
      </c>
      <c r="E65" s="37">
        <v>41.151952674441105</v>
      </c>
      <c r="F65" s="37">
        <v>39.738432181513538</v>
      </c>
      <c r="G65" s="37">
        <v>37.793412821302013</v>
      </c>
      <c r="H65" s="37">
        <v>35.702417772713517</v>
      </c>
      <c r="I65" s="37">
        <v>33.690168728440909</v>
      </c>
      <c r="J65" s="37">
        <v>31.781372875367612</v>
      </c>
      <c r="K65" s="37">
        <v>29.981077425929342</v>
      </c>
    </row>
    <row r="66" spans="2:11">
      <c r="B66" s="36" t="s">
        <v>65</v>
      </c>
      <c r="C66" s="37">
        <v>54.408113494562436</v>
      </c>
      <c r="D66" s="37">
        <v>53.479550162507287</v>
      </c>
      <c r="E66" s="37">
        <v>52.514597132301347</v>
      </c>
      <c r="F66" s="37">
        <v>50.713993296019446</v>
      </c>
      <c r="G66" s="37">
        <v>48.261397209303041</v>
      </c>
      <c r="H66" s="37">
        <v>45.609777720442032</v>
      </c>
      <c r="I66" s="37">
        <v>43.050210202480805</v>
      </c>
      <c r="J66" s="37">
        <v>40.61477499380878</v>
      </c>
      <c r="K66" s="37">
        <v>38.31223558064805</v>
      </c>
    </row>
    <row r="67" spans="2:11">
      <c r="B67" s="36" t="s">
        <v>115</v>
      </c>
      <c r="C67" s="37">
        <v>0</v>
      </c>
      <c r="D67" s="37">
        <v>0</v>
      </c>
      <c r="E67" s="37">
        <v>0</v>
      </c>
      <c r="F67" s="37">
        <v>8.4554456682104355</v>
      </c>
      <c r="G67" s="37">
        <v>34.745182402214716</v>
      </c>
      <c r="H67" s="37">
        <v>36.013094135011194</v>
      </c>
      <c r="I67" s="37">
        <v>37.661918157089758</v>
      </c>
      <c r="J67" s="37">
        <v>37.6619181570899</v>
      </c>
      <c r="K67" s="37">
        <v>37.661918157089787</v>
      </c>
    </row>
    <row r="68" spans="2:11" ht="6" customHeight="1">
      <c r="B68" s="36"/>
      <c r="C68" s="4"/>
      <c r="D68" s="4"/>
      <c r="E68" s="4"/>
      <c r="F68" s="4"/>
      <c r="G68" s="4"/>
      <c r="H68" s="4"/>
      <c r="I68" s="4"/>
      <c r="J68" s="4"/>
      <c r="K68" s="4"/>
    </row>
    <row r="69" spans="2:11">
      <c r="B69" s="34" t="s">
        <v>29</v>
      </c>
      <c r="C69" s="35">
        <v>183.56790197267472</v>
      </c>
      <c r="D69" s="35">
        <v>184.1005740075874</v>
      </c>
      <c r="E69" s="35">
        <v>184.56598606779716</v>
      </c>
      <c r="F69" s="35">
        <v>184.86100051774355</v>
      </c>
      <c r="G69" s="35">
        <v>184.94898372404458</v>
      </c>
      <c r="H69" s="35">
        <v>184.97311342975379</v>
      </c>
      <c r="I69" s="35">
        <v>184.98016488127655</v>
      </c>
      <c r="J69" s="35">
        <v>184.98244099358325</v>
      </c>
      <c r="K69" s="35">
        <v>184.98312372072709</v>
      </c>
    </row>
    <row r="70" spans="2:11">
      <c r="B70" s="36" t="s">
        <v>79</v>
      </c>
      <c r="C70" s="37">
        <v>183.56790197267475</v>
      </c>
      <c r="D70" s="37">
        <v>184.1005740075874</v>
      </c>
      <c r="E70" s="37">
        <v>184.56598606779716</v>
      </c>
      <c r="F70" s="37">
        <v>184.86100051774355</v>
      </c>
      <c r="G70" s="37">
        <v>184.94898372404458</v>
      </c>
      <c r="H70" s="37">
        <v>184.97311342975377</v>
      </c>
      <c r="I70" s="37">
        <v>184.98016488127655</v>
      </c>
      <c r="J70" s="37">
        <v>184.98244099358325</v>
      </c>
      <c r="K70" s="37">
        <v>184.98312372072706</v>
      </c>
    </row>
    <row r="71" spans="2:11" ht="6" customHeight="1">
      <c r="B71" s="36"/>
      <c r="C71" s="4"/>
      <c r="D71" s="4"/>
      <c r="E71" s="4"/>
      <c r="F71" s="4"/>
      <c r="G71" s="4"/>
      <c r="H71" s="4"/>
      <c r="I71" s="4"/>
      <c r="J71" s="4"/>
      <c r="K71" s="4"/>
    </row>
    <row r="72" spans="2:11">
      <c r="B72" s="34" t="s">
        <v>90</v>
      </c>
      <c r="C72" s="35">
        <v>164.83041304858156</v>
      </c>
      <c r="D72" s="35">
        <v>162.41675115200442</v>
      </c>
      <c r="E72" s="35">
        <v>158.46087159740898</v>
      </c>
      <c r="F72" s="35">
        <v>151.11010968269477</v>
      </c>
      <c r="G72" s="35">
        <v>143.34660038465231</v>
      </c>
      <c r="H72" s="35">
        <v>135.9563476076143</v>
      </c>
      <c r="I72" s="35">
        <v>129.78192309286104</v>
      </c>
      <c r="J72" s="35">
        <v>125.71409106552325</v>
      </c>
      <c r="K72" s="35">
        <v>122.6577615231688</v>
      </c>
    </row>
    <row r="73" spans="2:11">
      <c r="B73" s="36" t="s">
        <v>66</v>
      </c>
      <c r="C73" s="37">
        <v>76.683465786967986</v>
      </c>
      <c r="D73" s="37">
        <v>75.720632595443149</v>
      </c>
      <c r="E73" s="37">
        <v>74.286882236966051</v>
      </c>
      <c r="F73" s="37">
        <v>71.831379193621373</v>
      </c>
      <c r="G73" s="37">
        <v>69.28340205531552</v>
      </c>
      <c r="H73" s="37">
        <v>66.836285243105351</v>
      </c>
      <c r="I73" s="37">
        <v>64.672692289463797</v>
      </c>
      <c r="J73" s="37">
        <v>63.01396142522109</v>
      </c>
      <c r="K73" s="37">
        <v>61.607675201072645</v>
      </c>
    </row>
    <row r="74" spans="2:11">
      <c r="B74" s="36" t="s">
        <v>68</v>
      </c>
      <c r="C74" s="37">
        <v>116.02764858842002</v>
      </c>
      <c r="D74" s="37">
        <v>114.5962206810585</v>
      </c>
      <c r="E74" s="37">
        <v>112.50732346675706</v>
      </c>
      <c r="F74" s="37">
        <v>108.83955520572464</v>
      </c>
      <c r="G74" s="37">
        <v>104.99302097410693</v>
      </c>
      <c r="H74" s="37">
        <v>101.2880745292062</v>
      </c>
      <c r="I74" s="37">
        <v>98.01021929519446</v>
      </c>
      <c r="J74" s="37">
        <v>95.496734399743474</v>
      </c>
      <c r="K74" s="37">
        <v>93.365599863235772</v>
      </c>
    </row>
    <row r="75" spans="2:11">
      <c r="B75" s="36" t="s">
        <v>70</v>
      </c>
      <c r="C75" s="37">
        <v>126.50874536747449</v>
      </c>
      <c r="D75" s="37">
        <v>124.43676448961212</v>
      </c>
      <c r="E75" s="37">
        <v>121.86208483610291</v>
      </c>
      <c r="F75" s="37">
        <v>117.38346579948343</v>
      </c>
      <c r="G75" s="37">
        <v>112.76028634839143</v>
      </c>
      <c r="H75" s="37">
        <v>108.34159417993375</v>
      </c>
      <c r="I75" s="37">
        <v>104.49759114916836</v>
      </c>
      <c r="J75" s="37">
        <v>101.67700535730343</v>
      </c>
      <c r="K75" s="37">
        <v>99.36052639614509</v>
      </c>
    </row>
    <row r="76" spans="2:11">
      <c r="B76" s="36" t="s">
        <v>72</v>
      </c>
      <c r="C76" s="37">
        <v>153.63089932233842</v>
      </c>
      <c r="D76" s="37">
        <v>150.91304205813171</v>
      </c>
      <c r="E76" s="37">
        <v>147.64176504910336</v>
      </c>
      <c r="F76" s="37">
        <v>142.12981767084187</v>
      </c>
      <c r="G76" s="37">
        <v>136.50870882348579</v>
      </c>
      <c r="H76" s="37">
        <v>131.15325634115584</v>
      </c>
      <c r="I76" s="37">
        <v>126.49827338567137</v>
      </c>
      <c r="J76" s="37">
        <v>123.08341174178845</v>
      </c>
      <c r="K76" s="37">
        <v>120.27912891903907</v>
      </c>
    </row>
    <row r="77" spans="2:11">
      <c r="B77" s="36" t="s">
        <v>74</v>
      </c>
      <c r="C77" s="37">
        <v>195.08382261753351</v>
      </c>
      <c r="D77" s="37">
        <v>192.50318470689908</v>
      </c>
      <c r="E77" s="37">
        <v>188.68009889139881</v>
      </c>
      <c r="F77" s="37">
        <v>181.81808918322886</v>
      </c>
      <c r="G77" s="37">
        <v>174.66678762365396</v>
      </c>
      <c r="H77" s="37">
        <v>167.82513674834266</v>
      </c>
      <c r="I77" s="37">
        <v>161.87141252184514</v>
      </c>
      <c r="J77" s="37">
        <v>157.50212288646927</v>
      </c>
      <c r="K77" s="37">
        <v>153.91373595410141</v>
      </c>
    </row>
    <row r="78" spans="2:11">
      <c r="B78" s="36" t="s">
        <v>76</v>
      </c>
      <c r="C78" s="37">
        <v>194.20640752205077</v>
      </c>
      <c r="D78" s="37">
        <v>191.20663051402764</v>
      </c>
      <c r="E78" s="37">
        <v>186.17448327413246</v>
      </c>
      <c r="F78" s="37">
        <v>176.46393843155204</v>
      </c>
      <c r="G78" s="37">
        <v>166.20127545859941</v>
      </c>
      <c r="H78" s="37">
        <v>156.49004445326446</v>
      </c>
      <c r="I78" s="37">
        <v>148.50811836310413</v>
      </c>
      <c r="J78" s="37">
        <v>143.48472296299093</v>
      </c>
      <c r="K78" s="37">
        <v>139.87061637134497</v>
      </c>
    </row>
    <row r="79" spans="2:11">
      <c r="B79" s="36" t="s">
        <v>77</v>
      </c>
      <c r="C79" s="37">
        <v>206.05766632755572</v>
      </c>
      <c r="D79" s="37">
        <v>202.96070122313131</v>
      </c>
      <c r="E79" s="37">
        <v>197.65517202844597</v>
      </c>
      <c r="F79" s="37">
        <v>187.36475767626118</v>
      </c>
      <c r="G79" s="37">
        <v>176.47247451869129</v>
      </c>
      <c r="H79" s="37">
        <v>166.16225910044122</v>
      </c>
      <c r="I79" s="37">
        <v>157.68729655030018</v>
      </c>
      <c r="J79" s="37">
        <v>152.35347087015126</v>
      </c>
      <c r="K79" s="37">
        <v>148.51598722687748</v>
      </c>
    </row>
    <row r="80" spans="2:11">
      <c r="B80" s="36" t="s">
        <v>78</v>
      </c>
      <c r="C80" s="37">
        <v>239.37622918399794</v>
      </c>
      <c r="D80" s="37">
        <v>235.98996171050436</v>
      </c>
      <c r="E80" s="37">
        <v>229.78399380116511</v>
      </c>
      <c r="F80" s="37">
        <v>217.77742191074677</v>
      </c>
      <c r="G80" s="37">
        <v>205.09797762100587</v>
      </c>
      <c r="H80" s="37">
        <v>193.11022106005558</v>
      </c>
      <c r="I80" s="37">
        <v>183.25911502511957</v>
      </c>
      <c r="J80" s="37">
        <v>177.05961964521933</v>
      </c>
      <c r="K80" s="37">
        <v>172.59962614921221</v>
      </c>
    </row>
    <row r="81" spans="2:11" ht="6" customHeight="1">
      <c r="B81" s="36"/>
      <c r="C81" s="4"/>
      <c r="D81" s="4"/>
      <c r="E81" s="4"/>
      <c r="F81" s="4"/>
      <c r="G81" s="4"/>
      <c r="H81" s="4"/>
      <c r="I81" s="4"/>
      <c r="J81" s="4"/>
      <c r="K81" s="4"/>
    </row>
    <row r="82" spans="2:11">
      <c r="B82" s="34" t="s">
        <v>91</v>
      </c>
      <c r="C82" s="35">
        <v>13.244315386534321</v>
      </c>
      <c r="D82" s="35">
        <v>13.217387612276728</v>
      </c>
      <c r="E82" s="35">
        <v>12.979453545088798</v>
      </c>
      <c r="F82" s="35">
        <v>10.563918287516643</v>
      </c>
      <c r="G82" s="35">
        <v>8.4380451049288343</v>
      </c>
      <c r="H82" s="35">
        <v>7.2921469152149969</v>
      </c>
      <c r="I82" s="35">
        <v>6.7120844214638611</v>
      </c>
      <c r="J82" s="35">
        <v>6.4113784518720367</v>
      </c>
      <c r="K82" s="35">
        <v>6.2606686620515237</v>
      </c>
    </row>
    <row r="83" spans="2:11">
      <c r="B83" s="36" t="s">
        <v>18</v>
      </c>
      <c r="C83" s="37">
        <v>12.538461751679746</v>
      </c>
      <c r="D83" s="37">
        <v>12.570458558880336</v>
      </c>
      <c r="E83" s="37">
        <v>12.351284509155496</v>
      </c>
      <c r="F83" s="37">
        <v>11.857597907547071</v>
      </c>
      <c r="G83" s="37">
        <v>11.46752033634737</v>
      </c>
      <c r="H83" s="37">
        <v>11.205120341575951</v>
      </c>
      <c r="I83" s="37">
        <v>11.06869063677596</v>
      </c>
      <c r="J83" s="37">
        <v>11.002303874210684</v>
      </c>
      <c r="K83" s="37">
        <v>10.969750593281931</v>
      </c>
    </row>
    <row r="84" spans="2:11">
      <c r="B84" s="36" t="s">
        <v>19</v>
      </c>
      <c r="C84" s="37">
        <v>14.181306091105533</v>
      </c>
      <c r="D84" s="37">
        <v>14.101916814638281</v>
      </c>
      <c r="E84" s="37">
        <v>13.936929858043278</v>
      </c>
      <c r="F84" s="37">
        <v>13.612316248133839</v>
      </c>
      <c r="G84" s="37">
        <v>13.363836544920611</v>
      </c>
      <c r="H84" s="37">
        <v>13.197397974368949</v>
      </c>
      <c r="I84" s="37">
        <v>13.110963997298771</v>
      </c>
      <c r="J84" s="37">
        <v>13.068828985238961</v>
      </c>
      <c r="K84" s="37">
        <v>13.048219735970109</v>
      </c>
    </row>
    <row r="85" spans="2:11">
      <c r="B85" s="36" t="s">
        <v>20</v>
      </c>
      <c r="C85" s="37">
        <v>21.110788992484085</v>
      </c>
      <c r="D85" s="37">
        <v>21.110788992484185</v>
      </c>
      <c r="E85" s="37">
        <v>21.110788992484245</v>
      </c>
      <c r="F85" s="37">
        <v>21.110788992484245</v>
      </c>
      <c r="G85" s="37">
        <v>21.110788992484171</v>
      </c>
      <c r="H85" s="37">
        <v>21.110788992484181</v>
      </c>
      <c r="I85" s="37">
        <v>21.110788992484128</v>
      </c>
      <c r="J85" s="37">
        <v>21.110788992484277</v>
      </c>
      <c r="K85" s="37">
        <v>21.11078899248421</v>
      </c>
    </row>
    <row r="86" spans="2:11">
      <c r="B86" s="36" t="s">
        <v>116</v>
      </c>
      <c r="C86" s="37">
        <v>0</v>
      </c>
      <c r="D86" s="37">
        <v>0</v>
      </c>
      <c r="E86" s="37">
        <v>0</v>
      </c>
      <c r="F86" s="37">
        <v>0.14592243357420592</v>
      </c>
      <c r="G86" s="37">
        <v>0.59962558687742529</v>
      </c>
      <c r="H86" s="37">
        <v>0.62150696047581411</v>
      </c>
      <c r="I86" s="37">
        <v>0.64996204413176639</v>
      </c>
      <c r="J86" s="37">
        <v>0.6499620441317685</v>
      </c>
      <c r="K86" s="37">
        <v>0.64996204413176539</v>
      </c>
    </row>
    <row r="88" spans="2:11">
      <c r="B88" s="34" t="s">
        <v>93</v>
      </c>
      <c r="C88" s="67" t="s">
        <v>86</v>
      </c>
      <c r="D88" s="68"/>
      <c r="E88" s="68"/>
      <c r="F88" s="68"/>
      <c r="G88" s="68"/>
      <c r="H88" s="68"/>
      <c r="I88" s="68"/>
      <c r="J88" s="68"/>
      <c r="K88" s="69"/>
    </row>
    <row r="89" spans="2:11">
      <c r="B89" s="32" t="s">
        <v>87</v>
      </c>
      <c r="C89" s="33">
        <v>2015</v>
      </c>
      <c r="D89" s="33">
        <v>2017</v>
      </c>
      <c r="E89" s="33">
        <v>2020</v>
      </c>
      <c r="F89" s="33">
        <v>2025</v>
      </c>
      <c r="G89" s="33">
        <v>2030</v>
      </c>
      <c r="H89" s="33">
        <v>2035</v>
      </c>
      <c r="I89" s="33">
        <v>2040</v>
      </c>
      <c r="J89" s="33">
        <v>2045</v>
      </c>
      <c r="K89" s="33">
        <v>2050</v>
      </c>
    </row>
    <row r="90" spans="2:11">
      <c r="B90" s="34" t="s">
        <v>26</v>
      </c>
      <c r="C90" s="35">
        <f t="shared" ref="C90:K90" si="0">C8+C49</f>
        <v>225.75146494946608</v>
      </c>
      <c r="D90" s="35">
        <f t="shared" si="0"/>
        <v>215.52412080944583</v>
      </c>
      <c r="E90" s="35">
        <f t="shared" si="0"/>
        <v>202.41267456928014</v>
      </c>
      <c r="F90" s="35">
        <f t="shared" si="0"/>
        <v>179.19965542418421</v>
      </c>
      <c r="G90" s="35">
        <f t="shared" si="0"/>
        <v>161.73189437897162</v>
      </c>
      <c r="H90" s="35">
        <f t="shared" si="0"/>
        <v>147.64270567626752</v>
      </c>
      <c r="I90" s="35">
        <f t="shared" si="0"/>
        <v>135.32974916593702</v>
      </c>
      <c r="J90" s="35">
        <f t="shared" si="0"/>
        <v>124.81653404887707</v>
      </c>
      <c r="K90" s="35">
        <f t="shared" si="0"/>
        <v>115.90990346036983</v>
      </c>
    </row>
    <row r="91" spans="2:11">
      <c r="B91" s="36" t="s">
        <v>51</v>
      </c>
      <c r="C91" s="37">
        <f t="shared" ref="C91:K91" si="1">C9+C50</f>
        <v>215.70799690435814</v>
      </c>
      <c r="D91" s="37">
        <f t="shared" si="1"/>
        <v>205.64303718649575</v>
      </c>
      <c r="E91" s="37">
        <f t="shared" si="1"/>
        <v>192.6082997951172</v>
      </c>
      <c r="F91" s="37">
        <f t="shared" si="1"/>
        <v>170.99015156578926</v>
      </c>
      <c r="G91" s="37">
        <f t="shared" si="1"/>
        <v>156.38536780892412</v>
      </c>
      <c r="H91" s="37">
        <f t="shared" si="1"/>
        <v>145.87504383826632</v>
      </c>
      <c r="I91" s="37">
        <f t="shared" si="1"/>
        <v>137.3331648745478</v>
      </c>
      <c r="J91" s="37">
        <f t="shared" si="1"/>
        <v>129.59763515275515</v>
      </c>
      <c r="K91" s="37">
        <f t="shared" si="1"/>
        <v>122.32526365140198</v>
      </c>
    </row>
    <row r="92" spans="2:11">
      <c r="B92" s="36" t="s">
        <v>6</v>
      </c>
      <c r="C92" s="37">
        <f t="shared" ref="C92:K92" si="2">C10+C51</f>
        <v>256.81780742334792</v>
      </c>
      <c r="D92" s="37">
        <f t="shared" si="2"/>
        <v>246.63074274553716</v>
      </c>
      <c r="E92" s="37">
        <f t="shared" si="2"/>
        <v>234.52795020378335</v>
      </c>
      <c r="F92" s="37">
        <f t="shared" si="2"/>
        <v>210.78333593468781</v>
      </c>
      <c r="G92" s="37">
        <f t="shared" si="2"/>
        <v>193.54649176044941</v>
      </c>
      <c r="H92" s="37">
        <f t="shared" si="2"/>
        <v>180.64345307417722</v>
      </c>
      <c r="I92" s="37">
        <f t="shared" si="2"/>
        <v>169.9600488371176</v>
      </c>
      <c r="J92" s="37">
        <f t="shared" si="2"/>
        <v>160.28533185069202</v>
      </c>
      <c r="K92" s="37">
        <f t="shared" si="2"/>
        <v>151.21456758764384</v>
      </c>
    </row>
    <row r="93" spans="2:11">
      <c r="B93" s="36" t="s">
        <v>7</v>
      </c>
      <c r="C93" s="37">
        <f t="shared" ref="C93:K93" si="3">C11+C52</f>
        <v>330.78727526405748</v>
      </c>
      <c r="D93" s="37">
        <f t="shared" si="3"/>
        <v>319.30598870686822</v>
      </c>
      <c r="E93" s="37">
        <f t="shared" si="3"/>
        <v>308.07861557111033</v>
      </c>
      <c r="F93" s="37">
        <f t="shared" si="3"/>
        <v>281.50657298328053</v>
      </c>
      <c r="G93" s="37">
        <f t="shared" si="3"/>
        <v>260.17520587589377</v>
      </c>
      <c r="H93" s="37">
        <f t="shared" si="3"/>
        <v>243.35191772445768</v>
      </c>
      <c r="I93" s="37">
        <f t="shared" si="3"/>
        <v>229.06233489225713</v>
      </c>
      <c r="J93" s="37">
        <f t="shared" si="3"/>
        <v>215.94683888936081</v>
      </c>
      <c r="K93" s="37">
        <f t="shared" si="3"/>
        <v>203.62179944912151</v>
      </c>
    </row>
    <row r="94" spans="2:11">
      <c r="B94" s="36" t="s">
        <v>8</v>
      </c>
      <c r="C94" s="37">
        <f t="shared" ref="C94:K94" si="4">C12+C53</f>
        <v>175.94119509186669</v>
      </c>
      <c r="D94" s="37">
        <f t="shared" si="4"/>
        <v>162.6919096533567</v>
      </c>
      <c r="E94" s="37">
        <f t="shared" si="4"/>
        <v>143.62325878715563</v>
      </c>
      <c r="F94" s="37">
        <f t="shared" si="4"/>
        <v>121.60969737069894</v>
      </c>
      <c r="G94" s="37">
        <f t="shared" si="4"/>
        <v>109.73520291197151</v>
      </c>
      <c r="H94" s="37">
        <f t="shared" si="4"/>
        <v>102.15851060669445</v>
      </c>
      <c r="I94" s="37">
        <f t="shared" si="4"/>
        <v>96.257611328402831</v>
      </c>
      <c r="J94" s="37">
        <f t="shared" si="4"/>
        <v>90.889937416257439</v>
      </c>
      <c r="K94" s="37">
        <f t="shared" si="4"/>
        <v>85.799270589665952</v>
      </c>
    </row>
    <row r="95" spans="2:11">
      <c r="B95" s="36" t="s">
        <v>9</v>
      </c>
      <c r="C95" s="37">
        <f t="shared" ref="C95:K95" si="5">C13+C54</f>
        <v>226.64309531300029</v>
      </c>
      <c r="D95" s="37">
        <f t="shared" si="5"/>
        <v>215.76093192953664</v>
      </c>
      <c r="E95" s="37">
        <f t="shared" si="5"/>
        <v>199.92775272268182</v>
      </c>
      <c r="F95" s="37">
        <f t="shared" si="5"/>
        <v>176.20442052269635</v>
      </c>
      <c r="G95" s="37">
        <f t="shared" si="5"/>
        <v>160.85292513231894</v>
      </c>
      <c r="H95" s="37">
        <f t="shared" si="5"/>
        <v>149.99693908394266</v>
      </c>
      <c r="I95" s="37">
        <f t="shared" si="5"/>
        <v>141.17650883201824</v>
      </c>
      <c r="J95" s="37">
        <f t="shared" si="5"/>
        <v>133.15254189725587</v>
      </c>
      <c r="K95" s="37">
        <f t="shared" si="5"/>
        <v>125.58459412836879</v>
      </c>
    </row>
    <row r="96" spans="2:11">
      <c r="B96" s="36" t="s">
        <v>10</v>
      </c>
      <c r="C96" s="37">
        <f t="shared" ref="C96:K96" si="6">C14+C55</f>
        <v>297.90711976010397</v>
      </c>
      <c r="D96" s="37">
        <f t="shared" si="6"/>
        <v>283.59069251937296</v>
      </c>
      <c r="E96" s="37">
        <f t="shared" si="6"/>
        <v>262.74740666004459</v>
      </c>
      <c r="F96" s="37">
        <f t="shared" si="6"/>
        <v>231.49761708931024</v>
      </c>
      <c r="G96" s="37">
        <f t="shared" si="6"/>
        <v>211.26982165326075</v>
      </c>
      <c r="H96" s="37">
        <f t="shared" si="6"/>
        <v>196.96279183063763</v>
      </c>
      <c r="I96" s="37">
        <f t="shared" si="6"/>
        <v>185.33734504566991</v>
      </c>
      <c r="J96" s="37">
        <f t="shared" si="6"/>
        <v>174.76132779953841</v>
      </c>
      <c r="K96" s="37">
        <f t="shared" si="6"/>
        <v>164.78629408009402</v>
      </c>
    </row>
    <row r="97" spans="2:11">
      <c r="B97" s="36" t="s">
        <v>112</v>
      </c>
      <c r="C97" s="37">
        <f t="shared" ref="C97:K97" si="7">C15+C56</f>
        <v>0</v>
      </c>
      <c r="D97" s="37">
        <f t="shared" si="7"/>
        <v>0</v>
      </c>
      <c r="E97" s="37">
        <f t="shared" si="7"/>
        <v>0</v>
      </c>
      <c r="F97" s="37">
        <f t="shared" si="7"/>
        <v>8.2127285058908033</v>
      </c>
      <c r="G97" s="37">
        <f t="shared" si="7"/>
        <v>33.747807171167118</v>
      </c>
      <c r="H97" s="37">
        <f t="shared" si="7"/>
        <v>34.979322958683909</v>
      </c>
      <c r="I97" s="37">
        <f t="shared" si="7"/>
        <v>36.580816786292864</v>
      </c>
      <c r="J97" s="37">
        <f t="shared" si="7"/>
        <v>36.580816786292864</v>
      </c>
      <c r="K97" s="37">
        <f t="shared" si="7"/>
        <v>36.580816786292743</v>
      </c>
    </row>
    <row r="98" spans="2:11">
      <c r="B98" s="36" t="s">
        <v>113</v>
      </c>
      <c r="C98" s="37">
        <f>C16+C57</f>
        <v>0</v>
      </c>
      <c r="D98" s="37">
        <f t="shared" ref="D98:K99" si="8">D16+D57</f>
        <v>0</v>
      </c>
      <c r="E98" s="37">
        <f t="shared" si="8"/>
        <v>0</v>
      </c>
      <c r="F98" s="37">
        <f t="shared" si="8"/>
        <v>3.732911352904992</v>
      </c>
      <c r="G98" s="37">
        <f t="shared" si="8"/>
        <v>15.074887428595261</v>
      </c>
      <c r="H98" s="37">
        <f t="shared" si="8"/>
        <v>15.303370191055444</v>
      </c>
      <c r="I98" s="37">
        <f t="shared" si="8"/>
        <v>15.932427373267689</v>
      </c>
      <c r="J98" s="37">
        <f t="shared" si="8"/>
        <v>15.932427373267689</v>
      </c>
      <c r="K98" s="37">
        <f t="shared" si="8"/>
        <v>15.932427373267689</v>
      </c>
    </row>
    <row r="99" spans="2:11">
      <c r="B99" s="36" t="s">
        <v>114</v>
      </c>
      <c r="C99" s="37">
        <f>C17+C58</f>
        <v>0</v>
      </c>
      <c r="D99" s="37">
        <f t="shared" si="8"/>
        <v>0</v>
      </c>
      <c r="E99" s="37">
        <f t="shared" si="8"/>
        <v>0</v>
      </c>
      <c r="F99" s="37">
        <f t="shared" si="8"/>
        <v>152.1901533418675</v>
      </c>
      <c r="G99" s="37">
        <f t="shared" si="8"/>
        <v>149.47049223727967</v>
      </c>
      <c r="H99" s="37">
        <f t="shared" si="8"/>
        <v>146.37512942083066</v>
      </c>
      <c r="I99" s="37">
        <f t="shared" si="8"/>
        <v>143.18911167559315</v>
      </c>
      <c r="J99" s="37">
        <f t="shared" si="8"/>
        <v>139.64585822763547</v>
      </c>
      <c r="K99" s="37">
        <f t="shared" si="8"/>
        <v>134.58929431937835</v>
      </c>
    </row>
    <row r="100" spans="2:11" ht="6" customHeight="1">
      <c r="B100" s="36"/>
      <c r="C100" s="38"/>
      <c r="D100" s="38"/>
      <c r="E100" s="38"/>
      <c r="F100" s="38"/>
      <c r="G100" s="38"/>
      <c r="H100" s="38"/>
      <c r="I100" s="38"/>
      <c r="J100" s="38"/>
      <c r="K100" s="38"/>
    </row>
    <row r="101" spans="2:11">
      <c r="B101" s="34" t="s">
        <v>27</v>
      </c>
      <c r="C101" s="35">
        <f t="shared" ref="C101:K101" si="9">C19+C60</f>
        <v>266.67056984685507</v>
      </c>
      <c r="D101" s="35">
        <f t="shared" si="9"/>
        <v>262.60942110213779</v>
      </c>
      <c r="E101" s="35">
        <f t="shared" si="9"/>
        <v>258.10571726663181</v>
      </c>
      <c r="F101" s="35">
        <f t="shared" si="9"/>
        <v>248.33921865703246</v>
      </c>
      <c r="G101" s="35">
        <f t="shared" si="9"/>
        <v>234.19021237649415</v>
      </c>
      <c r="H101" s="35">
        <f t="shared" si="9"/>
        <v>218.45374709294362</v>
      </c>
      <c r="I101" s="35">
        <f t="shared" si="9"/>
        <v>200.99121445929381</v>
      </c>
      <c r="J101" s="35">
        <f t="shared" si="9"/>
        <v>183.32358651178515</v>
      </c>
      <c r="K101" s="35">
        <f t="shared" si="9"/>
        <v>166.27690018714884</v>
      </c>
    </row>
    <row r="102" spans="2:11">
      <c r="B102" s="36" t="s">
        <v>88</v>
      </c>
      <c r="C102" s="37">
        <f t="shared" ref="C102:K102" si="10">C20+C61</f>
        <v>199.62784298830644</v>
      </c>
      <c r="D102" s="37">
        <f t="shared" si="10"/>
        <v>197.38076724993238</v>
      </c>
      <c r="E102" s="37">
        <f t="shared" si="10"/>
        <v>192.97756583295734</v>
      </c>
      <c r="F102" s="37">
        <f t="shared" si="10"/>
        <v>184.83924187438581</v>
      </c>
      <c r="G102" s="37">
        <f t="shared" si="10"/>
        <v>175.66503617747409</v>
      </c>
      <c r="H102" s="37">
        <f t="shared" si="10"/>
        <v>166.23511332397149</v>
      </c>
      <c r="I102" s="37">
        <f t="shared" si="10"/>
        <v>157.1322967762878</v>
      </c>
      <c r="J102" s="37">
        <f t="shared" si="10"/>
        <v>148.42951119057886</v>
      </c>
      <c r="K102" s="37">
        <f t="shared" si="10"/>
        <v>140.21975098845587</v>
      </c>
    </row>
    <row r="103" spans="2:11">
      <c r="B103" s="36" t="s">
        <v>59</v>
      </c>
      <c r="C103" s="37">
        <f t="shared" ref="C103:K103" si="11">C21+C62</f>
        <v>249.08725923792693</v>
      </c>
      <c r="D103" s="37">
        <f t="shared" si="11"/>
        <v>241.0050362418755</v>
      </c>
      <c r="E103" s="37">
        <f t="shared" si="11"/>
        <v>229.21806691869875</v>
      </c>
      <c r="F103" s="37">
        <f t="shared" si="11"/>
        <v>214.81262831167501</v>
      </c>
      <c r="G103" s="37">
        <f t="shared" si="11"/>
        <v>202.52684393541236</v>
      </c>
      <c r="H103" s="37">
        <f t="shared" si="11"/>
        <v>191.12022460692066</v>
      </c>
      <c r="I103" s="37">
        <f t="shared" si="11"/>
        <v>180.49085807322538</v>
      </c>
      <c r="J103" s="37">
        <f t="shared" si="11"/>
        <v>170.43320903889787</v>
      </c>
      <c r="K103" s="37">
        <f t="shared" si="11"/>
        <v>160.90284449476064</v>
      </c>
    </row>
    <row r="104" spans="2:11">
      <c r="B104" s="36" t="s">
        <v>61</v>
      </c>
      <c r="C104" s="37">
        <f t="shared" ref="C104:K104" si="12">C22+C63</f>
        <v>336.3787695148597</v>
      </c>
      <c r="D104" s="37">
        <f t="shared" si="12"/>
        <v>334.2050421159725</v>
      </c>
      <c r="E104" s="37">
        <f t="shared" si="12"/>
        <v>327.48542951558164</v>
      </c>
      <c r="F104" s="37">
        <f t="shared" si="12"/>
        <v>313.57333649641862</v>
      </c>
      <c r="G104" s="37">
        <f t="shared" si="12"/>
        <v>297.58267257421562</v>
      </c>
      <c r="H104" s="37">
        <f t="shared" si="12"/>
        <v>281.24944067773077</v>
      </c>
      <c r="I104" s="37">
        <f t="shared" si="12"/>
        <v>265.64035314092291</v>
      </c>
      <c r="J104" s="37">
        <f t="shared" si="12"/>
        <v>250.77681055572975</v>
      </c>
      <c r="K104" s="37">
        <f t="shared" si="12"/>
        <v>236.6722049246145</v>
      </c>
    </row>
    <row r="105" spans="2:11">
      <c r="B105" s="36" t="s">
        <v>89</v>
      </c>
      <c r="C105" s="37">
        <f t="shared" ref="C105:K105" si="13">C23+C64</f>
        <v>182.84949355847911</v>
      </c>
      <c r="D105" s="37">
        <f t="shared" si="13"/>
        <v>181.73217386454823</v>
      </c>
      <c r="E105" s="37">
        <f t="shared" si="13"/>
        <v>179.66000700094685</v>
      </c>
      <c r="F105" s="37">
        <f t="shared" si="13"/>
        <v>173.90292526001653</v>
      </c>
      <c r="G105" s="37">
        <f t="shared" si="13"/>
        <v>165.60595169010156</v>
      </c>
      <c r="H105" s="37">
        <f t="shared" si="13"/>
        <v>156.64885016082076</v>
      </c>
      <c r="I105" s="37">
        <f t="shared" si="13"/>
        <v>147.94341817642444</v>
      </c>
      <c r="J105" s="37">
        <f t="shared" si="13"/>
        <v>139.63807368724511</v>
      </c>
      <c r="K105" s="37">
        <f t="shared" si="13"/>
        <v>131.7762662611959</v>
      </c>
    </row>
    <row r="106" spans="2:11">
      <c r="B106" s="36" t="s">
        <v>64</v>
      </c>
      <c r="C106" s="37">
        <f t="shared" ref="C106:K106" si="14">C24+C65</f>
        <v>240.50267339100395</v>
      </c>
      <c r="D106" s="37">
        <f t="shared" si="14"/>
        <v>237.32963690442776</v>
      </c>
      <c r="E106" s="37">
        <f t="shared" si="14"/>
        <v>233.97085042575313</v>
      </c>
      <c r="F106" s="37">
        <f t="shared" si="14"/>
        <v>225.93423076785049</v>
      </c>
      <c r="G106" s="37">
        <f t="shared" si="14"/>
        <v>214.87575591482397</v>
      </c>
      <c r="H106" s="37">
        <f t="shared" si="14"/>
        <v>202.98733123605666</v>
      </c>
      <c r="I106" s="37">
        <f t="shared" si="14"/>
        <v>191.54661968874575</v>
      </c>
      <c r="J106" s="37">
        <f t="shared" si="14"/>
        <v>180.69409483856802</v>
      </c>
      <c r="K106" s="37">
        <f t="shared" si="14"/>
        <v>170.45845278641582</v>
      </c>
    </row>
    <row r="107" spans="2:11">
      <c r="B107" s="36" t="s">
        <v>65</v>
      </c>
      <c r="C107" s="37">
        <f t="shared" ref="C107:K107" si="15">C25+C66</f>
        <v>309.33921131499642</v>
      </c>
      <c r="D107" s="37">
        <f t="shared" si="15"/>
        <v>304.05983237048162</v>
      </c>
      <c r="E107" s="37">
        <f t="shared" si="15"/>
        <v>298.57355853836731</v>
      </c>
      <c r="F107" s="37">
        <f t="shared" si="15"/>
        <v>288.33616314214822</v>
      </c>
      <c r="G107" s="37">
        <f t="shared" si="15"/>
        <v>274.39184325289267</v>
      </c>
      <c r="H107" s="37">
        <f t="shared" si="15"/>
        <v>259.3159689262867</v>
      </c>
      <c r="I107" s="37">
        <f t="shared" si="15"/>
        <v>244.76345926441908</v>
      </c>
      <c r="J107" s="37">
        <f t="shared" si="15"/>
        <v>230.91670814090014</v>
      </c>
      <c r="K107" s="37">
        <f t="shared" si="15"/>
        <v>217.82554065978508</v>
      </c>
    </row>
    <row r="108" spans="2:11">
      <c r="B108" s="36" t="s">
        <v>115</v>
      </c>
      <c r="C108" s="37">
        <f t="shared" ref="C108:K108" si="16">C26+C67</f>
        <v>0</v>
      </c>
      <c r="D108" s="37">
        <f t="shared" si="16"/>
        <v>0</v>
      </c>
      <c r="E108" s="37">
        <f t="shared" si="16"/>
        <v>0</v>
      </c>
      <c r="F108" s="37">
        <f t="shared" si="16"/>
        <v>8.4554456682104355</v>
      </c>
      <c r="G108" s="37">
        <f t="shared" si="16"/>
        <v>34.745182402214716</v>
      </c>
      <c r="H108" s="37">
        <f t="shared" si="16"/>
        <v>36.013094135011194</v>
      </c>
      <c r="I108" s="37">
        <f t="shared" si="16"/>
        <v>37.661918157089758</v>
      </c>
      <c r="J108" s="37">
        <f t="shared" si="16"/>
        <v>37.6619181570899</v>
      </c>
      <c r="K108" s="37">
        <f t="shared" si="16"/>
        <v>37.661918157089787</v>
      </c>
    </row>
    <row r="109" spans="2:11" ht="6" customHeight="1">
      <c r="B109" s="36"/>
      <c r="C109" s="37"/>
      <c r="D109" s="37"/>
      <c r="E109" s="37"/>
      <c r="F109" s="37"/>
      <c r="G109" s="37"/>
      <c r="H109" s="37"/>
      <c r="I109" s="37"/>
      <c r="J109" s="37"/>
      <c r="K109" s="37"/>
    </row>
    <row r="110" spans="2:11">
      <c r="B110" s="34" t="s">
        <v>29</v>
      </c>
      <c r="C110" s="35">
        <f t="shared" ref="C110:K110" si="17">C28+C69</f>
        <v>1043.6816564987291</v>
      </c>
      <c r="D110" s="35">
        <f t="shared" si="17"/>
        <v>1046.7101817789871</v>
      </c>
      <c r="E110" s="35">
        <f t="shared" si="17"/>
        <v>1049.3562981464693</v>
      </c>
      <c r="F110" s="35">
        <f t="shared" si="17"/>
        <v>1051.0336130065416</v>
      </c>
      <c r="G110" s="35">
        <f t="shared" si="17"/>
        <v>1051.5338445694103</v>
      </c>
      <c r="H110" s="35">
        <f t="shared" si="17"/>
        <v>1051.6710348458953</v>
      </c>
      <c r="I110" s="35">
        <f t="shared" si="17"/>
        <v>1051.7111261174464</v>
      </c>
      <c r="J110" s="35">
        <f t="shared" si="17"/>
        <v>1051.7240670326994</v>
      </c>
      <c r="K110" s="35">
        <f t="shared" si="17"/>
        <v>1051.7279487014919</v>
      </c>
    </row>
    <row r="111" spans="2:11">
      <c r="B111" s="36" t="s">
        <v>79</v>
      </c>
      <c r="C111" s="37">
        <f t="shared" ref="C111:K111" si="18">C29+C70</f>
        <v>1043.6816564987291</v>
      </c>
      <c r="D111" s="37">
        <f t="shared" si="18"/>
        <v>1046.7101817789871</v>
      </c>
      <c r="E111" s="37">
        <f t="shared" si="18"/>
        <v>1049.356298146469</v>
      </c>
      <c r="F111" s="37">
        <f t="shared" si="18"/>
        <v>1051.0336130065416</v>
      </c>
      <c r="G111" s="37">
        <f t="shared" si="18"/>
        <v>1051.5338445694103</v>
      </c>
      <c r="H111" s="37">
        <f t="shared" si="18"/>
        <v>1051.6710348458953</v>
      </c>
      <c r="I111" s="37">
        <f t="shared" si="18"/>
        <v>1051.7111261174464</v>
      </c>
      <c r="J111" s="37">
        <f t="shared" si="18"/>
        <v>1051.7240670326994</v>
      </c>
      <c r="K111" s="37">
        <f t="shared" si="18"/>
        <v>1051.7279487014919</v>
      </c>
    </row>
    <row r="112" spans="2:11" ht="6" customHeight="1">
      <c r="B112" s="36"/>
      <c r="C112" s="4"/>
      <c r="D112" s="4"/>
      <c r="E112" s="4"/>
      <c r="F112" s="4"/>
      <c r="G112" s="4"/>
      <c r="H112" s="4"/>
      <c r="I112" s="4"/>
      <c r="J112" s="4"/>
      <c r="K112" s="4"/>
    </row>
    <row r="113" spans="2:11">
      <c r="B113" s="34" t="s">
        <v>90</v>
      </c>
      <c r="C113" s="35">
        <f t="shared" ref="C113:K113" si="19">C31+C72</f>
        <v>937.14901506866465</v>
      </c>
      <c r="D113" s="35">
        <f t="shared" si="19"/>
        <v>923.4260568642261</v>
      </c>
      <c r="E113" s="35">
        <f t="shared" si="19"/>
        <v>900.9347668179729</v>
      </c>
      <c r="F113" s="35">
        <f t="shared" si="19"/>
        <v>859.14175568022654</v>
      </c>
      <c r="G113" s="35">
        <f t="shared" si="19"/>
        <v>815.00205501714254</v>
      </c>
      <c r="H113" s="35">
        <f t="shared" si="19"/>
        <v>772.98451721561833</v>
      </c>
      <c r="I113" s="35">
        <f t="shared" si="19"/>
        <v>737.87961305626629</v>
      </c>
      <c r="J113" s="35">
        <f t="shared" si="19"/>
        <v>714.75181335366642</v>
      </c>
      <c r="K113" s="35">
        <f t="shared" si="19"/>
        <v>697.37494601851927</v>
      </c>
    </row>
    <row r="114" spans="2:11">
      <c r="B114" s="36" t="s">
        <v>66</v>
      </c>
      <c r="C114" s="37">
        <f t="shared" ref="C114:K114" si="20">C32+C73</f>
        <v>435.98649730452223</v>
      </c>
      <c r="D114" s="37">
        <f t="shared" si="20"/>
        <v>430.51227588855716</v>
      </c>
      <c r="E114" s="37">
        <f t="shared" si="20"/>
        <v>422.36063863029744</v>
      </c>
      <c r="F114" s="37">
        <f t="shared" si="20"/>
        <v>408.39979113857675</v>
      </c>
      <c r="G114" s="37">
        <f t="shared" si="20"/>
        <v>393.91317898116483</v>
      </c>
      <c r="H114" s="37">
        <f t="shared" si="20"/>
        <v>380.00001169664915</v>
      </c>
      <c r="I114" s="37">
        <f t="shared" si="20"/>
        <v>367.69882911745441</v>
      </c>
      <c r="J114" s="37">
        <f t="shared" si="20"/>
        <v>358.26805741131983</v>
      </c>
      <c r="K114" s="37">
        <f t="shared" si="20"/>
        <v>350.27256843880286</v>
      </c>
    </row>
    <row r="115" spans="2:11">
      <c r="B115" s="36" t="s">
        <v>68</v>
      </c>
      <c r="C115" s="37">
        <f t="shared" ref="C115:K115" si="21">C33+C74</f>
        <v>659.67920958447587</v>
      </c>
      <c r="D115" s="37">
        <f t="shared" si="21"/>
        <v>651.54077670237018</v>
      </c>
      <c r="E115" s="37">
        <f t="shared" si="21"/>
        <v>639.66427933300849</v>
      </c>
      <c r="F115" s="37">
        <f t="shared" si="21"/>
        <v>618.81105601242166</v>
      </c>
      <c r="G115" s="37">
        <f t="shared" si="21"/>
        <v>596.94145258234357</v>
      </c>
      <c r="H115" s="37">
        <f t="shared" si="21"/>
        <v>575.87685141133579</v>
      </c>
      <c r="I115" s="37">
        <f t="shared" si="21"/>
        <v>557.24049209343252</v>
      </c>
      <c r="J115" s="37">
        <f t="shared" si="21"/>
        <v>542.9499867758999</v>
      </c>
      <c r="K115" s="37">
        <f t="shared" si="21"/>
        <v>530.83334765009499</v>
      </c>
    </row>
    <row r="116" spans="2:11">
      <c r="B116" s="36" t="s">
        <v>70</v>
      </c>
      <c r="C116" s="37">
        <f t="shared" ref="C116:K116" si="22">C34+C75</f>
        <v>719.26984787545223</v>
      </c>
      <c r="D116" s="37">
        <f t="shared" si="22"/>
        <v>707.48952892207114</v>
      </c>
      <c r="E116" s="37">
        <f t="shared" si="22"/>
        <v>692.85109869079872</v>
      </c>
      <c r="F116" s="37">
        <f t="shared" si="22"/>
        <v>667.38775523731442</v>
      </c>
      <c r="G116" s="37">
        <f t="shared" si="22"/>
        <v>641.10250854682909</v>
      </c>
      <c r="H116" s="37">
        <f t="shared" si="22"/>
        <v>615.97988137522066</v>
      </c>
      <c r="I116" s="37">
        <f t="shared" si="22"/>
        <v>594.12466917514575</v>
      </c>
      <c r="J116" s="37">
        <f t="shared" si="22"/>
        <v>578.08813108806464</v>
      </c>
      <c r="K116" s="37">
        <f t="shared" si="22"/>
        <v>564.91770982462356</v>
      </c>
    </row>
    <row r="117" spans="2:11">
      <c r="B117" s="36" t="s">
        <v>72</v>
      </c>
      <c r="C117" s="37">
        <f t="shared" ref="C117:K117" si="23">C35+C76</f>
        <v>873.47379237354653</v>
      </c>
      <c r="D117" s="37">
        <f t="shared" si="23"/>
        <v>858.02132088396877</v>
      </c>
      <c r="E117" s="37">
        <f t="shared" si="23"/>
        <v>839.42236229175717</v>
      </c>
      <c r="F117" s="37">
        <f t="shared" si="23"/>
        <v>808.08399480780508</v>
      </c>
      <c r="G117" s="37">
        <f t="shared" si="23"/>
        <v>776.12498601529012</v>
      </c>
      <c r="H117" s="37">
        <f t="shared" si="23"/>
        <v>745.67637567550219</v>
      </c>
      <c r="I117" s="37">
        <f t="shared" si="23"/>
        <v>719.21030906067222</v>
      </c>
      <c r="J117" s="37">
        <f t="shared" si="23"/>
        <v>699.79499506023103</v>
      </c>
      <c r="K117" s="37">
        <f t="shared" si="23"/>
        <v>683.8511480679955</v>
      </c>
    </row>
    <row r="118" spans="2:11">
      <c r="B118" s="36" t="s">
        <v>74</v>
      </c>
      <c r="C118" s="37">
        <f t="shared" ref="C118:K118" si="24">C36+C77</f>
        <v>1109.1558216745298</v>
      </c>
      <c r="D118" s="37">
        <f t="shared" si="24"/>
        <v>1094.4835155662686</v>
      </c>
      <c r="E118" s="37">
        <f t="shared" si="24"/>
        <v>1072.7472289171351</v>
      </c>
      <c r="F118" s="37">
        <f t="shared" si="24"/>
        <v>1033.7330353562193</v>
      </c>
      <c r="G118" s="37">
        <f t="shared" si="24"/>
        <v>993.07406296718943</v>
      </c>
      <c r="H118" s="37">
        <f t="shared" si="24"/>
        <v>954.17562025472773</v>
      </c>
      <c r="I118" s="37">
        <f t="shared" si="24"/>
        <v>920.32551521854066</v>
      </c>
      <c r="J118" s="37">
        <f t="shared" si="24"/>
        <v>895.48376785766141</v>
      </c>
      <c r="K118" s="37">
        <f t="shared" si="24"/>
        <v>875.08186982709208</v>
      </c>
    </row>
    <row r="119" spans="2:11">
      <c r="B119" s="36" t="s">
        <v>76</v>
      </c>
      <c r="C119" s="37">
        <f t="shared" ref="C119:K119" si="25">C37+C78</f>
        <v>1104.1672477983261</v>
      </c>
      <c r="D119" s="37">
        <f t="shared" si="25"/>
        <v>1087.1119118533393</v>
      </c>
      <c r="E119" s="37">
        <f t="shared" si="25"/>
        <v>1058.5014646529289</v>
      </c>
      <c r="F119" s="37">
        <f t="shared" si="25"/>
        <v>1003.291826051088</v>
      </c>
      <c r="G119" s="37">
        <f t="shared" si="25"/>
        <v>944.94310072059011</v>
      </c>
      <c r="H119" s="37">
        <f t="shared" si="25"/>
        <v>889.72956091667311</v>
      </c>
      <c r="I119" s="37">
        <f t="shared" si="25"/>
        <v>844.348044026705</v>
      </c>
      <c r="J119" s="37">
        <f t="shared" si="25"/>
        <v>815.78735571411175</v>
      </c>
      <c r="K119" s="37">
        <f t="shared" si="25"/>
        <v>795.23922767104295</v>
      </c>
    </row>
    <row r="120" spans="2:11">
      <c r="B120" s="36" t="s">
        <v>77</v>
      </c>
      <c r="C120" s="37">
        <f t="shared" ref="C120:K120" si="26">C38+C79</f>
        <v>1171.5479896862284</v>
      </c>
      <c r="D120" s="37">
        <f t="shared" si="26"/>
        <v>1153.9400874572998</v>
      </c>
      <c r="E120" s="37">
        <f t="shared" si="26"/>
        <v>1123.7753176963215</v>
      </c>
      <c r="F120" s="37">
        <f t="shared" si="26"/>
        <v>1065.2688109392457</v>
      </c>
      <c r="G120" s="37">
        <f t="shared" si="26"/>
        <v>1003.3403582697917</v>
      </c>
      <c r="H120" s="37">
        <f t="shared" si="26"/>
        <v>944.72127186665921</v>
      </c>
      <c r="I120" s="37">
        <f t="shared" si="26"/>
        <v>896.53657912875042</v>
      </c>
      <c r="J120" s="37">
        <f t="shared" si="26"/>
        <v>866.21092872085967</v>
      </c>
      <c r="K120" s="37">
        <f t="shared" si="26"/>
        <v>844.39278272388174</v>
      </c>
    </row>
    <row r="121" spans="2:11">
      <c r="B121" s="36" t="s">
        <v>78</v>
      </c>
      <c r="C121" s="37">
        <f t="shared" ref="C121:K121" si="27">C39+C80</f>
        <v>1360.9818313354344</v>
      </c>
      <c r="D121" s="37">
        <f t="shared" si="27"/>
        <v>1341.7290904798483</v>
      </c>
      <c r="E121" s="37">
        <f t="shared" si="27"/>
        <v>1306.444845259454</v>
      </c>
      <c r="F121" s="37">
        <f t="shared" si="27"/>
        <v>1238.1810654548115</v>
      </c>
      <c r="G121" s="37">
        <f t="shared" si="27"/>
        <v>1166.0916463483602</v>
      </c>
      <c r="H121" s="37">
        <f t="shared" si="27"/>
        <v>1097.9348417502529</v>
      </c>
      <c r="I121" s="37">
        <f t="shared" si="27"/>
        <v>1041.9260376270947</v>
      </c>
      <c r="J121" s="37">
        <f t="shared" si="27"/>
        <v>1006.6785921967183</v>
      </c>
      <c r="K121" s="37">
        <f t="shared" si="27"/>
        <v>981.32114489866535</v>
      </c>
    </row>
    <row r="122" spans="2:11" ht="6" customHeight="1">
      <c r="B122" s="36"/>
      <c r="C122" s="4"/>
      <c r="D122" s="4"/>
      <c r="E122" s="4"/>
      <c r="F122" s="4"/>
      <c r="G122" s="4"/>
      <c r="H122" s="4"/>
      <c r="I122" s="4"/>
      <c r="J122" s="4"/>
      <c r="K122" s="4"/>
    </row>
    <row r="123" spans="2:11">
      <c r="B123" s="34" t="s">
        <v>91</v>
      </c>
      <c r="C123" s="35">
        <f t="shared" ref="C123:K123" si="28">C41+C82</f>
        <v>83.383225039166774</v>
      </c>
      <c r="D123" s="35">
        <f t="shared" si="28"/>
        <v>83.21369384067178</v>
      </c>
      <c r="E123" s="35">
        <f t="shared" si="28"/>
        <v>81.7157145726013</v>
      </c>
      <c r="F123" s="35">
        <f t="shared" si="28"/>
        <v>66.38589578267289</v>
      </c>
      <c r="G123" s="35">
        <f t="shared" si="28"/>
        <v>52.100665946442234</v>
      </c>
      <c r="H123" s="35">
        <f t="shared" si="28"/>
        <v>44.560627087025502</v>
      </c>
      <c r="I123" s="35">
        <f t="shared" si="28"/>
        <v>40.68725777953555</v>
      </c>
      <c r="J123" s="35">
        <f t="shared" si="28"/>
        <v>38.711239557244426</v>
      </c>
      <c r="K123" s="35">
        <f t="shared" si="28"/>
        <v>37.720459313996329</v>
      </c>
    </row>
    <row r="124" spans="2:11">
      <c r="B124" s="36" t="s">
        <v>18</v>
      </c>
      <c r="C124" s="37">
        <f t="shared" ref="C124:K124" si="29">C42+C83</f>
        <v>78.939329619730216</v>
      </c>
      <c r="D124" s="37">
        <f t="shared" si="29"/>
        <v>79.140774307317031</v>
      </c>
      <c r="E124" s="37">
        <f t="shared" si="29"/>
        <v>77.760903881584582</v>
      </c>
      <c r="F124" s="37">
        <f t="shared" si="29"/>
        <v>74.652764291176609</v>
      </c>
      <c r="G124" s="37">
        <f t="shared" si="29"/>
        <v>72.196923807708089</v>
      </c>
      <c r="H124" s="37">
        <f t="shared" si="29"/>
        <v>70.544912573020412</v>
      </c>
      <c r="I124" s="37">
        <f t="shared" si="29"/>
        <v>69.685981896321877</v>
      </c>
      <c r="J124" s="37">
        <f t="shared" si="29"/>
        <v>69.268025799608097</v>
      </c>
      <c r="K124" s="37">
        <f t="shared" si="29"/>
        <v>69.063077678831306</v>
      </c>
    </row>
    <row r="125" spans="2:11">
      <c r="B125" s="36" t="s">
        <v>19</v>
      </c>
      <c r="C125" s="37">
        <f t="shared" ref="C125:K125" si="30">C43+C84</f>
        <v>89.282307362312281</v>
      </c>
      <c r="D125" s="37">
        <f t="shared" si="30"/>
        <v>88.782490368215647</v>
      </c>
      <c r="E125" s="37">
        <f t="shared" si="30"/>
        <v>87.74376966965275</v>
      </c>
      <c r="F125" s="37">
        <f t="shared" si="30"/>
        <v>85.7000755340257</v>
      </c>
      <c r="G125" s="37">
        <f t="shared" si="30"/>
        <v>84.135703318021299</v>
      </c>
      <c r="H125" s="37">
        <f t="shared" si="30"/>
        <v>83.087843585111543</v>
      </c>
      <c r="I125" s="37">
        <f t="shared" si="30"/>
        <v>82.543674743557034</v>
      </c>
      <c r="J125" s="37">
        <f t="shared" si="30"/>
        <v>82.278402202842457</v>
      </c>
      <c r="K125" s="37">
        <f t="shared" si="30"/>
        <v>82.148651013783635</v>
      </c>
    </row>
    <row r="126" spans="2:11">
      <c r="B126" s="36" t="s">
        <v>20</v>
      </c>
      <c r="C126" s="37">
        <f t="shared" ref="C126:K126" si="31">C44+C85</f>
        <v>132.90877013578006</v>
      </c>
      <c r="D126" s="37">
        <f t="shared" si="31"/>
        <v>132.90877013578068</v>
      </c>
      <c r="E126" s="37">
        <f t="shared" si="31"/>
        <v>132.90877013578108</v>
      </c>
      <c r="F126" s="37">
        <f t="shared" si="31"/>
        <v>132.90877013578108</v>
      </c>
      <c r="G126" s="37">
        <f t="shared" si="31"/>
        <v>132.9087701357806</v>
      </c>
      <c r="H126" s="37">
        <f t="shared" si="31"/>
        <v>132.90877013578068</v>
      </c>
      <c r="I126" s="37">
        <f t="shared" si="31"/>
        <v>132.90877013578032</v>
      </c>
      <c r="J126" s="37">
        <f t="shared" si="31"/>
        <v>132.90877013578128</v>
      </c>
      <c r="K126" s="37">
        <f t="shared" si="31"/>
        <v>132.90877013578086</v>
      </c>
    </row>
    <row r="127" spans="2:11">
      <c r="B127" s="36" t="s">
        <v>116</v>
      </c>
      <c r="C127" s="37">
        <f t="shared" ref="C127:K127" si="32">C45+C86</f>
        <v>0</v>
      </c>
      <c r="D127" s="37">
        <f t="shared" si="32"/>
        <v>0</v>
      </c>
      <c r="E127" s="37">
        <f t="shared" si="32"/>
        <v>0</v>
      </c>
      <c r="F127" s="37">
        <f t="shared" si="32"/>
        <v>0.14592243357420592</v>
      </c>
      <c r="G127" s="37">
        <f t="shared" si="32"/>
        <v>0.59962558687742529</v>
      </c>
      <c r="H127" s="37">
        <f t="shared" si="32"/>
        <v>0.62150696047581411</v>
      </c>
      <c r="I127" s="37">
        <f t="shared" si="32"/>
        <v>0.64996204413176639</v>
      </c>
      <c r="J127" s="37">
        <f t="shared" si="32"/>
        <v>0.6499620441317685</v>
      </c>
      <c r="K127" s="37">
        <f t="shared" si="32"/>
        <v>0.64996204413176539</v>
      </c>
    </row>
  </sheetData>
  <mergeCells count="3">
    <mergeCell ref="C6:K6"/>
    <mergeCell ref="C47:K47"/>
    <mergeCell ref="C88:K88"/>
  </mergeCells>
  <pageMargins left="0.7" right="0.7" top="0.78740157499999996" bottom="0.78740157499999996"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9">
    <tabColor theme="7" tint="0.59999389629810485"/>
  </sheetPr>
  <dimension ref="B1:AJ41"/>
  <sheetViews>
    <sheetView tabSelected="1" workbookViewId="0">
      <selection activeCell="B1" sqref="B1"/>
    </sheetView>
  </sheetViews>
  <sheetFormatPr defaultColWidth="11.42578125" defaultRowHeight="15"/>
  <cols>
    <col min="1" max="1" width="1.140625" customWidth="1"/>
    <col min="2" max="2" width="35.7109375" customWidth="1"/>
    <col min="12" max="13" width="3" customWidth="1"/>
    <col min="14" max="14" width="35.7109375" customWidth="1"/>
    <col min="15" max="15" width="11.42578125" customWidth="1"/>
    <col min="24" max="26" width="3.140625" customWidth="1"/>
    <col min="27" max="27" width="35.7109375" customWidth="1"/>
  </cols>
  <sheetData>
    <row r="1" spans="2:36" ht="5.25" customHeight="1"/>
    <row r="2" spans="2:36" ht="18.75">
      <c r="B2" s="10" t="s">
        <v>118</v>
      </c>
      <c r="C2" s="11"/>
      <c r="D2" s="11"/>
    </row>
    <row r="3" spans="2:36">
      <c r="B3" s="11" t="s">
        <v>1</v>
      </c>
      <c r="C3" s="11"/>
      <c r="D3" s="11"/>
      <c r="N3" s="55" t="s">
        <v>119</v>
      </c>
      <c r="O3" s="56">
        <v>0.74074074074074103</v>
      </c>
      <c r="P3" s="55" t="s">
        <v>120</v>
      </c>
      <c r="AA3" s="55" t="s">
        <v>121</v>
      </c>
      <c r="AB3" s="57">
        <v>44.3</v>
      </c>
      <c r="AC3" s="55" t="s">
        <v>122</v>
      </c>
    </row>
    <row r="4" spans="2:36">
      <c r="B4" s="11" t="s">
        <v>44</v>
      </c>
      <c r="D4" s="11"/>
      <c r="N4" s="55" t="s">
        <v>123</v>
      </c>
      <c r="O4" s="56">
        <v>0.84388185654008396</v>
      </c>
      <c r="P4" s="55" t="s">
        <v>120</v>
      </c>
      <c r="AA4" s="55" t="s">
        <v>124</v>
      </c>
      <c r="AB4" s="57">
        <v>43</v>
      </c>
      <c r="AC4" s="55" t="s">
        <v>122</v>
      </c>
    </row>
    <row r="5" spans="2:36">
      <c r="B5" s="11"/>
      <c r="D5" s="11"/>
    </row>
    <row r="6" spans="2:36">
      <c r="B6" s="34"/>
      <c r="C6" s="67" t="s">
        <v>125</v>
      </c>
      <c r="D6" s="68"/>
      <c r="E6" s="68"/>
      <c r="F6" s="68"/>
      <c r="G6" s="68"/>
      <c r="H6" s="68"/>
      <c r="I6" s="68"/>
      <c r="J6" s="68"/>
      <c r="K6" s="69"/>
      <c r="N6" s="34"/>
      <c r="O6" s="67" t="s">
        <v>126</v>
      </c>
      <c r="P6" s="68"/>
      <c r="Q6" s="68"/>
      <c r="R6" s="68"/>
      <c r="S6" s="68"/>
      <c r="T6" s="68"/>
      <c r="U6" s="68"/>
      <c r="V6" s="68"/>
      <c r="W6" s="69"/>
      <c r="AA6" s="34"/>
      <c r="AB6" s="67" t="s">
        <v>127</v>
      </c>
      <c r="AC6" s="68"/>
      <c r="AD6" s="68"/>
      <c r="AE6" s="68"/>
      <c r="AF6" s="68"/>
      <c r="AG6" s="68"/>
      <c r="AH6" s="68"/>
      <c r="AI6" s="68"/>
      <c r="AJ6" s="69"/>
    </row>
    <row r="7" spans="2:36">
      <c r="B7" s="32" t="s">
        <v>87</v>
      </c>
      <c r="C7" s="33">
        <v>2015</v>
      </c>
      <c r="D7" s="33">
        <v>2017</v>
      </c>
      <c r="E7" s="33">
        <v>2020</v>
      </c>
      <c r="F7" s="33">
        <v>2025</v>
      </c>
      <c r="G7" s="33">
        <v>2030</v>
      </c>
      <c r="H7" s="33">
        <v>2035</v>
      </c>
      <c r="I7" s="33">
        <v>2040</v>
      </c>
      <c r="J7" s="33">
        <v>2045</v>
      </c>
      <c r="K7" s="33">
        <v>2050</v>
      </c>
      <c r="N7" s="32" t="s">
        <v>87</v>
      </c>
      <c r="O7" s="33">
        <v>2015</v>
      </c>
      <c r="P7" s="33">
        <v>2017</v>
      </c>
      <c r="Q7" s="33">
        <v>2020</v>
      </c>
      <c r="R7" s="33">
        <v>2025</v>
      </c>
      <c r="S7" s="33">
        <v>2030</v>
      </c>
      <c r="T7" s="33">
        <v>2035</v>
      </c>
      <c r="U7" s="33">
        <v>2040</v>
      </c>
      <c r="V7" s="33">
        <v>2045</v>
      </c>
      <c r="W7" s="33">
        <v>2050</v>
      </c>
      <c r="AA7" s="32" t="s">
        <v>87</v>
      </c>
      <c r="AB7" s="33">
        <v>2015</v>
      </c>
      <c r="AC7" s="33">
        <v>2017</v>
      </c>
      <c r="AD7" s="33">
        <v>2020</v>
      </c>
      <c r="AE7" s="33">
        <v>2025</v>
      </c>
      <c r="AF7" s="33">
        <v>2030</v>
      </c>
      <c r="AG7" s="33">
        <v>2035</v>
      </c>
      <c r="AH7" s="33">
        <v>2040</v>
      </c>
      <c r="AI7" s="33">
        <v>2045</v>
      </c>
      <c r="AJ7" s="33">
        <v>2050</v>
      </c>
    </row>
    <row r="8" spans="2:36">
      <c r="B8" s="34" t="s">
        <v>26</v>
      </c>
      <c r="C8" s="35">
        <f>AVERAGE(EF_baseline!C9:C14)/EF_baseline!C8*AVERAGE(FC_baseline!C9:C14)</f>
        <v>72.146481051269291</v>
      </c>
      <c r="D8" s="35">
        <f>AVERAGE(EF_baseline!D9:D14)/EF_baseline!D8*AVERAGE(FC_baseline!D9:D14)</f>
        <v>68.698756965650091</v>
      </c>
      <c r="E8" s="35">
        <f>AVERAGE(EF_baseline!E9:E14)/EF_baseline!E8*AVERAGE(FC_baseline!E9:E14)</f>
        <v>64.092350542445459</v>
      </c>
      <c r="F8" s="35">
        <f>AVERAGE(EF_baseline!F9:F14)/EF_baseline!F8*AVERAGE(FC_baseline!F9:F14)</f>
        <v>56.908250901931751</v>
      </c>
      <c r="G8" s="35">
        <f>AVERAGE(EF_baseline!G9:G14)/EF_baseline!G8*AVERAGE(FC_baseline!G9:G14)</f>
        <v>52.039659637731262</v>
      </c>
      <c r="H8" s="35">
        <f>AVERAGE(EF_baseline!H9:H14)/EF_baseline!H8*AVERAGE(FC_baseline!H9:H14)</f>
        <v>48.486870127561886</v>
      </c>
      <c r="I8" s="35">
        <f>AVERAGE(EF_baseline!I9:I14)/EF_baseline!I8*AVERAGE(FC_baseline!I9:I14)</f>
        <v>45.52142453523426</v>
      </c>
      <c r="J8" s="35">
        <f>AVERAGE(EF_baseline!J9:J14)/EF_baseline!J8*AVERAGE(FC_baseline!J9:J14)</f>
        <v>42.867637619835669</v>
      </c>
      <c r="K8" s="35">
        <f>AVERAGE(EF_baseline!K9:K14)/EF_baseline!K8*AVERAGE(FC_baseline!K9:K14)</f>
        <v>40.417280631503594</v>
      </c>
      <c r="N8" s="34" t="s">
        <v>26</v>
      </c>
      <c r="O8" s="35">
        <f>AVERAGE(EF_baseline!C9:C14)/EF_baseline!C8*AVERAGE(FC_baseline!O9:O14)</f>
        <v>9.1999493027478678</v>
      </c>
      <c r="P8" s="35">
        <f>AVERAGE(EF_baseline!D9:D14)/EF_baseline!D8*AVERAGE(FC_baseline!P9:P14)</f>
        <v>8.7648361158918675</v>
      </c>
      <c r="Q8" s="35">
        <f>AVERAGE(EF_baseline!E9:E14)/EF_baseline!E8*AVERAGE(FC_baseline!Q9:Q14)</f>
        <v>8.1874959535324248</v>
      </c>
      <c r="R8" s="35">
        <f>AVERAGE(EF_baseline!F9:F14)/EF_baseline!F8*AVERAGE(FC_baseline!R9:R14)</f>
        <v>7.2773762917642424</v>
      </c>
      <c r="S8" s="35">
        <f>AVERAGE(EF_baseline!G9:G14)/EF_baseline!G8*AVERAGE(FC_baseline!S9:S14)</f>
        <v>6.6569540948804482</v>
      </c>
      <c r="T8" s="35">
        <f>AVERAGE(EF_baseline!H9:H14)/EF_baseline!H8*AVERAGE(FC_baseline!T9:T14)</f>
        <v>6.2028547109907537</v>
      </c>
      <c r="U8" s="35">
        <f>AVERAGE(EF_baseline!I9:I14)/EF_baseline!I8*AVERAGE(FC_baseline!U9:U14)</f>
        <v>5.8234496472029997</v>
      </c>
      <c r="V8" s="35">
        <f>AVERAGE(EF_baseline!J9:J14)/EF_baseline!J8*AVERAGE(FC_baseline!V9:V14)</f>
        <v>5.4839285304620171</v>
      </c>
      <c r="W8" s="35">
        <f>AVERAGE(EF_baseline!K9:K14)/EF_baseline!K8*AVERAGE(FC_baseline!W9:W14)</f>
        <v>5.1704870487382539</v>
      </c>
      <c r="AA8" s="34" t="s">
        <v>26</v>
      </c>
      <c r="AB8" s="35">
        <f>AVERAGE(EF_baseline!C9:C14)/EF_baseline!C8*AVERAGE(FC_baseline!AB9:AB14)</f>
        <v>3.15355739354544</v>
      </c>
      <c r="AC8" s="35">
        <f>AVERAGE(EF_baseline!D9:D14)/EF_baseline!D8*AVERAGE(FC_baseline!AC9:AC14)</f>
        <v>3.0032128186199856</v>
      </c>
      <c r="AD8" s="35">
        <f>AVERAGE(EF_baseline!E9:E14)/EF_baseline!E8*AVERAGE(FC_baseline!AD9:AD14)</f>
        <v>2.8026570211147566</v>
      </c>
      <c r="AE8" s="35">
        <f>AVERAGE(EF_baseline!F9:F14)/EF_baseline!F8*AVERAGE(FC_baseline!AE9:AE14)</f>
        <v>2.4891077056225162</v>
      </c>
      <c r="AF8" s="35">
        <f>AVERAGE(EF_baseline!G9:G14)/EF_baseline!G8*AVERAGE(FC_baseline!AF9:AF14)</f>
        <v>2.2763314708559039</v>
      </c>
      <c r="AG8" s="35">
        <f>AVERAGE(EF_baseline!H9:H14)/EF_baseline!H8*AVERAGE(FC_baseline!AG9:AG14)</f>
        <v>2.1209541294934682</v>
      </c>
      <c r="AH8" s="35">
        <f>AVERAGE(EF_baseline!I9:I14)/EF_baseline!I8*AVERAGE(FC_baseline!AH9:AH14)</f>
        <v>1.9912339272399862</v>
      </c>
      <c r="AI8" s="35">
        <f>AVERAGE(EF_baseline!J9:J14)/EF_baseline!J8*AVERAGE(FC_baseline!AI9:AI14)</f>
        <v>1.8751476609417177</v>
      </c>
      <c r="AJ8" s="35">
        <f>AVERAGE(EF_baseline!K9:K14)/EF_baseline!K8*AVERAGE(FC_baseline!AJ9:AJ14)</f>
        <v>1.767964344856267</v>
      </c>
    </row>
    <row r="9" spans="2:36">
      <c r="B9" s="36" t="s">
        <v>51</v>
      </c>
      <c r="C9" s="37">
        <v>57.688312138246914</v>
      </c>
      <c r="D9" s="37">
        <v>54.996569058499354</v>
      </c>
      <c r="E9" s="37">
        <v>51.510597306588465</v>
      </c>
      <c r="F9" s="37">
        <v>45.676586433287341</v>
      </c>
      <c r="G9" s="37">
        <v>41.67926237594483</v>
      </c>
      <c r="H9" s="37">
        <v>38.79605272918225</v>
      </c>
      <c r="I9" s="37">
        <v>36.431158128821799</v>
      </c>
      <c r="J9" s="37">
        <v>34.336690270484183</v>
      </c>
      <c r="K9" s="37">
        <v>32.408662076239864</v>
      </c>
      <c r="N9" s="36" t="s">
        <v>51</v>
      </c>
      <c r="O9" s="37">
        <f>(C9/1000)/IF($Y9="p",$O$3,$O$4)*100</f>
        <v>7.7879221386633306</v>
      </c>
      <c r="P9" s="37">
        <f t="shared" ref="P9:W14" si="0">(D9/1000)/IF($Y9="p",$O$3,$O$4)*100</f>
        <v>7.4245368228974096</v>
      </c>
      <c r="Q9" s="37">
        <f t="shared" si="0"/>
        <v>6.9539306363894413</v>
      </c>
      <c r="R9" s="37">
        <f t="shared" si="0"/>
        <v>6.1663391684937885</v>
      </c>
      <c r="S9" s="37">
        <f t="shared" si="0"/>
        <v>5.6267004207525497</v>
      </c>
      <c r="T9" s="37">
        <f t="shared" si="0"/>
        <v>5.2374671184396009</v>
      </c>
      <c r="U9" s="37">
        <f t="shared" si="0"/>
        <v>4.9182063473909405</v>
      </c>
      <c r="V9" s="37">
        <f t="shared" si="0"/>
        <v>4.6354531865153632</v>
      </c>
      <c r="W9" s="37">
        <f t="shared" si="0"/>
        <v>4.3751693802923803</v>
      </c>
      <c r="Y9" t="s">
        <v>128</v>
      </c>
      <c r="AA9" s="36" t="s">
        <v>51</v>
      </c>
      <c r="AB9" s="37">
        <f>(C9/1000)*IF($Y9="p",$AB$3,$AB$4)</f>
        <v>2.5555922277243379</v>
      </c>
      <c r="AC9" s="37">
        <f t="shared" ref="AC9:AJ14" si="1">(D9/1000)*IF($Y9="p",$AB$3,$AB$4)</f>
        <v>2.4363480092915211</v>
      </c>
      <c r="AD9" s="37">
        <f t="shared" si="1"/>
        <v>2.2819194606818689</v>
      </c>
      <c r="AE9" s="37">
        <f t="shared" si="1"/>
        <v>2.0234727789946292</v>
      </c>
      <c r="AF9" s="37">
        <f t="shared" si="1"/>
        <v>1.8463913232543561</v>
      </c>
      <c r="AG9" s="37">
        <f t="shared" si="1"/>
        <v>1.7186651359027734</v>
      </c>
      <c r="AH9" s="37">
        <f t="shared" si="1"/>
        <v>1.6139003051068055</v>
      </c>
      <c r="AI9" s="37">
        <f t="shared" si="1"/>
        <v>1.5211153789824494</v>
      </c>
      <c r="AJ9" s="37">
        <f t="shared" si="1"/>
        <v>1.435703729977426</v>
      </c>
    </row>
    <row r="10" spans="2:36">
      <c r="B10" s="36" t="s">
        <v>6</v>
      </c>
      <c r="C10" s="37">
        <v>68.682600935154753</v>
      </c>
      <c r="D10" s="37">
        <v>65.958201478544098</v>
      </c>
      <c r="E10" s="37">
        <v>62.721464786975332</v>
      </c>
      <c r="F10" s="37">
        <v>56.310020567777244</v>
      </c>
      <c r="G10" s="37">
        <v>51.58445688356295</v>
      </c>
      <c r="H10" s="37">
        <v>48.037748634321076</v>
      </c>
      <c r="I10" s="37">
        <v>45.079284955552744</v>
      </c>
      <c r="J10" s="37">
        <v>42.461556236807347</v>
      </c>
      <c r="K10" s="37">
        <v>40.05815052562108</v>
      </c>
      <c r="N10" s="36" t="s">
        <v>6</v>
      </c>
      <c r="O10" s="37">
        <f t="shared" ref="O10:O14" si="2">(C10/1000)/IF($Y10="p",$O$3,$O$4)*100</f>
        <v>9.2721511262458876</v>
      </c>
      <c r="P10" s="37">
        <f t="shared" si="0"/>
        <v>8.9043571996034512</v>
      </c>
      <c r="Q10" s="37">
        <f t="shared" si="0"/>
        <v>8.4673977462416676</v>
      </c>
      <c r="R10" s="37">
        <f t="shared" si="0"/>
        <v>7.6018527766499258</v>
      </c>
      <c r="S10" s="37">
        <f t="shared" si="0"/>
        <v>6.9639016792809958</v>
      </c>
      <c r="T10" s="37">
        <f t="shared" si="0"/>
        <v>6.4850960656333418</v>
      </c>
      <c r="U10" s="37">
        <f t="shared" si="0"/>
        <v>6.0857034689996183</v>
      </c>
      <c r="V10" s="37">
        <f t="shared" si="0"/>
        <v>5.7323100919689898</v>
      </c>
      <c r="W10" s="37">
        <f t="shared" si="0"/>
        <v>5.4078503209588433</v>
      </c>
      <c r="Y10" t="s">
        <v>128</v>
      </c>
      <c r="AA10" s="36" t="s">
        <v>6</v>
      </c>
      <c r="AB10" s="37">
        <f>(C10/1000)*IF($Y10="p",$AB$3,$AB$4)</f>
        <v>3.0426392214273554</v>
      </c>
      <c r="AC10" s="37">
        <f t="shared" si="1"/>
        <v>2.9219483254995033</v>
      </c>
      <c r="AD10" s="37">
        <f t="shared" si="1"/>
        <v>2.7785608900630074</v>
      </c>
      <c r="AE10" s="37">
        <f t="shared" si="1"/>
        <v>2.4945339111525318</v>
      </c>
      <c r="AF10" s="37">
        <f t="shared" si="1"/>
        <v>2.2851914399418387</v>
      </c>
      <c r="AG10" s="37">
        <f t="shared" si="1"/>
        <v>2.1280722645004233</v>
      </c>
      <c r="AH10" s="37">
        <f t="shared" si="1"/>
        <v>1.9970123235309865</v>
      </c>
      <c r="AI10" s="37">
        <f t="shared" si="1"/>
        <v>1.8810469412905655</v>
      </c>
      <c r="AJ10" s="37">
        <f t="shared" si="1"/>
        <v>1.7745760682850138</v>
      </c>
    </row>
    <row r="11" spans="2:36">
      <c r="B11" s="36" t="s">
        <v>7</v>
      </c>
      <c r="C11" s="37">
        <v>88.464777100134881</v>
      </c>
      <c r="D11" s="37">
        <v>85.394256372634231</v>
      </c>
      <c r="E11" s="37">
        <v>82.391640711268536</v>
      </c>
      <c r="F11" s="37">
        <v>75.212833002176737</v>
      </c>
      <c r="G11" s="37">
        <v>69.355694120529478</v>
      </c>
      <c r="H11" s="37">
        <v>64.718405309408155</v>
      </c>
      <c r="I11" s="37">
        <v>60.750655954603324</v>
      </c>
      <c r="J11" s="37">
        <v>57.199536004057684</v>
      </c>
      <c r="K11" s="37">
        <v>53.935024153924843</v>
      </c>
      <c r="N11" s="36" t="s">
        <v>7</v>
      </c>
      <c r="O11" s="37">
        <f t="shared" si="2"/>
        <v>11.942744908518204</v>
      </c>
      <c r="P11" s="37">
        <f t="shared" si="0"/>
        <v>11.528224610305617</v>
      </c>
      <c r="Q11" s="37">
        <f t="shared" si="0"/>
        <v>11.122871496021247</v>
      </c>
      <c r="R11" s="37">
        <f t="shared" si="0"/>
        <v>10.153732455293856</v>
      </c>
      <c r="S11" s="37">
        <f t="shared" si="0"/>
        <v>9.3630187062714754</v>
      </c>
      <c r="T11" s="37">
        <f t="shared" si="0"/>
        <v>8.7369847167700971</v>
      </c>
      <c r="U11" s="37">
        <f t="shared" si="0"/>
        <v>8.2013385538714463</v>
      </c>
      <c r="V11" s="37">
        <f t="shared" si="0"/>
        <v>7.7219373605477841</v>
      </c>
      <c r="W11" s="37">
        <f t="shared" si="0"/>
        <v>7.2812282607798515</v>
      </c>
      <c r="Y11" t="s">
        <v>128</v>
      </c>
      <c r="AA11" s="36" t="s">
        <v>7</v>
      </c>
      <c r="AB11" s="37">
        <f t="shared" ref="AB11:AB14" si="3">(C11/1000)*IF($Y11="p",$AB$3,$AB$4)</f>
        <v>3.9189896255359749</v>
      </c>
      <c r="AC11" s="37">
        <f t="shared" si="1"/>
        <v>3.7829655573076963</v>
      </c>
      <c r="AD11" s="37">
        <f t="shared" si="1"/>
        <v>3.6499496835091958</v>
      </c>
      <c r="AE11" s="37">
        <f t="shared" si="1"/>
        <v>3.3319285019964293</v>
      </c>
      <c r="AF11" s="37">
        <f t="shared" si="1"/>
        <v>3.0724572495394553</v>
      </c>
      <c r="AG11" s="37">
        <f t="shared" si="1"/>
        <v>2.8670253552067813</v>
      </c>
      <c r="AH11" s="37">
        <f t="shared" si="1"/>
        <v>2.6912540587889273</v>
      </c>
      <c r="AI11" s="37">
        <f t="shared" si="1"/>
        <v>2.5339394449797554</v>
      </c>
      <c r="AJ11" s="37">
        <f t="shared" si="1"/>
        <v>2.3893215700188706</v>
      </c>
    </row>
    <row r="12" spans="2:36">
      <c r="B12" s="36" t="s">
        <v>8</v>
      </c>
      <c r="C12" s="37">
        <v>44.773022080641468</v>
      </c>
      <c r="D12" s="37">
        <v>41.401380939072183</v>
      </c>
      <c r="E12" s="37">
        <v>36.548844710319699</v>
      </c>
      <c r="F12" s="37">
        <v>30.904972568587166</v>
      </c>
      <c r="G12" s="37">
        <v>27.827455815916</v>
      </c>
      <c r="H12" s="37">
        <v>25.85948046351038</v>
      </c>
      <c r="I12" s="37">
        <v>24.304800468192415</v>
      </c>
      <c r="J12" s="37">
        <v>22.918631880602689</v>
      </c>
      <c r="K12" s="37">
        <v>21.631885103426981</v>
      </c>
      <c r="N12" s="36" t="s">
        <v>8</v>
      </c>
      <c r="O12" s="37">
        <f t="shared" si="2"/>
        <v>5.3056031165560169</v>
      </c>
      <c r="P12" s="37">
        <f t="shared" si="0"/>
        <v>4.9060636412800562</v>
      </c>
      <c r="Q12" s="37">
        <f t="shared" si="0"/>
        <v>4.3310380981728862</v>
      </c>
      <c r="R12" s="37">
        <f t="shared" si="0"/>
        <v>3.6622392493775808</v>
      </c>
      <c r="S12" s="37">
        <f t="shared" si="0"/>
        <v>3.2975535141860477</v>
      </c>
      <c r="T12" s="37">
        <f t="shared" si="0"/>
        <v>3.0643484349259813</v>
      </c>
      <c r="U12" s="37">
        <f t="shared" si="0"/>
        <v>2.8801188554808026</v>
      </c>
      <c r="V12" s="37">
        <f t="shared" si="0"/>
        <v>2.7158578778514202</v>
      </c>
      <c r="W12" s="37">
        <f t="shared" si="0"/>
        <v>2.5633783847560987</v>
      </c>
      <c r="Y12" t="s">
        <v>129</v>
      </c>
      <c r="AA12" s="36" t="s">
        <v>8</v>
      </c>
      <c r="AB12" s="37">
        <f t="shared" si="3"/>
        <v>1.9252399494675831</v>
      </c>
      <c r="AC12" s="37">
        <f t="shared" si="1"/>
        <v>1.7802593803801039</v>
      </c>
      <c r="AD12" s="37">
        <f t="shared" si="1"/>
        <v>1.5716003225437469</v>
      </c>
      <c r="AE12" s="37">
        <f t="shared" si="1"/>
        <v>1.3289138204492481</v>
      </c>
      <c r="AF12" s="37">
        <f t="shared" si="1"/>
        <v>1.1965806000843879</v>
      </c>
      <c r="AG12" s="37">
        <f t="shared" si="1"/>
        <v>1.1119576599309464</v>
      </c>
      <c r="AH12" s="37">
        <f t="shared" si="1"/>
        <v>1.0451064201322737</v>
      </c>
      <c r="AI12" s="37">
        <f t="shared" si="1"/>
        <v>0.98550117086591571</v>
      </c>
      <c r="AJ12" s="37">
        <f t="shared" si="1"/>
        <v>0.93017105944736023</v>
      </c>
    </row>
    <row r="13" spans="2:36">
      <c r="B13" s="36" t="s">
        <v>9</v>
      </c>
      <c r="C13" s="37">
        <v>57.675499752824692</v>
      </c>
      <c r="D13" s="37">
        <v>54.906237948316452</v>
      </c>
      <c r="E13" s="37">
        <v>50.877054802818947</v>
      </c>
      <c r="F13" s="37">
        <v>44.787872814572189</v>
      </c>
      <c r="G13" s="37">
        <v>40.793431257177552</v>
      </c>
      <c r="H13" s="37">
        <v>37.960315107263604</v>
      </c>
      <c r="I13" s="37">
        <v>35.634823384081443</v>
      </c>
      <c r="J13" s="37">
        <v>33.565739526371793</v>
      </c>
      <c r="K13" s="37">
        <v>31.655896310205744</v>
      </c>
      <c r="N13" s="36" t="s">
        <v>9</v>
      </c>
      <c r="O13" s="37">
        <f t="shared" si="2"/>
        <v>6.8345467207097288</v>
      </c>
      <c r="P13" s="37">
        <f t="shared" si="0"/>
        <v>6.5063891968755021</v>
      </c>
      <c r="Q13" s="37">
        <f t="shared" si="0"/>
        <v>6.0289309941340488</v>
      </c>
      <c r="R13" s="37">
        <f t="shared" si="0"/>
        <v>5.3073629285268069</v>
      </c>
      <c r="S13" s="37">
        <f t="shared" si="0"/>
        <v>4.8340216039755424</v>
      </c>
      <c r="T13" s="37">
        <f t="shared" si="0"/>
        <v>4.4982973402107396</v>
      </c>
      <c r="U13" s="37">
        <f t="shared" si="0"/>
        <v>4.222726571013653</v>
      </c>
      <c r="V13" s="37">
        <f t="shared" si="0"/>
        <v>3.9775401338750593</v>
      </c>
      <c r="W13" s="37">
        <f t="shared" si="0"/>
        <v>3.7512237127593826</v>
      </c>
      <c r="Y13" t="s">
        <v>129</v>
      </c>
      <c r="AA13" s="36" t="s">
        <v>9</v>
      </c>
      <c r="AB13" s="37">
        <f t="shared" si="3"/>
        <v>2.4800464893714618</v>
      </c>
      <c r="AC13" s="37">
        <f t="shared" si="1"/>
        <v>2.3609682317776075</v>
      </c>
      <c r="AD13" s="37">
        <f t="shared" si="1"/>
        <v>2.1877133565212148</v>
      </c>
      <c r="AE13" s="37">
        <f t="shared" si="1"/>
        <v>1.925878531026604</v>
      </c>
      <c r="AF13" s="37">
        <f t="shared" si="1"/>
        <v>1.754117544058635</v>
      </c>
      <c r="AG13" s="37">
        <f t="shared" si="1"/>
        <v>1.632293549612335</v>
      </c>
      <c r="AH13" s="37">
        <f t="shared" si="1"/>
        <v>1.5322974055155021</v>
      </c>
      <c r="AI13" s="37">
        <f t="shared" si="1"/>
        <v>1.4433267996339869</v>
      </c>
      <c r="AJ13" s="37">
        <f t="shared" si="1"/>
        <v>1.361203541338847</v>
      </c>
    </row>
    <row r="14" spans="2:36">
      <c r="B14" s="36" t="s">
        <v>10</v>
      </c>
      <c r="C14" s="37">
        <v>75.810569689864167</v>
      </c>
      <c r="D14" s="37">
        <v>72.167364304782069</v>
      </c>
      <c r="E14" s="37">
        <v>66.863223624614264</v>
      </c>
      <c r="F14" s="37">
        <v>58.842172864165342</v>
      </c>
      <c r="G14" s="37">
        <v>53.578896081007827</v>
      </c>
      <c r="H14" s="37">
        <v>49.845123749209996</v>
      </c>
      <c r="I14" s="37">
        <v>46.780079142494621</v>
      </c>
      <c r="J14" s="37">
        <v>44.052908036368457</v>
      </c>
      <c r="K14" s="37">
        <v>41.535611717725153</v>
      </c>
      <c r="N14" s="36" t="s">
        <v>10</v>
      </c>
      <c r="O14" s="37">
        <f t="shared" si="2"/>
        <v>8.9835525082489074</v>
      </c>
      <c r="P14" s="37">
        <f t="shared" si="0"/>
        <v>8.5518326701166796</v>
      </c>
      <c r="Q14" s="37">
        <f t="shared" si="0"/>
        <v>7.9232919995167945</v>
      </c>
      <c r="R14" s="37">
        <f t="shared" si="0"/>
        <v>6.9727974844035963</v>
      </c>
      <c r="S14" s="37">
        <f t="shared" si="0"/>
        <v>6.3490991855994299</v>
      </c>
      <c r="T14" s="37">
        <f t="shared" si="0"/>
        <v>5.9066471642813871</v>
      </c>
      <c r="U14" s="37">
        <f t="shared" si="0"/>
        <v>5.5434393783856155</v>
      </c>
      <c r="V14" s="37">
        <f t="shared" si="0"/>
        <v>5.2202696023096653</v>
      </c>
      <c r="W14" s="37">
        <f t="shared" si="0"/>
        <v>4.9219699885504324</v>
      </c>
      <c r="Y14" t="s">
        <v>129</v>
      </c>
      <c r="AA14" s="36" t="s">
        <v>10</v>
      </c>
      <c r="AB14" s="37">
        <f t="shared" si="3"/>
        <v>3.2598544966641589</v>
      </c>
      <c r="AC14" s="37">
        <f t="shared" si="1"/>
        <v>3.1031966651056293</v>
      </c>
      <c r="AD14" s="37">
        <f t="shared" si="1"/>
        <v>2.8751186158584132</v>
      </c>
      <c r="AE14" s="37">
        <f t="shared" si="1"/>
        <v>2.5302134331591097</v>
      </c>
      <c r="AF14" s="37">
        <f t="shared" si="1"/>
        <v>2.3038925314833367</v>
      </c>
      <c r="AG14" s="37">
        <f t="shared" si="1"/>
        <v>2.14334032121603</v>
      </c>
      <c r="AH14" s="37">
        <f t="shared" si="1"/>
        <v>2.011543403127269</v>
      </c>
      <c r="AI14" s="37">
        <f t="shared" si="1"/>
        <v>1.8942750455638437</v>
      </c>
      <c r="AJ14" s="37">
        <f t="shared" si="1"/>
        <v>1.7860313038621816</v>
      </c>
    </row>
    <row r="15" spans="2:36" ht="6" customHeight="1">
      <c r="B15" s="36"/>
      <c r="C15" s="38"/>
      <c r="D15" s="4"/>
      <c r="E15" s="4"/>
      <c r="F15" s="4"/>
      <c r="G15" s="4"/>
      <c r="H15" s="4"/>
      <c r="I15" s="4"/>
      <c r="J15" s="4"/>
      <c r="K15" s="4"/>
      <c r="N15" s="36"/>
      <c r="O15" s="38"/>
      <c r="P15" s="38"/>
      <c r="Q15" s="38"/>
      <c r="R15" s="38"/>
      <c r="S15" s="38"/>
      <c r="T15" s="38"/>
      <c r="U15" s="38"/>
      <c r="V15" s="38"/>
      <c r="W15" s="38"/>
      <c r="AA15" s="36"/>
      <c r="AB15" s="38"/>
      <c r="AC15" s="38"/>
      <c r="AD15" s="38"/>
      <c r="AE15" s="38"/>
      <c r="AF15" s="38"/>
      <c r="AG15" s="38"/>
      <c r="AH15" s="38"/>
      <c r="AI15" s="38"/>
      <c r="AJ15" s="38"/>
    </row>
    <row r="16" spans="2:36">
      <c r="B16" s="34" t="s">
        <v>27</v>
      </c>
      <c r="C16" s="35">
        <f>AVERAGE(EF_baseline!C17:C22)/EF_baseline!C16*AVERAGE(FC_baseline!C17:C22)</f>
        <v>63.221110090255941</v>
      </c>
      <c r="D16" s="35">
        <f>AVERAGE(EF_baseline!D17:D22)/EF_baseline!D16*AVERAGE(FC_baseline!D17:D22)</f>
        <v>62.346081479061503</v>
      </c>
      <c r="E16" s="35">
        <f>AVERAGE(EF_baseline!E17:E22)/EF_baseline!E16*AVERAGE(FC_baseline!E17:E22)</f>
        <v>60.587699424355975</v>
      </c>
      <c r="F16" s="35">
        <f>AVERAGE(EF_baseline!F17:F22)/EF_baseline!F16*AVERAGE(FC_baseline!F17:F22)</f>
        <v>57.715796454702208</v>
      </c>
      <c r="G16" s="35">
        <f>AVERAGE(EF_baseline!G17:G22)/EF_baseline!G16*AVERAGE(FC_baseline!G17:G22)</f>
        <v>54.706873562266821</v>
      </c>
      <c r="H16" s="35">
        <f>AVERAGE(EF_baseline!H17:H22)/EF_baseline!H16*AVERAGE(FC_baseline!H17:H22)</f>
        <v>51.700410198079055</v>
      </c>
      <c r="I16" s="35">
        <f>AVERAGE(EF_baseline!I17:I22)/EF_baseline!I16*AVERAGE(FC_baseline!I17:I22)</f>
        <v>48.806338353339456</v>
      </c>
      <c r="J16" s="35">
        <f>AVERAGE(EF_baseline!J17:J22)/EF_baseline!J16*AVERAGE(FC_baseline!J17:J22)</f>
        <v>46.054725376885209</v>
      </c>
      <c r="K16" s="35">
        <f>AVERAGE(EF_baseline!K17:K22)/EF_baseline!K16*AVERAGE(FC_baseline!K17:K22)</f>
        <v>43.450983523216436</v>
      </c>
      <c r="N16" s="34" t="s">
        <v>27</v>
      </c>
      <c r="O16" s="35">
        <f>AVERAGE(EF_baseline!C17:C22)/EF_baseline!C16*AVERAGE(FC_baseline!O17:O22)</f>
        <v>8.0442082817860552</v>
      </c>
      <c r="P16" s="35">
        <f>AVERAGE(EF_baseline!D17:D22)/EF_baseline!D16*AVERAGE(FC_baseline!P17:P22)</f>
        <v>7.9321253342261269</v>
      </c>
      <c r="Q16" s="35">
        <f>AVERAGE(EF_baseline!E17:E22)/EF_baseline!E16*AVERAGE(FC_baseline!Q17:Q22)</f>
        <v>7.7047008283772316</v>
      </c>
      <c r="R16" s="35">
        <f>AVERAGE(EF_baseline!F17:F22)/EF_baseline!F16*AVERAGE(FC_baseline!R17:R22)</f>
        <v>7.3357990880613002</v>
      </c>
      <c r="S16" s="35">
        <f>AVERAGE(EF_baseline!G17:G22)/EF_baseline!G16*AVERAGE(FC_baseline!S17:S22)</f>
        <v>6.95238501276466</v>
      </c>
      <c r="T16" s="35">
        <f>AVERAGE(EF_baseline!H17:H22)/EF_baseline!H16*AVERAGE(FC_baseline!T17:T22)</f>
        <v>6.5702836481676821</v>
      </c>
      <c r="U16" s="35">
        <f>AVERAGE(EF_baseline!I17:I22)/EF_baseline!I16*AVERAGE(FC_baseline!U17:U22)</f>
        <v>6.2026513176264233</v>
      </c>
      <c r="V16" s="35">
        <f>AVERAGE(EF_baseline!J17:J22)/EF_baseline!J16*AVERAGE(FC_baseline!V17:V22)</f>
        <v>5.8531078746792247</v>
      </c>
      <c r="W16" s="35">
        <f>AVERAGE(EF_baseline!K17:K22)/EF_baseline!K16*AVERAGE(FC_baseline!W17:W22)</f>
        <v>5.522324516864562</v>
      </c>
      <c r="AA16" s="34" t="s">
        <v>27</v>
      </c>
      <c r="AB16" s="35">
        <f>AVERAGE(EF_baseline!C17:C22)/EF_baseline!C16*AVERAGE(FC_baseline!AB17:AB22)</f>
        <v>2.7620385676336081</v>
      </c>
      <c r="AC16" s="35">
        <f>AVERAGE(EF_baseline!D17:D22)/EF_baseline!D16*AVERAGE(FC_baseline!AC17:AC22)</f>
        <v>2.7237511449720411</v>
      </c>
      <c r="AD16" s="35">
        <f>AVERAGE(EF_baseline!E17:E22)/EF_baseline!E16*AVERAGE(FC_baseline!AD17:AD22)</f>
        <v>2.6466393164938746</v>
      </c>
      <c r="AE16" s="35">
        <f>AVERAGE(EF_baseline!F17:F22)/EF_baseline!F16*AVERAGE(FC_baseline!AE17:AE22)</f>
        <v>2.5208956336511541</v>
      </c>
      <c r="AF16" s="35">
        <f>AVERAGE(EF_baseline!G17:G22)/EF_baseline!G16*AVERAGE(FC_baseline!AF17:AF22)</f>
        <v>2.3893959658639492</v>
      </c>
      <c r="AG16" s="35">
        <f>AVERAGE(EF_baseline!H17:H22)/EF_baseline!H16*AVERAGE(FC_baseline!AG17:AG22)</f>
        <v>2.2580825204327879</v>
      </c>
      <c r="AH16" s="35">
        <f>AVERAGE(EF_baseline!I17:I22)/EF_baseline!I16*AVERAGE(FC_baseline!AH17:AH22)</f>
        <v>2.1316925667440456</v>
      </c>
      <c r="AI16" s="35">
        <f>AVERAGE(EF_baseline!J17:J22)/EF_baseline!J16*AVERAGE(FC_baseline!AI17:AI22)</f>
        <v>2.0115234816772052</v>
      </c>
      <c r="AJ16" s="35">
        <f>AVERAGE(EF_baseline!K17:K22)/EF_baseline!K16*AVERAGE(FC_baseline!AJ17:AJ22)</f>
        <v>1.8978103436299698</v>
      </c>
    </row>
    <row r="17" spans="2:36">
      <c r="B17" s="36" t="s">
        <v>57</v>
      </c>
      <c r="C17" s="37">
        <v>53.387883775649833</v>
      </c>
      <c r="D17" s="37">
        <v>52.786932351807131</v>
      </c>
      <c r="E17" s="37">
        <v>51.609353130256011</v>
      </c>
      <c r="F17" s="37">
        <v>49.427598108244965</v>
      </c>
      <c r="G17" s="37">
        <v>46.960425396516591</v>
      </c>
      <c r="H17" s="37">
        <v>44.424290871996391</v>
      </c>
      <c r="I17" s="37">
        <v>41.956788832039805</v>
      </c>
      <c r="J17" s="37">
        <v>39.603016210301405</v>
      </c>
      <c r="K17" s="37">
        <v>37.388331010061592</v>
      </c>
      <c r="N17" s="36" t="s">
        <v>57</v>
      </c>
      <c r="O17" s="37">
        <f>(C17/1000)/IF($Y17="p",$O$3,$O$4)*100</f>
        <v>7.207364309712724</v>
      </c>
      <c r="P17" s="37">
        <f t="shared" ref="P17:W22" si="4">(D17/1000)/IF($Y17="p",$O$3,$O$4)*100</f>
        <v>7.1262358674939605</v>
      </c>
      <c r="Q17" s="37">
        <f t="shared" si="4"/>
        <v>6.9672626725845594</v>
      </c>
      <c r="R17" s="37">
        <f t="shared" si="4"/>
        <v>6.672725744613067</v>
      </c>
      <c r="S17" s="37">
        <f t="shared" si="4"/>
        <v>6.3396574285297369</v>
      </c>
      <c r="T17" s="37">
        <f t="shared" si="4"/>
        <v>5.9972792677195104</v>
      </c>
      <c r="U17" s="37">
        <f t="shared" si="4"/>
        <v>5.6641664923253714</v>
      </c>
      <c r="V17" s="37">
        <f t="shared" si="4"/>
        <v>5.3464071883906881</v>
      </c>
      <c r="W17" s="37">
        <f t="shared" si="4"/>
        <v>5.0474246863583128</v>
      </c>
      <c r="Y17" t="s">
        <v>128</v>
      </c>
      <c r="AA17" s="36" t="s">
        <v>57</v>
      </c>
      <c r="AB17" s="37">
        <f t="shared" ref="AB17:AB22" si="5">(C17/1000)*IF($Y17="p",$AB$3,$AB$4)</f>
        <v>2.3650832512612876</v>
      </c>
      <c r="AC17" s="37">
        <f t="shared" ref="AC17:AC22" si="6">(D17/1000)*IF($Y17="p",$AB$3,$AB$4)</f>
        <v>2.3384611031850557</v>
      </c>
      <c r="AD17" s="37">
        <f t="shared" ref="AD17:AD22" si="7">(E17/1000)*IF($Y17="p",$AB$3,$AB$4)</f>
        <v>2.2862943436703413</v>
      </c>
      <c r="AE17" s="37">
        <f t="shared" ref="AE17:AE22" si="8">(F17/1000)*IF($Y17="p",$AB$3,$AB$4)</f>
        <v>2.1896425961952519</v>
      </c>
      <c r="AF17" s="37">
        <f t="shared" ref="AF17:AF22" si="9">(G17/1000)*IF($Y17="p",$AB$3,$AB$4)</f>
        <v>2.080346845065685</v>
      </c>
      <c r="AG17" s="37">
        <f t="shared" ref="AG17:AG22" si="10">(H17/1000)*IF($Y17="p",$AB$3,$AB$4)</f>
        <v>1.9679960856294398</v>
      </c>
      <c r="AH17" s="37">
        <f t="shared" ref="AH17:AH22" si="11">(I17/1000)*IF($Y17="p",$AB$3,$AB$4)</f>
        <v>1.8586857452593633</v>
      </c>
      <c r="AI17" s="37">
        <f t="shared" ref="AI17:AI22" si="12">(J17/1000)*IF($Y17="p",$AB$3,$AB$4)</f>
        <v>1.7544136181163521</v>
      </c>
      <c r="AJ17" s="37">
        <f t="shared" ref="AJ17:AJ22" si="13">(K17/1000)*IF($Y17="p",$AB$3,$AB$4)</f>
        <v>1.6563030637457286</v>
      </c>
    </row>
    <row r="18" spans="2:36">
      <c r="B18" s="36" t="s">
        <v>59</v>
      </c>
      <c r="C18" s="37">
        <v>66.615164298959755</v>
      </c>
      <c r="D18" s="37">
        <v>64.453678745474392</v>
      </c>
      <c r="E18" s="37">
        <v>61.301406414263255</v>
      </c>
      <c r="F18" s="37">
        <v>57.440900731365033</v>
      </c>
      <c r="G18" s="37">
        <v>54.138672317796612</v>
      </c>
      <c r="H18" s="37">
        <v>51.072929247544963</v>
      </c>
      <c r="I18" s="37">
        <v>48.192939915307278</v>
      </c>
      <c r="J18" s="37">
        <v>45.473359760968556</v>
      </c>
      <c r="K18" s="37">
        <v>42.902181698893116</v>
      </c>
      <c r="N18" s="36" t="s">
        <v>59</v>
      </c>
      <c r="O18" s="37">
        <f t="shared" ref="O18:O22" si="14">(C18/1000)/IF($Y18="p",$O$3,$O$4)*100</f>
        <v>8.9930471803595626</v>
      </c>
      <c r="P18" s="37">
        <f t="shared" si="4"/>
        <v>8.701246630639039</v>
      </c>
      <c r="Q18" s="37">
        <f t="shared" si="4"/>
        <v>8.2756898659255356</v>
      </c>
      <c r="R18" s="37">
        <f t="shared" si="4"/>
        <v>7.7545215987342768</v>
      </c>
      <c r="S18" s="37">
        <f t="shared" si="4"/>
        <v>7.3087207629025404</v>
      </c>
      <c r="T18" s="37">
        <f t="shared" si="4"/>
        <v>6.8948454484185673</v>
      </c>
      <c r="U18" s="37">
        <f t="shared" si="4"/>
        <v>6.5060468885664804</v>
      </c>
      <c r="V18" s="37">
        <f t="shared" si="4"/>
        <v>6.1389035677307531</v>
      </c>
      <c r="W18" s="37">
        <f t="shared" si="4"/>
        <v>5.7917945293505682</v>
      </c>
      <c r="Y18" t="s">
        <v>128</v>
      </c>
      <c r="AA18" s="36" t="s">
        <v>59</v>
      </c>
      <c r="AB18" s="37">
        <f t="shared" si="5"/>
        <v>2.9510517784439165</v>
      </c>
      <c r="AC18" s="37">
        <f t="shared" si="6"/>
        <v>2.8552979684245154</v>
      </c>
      <c r="AD18" s="37">
        <f t="shared" si="7"/>
        <v>2.7156523041518619</v>
      </c>
      <c r="AE18" s="37">
        <f t="shared" si="8"/>
        <v>2.544631902399471</v>
      </c>
      <c r="AF18" s="37">
        <f t="shared" si="9"/>
        <v>2.3983431836783899</v>
      </c>
      <c r="AG18" s="37">
        <f t="shared" si="10"/>
        <v>2.2625307656662415</v>
      </c>
      <c r="AH18" s="37">
        <f t="shared" si="11"/>
        <v>2.1349472382481123</v>
      </c>
      <c r="AI18" s="37">
        <f t="shared" si="12"/>
        <v>2.0144698374109069</v>
      </c>
      <c r="AJ18" s="37">
        <f t="shared" si="13"/>
        <v>1.9005666492609647</v>
      </c>
    </row>
    <row r="19" spans="2:36">
      <c r="B19" s="36" t="s">
        <v>61</v>
      </c>
      <c r="C19" s="37">
        <v>89.960150043234876</v>
      </c>
      <c r="D19" s="37">
        <v>89.378814663912237</v>
      </c>
      <c r="E19" s="37">
        <v>87.581741908406457</v>
      </c>
      <c r="F19" s="37">
        <v>83.851731395573381</v>
      </c>
      <c r="G19" s="37">
        <v>79.551116448203288</v>
      </c>
      <c r="H19" s="37">
        <v>75.159046539052042</v>
      </c>
      <c r="I19" s="37">
        <v>70.92858245902454</v>
      </c>
      <c r="J19" s="37">
        <v>66.909016173088233</v>
      </c>
      <c r="K19" s="37">
        <v>63.103654246883799</v>
      </c>
      <c r="N19" s="36" t="s">
        <v>61</v>
      </c>
      <c r="O19" s="37">
        <f t="shared" si="14"/>
        <v>12.144620255836704</v>
      </c>
      <c r="P19" s="37">
        <f t="shared" si="4"/>
        <v>12.066139979628145</v>
      </c>
      <c r="Q19" s="37">
        <f t="shared" si="4"/>
        <v>11.823535157634867</v>
      </c>
      <c r="R19" s="37">
        <f t="shared" si="4"/>
        <v>11.319983738402401</v>
      </c>
      <c r="S19" s="37">
        <f t="shared" si="4"/>
        <v>10.739400720507438</v>
      </c>
      <c r="T19" s="37">
        <f t="shared" si="4"/>
        <v>10.146471282772023</v>
      </c>
      <c r="U19" s="37">
        <f t="shared" si="4"/>
        <v>9.5753586319683102</v>
      </c>
      <c r="V19" s="37">
        <f t="shared" si="4"/>
        <v>9.0327171833669073</v>
      </c>
      <c r="W19" s="37">
        <f t="shared" si="4"/>
        <v>8.51899332332931</v>
      </c>
      <c r="Y19" t="s">
        <v>128</v>
      </c>
      <c r="AA19" s="36" t="s">
        <v>61</v>
      </c>
      <c r="AB19" s="37">
        <f t="shared" si="5"/>
        <v>3.9852346469153046</v>
      </c>
      <c r="AC19" s="37">
        <f t="shared" si="6"/>
        <v>3.9594814896113117</v>
      </c>
      <c r="AD19" s="37">
        <f t="shared" si="7"/>
        <v>3.8798711665424057</v>
      </c>
      <c r="AE19" s="37">
        <f t="shared" si="8"/>
        <v>3.7146317008239005</v>
      </c>
      <c r="AF19" s="37">
        <f t="shared" si="9"/>
        <v>3.5241144586554052</v>
      </c>
      <c r="AG19" s="37">
        <f t="shared" si="10"/>
        <v>3.3295457616800053</v>
      </c>
      <c r="AH19" s="37">
        <f t="shared" si="11"/>
        <v>3.142136202934787</v>
      </c>
      <c r="AI19" s="37">
        <f t="shared" si="12"/>
        <v>2.9640694164678081</v>
      </c>
      <c r="AJ19" s="37">
        <f t="shared" si="13"/>
        <v>2.7954918831369522</v>
      </c>
    </row>
    <row r="20" spans="2:36">
      <c r="B20" s="36" t="s">
        <v>63</v>
      </c>
      <c r="C20" s="37">
        <v>46.531026829377822</v>
      </c>
      <c r="D20" s="37">
        <v>46.246694352498281</v>
      </c>
      <c r="E20" s="37">
        <v>45.719375115893961</v>
      </c>
      <c r="F20" s="37">
        <v>44.250055280150498</v>
      </c>
      <c r="G20" s="37">
        <v>42.125664151024303</v>
      </c>
      <c r="H20" s="37">
        <v>39.832678647044666</v>
      </c>
      <c r="I20" s="37">
        <v>37.587258552212774</v>
      </c>
      <c r="J20" s="37">
        <v>35.450423117433139</v>
      </c>
      <c r="K20" s="37">
        <v>33.432501143013162</v>
      </c>
      <c r="N20" s="36" t="s">
        <v>63</v>
      </c>
      <c r="O20" s="37">
        <f t="shared" si="14"/>
        <v>5.5139266792812744</v>
      </c>
      <c r="P20" s="37">
        <f t="shared" si="4"/>
        <v>5.4802332807710492</v>
      </c>
      <c r="Q20" s="37">
        <f t="shared" si="4"/>
        <v>5.4177459512334369</v>
      </c>
      <c r="R20" s="37">
        <f t="shared" si="4"/>
        <v>5.2436315506978364</v>
      </c>
      <c r="S20" s="37">
        <f t="shared" si="4"/>
        <v>4.991891201896383</v>
      </c>
      <c r="T20" s="37">
        <f t="shared" si="4"/>
        <v>4.7201724196747952</v>
      </c>
      <c r="U20" s="37">
        <f t="shared" si="4"/>
        <v>4.4540901384372162</v>
      </c>
      <c r="V20" s="37">
        <f t="shared" si="4"/>
        <v>4.200875139415829</v>
      </c>
      <c r="W20" s="37">
        <f t="shared" si="4"/>
        <v>3.9617513854470614</v>
      </c>
      <c r="Y20" t="s">
        <v>129</v>
      </c>
      <c r="AA20" s="36" t="s">
        <v>63</v>
      </c>
      <c r="AB20" s="37">
        <f t="shared" si="5"/>
        <v>2.0008341536632464</v>
      </c>
      <c r="AC20" s="37">
        <f t="shared" si="6"/>
        <v>1.9886078571574259</v>
      </c>
      <c r="AD20" s="37">
        <f t="shared" si="7"/>
        <v>1.9659331299834404</v>
      </c>
      <c r="AE20" s="37">
        <f t="shared" si="8"/>
        <v>1.9027523770464714</v>
      </c>
      <c r="AF20" s="37">
        <f t="shared" si="9"/>
        <v>1.8114035584940451</v>
      </c>
      <c r="AG20" s="37">
        <f t="shared" si="10"/>
        <v>1.7128051818229206</v>
      </c>
      <c r="AH20" s="37">
        <f t="shared" si="11"/>
        <v>1.6162521177451492</v>
      </c>
      <c r="AI20" s="37">
        <f t="shared" si="12"/>
        <v>1.524368194049625</v>
      </c>
      <c r="AJ20" s="37">
        <f t="shared" si="13"/>
        <v>1.4375975491495658</v>
      </c>
    </row>
    <row r="21" spans="2:36">
      <c r="B21" s="36" t="s">
        <v>64</v>
      </c>
      <c r="C21" s="37">
        <v>61.202445838448426</v>
      </c>
      <c r="D21" s="37">
        <v>60.394980560753872</v>
      </c>
      <c r="E21" s="37">
        <v>59.5402463796948</v>
      </c>
      <c r="F21" s="37">
        <v>57.489273231035483</v>
      </c>
      <c r="G21" s="37">
        <v>54.65720626784222</v>
      </c>
      <c r="H21" s="37">
        <v>51.613854033269419</v>
      </c>
      <c r="I21" s="37">
        <v>48.663363936336459</v>
      </c>
      <c r="J21" s="37">
        <v>45.871918826873973</v>
      </c>
      <c r="K21" s="37">
        <v>43.245372710827858</v>
      </c>
      <c r="N21" s="36" t="s">
        <v>64</v>
      </c>
      <c r="O21" s="37">
        <f t="shared" si="14"/>
        <v>7.2524898318561419</v>
      </c>
      <c r="P21" s="37">
        <f t="shared" si="4"/>
        <v>7.156805196449338</v>
      </c>
      <c r="Q21" s="37">
        <f t="shared" si="4"/>
        <v>7.0555191959938384</v>
      </c>
      <c r="R21" s="37">
        <f t="shared" si="4"/>
        <v>6.8124788778777079</v>
      </c>
      <c r="S21" s="37">
        <f t="shared" si="4"/>
        <v>6.4768789427393063</v>
      </c>
      <c r="T21" s="37">
        <f t="shared" si="4"/>
        <v>6.1162417029424283</v>
      </c>
      <c r="U21" s="37">
        <f t="shared" si="4"/>
        <v>5.7666086264558736</v>
      </c>
      <c r="V21" s="37">
        <f t="shared" si="4"/>
        <v>5.4358223809845683</v>
      </c>
      <c r="W21" s="37">
        <f t="shared" si="4"/>
        <v>5.1245766662331036</v>
      </c>
      <c r="Y21" t="s">
        <v>129</v>
      </c>
      <c r="AA21" s="36" t="s">
        <v>64</v>
      </c>
      <c r="AB21" s="37">
        <f t="shared" si="5"/>
        <v>2.6317051710532824</v>
      </c>
      <c r="AC21" s="37">
        <f t="shared" si="6"/>
        <v>2.5969841641124165</v>
      </c>
      <c r="AD21" s="37">
        <f t="shared" si="7"/>
        <v>2.5602305943268764</v>
      </c>
      <c r="AE21" s="37">
        <f t="shared" si="8"/>
        <v>2.4720387489345259</v>
      </c>
      <c r="AF21" s="37">
        <f t="shared" si="9"/>
        <v>2.3502598695172154</v>
      </c>
      <c r="AG21" s="37">
        <f t="shared" si="10"/>
        <v>2.2193957234305848</v>
      </c>
      <c r="AH21" s="37">
        <f t="shared" si="11"/>
        <v>2.0925246492624678</v>
      </c>
      <c r="AI21" s="37">
        <f t="shared" si="12"/>
        <v>1.9724925095555808</v>
      </c>
      <c r="AJ21" s="37">
        <f t="shared" si="13"/>
        <v>1.8595510265655979</v>
      </c>
    </row>
    <row r="22" spans="2:36">
      <c r="B22" s="36" t="s">
        <v>65</v>
      </c>
      <c r="C22" s="37">
        <v>78.71977508614512</v>
      </c>
      <c r="D22" s="37">
        <v>77.376294079843504</v>
      </c>
      <c r="E22" s="37">
        <v>75.980161612592511</v>
      </c>
      <c r="F22" s="37">
        <v>73.367717532693092</v>
      </c>
      <c r="G22" s="37">
        <v>69.796945902492411</v>
      </c>
      <c r="H22" s="37">
        <v>65.937738982220907</v>
      </c>
      <c r="I22" s="37">
        <v>62.184388336022529</v>
      </c>
      <c r="J22" s="37">
        <v>58.622145547311902</v>
      </c>
      <c r="K22" s="37">
        <v>55.262397554532591</v>
      </c>
      <c r="N22" s="36" t="s">
        <v>65</v>
      </c>
      <c r="O22" s="37">
        <f t="shared" si="14"/>
        <v>9.3282933477082022</v>
      </c>
      <c r="P22" s="37">
        <f t="shared" si="4"/>
        <v>9.1690908484614599</v>
      </c>
      <c r="Q22" s="37">
        <f t="shared" si="4"/>
        <v>9.0036491510922154</v>
      </c>
      <c r="R22" s="37">
        <f t="shared" si="4"/>
        <v>8.6940745276241369</v>
      </c>
      <c r="S22" s="37">
        <f t="shared" si="4"/>
        <v>8.2709380894453552</v>
      </c>
      <c r="T22" s="37">
        <f t="shared" si="4"/>
        <v>7.8136220693931824</v>
      </c>
      <c r="U22" s="37">
        <f t="shared" si="4"/>
        <v>7.3688500178186729</v>
      </c>
      <c r="V22" s="37">
        <f t="shared" si="4"/>
        <v>6.9467242473564648</v>
      </c>
      <c r="W22" s="37">
        <f t="shared" si="4"/>
        <v>6.5485941102121155</v>
      </c>
      <c r="Y22" t="s">
        <v>129</v>
      </c>
      <c r="AA22" s="36" t="s">
        <v>65</v>
      </c>
      <c r="AB22" s="37">
        <f t="shared" si="5"/>
        <v>3.3849503287042402</v>
      </c>
      <c r="AC22" s="37">
        <f t="shared" si="6"/>
        <v>3.3271806454332706</v>
      </c>
      <c r="AD22" s="37">
        <f t="shared" si="7"/>
        <v>3.2671469493414778</v>
      </c>
      <c r="AE22" s="37">
        <f t="shared" si="8"/>
        <v>3.154811853905803</v>
      </c>
      <c r="AF22" s="37">
        <f t="shared" si="9"/>
        <v>3.0012686738071737</v>
      </c>
      <c r="AG22" s="37">
        <f t="shared" si="10"/>
        <v>2.8353227762354991</v>
      </c>
      <c r="AH22" s="37">
        <f t="shared" si="11"/>
        <v>2.673928698448969</v>
      </c>
      <c r="AI22" s="37">
        <f t="shared" si="12"/>
        <v>2.520752258534412</v>
      </c>
      <c r="AJ22" s="37">
        <f t="shared" si="13"/>
        <v>2.3762830948449016</v>
      </c>
    </row>
    <row r="23" spans="2:36" ht="6" customHeight="1">
      <c r="B23" s="36"/>
      <c r="C23" s="4"/>
      <c r="D23" s="4"/>
      <c r="E23" s="4"/>
      <c r="F23" s="4"/>
      <c r="G23" s="4"/>
      <c r="H23" s="4"/>
      <c r="I23" s="4"/>
      <c r="J23" s="4"/>
      <c r="K23" s="4"/>
      <c r="N23" s="36"/>
      <c r="O23" s="4"/>
      <c r="P23" s="4"/>
      <c r="Q23" s="4"/>
      <c r="R23" s="4"/>
      <c r="S23" s="4"/>
      <c r="T23" s="4"/>
      <c r="U23" s="4"/>
      <c r="V23" s="4"/>
      <c r="W23" s="4"/>
      <c r="AA23" s="36"/>
      <c r="AB23" s="4"/>
      <c r="AC23" s="4"/>
      <c r="AD23" s="4"/>
      <c r="AE23" s="4"/>
      <c r="AF23" s="4"/>
      <c r="AG23" s="4"/>
      <c r="AH23" s="4"/>
      <c r="AI23" s="4"/>
      <c r="AJ23" s="4"/>
    </row>
    <row r="24" spans="2:36">
      <c r="B24" s="34" t="s">
        <v>29</v>
      </c>
      <c r="C24" s="35">
        <f>C25</f>
        <v>265.59319022890622</v>
      </c>
      <c r="D24" s="35">
        <f t="shared" ref="D24:K24" si="15">D25</f>
        <v>266.36387962961015</v>
      </c>
      <c r="E24" s="35">
        <f t="shared" si="15"/>
        <v>267.03725515952829</v>
      </c>
      <c r="F24" s="35">
        <f t="shared" si="15"/>
        <v>267.46409306511129</v>
      </c>
      <c r="G24" s="35">
        <f t="shared" si="15"/>
        <v>267.5913904551241</v>
      </c>
      <c r="H24" s="35">
        <f t="shared" si="15"/>
        <v>267.62630221441384</v>
      </c>
      <c r="I24" s="35">
        <f t="shared" si="15"/>
        <v>267.63650451711322</v>
      </c>
      <c r="J24" s="35">
        <f t="shared" si="15"/>
        <v>267.63979768122431</v>
      </c>
      <c r="K24" s="35">
        <f t="shared" si="15"/>
        <v>267.64078547635722</v>
      </c>
      <c r="N24" s="34" t="s">
        <v>29</v>
      </c>
      <c r="O24" s="35">
        <f>O25</f>
        <v>31.472793042125403</v>
      </c>
      <c r="P24" s="35">
        <f t="shared" ref="P24:W24" si="16">P25</f>
        <v>31.564119736108822</v>
      </c>
      <c r="Q24" s="35">
        <f t="shared" si="16"/>
        <v>31.64391473640412</v>
      </c>
      <c r="R24" s="35">
        <f t="shared" si="16"/>
        <v>31.694495028215702</v>
      </c>
      <c r="S24" s="35">
        <f t="shared" si="16"/>
        <v>31.709579768932223</v>
      </c>
      <c r="T24" s="35">
        <f t="shared" si="16"/>
        <v>31.713716812408059</v>
      </c>
      <c r="U24" s="35">
        <f t="shared" si="16"/>
        <v>31.714925785277938</v>
      </c>
      <c r="V24" s="35">
        <f t="shared" si="16"/>
        <v>31.7153160252251</v>
      </c>
      <c r="W24" s="35">
        <f t="shared" si="16"/>
        <v>31.715433078948347</v>
      </c>
      <c r="AA24" s="34" t="s">
        <v>29</v>
      </c>
      <c r="AB24" s="35">
        <f>AB25</f>
        <v>11.420507179842966</v>
      </c>
      <c r="AC24" s="35">
        <f t="shared" ref="AC24:AJ24" si="17">AC25</f>
        <v>11.453646824073237</v>
      </c>
      <c r="AD24" s="35">
        <f t="shared" si="17"/>
        <v>11.482601971859717</v>
      </c>
      <c r="AE24" s="35">
        <f t="shared" si="17"/>
        <v>11.500956001799784</v>
      </c>
      <c r="AF24" s="35">
        <f t="shared" si="17"/>
        <v>11.506429789570335</v>
      </c>
      <c r="AG24" s="35">
        <f t="shared" si="17"/>
        <v>11.507930995219796</v>
      </c>
      <c r="AH24" s="35">
        <f t="shared" si="17"/>
        <v>11.508369694235869</v>
      </c>
      <c r="AI24" s="35">
        <f t="shared" si="17"/>
        <v>11.508511300292646</v>
      </c>
      <c r="AJ24" s="35">
        <f t="shared" si="17"/>
        <v>11.50855377548336</v>
      </c>
    </row>
    <row r="25" spans="2:36">
      <c r="B25" s="36" t="s">
        <v>79</v>
      </c>
      <c r="C25" s="37">
        <v>265.59319022890622</v>
      </c>
      <c r="D25" s="37">
        <v>266.36387962961015</v>
      </c>
      <c r="E25" s="37">
        <v>267.03725515952829</v>
      </c>
      <c r="F25" s="37">
        <v>267.46409306511129</v>
      </c>
      <c r="G25" s="37">
        <v>267.5913904551241</v>
      </c>
      <c r="H25" s="37">
        <v>267.62630221441384</v>
      </c>
      <c r="I25" s="37">
        <v>267.63650451711322</v>
      </c>
      <c r="J25" s="37">
        <v>267.63979768122431</v>
      </c>
      <c r="K25" s="37">
        <v>267.64078547635722</v>
      </c>
      <c r="N25" s="36" t="s">
        <v>79</v>
      </c>
      <c r="O25" s="37">
        <f>(C25/1000)/IF($Y25="p",$O$3,$O$4)*100</f>
        <v>31.472793042125403</v>
      </c>
      <c r="P25" s="37">
        <f t="shared" ref="P25:W25" si="18">(D25/1000)/IF($Y25="p",$O$3,$O$4)*100</f>
        <v>31.564119736108822</v>
      </c>
      <c r="Q25" s="37">
        <f t="shared" si="18"/>
        <v>31.64391473640412</v>
      </c>
      <c r="R25" s="37">
        <f t="shared" si="18"/>
        <v>31.694495028215702</v>
      </c>
      <c r="S25" s="37">
        <f t="shared" si="18"/>
        <v>31.709579768932223</v>
      </c>
      <c r="T25" s="37">
        <f t="shared" si="18"/>
        <v>31.713716812408059</v>
      </c>
      <c r="U25" s="37">
        <f t="shared" si="18"/>
        <v>31.714925785277938</v>
      </c>
      <c r="V25" s="37">
        <f t="shared" si="18"/>
        <v>31.7153160252251</v>
      </c>
      <c r="W25" s="37">
        <f t="shared" si="18"/>
        <v>31.715433078948347</v>
      </c>
      <c r="Y25" t="s">
        <v>129</v>
      </c>
      <c r="AA25" s="36" t="s">
        <v>79</v>
      </c>
      <c r="AB25" s="37">
        <f>(C25/1000)*IF($Y25="p",$AB$3,$AB$4)</f>
        <v>11.420507179842966</v>
      </c>
      <c r="AC25" s="37">
        <f t="shared" ref="AC25:AJ25" si="19">(D25/1000)*IF($Y25="p",$AB$3,$AB$4)</f>
        <v>11.453646824073237</v>
      </c>
      <c r="AD25" s="37">
        <f t="shared" si="19"/>
        <v>11.482601971859717</v>
      </c>
      <c r="AE25" s="37">
        <f t="shared" si="19"/>
        <v>11.500956001799784</v>
      </c>
      <c r="AF25" s="37">
        <f t="shared" si="19"/>
        <v>11.506429789570335</v>
      </c>
      <c r="AG25" s="37">
        <f t="shared" si="19"/>
        <v>11.507930995219796</v>
      </c>
      <c r="AH25" s="37">
        <f t="shared" si="19"/>
        <v>11.508369694235869</v>
      </c>
      <c r="AI25" s="37">
        <f t="shared" si="19"/>
        <v>11.508511300292646</v>
      </c>
      <c r="AJ25" s="37">
        <f t="shared" si="19"/>
        <v>11.50855377548336</v>
      </c>
    </row>
    <row r="26" spans="2:36" ht="6" customHeight="1">
      <c r="B26" s="36"/>
      <c r="C26" s="4"/>
      <c r="D26" s="4"/>
      <c r="E26" s="4"/>
      <c r="F26" s="4"/>
      <c r="G26" s="4"/>
      <c r="H26" s="4"/>
      <c r="I26" s="4"/>
      <c r="J26" s="4"/>
      <c r="K26" s="4"/>
      <c r="N26" s="36"/>
      <c r="O26" s="4"/>
      <c r="P26" s="4"/>
      <c r="Q26" s="4"/>
      <c r="R26" s="4"/>
      <c r="S26" s="4"/>
      <c r="T26" s="4"/>
      <c r="U26" s="4"/>
      <c r="V26" s="4"/>
      <c r="W26" s="4"/>
      <c r="AA26" s="36"/>
      <c r="AB26" s="4"/>
      <c r="AC26" s="4"/>
      <c r="AD26" s="4"/>
      <c r="AE26" s="4"/>
      <c r="AF26" s="4"/>
      <c r="AG26" s="4"/>
      <c r="AH26" s="4"/>
      <c r="AI26" s="4"/>
      <c r="AJ26" s="4"/>
    </row>
    <row r="27" spans="2:36">
      <c r="B27" s="34" t="s">
        <v>90</v>
      </c>
      <c r="C27" s="35">
        <f>AVERAGE(EF_baseline!C28:C35)/EF_baseline!C27*AVERAGE(FC_baseline!C28:C35)</f>
        <v>234.49630300550672</v>
      </c>
      <c r="D27" s="35">
        <f>AVERAGE(EF_baseline!D28:D35)/EF_baseline!D27*AVERAGE(FC_baseline!D28:D35)</f>
        <v>231.02644639471956</v>
      </c>
      <c r="E27" s="35">
        <f>AVERAGE(EF_baseline!E28:E35)/EF_baseline!E27*AVERAGE(FC_baseline!E28:E35)</f>
        <v>225.98934793063151</v>
      </c>
      <c r="F27" s="35">
        <f>AVERAGE(EF_baseline!F28:F35)/EF_baseline!F27*AVERAGE(FC_baseline!F28:F35)</f>
        <v>216.729046244698</v>
      </c>
      <c r="G27" s="35">
        <f>AVERAGE(EF_baseline!G28:G35)/EF_baseline!G27*AVERAGE(FC_baseline!G28:G35)</f>
        <v>207.11419794621389</v>
      </c>
      <c r="H27" s="35">
        <f>AVERAGE(EF_baseline!H28:H35)/EF_baseline!H27*AVERAGE(FC_baseline!H28:H35)</f>
        <v>197.99530925777216</v>
      </c>
      <c r="I27" s="35">
        <f>AVERAGE(EF_baseline!I28:I35)/EF_baseline!I27*AVERAGE(FC_baseline!I28:I35)</f>
        <v>190.22276862378061</v>
      </c>
      <c r="J27" s="35">
        <f>AVERAGE(EF_baseline!J28:J35)/EF_baseline!J27*AVERAGE(FC_baseline!J28:J35)</f>
        <v>184.77803490522999</v>
      </c>
      <c r="K27" s="35">
        <f>AVERAGE(EF_baseline!K28:K35)/EF_baseline!K27*AVERAGE(FC_baseline!K28:K35)</f>
        <v>180.46296601562452</v>
      </c>
      <c r="N27" s="34" t="s">
        <v>90</v>
      </c>
      <c r="O27" s="35">
        <f>AVERAGE(EF_baseline!C28:C35)/EF_baseline!C27*AVERAGE(FC_baseline!O28:O35)</f>
        <v>27.787811906152559</v>
      </c>
      <c r="P27" s="35">
        <f>AVERAGE(EF_baseline!D28:D35)/EF_baseline!D27*AVERAGE(FC_baseline!P28:P35)</f>
        <v>27.37663389777428</v>
      </c>
      <c r="Q27" s="35">
        <f>AVERAGE(EF_baseline!E28:E35)/EF_baseline!E27*AVERAGE(FC_baseline!Q28:Q35)</f>
        <v>26.77973772977985</v>
      </c>
      <c r="R27" s="35">
        <f>AVERAGE(EF_baseline!F28:F35)/EF_baseline!F27*AVERAGE(FC_baseline!R28:R35)</f>
        <v>25.682391979996726</v>
      </c>
      <c r="S27" s="35">
        <f>AVERAGE(EF_baseline!G28:G35)/EF_baseline!G27*AVERAGE(FC_baseline!S28:S35)</f>
        <v>24.54303245662636</v>
      </c>
      <c r="T27" s="35">
        <f>AVERAGE(EF_baseline!H28:H35)/EF_baseline!H27*AVERAGE(FC_baseline!T28:T35)</f>
        <v>23.462444147046014</v>
      </c>
      <c r="U27" s="35">
        <f>AVERAGE(EF_baseline!I28:I35)/EF_baseline!I27*AVERAGE(FC_baseline!U28:U35)</f>
        <v>22.541398081918011</v>
      </c>
      <c r="V27" s="35">
        <f>AVERAGE(EF_baseline!J28:J35)/EF_baseline!J27*AVERAGE(FC_baseline!V28:V35)</f>
        <v>21.896197136269762</v>
      </c>
      <c r="W27" s="35">
        <f>AVERAGE(EF_baseline!K28:K35)/EF_baseline!K27*AVERAGE(FC_baseline!W28:W35)</f>
        <v>21.384861472851519</v>
      </c>
      <c r="AA27" s="34" t="s">
        <v>90</v>
      </c>
      <c r="AB27" s="35">
        <f>AVERAGE(EF_baseline!C28:C35)/EF_baseline!C27*AVERAGE(FC_baseline!AB28:AB35)</f>
        <v>10.08334102923679</v>
      </c>
      <c r="AC27" s="35">
        <f>AVERAGE(EF_baseline!D28:D35)/EF_baseline!D27*AVERAGE(FC_baseline!AC28:AC35)</f>
        <v>9.9341371949729389</v>
      </c>
      <c r="AD27" s="35">
        <f>AVERAGE(EF_baseline!E28:E35)/EF_baseline!E27*AVERAGE(FC_baseline!AD28:AD35)</f>
        <v>9.7175419610171545</v>
      </c>
      <c r="AE27" s="35">
        <f>AVERAGE(EF_baseline!F28:F35)/EF_baseline!F27*AVERAGE(FC_baseline!AE28:AE35)</f>
        <v>9.3193489885220142</v>
      </c>
      <c r="AF27" s="35">
        <f>AVERAGE(EF_baseline!G28:G35)/EF_baseline!G27*AVERAGE(FC_baseline!AF28:AF35)</f>
        <v>8.9059105116871962</v>
      </c>
      <c r="AG27" s="35">
        <f>AVERAGE(EF_baseline!H28:H35)/EF_baseline!H27*AVERAGE(FC_baseline!AG28:AG35)</f>
        <v>8.513798298084204</v>
      </c>
      <c r="AH27" s="35">
        <f>AVERAGE(EF_baseline!I28:I35)/EF_baseline!I27*AVERAGE(FC_baseline!AH28:AH35)</f>
        <v>8.1795790508225643</v>
      </c>
      <c r="AI27" s="35">
        <f>AVERAGE(EF_baseline!J28:J35)/EF_baseline!J27*AVERAGE(FC_baseline!AI28:AI35)</f>
        <v>7.9454555009248882</v>
      </c>
      <c r="AJ27" s="35">
        <f>AVERAGE(EF_baseline!K28:K35)/EF_baseline!K27*AVERAGE(FC_baseline!AJ28:AJ35)</f>
        <v>7.759907538671853</v>
      </c>
    </row>
    <row r="28" spans="2:36">
      <c r="B28" s="36" t="s">
        <v>66</v>
      </c>
      <c r="C28" s="37">
        <v>110.94862077753139</v>
      </c>
      <c r="D28" s="37">
        <v>109.5555583173707</v>
      </c>
      <c r="E28" s="37">
        <v>107.48115259234964</v>
      </c>
      <c r="F28" s="37">
        <v>103.92843842173197</v>
      </c>
      <c r="G28" s="37">
        <v>100.24192278327145</v>
      </c>
      <c r="H28" s="37">
        <v>96.701337073383428</v>
      </c>
      <c r="I28" s="37">
        <v>93.570967958031716</v>
      </c>
      <c r="J28" s="37">
        <v>91.171049529220539</v>
      </c>
      <c r="K28" s="37">
        <v>89.136382179717472</v>
      </c>
      <c r="N28" s="36" t="s">
        <v>66</v>
      </c>
      <c r="O28" s="37">
        <f t="shared" ref="O28:O35" si="20">(C28/1000)/IF($Y28="p",$O$3,$O$4)*100</f>
        <v>13.147411562137476</v>
      </c>
      <c r="P28" s="37">
        <f t="shared" ref="P28:P35" si="21">(D28/1000)/IF($Y28="p",$O$3,$O$4)*100</f>
        <v>12.982333660608433</v>
      </c>
      <c r="Q28" s="37">
        <f t="shared" ref="Q28:Q35" si="22">(E28/1000)/IF($Y28="p",$O$3,$O$4)*100</f>
        <v>12.736516582193438</v>
      </c>
      <c r="R28" s="37">
        <f t="shared" ref="R28:R35" si="23">(F28/1000)/IF($Y28="p",$O$3,$O$4)*100</f>
        <v>12.315519952975244</v>
      </c>
      <c r="S28" s="37">
        <f t="shared" ref="S28:S35" si="24">(G28/1000)/IF($Y28="p",$O$3,$O$4)*100</f>
        <v>11.878667849817672</v>
      </c>
      <c r="T28" s="37">
        <f t="shared" ref="T28:T35" si="25">(H28/1000)/IF($Y28="p",$O$3,$O$4)*100</f>
        <v>11.459108443195941</v>
      </c>
      <c r="U28" s="37">
        <f t="shared" ref="U28:U35" si="26">(I28/1000)/IF($Y28="p",$O$3,$O$4)*100</f>
        <v>11.088159703026763</v>
      </c>
      <c r="V28" s="37">
        <f t="shared" ref="V28:V35" si="27">(J28/1000)/IF($Y28="p",$O$3,$O$4)*100</f>
        <v>10.803769369212638</v>
      </c>
      <c r="W28" s="37">
        <f t="shared" ref="W28:W35" si="28">(K28/1000)/IF($Y28="p",$O$3,$O$4)*100</f>
        <v>10.562661288296527</v>
      </c>
      <c r="Y28" t="s">
        <v>129</v>
      </c>
      <c r="AA28" s="36" t="s">
        <v>66</v>
      </c>
      <c r="AB28" s="37">
        <f t="shared" ref="AB28:AB35" si="29">(C28/1000)*IF($Y28="p",$AB$3,$AB$4)</f>
        <v>4.7707906934338498</v>
      </c>
      <c r="AC28" s="37">
        <f t="shared" ref="AC28:AC35" si="30">(D28/1000)*IF($Y28="p",$AB$3,$AB$4)</f>
        <v>4.7108890076469399</v>
      </c>
      <c r="AD28" s="37">
        <f t="shared" ref="AD28:AD35" si="31">(E28/1000)*IF($Y28="p",$AB$3,$AB$4)</f>
        <v>4.621689561471034</v>
      </c>
      <c r="AE28" s="37">
        <f t="shared" ref="AE28:AE35" si="32">(F28/1000)*IF($Y28="p",$AB$3,$AB$4)</f>
        <v>4.4689228521344742</v>
      </c>
      <c r="AF28" s="37">
        <f t="shared" ref="AF28:AF35" si="33">(G28/1000)*IF($Y28="p",$AB$3,$AB$4)</f>
        <v>4.3104026796806725</v>
      </c>
      <c r="AG28" s="37">
        <f t="shared" ref="AG28:AG35" si="34">(H28/1000)*IF($Y28="p",$AB$3,$AB$4)</f>
        <v>4.1581574941554873</v>
      </c>
      <c r="AH28" s="37">
        <f t="shared" ref="AH28:AH35" si="35">(I28/1000)*IF($Y28="p",$AB$3,$AB$4)</f>
        <v>4.023551622195364</v>
      </c>
      <c r="AI28" s="37">
        <f t="shared" ref="AI28:AI35" si="36">(J28/1000)*IF($Y28="p",$AB$3,$AB$4)</f>
        <v>3.9203551297564827</v>
      </c>
      <c r="AJ28" s="37">
        <f t="shared" ref="AJ28:AJ35" si="37">(K28/1000)*IF($Y28="p",$AB$3,$AB$4)</f>
        <v>3.8328644337278517</v>
      </c>
    </row>
    <row r="29" spans="2:36">
      <c r="B29" s="36" t="s">
        <v>68</v>
      </c>
      <c r="C29" s="37">
        <v>167.87331394073667</v>
      </c>
      <c r="D29" s="37">
        <v>165.80227131124528</v>
      </c>
      <c r="E29" s="37">
        <v>162.77997074698368</v>
      </c>
      <c r="F29" s="37">
        <v>157.4733031872864</v>
      </c>
      <c r="G29" s="37">
        <v>151.90799096361246</v>
      </c>
      <c r="H29" s="37">
        <v>146.54752590782124</v>
      </c>
      <c r="I29" s="37">
        <v>141.80500068317176</v>
      </c>
      <c r="J29" s="37">
        <v>138.16839837627566</v>
      </c>
      <c r="K29" s="37">
        <v>135.08498311771851</v>
      </c>
      <c r="N29" s="36" t="s">
        <v>68</v>
      </c>
      <c r="O29" s="37">
        <f t="shared" si="20"/>
        <v>19.892987701977301</v>
      </c>
      <c r="P29" s="37">
        <f t="shared" si="21"/>
        <v>19.647569150382576</v>
      </c>
      <c r="Q29" s="37">
        <f t="shared" si="22"/>
        <v>19.289426533517574</v>
      </c>
      <c r="R29" s="37">
        <f t="shared" si="23"/>
        <v>18.660586427693449</v>
      </c>
      <c r="S29" s="37">
        <f t="shared" si="24"/>
        <v>18.001096929188083</v>
      </c>
      <c r="T29" s="37">
        <f t="shared" si="25"/>
        <v>17.365881820076826</v>
      </c>
      <c r="U29" s="37">
        <f t="shared" si="26"/>
        <v>16.803892580955861</v>
      </c>
      <c r="V29" s="37">
        <f t="shared" si="27"/>
        <v>16.372955207588671</v>
      </c>
      <c r="W29" s="37">
        <f t="shared" si="28"/>
        <v>16.007570499449653</v>
      </c>
      <c r="Y29" t="s">
        <v>129</v>
      </c>
      <c r="AA29" s="36" t="s">
        <v>68</v>
      </c>
      <c r="AB29" s="37">
        <f t="shared" si="29"/>
        <v>7.2185524994516763</v>
      </c>
      <c r="AC29" s="37">
        <f t="shared" si="30"/>
        <v>7.1294976663835472</v>
      </c>
      <c r="AD29" s="37">
        <f t="shared" si="31"/>
        <v>6.9995387421202979</v>
      </c>
      <c r="AE29" s="37">
        <f t="shared" si="32"/>
        <v>6.7713520370533162</v>
      </c>
      <c r="AF29" s="37">
        <f t="shared" si="33"/>
        <v>6.532043611435336</v>
      </c>
      <c r="AG29" s="37">
        <f t="shared" si="34"/>
        <v>6.3015436140363139</v>
      </c>
      <c r="AH29" s="37">
        <f t="shared" si="35"/>
        <v>6.0976150293763851</v>
      </c>
      <c r="AI29" s="37">
        <f t="shared" si="36"/>
        <v>5.9412411301798524</v>
      </c>
      <c r="AJ29" s="37">
        <f t="shared" si="37"/>
        <v>5.8086542740618965</v>
      </c>
    </row>
    <row r="30" spans="2:36">
      <c r="B30" s="36" t="s">
        <v>70</v>
      </c>
      <c r="C30" s="37">
        <v>183.03777927405517</v>
      </c>
      <c r="D30" s="37">
        <v>180.03995303369098</v>
      </c>
      <c r="E30" s="37">
        <v>176.31480758401122</v>
      </c>
      <c r="F30" s="37">
        <v>169.83495945703069</v>
      </c>
      <c r="G30" s="37">
        <v>163.14596746647098</v>
      </c>
      <c r="H30" s="37">
        <v>156.75283286586441</v>
      </c>
      <c r="I30" s="37">
        <v>151.19118044563444</v>
      </c>
      <c r="J30" s="37">
        <v>147.11024952877398</v>
      </c>
      <c r="K30" s="37">
        <v>143.75867018625829</v>
      </c>
      <c r="N30" s="36" t="s">
        <v>70</v>
      </c>
      <c r="O30" s="37">
        <f t="shared" si="20"/>
        <v>21.68997684397555</v>
      </c>
      <c r="P30" s="37">
        <f t="shared" si="21"/>
        <v>21.334734434492393</v>
      </c>
      <c r="Q30" s="37">
        <f t="shared" si="22"/>
        <v>20.893304698705339</v>
      </c>
      <c r="R30" s="37">
        <f t="shared" si="23"/>
        <v>20.125442695658148</v>
      </c>
      <c r="S30" s="37">
        <f t="shared" si="24"/>
        <v>19.332797144776819</v>
      </c>
      <c r="T30" s="37">
        <f t="shared" si="25"/>
        <v>18.575210694604944</v>
      </c>
      <c r="U30" s="37">
        <f t="shared" si="26"/>
        <v>17.916154882807692</v>
      </c>
      <c r="V30" s="37">
        <f t="shared" si="27"/>
        <v>17.432564569159727</v>
      </c>
      <c r="W30" s="37">
        <f t="shared" si="28"/>
        <v>17.035402417071616</v>
      </c>
      <c r="Y30" t="s">
        <v>129</v>
      </c>
      <c r="AA30" s="36" t="s">
        <v>70</v>
      </c>
      <c r="AB30" s="37">
        <f t="shared" si="29"/>
        <v>7.8706245087843723</v>
      </c>
      <c r="AC30" s="37">
        <f t="shared" si="30"/>
        <v>7.741717980448712</v>
      </c>
      <c r="AD30" s="37">
        <f t="shared" si="31"/>
        <v>7.581536726112482</v>
      </c>
      <c r="AE30" s="37">
        <f t="shared" si="32"/>
        <v>7.3029032566523204</v>
      </c>
      <c r="AF30" s="37">
        <f t="shared" si="33"/>
        <v>7.0152766010582521</v>
      </c>
      <c r="AG30" s="37">
        <f t="shared" si="34"/>
        <v>6.7403718132321702</v>
      </c>
      <c r="AH30" s="37">
        <f t="shared" si="35"/>
        <v>6.5012207591622815</v>
      </c>
      <c r="AI30" s="37">
        <f t="shared" si="36"/>
        <v>6.325740729737281</v>
      </c>
      <c r="AJ30" s="37">
        <f t="shared" si="37"/>
        <v>6.1816228180091066</v>
      </c>
    </row>
    <row r="31" spans="2:36">
      <c r="B31" s="36" t="s">
        <v>72</v>
      </c>
      <c r="C31" s="37">
        <v>222.27915870976321</v>
      </c>
      <c r="D31" s="37">
        <v>218.34685707930223</v>
      </c>
      <c r="E31" s="37">
        <v>213.61385702257894</v>
      </c>
      <c r="F31" s="37">
        <v>205.63895028046235</v>
      </c>
      <c r="G31" s="37">
        <v>197.50610612681908</v>
      </c>
      <c r="H31" s="37">
        <v>189.75763448232425</v>
      </c>
      <c r="I31" s="37">
        <v>183.02262723457451</v>
      </c>
      <c r="J31" s="37">
        <v>178.08187417937245</v>
      </c>
      <c r="K31" s="37">
        <v>174.02453604499649</v>
      </c>
      <c r="N31" s="36" t="s">
        <v>72</v>
      </c>
      <c r="O31" s="37">
        <f t="shared" si="20"/>
        <v>26.340080307106952</v>
      </c>
      <c r="P31" s="37">
        <f t="shared" si="21"/>
        <v>25.874102563897328</v>
      </c>
      <c r="Q31" s="37">
        <f t="shared" si="22"/>
        <v>25.313242057175618</v>
      </c>
      <c r="R31" s="37">
        <f t="shared" si="23"/>
        <v>24.368215608234802</v>
      </c>
      <c r="S31" s="37">
        <f t="shared" si="24"/>
        <v>23.404473576028071</v>
      </c>
      <c r="T31" s="37">
        <f t="shared" si="25"/>
        <v>22.486279686155434</v>
      </c>
      <c r="U31" s="37">
        <f t="shared" si="26"/>
        <v>21.688181327297091</v>
      </c>
      <c r="V31" s="37">
        <f t="shared" si="27"/>
        <v>21.102702090255644</v>
      </c>
      <c r="W31" s="37">
        <f t="shared" si="28"/>
        <v>20.621907521332094</v>
      </c>
      <c r="Y31" t="s">
        <v>129</v>
      </c>
      <c r="AA31" s="36" t="s">
        <v>72</v>
      </c>
      <c r="AB31" s="37">
        <f t="shared" si="29"/>
        <v>9.5580038245198171</v>
      </c>
      <c r="AC31" s="37">
        <f t="shared" si="30"/>
        <v>9.3889148544099967</v>
      </c>
      <c r="AD31" s="37">
        <f t="shared" si="31"/>
        <v>9.1853958519708936</v>
      </c>
      <c r="AE31" s="37">
        <f t="shared" si="32"/>
        <v>8.8424748620598823</v>
      </c>
      <c r="AF31" s="37">
        <f t="shared" si="33"/>
        <v>8.4927625634532191</v>
      </c>
      <c r="AG31" s="37">
        <f t="shared" si="34"/>
        <v>8.1595782827399432</v>
      </c>
      <c r="AH31" s="37">
        <f t="shared" si="35"/>
        <v>7.8699729710867041</v>
      </c>
      <c r="AI31" s="37">
        <f t="shared" si="36"/>
        <v>7.6575205897130143</v>
      </c>
      <c r="AJ31" s="37">
        <f t="shared" si="37"/>
        <v>7.4830550499348485</v>
      </c>
    </row>
    <row r="32" spans="2:36">
      <c r="B32" s="36" t="s">
        <v>74</v>
      </c>
      <c r="C32" s="37">
        <v>282.25487110797127</v>
      </c>
      <c r="D32" s="37">
        <v>278.52110473388427</v>
      </c>
      <c r="E32" s="37">
        <v>272.989713855368</v>
      </c>
      <c r="F32" s="37">
        <v>263.06148507211373</v>
      </c>
      <c r="G32" s="37">
        <v>252.71470527719003</v>
      </c>
      <c r="H32" s="37">
        <v>242.81593882339575</v>
      </c>
      <c r="I32" s="37">
        <v>234.2018541778958</v>
      </c>
      <c r="J32" s="37">
        <v>227.88020620232552</v>
      </c>
      <c r="K32" s="37">
        <v>222.68838032094106</v>
      </c>
      <c r="N32" s="36" t="s">
        <v>74</v>
      </c>
      <c r="O32" s="37">
        <f t="shared" si="20"/>
        <v>33.447202226294607</v>
      </c>
      <c r="P32" s="37">
        <f t="shared" si="21"/>
        <v>33.004750910965299</v>
      </c>
      <c r="Q32" s="37">
        <f t="shared" si="22"/>
        <v>32.34928109186113</v>
      </c>
      <c r="R32" s="37">
        <f t="shared" si="23"/>
        <v>31.172785981045493</v>
      </c>
      <c r="S32" s="37">
        <f t="shared" si="24"/>
        <v>29.946692575347033</v>
      </c>
      <c r="T32" s="37">
        <f t="shared" si="25"/>
        <v>28.773688750572411</v>
      </c>
      <c r="U32" s="37">
        <f t="shared" si="26"/>
        <v>27.752919720080666</v>
      </c>
      <c r="V32" s="37">
        <f t="shared" si="27"/>
        <v>27.003804434975585</v>
      </c>
      <c r="W32" s="37">
        <f t="shared" si="28"/>
        <v>26.38857306803153</v>
      </c>
      <c r="Y32" t="s">
        <v>129</v>
      </c>
      <c r="AA32" s="36" t="s">
        <v>74</v>
      </c>
      <c r="AB32" s="37">
        <f t="shared" si="29"/>
        <v>12.136959457642764</v>
      </c>
      <c r="AC32" s="37">
        <f t="shared" si="30"/>
        <v>11.976407503557024</v>
      </c>
      <c r="AD32" s="37">
        <f t="shared" si="31"/>
        <v>11.738557695780825</v>
      </c>
      <c r="AE32" s="37">
        <f t="shared" si="32"/>
        <v>11.311643858100892</v>
      </c>
      <c r="AF32" s="37">
        <f t="shared" si="33"/>
        <v>10.866732326919172</v>
      </c>
      <c r="AG32" s="37">
        <f t="shared" si="34"/>
        <v>10.441085369406018</v>
      </c>
      <c r="AH32" s="37">
        <f t="shared" si="35"/>
        <v>10.07067972964952</v>
      </c>
      <c r="AI32" s="37">
        <f t="shared" si="36"/>
        <v>9.7988488666999967</v>
      </c>
      <c r="AJ32" s="37">
        <f t="shared" si="37"/>
        <v>9.5756003538004659</v>
      </c>
    </row>
    <row r="33" spans="2:36">
      <c r="B33" s="36" t="s">
        <v>76</v>
      </c>
      <c r="C33" s="37">
        <v>280.98538845699119</v>
      </c>
      <c r="D33" s="37">
        <v>276.64519430588774</v>
      </c>
      <c r="E33" s="37">
        <v>269.36448823675778</v>
      </c>
      <c r="F33" s="37">
        <v>255.31489741205212</v>
      </c>
      <c r="G33" s="37">
        <v>240.4664837984451</v>
      </c>
      <c r="H33" s="37">
        <v>226.41588758224071</v>
      </c>
      <c r="I33" s="37">
        <v>214.86731894215629</v>
      </c>
      <c r="J33" s="37">
        <v>207.59928792724989</v>
      </c>
      <c r="K33" s="37">
        <v>202.37024566005468</v>
      </c>
      <c r="N33" s="36" t="s">
        <v>76</v>
      </c>
      <c r="O33" s="37">
        <f t="shared" si="20"/>
        <v>33.296768532153472</v>
      </c>
      <c r="P33" s="37">
        <f t="shared" si="21"/>
        <v>32.78245552524772</v>
      </c>
      <c r="Q33" s="37">
        <f t="shared" si="22"/>
        <v>31.919691856055817</v>
      </c>
      <c r="R33" s="37">
        <f t="shared" si="23"/>
        <v>30.25481534332819</v>
      </c>
      <c r="S33" s="37">
        <f t="shared" si="24"/>
        <v>28.49527833011576</v>
      </c>
      <c r="T33" s="37">
        <f t="shared" si="25"/>
        <v>26.830282678495536</v>
      </c>
      <c r="U33" s="37">
        <f t="shared" si="26"/>
        <v>25.461777294645533</v>
      </c>
      <c r="V33" s="37">
        <f t="shared" si="27"/>
        <v>24.600515619379124</v>
      </c>
      <c r="W33" s="37">
        <f t="shared" si="28"/>
        <v>23.980874110716492</v>
      </c>
      <c r="Y33" t="s">
        <v>129</v>
      </c>
      <c r="AA33" s="36" t="s">
        <v>76</v>
      </c>
      <c r="AB33" s="37">
        <f t="shared" si="29"/>
        <v>12.082371703650621</v>
      </c>
      <c r="AC33" s="37">
        <f t="shared" si="30"/>
        <v>11.895743355153172</v>
      </c>
      <c r="AD33" s="37">
        <f t="shared" si="31"/>
        <v>11.582672994180585</v>
      </c>
      <c r="AE33" s="37">
        <f t="shared" si="32"/>
        <v>10.978540588718241</v>
      </c>
      <c r="AF33" s="37">
        <f t="shared" si="33"/>
        <v>10.34005880333314</v>
      </c>
      <c r="AG33" s="37">
        <f t="shared" si="34"/>
        <v>9.7358831660363503</v>
      </c>
      <c r="AH33" s="37">
        <f t="shared" si="35"/>
        <v>9.2392947145127202</v>
      </c>
      <c r="AI33" s="37">
        <f t="shared" si="36"/>
        <v>8.926769380871745</v>
      </c>
      <c r="AJ33" s="37">
        <f t="shared" si="37"/>
        <v>8.7019205633823518</v>
      </c>
    </row>
    <row r="34" spans="2:36">
      <c r="B34" s="36" t="s">
        <v>77</v>
      </c>
      <c r="C34" s="37">
        <v>298.13224893218552</v>
      </c>
      <c r="D34" s="37">
        <v>293.65143834354808</v>
      </c>
      <c r="E34" s="37">
        <v>285.97519641195953</v>
      </c>
      <c r="F34" s="37">
        <v>271.08661367301926</v>
      </c>
      <c r="G34" s="37">
        <v>255.32724451418056</v>
      </c>
      <c r="H34" s="37">
        <v>240.4100214211085</v>
      </c>
      <c r="I34" s="37">
        <v>228.14811578148181</v>
      </c>
      <c r="J34" s="37">
        <v>220.43093502939368</v>
      </c>
      <c r="K34" s="37">
        <v>214.87871117713522</v>
      </c>
      <c r="N34" s="36" t="s">
        <v>77</v>
      </c>
      <c r="O34" s="37">
        <f t="shared" si="20"/>
        <v>35.328671498464004</v>
      </c>
      <c r="P34" s="37">
        <f t="shared" si="21"/>
        <v>34.797695443710467</v>
      </c>
      <c r="Q34" s="37">
        <f t="shared" si="22"/>
        <v>33.88806077481722</v>
      </c>
      <c r="R34" s="37">
        <f t="shared" si="23"/>
        <v>32.123763720252803</v>
      </c>
      <c r="S34" s="37">
        <f t="shared" si="24"/>
        <v>30.256278474930408</v>
      </c>
      <c r="T34" s="37">
        <f t="shared" si="25"/>
        <v>28.488587538401372</v>
      </c>
      <c r="U34" s="37">
        <f t="shared" si="26"/>
        <v>27.035551720105609</v>
      </c>
      <c r="V34" s="37">
        <f t="shared" si="27"/>
        <v>26.12106580098316</v>
      </c>
      <c r="W34" s="37">
        <f t="shared" si="28"/>
        <v>25.463127274490539</v>
      </c>
      <c r="Y34" t="s">
        <v>129</v>
      </c>
      <c r="AA34" s="36" t="s">
        <v>77</v>
      </c>
      <c r="AB34" s="37">
        <f t="shared" si="29"/>
        <v>12.819686704083978</v>
      </c>
      <c r="AC34" s="37">
        <f t="shared" si="30"/>
        <v>12.627011848772566</v>
      </c>
      <c r="AD34" s="37">
        <f t="shared" si="31"/>
        <v>12.296933445714259</v>
      </c>
      <c r="AE34" s="37">
        <f t="shared" si="32"/>
        <v>11.656724387939828</v>
      </c>
      <c r="AF34" s="37">
        <f t="shared" si="33"/>
        <v>10.979071514109764</v>
      </c>
      <c r="AG34" s="37">
        <f t="shared" si="34"/>
        <v>10.337630921107666</v>
      </c>
      <c r="AH34" s="37">
        <f t="shared" si="35"/>
        <v>9.8103689786037176</v>
      </c>
      <c r="AI34" s="37">
        <f t="shared" si="36"/>
        <v>9.4785302062639278</v>
      </c>
      <c r="AJ34" s="37">
        <f t="shared" si="37"/>
        <v>9.2397845806168153</v>
      </c>
    </row>
    <row r="35" spans="2:36">
      <c r="B35" s="36" t="s">
        <v>78</v>
      </c>
      <c r="C35" s="37">
        <v>346.33884306801804</v>
      </c>
      <c r="D35" s="37">
        <v>341.43945892998892</v>
      </c>
      <c r="E35" s="37">
        <v>332.46042929341911</v>
      </c>
      <c r="F35" s="37">
        <v>315.08884095969984</v>
      </c>
      <c r="G35" s="37">
        <v>296.74374481299992</v>
      </c>
      <c r="H35" s="37">
        <v>279.39938342243835</v>
      </c>
      <c r="I35" s="37">
        <v>265.14640494118942</v>
      </c>
      <c r="J35" s="37">
        <v>256.17675517384669</v>
      </c>
      <c r="K35" s="37">
        <v>249.7238597598361</v>
      </c>
      <c r="N35" s="36" t="s">
        <v>78</v>
      </c>
      <c r="O35" s="37">
        <f t="shared" si="20"/>
        <v>41.04115290356016</v>
      </c>
      <c r="P35" s="37">
        <f t="shared" si="21"/>
        <v>40.460575883203703</v>
      </c>
      <c r="Q35" s="37">
        <f t="shared" si="22"/>
        <v>39.396560871270189</v>
      </c>
      <c r="R35" s="37">
        <f t="shared" si="23"/>
        <v>37.338027653724453</v>
      </c>
      <c r="S35" s="37">
        <f t="shared" si="24"/>
        <v>35.164133760340512</v>
      </c>
      <c r="T35" s="37">
        <f t="shared" si="25"/>
        <v>33.108826935558959</v>
      </c>
      <c r="U35" s="37">
        <f t="shared" si="26"/>
        <v>31.419848985530962</v>
      </c>
      <c r="V35" s="37">
        <f t="shared" si="27"/>
        <v>30.356945488100852</v>
      </c>
      <c r="W35" s="37">
        <f t="shared" si="28"/>
        <v>29.592277381540594</v>
      </c>
      <c r="Y35" t="s">
        <v>129</v>
      </c>
      <c r="AA35" s="36" t="s">
        <v>78</v>
      </c>
      <c r="AB35" s="37">
        <f t="shared" si="29"/>
        <v>14.892570251924775</v>
      </c>
      <c r="AC35" s="37">
        <f t="shared" si="30"/>
        <v>14.681896733989522</v>
      </c>
      <c r="AD35" s="37">
        <f t="shared" si="31"/>
        <v>14.295798459617023</v>
      </c>
      <c r="AE35" s="37">
        <f t="shared" si="32"/>
        <v>13.548820161267093</v>
      </c>
      <c r="AF35" s="37">
        <f t="shared" si="33"/>
        <v>12.759981026958997</v>
      </c>
      <c r="AG35" s="37">
        <f t="shared" si="34"/>
        <v>12.01417348716485</v>
      </c>
      <c r="AH35" s="37">
        <f t="shared" si="35"/>
        <v>11.401295412471145</v>
      </c>
      <c r="AI35" s="37">
        <f t="shared" si="36"/>
        <v>11.015600472475407</v>
      </c>
      <c r="AJ35" s="37">
        <f t="shared" si="37"/>
        <v>10.738125969672952</v>
      </c>
    </row>
    <row r="36" spans="2:36" ht="6" customHeight="1">
      <c r="B36" s="36"/>
      <c r="C36" s="4"/>
      <c r="D36" s="4"/>
      <c r="E36" s="4"/>
      <c r="F36" s="4"/>
      <c r="G36" s="4"/>
      <c r="H36" s="4"/>
      <c r="I36" s="4"/>
      <c r="J36" s="4"/>
      <c r="K36" s="4"/>
      <c r="N36" s="36"/>
      <c r="O36" s="4"/>
      <c r="P36" s="4"/>
      <c r="Q36" s="4"/>
      <c r="R36" s="4"/>
      <c r="S36" s="4"/>
      <c r="T36" s="4"/>
      <c r="U36" s="4"/>
      <c r="V36" s="4"/>
      <c r="W36" s="4"/>
      <c r="AA36" s="36"/>
      <c r="AB36" s="4"/>
      <c r="AC36" s="4"/>
      <c r="AD36" s="4"/>
      <c r="AE36" s="4"/>
      <c r="AF36" s="4"/>
      <c r="AG36" s="4"/>
      <c r="AH36" s="4"/>
      <c r="AI36" s="4"/>
      <c r="AJ36" s="4"/>
    </row>
    <row r="37" spans="2:36">
      <c r="B37" s="34" t="s">
        <v>91</v>
      </c>
      <c r="C37" s="35">
        <f>AVERAGE(EF_baseline!C38:C40)/EF_baseline!C37*AVERAGE(FC_baseline!C38:C40)</f>
        <v>32.315406914526164</v>
      </c>
      <c r="D37" s="35">
        <f>AVERAGE(EF_baseline!D38:D40)/EF_baseline!D37*AVERAGE(FC_baseline!D38:D40)</f>
        <v>32.252054395889019</v>
      </c>
      <c r="E37" s="35">
        <f>AVERAGE(EF_baseline!E38:E40)/EF_baseline!E37*AVERAGE(FC_baseline!E38:E40)</f>
        <v>31.973945130145001</v>
      </c>
      <c r="F37" s="35">
        <f>AVERAGE(EF_baseline!F38:F40)/EF_baseline!F37*AVERAGE(FC_baseline!F38:F40)</f>
        <v>31.302469305453108</v>
      </c>
      <c r="G37" s="35">
        <f>AVERAGE(EF_baseline!G38:G40)/EF_baseline!G37*AVERAGE(FC_baseline!G38:G40)</f>
        <v>30.86367031400837</v>
      </c>
      <c r="H37" s="35">
        <f>AVERAGE(EF_baseline!H38:H40)/EF_baseline!H37*AVERAGE(FC_baseline!H38:H40)</f>
        <v>30.654918401601019</v>
      </c>
      <c r="I37" s="35">
        <f>AVERAGE(EF_baseline!I38:I40)/EF_baseline!I37*AVERAGE(FC_baseline!I38:I40)</f>
        <v>30.566578383463373</v>
      </c>
      <c r="J37" s="35">
        <f>AVERAGE(EF_baseline!J38:J40)/EF_baseline!J37*AVERAGE(FC_baseline!J38:J40)</f>
        <v>30.527834324870863</v>
      </c>
      <c r="K37" s="35">
        <f>AVERAGE(EF_baseline!K38:K40)/EF_baseline!K37*AVERAGE(FC_baseline!K38:K40)</f>
        <v>30.509385338788199</v>
      </c>
      <c r="N37" s="34" t="s">
        <v>91</v>
      </c>
      <c r="O37" s="35">
        <f>AVERAGE(EF_baseline!C38:C40)/EF_baseline!C37*AVERAGE(FC_baseline!O38:O40)</f>
        <v>4.3625799334610313</v>
      </c>
      <c r="P37" s="35">
        <f>AVERAGE(EF_baseline!D38:D40)/EF_baseline!D37*AVERAGE(FC_baseline!P38:P40)</f>
        <v>4.3540273434450159</v>
      </c>
      <c r="Q37" s="35">
        <f>AVERAGE(EF_baseline!E38:E40)/EF_baseline!E37*AVERAGE(FC_baseline!Q38:Q40)</f>
        <v>4.3164825925695736</v>
      </c>
      <c r="R37" s="35">
        <f>AVERAGE(EF_baseline!F38:F40)/EF_baseline!F37*AVERAGE(FC_baseline!R38:R40)</f>
        <v>4.2258333562361683</v>
      </c>
      <c r="S37" s="35">
        <f>AVERAGE(EF_baseline!G38:G40)/EF_baseline!G37*AVERAGE(FC_baseline!S38:S40)</f>
        <v>4.1665954923911279</v>
      </c>
      <c r="T37" s="35">
        <f>AVERAGE(EF_baseline!H38:H40)/EF_baseline!H37*AVERAGE(FC_baseline!T38:T40)</f>
        <v>4.138413984216136</v>
      </c>
      <c r="U37" s="35">
        <f>AVERAGE(EF_baseline!I38:I40)/EF_baseline!I37*AVERAGE(FC_baseline!U38:U40)</f>
        <v>4.1264880817675538</v>
      </c>
      <c r="V37" s="35">
        <f>AVERAGE(EF_baseline!J38:J40)/EF_baseline!J37*AVERAGE(FC_baseline!V38:V40)</f>
        <v>4.1212576338575646</v>
      </c>
      <c r="W37" s="35">
        <f>AVERAGE(EF_baseline!K38:K40)/EF_baseline!K37*AVERAGE(FC_baseline!W38:W40)</f>
        <v>4.1187670207364055</v>
      </c>
      <c r="AA37" s="34" t="s">
        <v>91</v>
      </c>
      <c r="AB37" s="35">
        <f>AVERAGE(EF_baseline!C38:C40)/EF_baseline!C37*AVERAGE(FC_baseline!AB38:AB40)</f>
        <v>1.4315725263135093</v>
      </c>
      <c r="AC37" s="35">
        <f>AVERAGE(EF_baseline!D38:D40)/EF_baseline!D37*AVERAGE(FC_baseline!AC38:AC40)</f>
        <v>1.4287660097378836</v>
      </c>
      <c r="AD37" s="35">
        <f>AVERAGE(EF_baseline!E38:E40)/EF_baseline!E37*AVERAGE(FC_baseline!AD38:AD40)</f>
        <v>1.4164457692654235</v>
      </c>
      <c r="AE37" s="35">
        <f>AVERAGE(EF_baseline!F38:F40)/EF_baseline!F37*AVERAGE(FC_baseline!AE38:AE40)</f>
        <v>1.386699390231573</v>
      </c>
      <c r="AF37" s="35">
        <f>AVERAGE(EF_baseline!G38:G40)/EF_baseline!G37*AVERAGE(FC_baseline!AF38:AF40)</f>
        <v>1.3672605949105705</v>
      </c>
      <c r="AG37" s="35">
        <f>AVERAGE(EF_baseline!H38:H40)/EF_baseline!H37*AVERAGE(FC_baseline!AG38:AG40)</f>
        <v>1.3580128851909252</v>
      </c>
      <c r="AH37" s="35">
        <f>AVERAGE(EF_baseline!I38:I40)/EF_baseline!I37*AVERAGE(FC_baseline!AH38:AH40)</f>
        <v>1.3540994223874274</v>
      </c>
      <c r="AI37" s="35">
        <f>AVERAGE(EF_baseline!J38:J40)/EF_baseline!J37*AVERAGE(FC_baseline!AI38:AI40)</f>
        <v>1.352383060591779</v>
      </c>
      <c r="AJ37" s="35">
        <f>AVERAGE(EF_baseline!K38:K40)/EF_baseline!K37*AVERAGE(FC_baseline!AJ38:AJ40)</f>
        <v>1.3515657705083173</v>
      </c>
    </row>
    <row r="38" spans="2:36">
      <c r="B38" s="36" t="s">
        <v>18</v>
      </c>
      <c r="C38" s="37">
        <v>21.111302713648815</v>
      </c>
      <c r="D38" s="37">
        <v>21.165352874251997</v>
      </c>
      <c r="E38" s="37">
        <v>20.799021791831901</v>
      </c>
      <c r="F38" s="37">
        <v>19.73230873754672</v>
      </c>
      <c r="G38" s="37">
        <v>19.018199082473576</v>
      </c>
      <c r="H38" s="37">
        <v>18.68554631448605</v>
      </c>
      <c r="I38" s="37">
        <v>18.543945008573537</v>
      </c>
      <c r="J38" s="37">
        <v>18.481777921992951</v>
      </c>
      <c r="K38" s="37">
        <v>18.452661383357274</v>
      </c>
      <c r="N38" s="36" t="s">
        <v>18</v>
      </c>
      <c r="O38" s="37">
        <f t="shared" ref="O38:O40" si="38">(C38/1000)/IF($Y38="p",$O$3,$O$4)*100</f>
        <v>2.8500258663425893</v>
      </c>
      <c r="P38" s="37">
        <f t="shared" ref="P38:P40" si="39">(D38/1000)/IF($Y38="p",$O$3,$O$4)*100</f>
        <v>2.8573226380240189</v>
      </c>
      <c r="Q38" s="37">
        <f t="shared" ref="Q38:Q40" si="40">(E38/1000)/IF($Y38="p",$O$3,$O$4)*100</f>
        <v>2.8078679418973054</v>
      </c>
      <c r="R38" s="37">
        <f t="shared" ref="R38:R40" si="41">(F38/1000)/IF($Y38="p",$O$3,$O$4)*100</f>
        <v>2.6638616795688059</v>
      </c>
      <c r="S38" s="37">
        <f t="shared" ref="S38:S40" si="42">(G38/1000)/IF($Y38="p",$O$3,$O$4)*100</f>
        <v>2.5674568761339316</v>
      </c>
      <c r="T38" s="37">
        <f t="shared" ref="T38:T40" si="43">(H38/1000)/IF($Y38="p",$O$3,$O$4)*100</f>
        <v>2.5225487524556156</v>
      </c>
      <c r="U38" s="37">
        <f t="shared" ref="U38:U40" si="44">(I38/1000)/IF($Y38="p",$O$3,$O$4)*100</f>
        <v>2.5034325761574263</v>
      </c>
      <c r="V38" s="37">
        <f t="shared" ref="V38:V40" si="45">(J38/1000)/IF($Y38="p",$O$3,$O$4)*100</f>
        <v>2.4950400194690476</v>
      </c>
      <c r="W38" s="37">
        <f t="shared" ref="W38:W40" si="46">(K38/1000)/IF($Y38="p",$O$3,$O$4)*100</f>
        <v>2.4911092867532312</v>
      </c>
      <c r="Y38" t="s">
        <v>128</v>
      </c>
      <c r="AA38" s="36" t="s">
        <v>18</v>
      </c>
      <c r="AB38" s="37">
        <f t="shared" ref="AB38:AB40" si="47">(C38/1000)*IF($Y38="p",$AB$3,$AB$4)</f>
        <v>0.93523071021464244</v>
      </c>
      <c r="AC38" s="37">
        <f t="shared" ref="AC38:AC40" si="48">(D38/1000)*IF($Y38="p",$AB$3,$AB$4)</f>
        <v>0.93762513232936351</v>
      </c>
      <c r="AD38" s="37">
        <f t="shared" ref="AD38:AD40" si="49">(E38/1000)*IF($Y38="p",$AB$3,$AB$4)</f>
        <v>0.92139666537815312</v>
      </c>
      <c r="AE38" s="37">
        <f t="shared" ref="AE38:AE40" si="50">(F38/1000)*IF($Y38="p",$AB$3,$AB$4)</f>
        <v>0.87414127707331957</v>
      </c>
      <c r="AF38" s="37">
        <f t="shared" ref="AF38:AF40" si="51">(G38/1000)*IF($Y38="p",$AB$3,$AB$4)</f>
        <v>0.84250621935357939</v>
      </c>
      <c r="AG38" s="37">
        <f t="shared" ref="AG38:AG40" si="52">(H38/1000)*IF($Y38="p",$AB$3,$AB$4)</f>
        <v>0.82776970173173192</v>
      </c>
      <c r="AH38" s="37">
        <f t="shared" ref="AH38:AH40" si="53">(I38/1000)*IF($Y38="p",$AB$3,$AB$4)</f>
        <v>0.82149676387980763</v>
      </c>
      <c r="AI38" s="37">
        <f t="shared" ref="AI38:AI40" si="54">(J38/1000)*IF($Y38="p",$AB$3,$AB$4)</f>
        <v>0.81874276194428774</v>
      </c>
      <c r="AJ38" s="37">
        <f t="shared" ref="AJ38:AJ40" si="55">(K38/1000)*IF($Y38="p",$AB$3,$AB$4)</f>
        <v>0.81745289928272724</v>
      </c>
    </row>
    <row r="39" spans="2:36">
      <c r="B39" s="36" t="s">
        <v>19</v>
      </c>
      <c r="C39" s="37">
        <v>23.877397912788581</v>
      </c>
      <c r="D39" s="37">
        <v>23.743962319842915</v>
      </c>
      <c r="E39" s="37">
        <v>23.468129693330617</v>
      </c>
      <c r="F39" s="37">
        <v>22.77074189833569</v>
      </c>
      <c r="G39" s="37">
        <v>22.316801588820564</v>
      </c>
      <c r="H39" s="37">
        <v>22.106057087052776</v>
      </c>
      <c r="I39" s="37">
        <v>22.016453687653588</v>
      </c>
      <c r="J39" s="37">
        <v>21.977044095234731</v>
      </c>
      <c r="K39" s="37">
        <v>21.958631010539243</v>
      </c>
      <c r="N39" s="36" t="s">
        <v>19</v>
      </c>
      <c r="O39" s="37">
        <f t="shared" si="38"/>
        <v>3.2234487182264573</v>
      </c>
      <c r="P39" s="37">
        <f t="shared" si="39"/>
        <v>3.2054349131787916</v>
      </c>
      <c r="Q39" s="37">
        <f t="shared" si="40"/>
        <v>3.1681975085996323</v>
      </c>
      <c r="R39" s="37">
        <f t="shared" si="41"/>
        <v>3.0740501562753169</v>
      </c>
      <c r="S39" s="37">
        <f t="shared" si="42"/>
        <v>3.0127682144907748</v>
      </c>
      <c r="T39" s="37">
        <f t="shared" si="43"/>
        <v>2.9843177067521238</v>
      </c>
      <c r="U39" s="37">
        <f t="shared" si="44"/>
        <v>2.9722212478332333</v>
      </c>
      <c r="V39" s="37">
        <f t="shared" si="45"/>
        <v>2.9669009528566872</v>
      </c>
      <c r="W39" s="37">
        <f t="shared" si="46"/>
        <v>2.9644151864227966</v>
      </c>
      <c r="Y39" t="s">
        <v>128</v>
      </c>
      <c r="AA39" s="36" t="s">
        <v>19</v>
      </c>
      <c r="AB39" s="37">
        <f t="shared" si="47"/>
        <v>1.0577687275365342</v>
      </c>
      <c r="AC39" s="37">
        <f t="shared" si="48"/>
        <v>1.051857530769041</v>
      </c>
      <c r="AD39" s="37">
        <f t="shared" si="49"/>
        <v>1.0396381454145462</v>
      </c>
      <c r="AE39" s="37">
        <f t="shared" si="50"/>
        <v>1.0087438660962711</v>
      </c>
      <c r="AF39" s="37">
        <f t="shared" si="51"/>
        <v>0.9886343103847508</v>
      </c>
      <c r="AG39" s="37">
        <f t="shared" si="52"/>
        <v>0.97929832895643798</v>
      </c>
      <c r="AH39" s="37">
        <f t="shared" si="53"/>
        <v>0.97532889836305392</v>
      </c>
      <c r="AI39" s="37">
        <f t="shared" si="54"/>
        <v>0.9735830534188985</v>
      </c>
      <c r="AJ39" s="37">
        <f t="shared" si="55"/>
        <v>0.97276735376688839</v>
      </c>
    </row>
    <row r="40" spans="2:36">
      <c r="B40" s="36" t="s">
        <v>20</v>
      </c>
      <c r="C40" s="37">
        <v>35.544732894897351</v>
      </c>
      <c r="D40" s="37">
        <v>35.53126718342709</v>
      </c>
      <c r="E40" s="37">
        <v>35.226341890637968</v>
      </c>
      <c r="F40" s="37">
        <v>34.458060357299559</v>
      </c>
      <c r="G40" s="37">
        <v>33.945597726668687</v>
      </c>
      <c r="H40" s="37">
        <v>33.698758741078457</v>
      </c>
      <c r="I40" s="37">
        <v>33.593568002791287</v>
      </c>
      <c r="J40" s="37">
        <v>33.547225833345472</v>
      </c>
      <c r="K40" s="37">
        <v>33.525058152572385</v>
      </c>
      <c r="N40" s="36" t="s">
        <v>20</v>
      </c>
      <c r="O40" s="37">
        <f t="shared" si="38"/>
        <v>4.7985389408111407</v>
      </c>
      <c r="P40" s="37">
        <f t="shared" si="39"/>
        <v>4.7967210697626559</v>
      </c>
      <c r="Q40" s="37">
        <f t="shared" si="40"/>
        <v>4.7555561552361238</v>
      </c>
      <c r="R40" s="37">
        <f t="shared" si="41"/>
        <v>4.6518381482354387</v>
      </c>
      <c r="S40" s="37">
        <f t="shared" si="42"/>
        <v>4.5826556931002704</v>
      </c>
      <c r="T40" s="37">
        <f t="shared" si="43"/>
        <v>4.54933243004559</v>
      </c>
      <c r="U40" s="37">
        <f t="shared" si="44"/>
        <v>4.5351316803768214</v>
      </c>
      <c r="V40" s="37">
        <f t="shared" si="45"/>
        <v>4.5288754875016366</v>
      </c>
      <c r="W40" s="37">
        <f t="shared" si="46"/>
        <v>4.5258828505972692</v>
      </c>
      <c r="Y40" t="s">
        <v>128</v>
      </c>
      <c r="AA40" s="36" t="s">
        <v>20</v>
      </c>
      <c r="AB40" s="37">
        <f t="shared" si="47"/>
        <v>1.5746316672439526</v>
      </c>
      <c r="AC40" s="37">
        <f t="shared" si="48"/>
        <v>1.57403513622582</v>
      </c>
      <c r="AD40" s="37">
        <f t="shared" si="49"/>
        <v>1.560526945755262</v>
      </c>
      <c r="AE40" s="37">
        <f t="shared" si="50"/>
        <v>1.5264920738283703</v>
      </c>
      <c r="AF40" s="37">
        <f t="shared" si="51"/>
        <v>1.5037899792914227</v>
      </c>
      <c r="AG40" s="37">
        <f t="shared" si="52"/>
        <v>1.4928550122297757</v>
      </c>
      <c r="AH40" s="37">
        <f t="shared" si="53"/>
        <v>1.4881950625236537</v>
      </c>
      <c r="AI40" s="37">
        <f t="shared" si="54"/>
        <v>1.4861421044172043</v>
      </c>
      <c r="AJ40" s="37">
        <f t="shared" si="55"/>
        <v>1.4851600761589565</v>
      </c>
    </row>
    <row r="41" spans="2:36">
      <c r="E41" s="31"/>
    </row>
  </sheetData>
  <mergeCells count="3">
    <mergeCell ref="C6:K6"/>
    <mergeCell ref="O6:W6"/>
    <mergeCell ref="AB6:AJ6"/>
  </mergeCells>
  <pageMargins left="0.7" right="0.7" top="0.78740157499999996" bottom="0.78740157499999996"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20">
    <tabColor theme="7" tint="0.59999389629810485"/>
  </sheetPr>
  <dimension ref="B1:AJ49"/>
  <sheetViews>
    <sheetView workbookViewId="0">
      <selection activeCell="B1" sqref="B1"/>
    </sheetView>
  </sheetViews>
  <sheetFormatPr defaultColWidth="11.42578125" defaultRowHeight="15"/>
  <cols>
    <col min="1" max="1" width="1.140625" customWidth="1"/>
    <col min="2" max="2" width="35.7109375" customWidth="1"/>
    <col min="12" max="13" width="3" customWidth="1"/>
    <col min="14" max="14" width="35.7109375" customWidth="1"/>
    <col min="24" max="26" width="3.140625" customWidth="1"/>
    <col min="27" max="27" width="35.7109375" customWidth="1"/>
  </cols>
  <sheetData>
    <row r="1" spans="2:36" ht="5.25" customHeight="1"/>
    <row r="2" spans="2:36" ht="18.75">
      <c r="B2" s="10" t="s">
        <v>130</v>
      </c>
      <c r="C2" s="11"/>
      <c r="D2" s="11"/>
    </row>
    <row r="3" spans="2:36">
      <c r="B3" s="11" t="s">
        <v>1</v>
      </c>
      <c r="C3" s="11"/>
      <c r="D3" s="11"/>
      <c r="N3" s="55" t="s">
        <v>119</v>
      </c>
      <c r="O3" s="56">
        <v>0.74074074074074103</v>
      </c>
      <c r="P3" s="55" t="s">
        <v>120</v>
      </c>
      <c r="AA3" s="55" t="s">
        <v>121</v>
      </c>
      <c r="AB3" s="57">
        <v>44.3</v>
      </c>
      <c r="AC3" s="55" t="s">
        <v>122</v>
      </c>
    </row>
    <row r="4" spans="2:36">
      <c r="B4" s="11" t="s">
        <v>44</v>
      </c>
      <c r="D4" s="11"/>
      <c r="N4" s="55" t="s">
        <v>123</v>
      </c>
      <c r="O4" s="56">
        <v>0.84388185654008396</v>
      </c>
      <c r="P4" s="55" t="s">
        <v>120</v>
      </c>
      <c r="AA4" s="55" t="s">
        <v>124</v>
      </c>
      <c r="AB4" s="57">
        <v>43</v>
      </c>
      <c r="AC4" s="55" t="s">
        <v>122</v>
      </c>
    </row>
    <row r="5" spans="2:36">
      <c r="B5" s="11"/>
      <c r="D5" s="11"/>
    </row>
    <row r="6" spans="2:36">
      <c r="B6" s="34"/>
      <c r="C6" s="67" t="s">
        <v>125</v>
      </c>
      <c r="D6" s="68"/>
      <c r="E6" s="68"/>
      <c r="F6" s="68"/>
      <c r="G6" s="68"/>
      <c r="H6" s="68"/>
      <c r="I6" s="68"/>
      <c r="J6" s="68"/>
      <c r="K6" s="69"/>
      <c r="N6" s="34"/>
      <c r="O6" s="67" t="s">
        <v>126</v>
      </c>
      <c r="P6" s="68"/>
      <c r="Q6" s="68"/>
      <c r="R6" s="68"/>
      <c r="S6" s="68"/>
      <c r="T6" s="68"/>
      <c r="U6" s="68"/>
      <c r="V6" s="68"/>
      <c r="W6" s="69"/>
      <c r="AA6" s="34"/>
      <c r="AB6" s="67" t="s">
        <v>127</v>
      </c>
      <c r="AC6" s="68"/>
      <c r="AD6" s="68"/>
      <c r="AE6" s="68"/>
      <c r="AF6" s="68"/>
      <c r="AG6" s="68"/>
      <c r="AH6" s="68"/>
      <c r="AI6" s="68"/>
      <c r="AJ6" s="69"/>
    </row>
    <row r="7" spans="2:36">
      <c r="B7" s="32" t="s">
        <v>87</v>
      </c>
      <c r="C7" s="33">
        <v>2015</v>
      </c>
      <c r="D7" s="33">
        <v>2017</v>
      </c>
      <c r="E7" s="33">
        <v>2020</v>
      </c>
      <c r="F7" s="33">
        <v>2025</v>
      </c>
      <c r="G7" s="33">
        <v>2030</v>
      </c>
      <c r="H7" s="33">
        <v>2035</v>
      </c>
      <c r="I7" s="33">
        <v>2040</v>
      </c>
      <c r="J7" s="33">
        <v>2045</v>
      </c>
      <c r="K7" s="33">
        <v>2050</v>
      </c>
      <c r="N7" s="32" t="s">
        <v>87</v>
      </c>
      <c r="O7" s="33">
        <v>2015</v>
      </c>
      <c r="P7" s="33">
        <v>2017</v>
      </c>
      <c r="Q7" s="33">
        <v>2020</v>
      </c>
      <c r="R7" s="33">
        <v>2025</v>
      </c>
      <c r="S7" s="33">
        <v>2030</v>
      </c>
      <c r="T7" s="33">
        <v>2035</v>
      </c>
      <c r="U7" s="33">
        <v>2040</v>
      </c>
      <c r="V7" s="33">
        <v>2045</v>
      </c>
      <c r="W7" s="33">
        <v>2050</v>
      </c>
      <c r="AA7" s="32" t="s">
        <v>87</v>
      </c>
      <c r="AB7" s="33">
        <v>2015</v>
      </c>
      <c r="AC7" s="33">
        <v>2017</v>
      </c>
      <c r="AD7" s="33">
        <v>2020</v>
      </c>
      <c r="AE7" s="33">
        <v>2025</v>
      </c>
      <c r="AF7" s="33">
        <v>2030</v>
      </c>
      <c r="AG7" s="33">
        <v>2035</v>
      </c>
      <c r="AH7" s="33">
        <v>2040</v>
      </c>
      <c r="AI7" s="33">
        <v>2045</v>
      </c>
      <c r="AJ7" s="33">
        <v>2050</v>
      </c>
    </row>
    <row r="8" spans="2:36">
      <c r="B8" s="34" t="s">
        <v>26</v>
      </c>
      <c r="C8" s="42">
        <f>FC_baseline!C8</f>
        <v>72.146481051269291</v>
      </c>
      <c r="D8" s="42">
        <f>FC_baseline!D8</f>
        <v>68.698756965650091</v>
      </c>
      <c r="E8" s="42">
        <f>FC_baseline!E8</f>
        <v>64.092350542445459</v>
      </c>
      <c r="F8" s="42">
        <f>FC_baseline!F8</f>
        <v>56.908250901931751</v>
      </c>
      <c r="G8" s="42">
        <f>FC_baseline!G8</f>
        <v>52.039659637731262</v>
      </c>
      <c r="H8" s="42">
        <f>FC_baseline!H8</f>
        <v>48.486870127561886</v>
      </c>
      <c r="I8" s="42">
        <f>FC_baseline!I8</f>
        <v>45.52142453523426</v>
      </c>
      <c r="J8" s="42">
        <f>FC_baseline!J8</f>
        <v>42.867637619835669</v>
      </c>
      <c r="K8" s="42">
        <f>FC_baseline!K8</f>
        <v>40.417280631503594</v>
      </c>
      <c r="N8" s="34" t="s">
        <v>26</v>
      </c>
      <c r="O8" s="42">
        <f>FC_baseline!O8</f>
        <v>9.1999493027478678</v>
      </c>
      <c r="P8" s="42">
        <f>FC_baseline!P8</f>
        <v>8.7648361158918675</v>
      </c>
      <c r="Q8" s="42">
        <f>FC_baseline!Q8</f>
        <v>8.1874959535324248</v>
      </c>
      <c r="R8" s="42">
        <f>FC_baseline!R8</f>
        <v>7.2773762917642424</v>
      </c>
      <c r="S8" s="42">
        <f>FC_baseline!S8</f>
        <v>6.6569540948804482</v>
      </c>
      <c r="T8" s="42">
        <f>FC_baseline!T8</f>
        <v>6.2028547109907537</v>
      </c>
      <c r="U8" s="42">
        <f>FC_baseline!U8</f>
        <v>5.8234496472029997</v>
      </c>
      <c r="V8" s="42">
        <f>FC_baseline!V8</f>
        <v>5.4839285304620171</v>
      </c>
      <c r="W8" s="42">
        <f>FC_baseline!W8</f>
        <v>5.1704870487382539</v>
      </c>
      <c r="AA8" s="34" t="s">
        <v>26</v>
      </c>
      <c r="AB8" s="42">
        <f>FC_baseline!AB8</f>
        <v>3.15355739354544</v>
      </c>
      <c r="AC8" s="42">
        <f>FC_baseline!AC8</f>
        <v>3.0032128186199856</v>
      </c>
      <c r="AD8" s="42">
        <f>FC_baseline!AD8</f>
        <v>2.8026570211147566</v>
      </c>
      <c r="AE8" s="42">
        <f>FC_baseline!AE8</f>
        <v>2.4891077056225162</v>
      </c>
      <c r="AF8" s="42">
        <f>FC_baseline!AF8</f>
        <v>2.2763314708559039</v>
      </c>
      <c r="AG8" s="42">
        <f>FC_baseline!AG8</f>
        <v>2.1209541294934682</v>
      </c>
      <c r="AH8" s="42">
        <f>FC_baseline!AH8</f>
        <v>1.9912339272399862</v>
      </c>
      <c r="AI8" s="42">
        <f>FC_baseline!AI8</f>
        <v>1.8751476609417177</v>
      </c>
      <c r="AJ8" s="42">
        <f>FC_baseline!AJ8</f>
        <v>1.767964344856267</v>
      </c>
    </row>
    <row r="9" spans="2:36">
      <c r="B9" s="36" t="s">
        <v>51</v>
      </c>
      <c r="C9" s="43">
        <f>FC_baseline!C9</f>
        <v>57.688312138246914</v>
      </c>
      <c r="D9" s="43">
        <f>FC_baseline!D9</f>
        <v>54.996569058499354</v>
      </c>
      <c r="E9" s="43">
        <f>FC_baseline!E9</f>
        <v>51.510597306588465</v>
      </c>
      <c r="F9" s="43">
        <f>FC_baseline!F9</f>
        <v>45.676586433287341</v>
      </c>
      <c r="G9" s="43">
        <f>FC_baseline!G9</f>
        <v>41.67926237594483</v>
      </c>
      <c r="H9" s="43">
        <f>FC_baseline!H9</f>
        <v>38.79605272918225</v>
      </c>
      <c r="I9" s="43">
        <f>FC_baseline!I9</f>
        <v>36.431158128821799</v>
      </c>
      <c r="J9" s="43">
        <f>FC_baseline!J9</f>
        <v>34.336690270484183</v>
      </c>
      <c r="K9" s="43">
        <f>FC_baseline!K9</f>
        <v>32.408662076239864</v>
      </c>
      <c r="N9" s="36" t="s">
        <v>51</v>
      </c>
      <c r="O9" s="43">
        <f>FC_baseline!O9</f>
        <v>7.7879221386633306</v>
      </c>
      <c r="P9" s="43">
        <f>FC_baseline!P9</f>
        <v>7.4245368228974096</v>
      </c>
      <c r="Q9" s="43">
        <f>FC_baseline!Q9</f>
        <v>6.9539306363894413</v>
      </c>
      <c r="R9" s="43">
        <f>FC_baseline!R9</f>
        <v>6.1663391684937885</v>
      </c>
      <c r="S9" s="43">
        <f>FC_baseline!S9</f>
        <v>5.6267004207525497</v>
      </c>
      <c r="T9" s="43">
        <f>FC_baseline!T9</f>
        <v>5.2374671184396009</v>
      </c>
      <c r="U9" s="43">
        <f>FC_baseline!U9</f>
        <v>4.9182063473909405</v>
      </c>
      <c r="V9" s="43">
        <f>FC_baseline!V9</f>
        <v>4.6354531865153632</v>
      </c>
      <c r="W9" s="43">
        <f>FC_baseline!W9</f>
        <v>4.3751693802923803</v>
      </c>
      <c r="Y9" t="s">
        <v>128</v>
      </c>
      <c r="AA9" s="36" t="s">
        <v>51</v>
      </c>
      <c r="AB9" s="43">
        <f>FC_baseline!AB9</f>
        <v>2.5555922277243379</v>
      </c>
      <c r="AC9" s="43">
        <f>FC_baseline!AC9</f>
        <v>2.4363480092915211</v>
      </c>
      <c r="AD9" s="43">
        <f>FC_baseline!AD9</f>
        <v>2.2819194606818689</v>
      </c>
      <c r="AE9" s="43">
        <f>FC_baseline!AE9</f>
        <v>2.0234727789946292</v>
      </c>
      <c r="AF9" s="43">
        <f>FC_baseline!AF9</f>
        <v>1.8463913232543561</v>
      </c>
      <c r="AG9" s="43">
        <f>FC_baseline!AG9</f>
        <v>1.7186651359027734</v>
      </c>
      <c r="AH9" s="43">
        <f>FC_baseline!AH9</f>
        <v>1.6139003051068055</v>
      </c>
      <c r="AI9" s="43">
        <f>FC_baseline!AI9</f>
        <v>1.5211153789824494</v>
      </c>
      <c r="AJ9" s="43">
        <f>FC_baseline!AJ9</f>
        <v>1.435703729977426</v>
      </c>
    </row>
    <row r="10" spans="2:36">
      <c r="B10" s="36" t="s">
        <v>6</v>
      </c>
      <c r="C10" s="43">
        <f>FC_baseline!C10</f>
        <v>68.682600935154753</v>
      </c>
      <c r="D10" s="43">
        <f>FC_baseline!D10</f>
        <v>65.958201478544098</v>
      </c>
      <c r="E10" s="43">
        <f>FC_baseline!E10</f>
        <v>62.721464786975332</v>
      </c>
      <c r="F10" s="43">
        <f>FC_baseline!F10</f>
        <v>56.310020567777244</v>
      </c>
      <c r="G10" s="43">
        <f>FC_baseline!G10</f>
        <v>51.58445688356295</v>
      </c>
      <c r="H10" s="43">
        <f>FC_baseline!H10</f>
        <v>48.037748634321076</v>
      </c>
      <c r="I10" s="43">
        <f>FC_baseline!I10</f>
        <v>45.079284955552744</v>
      </c>
      <c r="J10" s="43">
        <f>FC_baseline!J10</f>
        <v>42.461556236807347</v>
      </c>
      <c r="K10" s="43">
        <f>FC_baseline!K10</f>
        <v>40.05815052562108</v>
      </c>
      <c r="N10" s="36" t="s">
        <v>6</v>
      </c>
      <c r="O10" s="43">
        <f>FC_baseline!O10</f>
        <v>9.2721511262458876</v>
      </c>
      <c r="P10" s="43">
        <f>FC_baseline!P10</f>
        <v>8.9043571996034512</v>
      </c>
      <c r="Q10" s="43">
        <f>FC_baseline!Q10</f>
        <v>8.4673977462416676</v>
      </c>
      <c r="R10" s="43">
        <f>FC_baseline!R10</f>
        <v>7.6018527766499258</v>
      </c>
      <c r="S10" s="43">
        <f>FC_baseline!S10</f>
        <v>6.9639016792809958</v>
      </c>
      <c r="T10" s="43">
        <f>FC_baseline!T10</f>
        <v>6.4850960656333418</v>
      </c>
      <c r="U10" s="43">
        <f>FC_baseline!U10</f>
        <v>6.0857034689996183</v>
      </c>
      <c r="V10" s="43">
        <f>FC_baseline!V10</f>
        <v>5.7323100919689898</v>
      </c>
      <c r="W10" s="43">
        <f>FC_baseline!W10</f>
        <v>5.4078503209588433</v>
      </c>
      <c r="Y10" t="s">
        <v>128</v>
      </c>
      <c r="AA10" s="36" t="s">
        <v>6</v>
      </c>
      <c r="AB10" s="43">
        <f>FC_baseline!AB10</f>
        <v>3.0426392214273554</v>
      </c>
      <c r="AC10" s="43">
        <f>FC_baseline!AC10</f>
        <v>2.9219483254995033</v>
      </c>
      <c r="AD10" s="43">
        <f>FC_baseline!AD10</f>
        <v>2.7785608900630074</v>
      </c>
      <c r="AE10" s="43">
        <f>FC_baseline!AE10</f>
        <v>2.4945339111525318</v>
      </c>
      <c r="AF10" s="43">
        <f>FC_baseline!AF10</f>
        <v>2.2851914399418387</v>
      </c>
      <c r="AG10" s="43">
        <f>FC_baseline!AG10</f>
        <v>2.1280722645004233</v>
      </c>
      <c r="AH10" s="43">
        <f>FC_baseline!AH10</f>
        <v>1.9970123235309865</v>
      </c>
      <c r="AI10" s="43">
        <f>FC_baseline!AI10</f>
        <v>1.8810469412905655</v>
      </c>
      <c r="AJ10" s="43">
        <f>FC_baseline!AJ10</f>
        <v>1.7745760682850138</v>
      </c>
    </row>
    <row r="11" spans="2:36">
      <c r="B11" s="36" t="s">
        <v>7</v>
      </c>
      <c r="C11" s="43">
        <f>FC_baseline!C11</f>
        <v>88.464777100134881</v>
      </c>
      <c r="D11" s="43">
        <f>FC_baseline!D11</f>
        <v>85.394256372634231</v>
      </c>
      <c r="E11" s="43">
        <f>FC_baseline!E11</f>
        <v>82.391640711268536</v>
      </c>
      <c r="F11" s="43">
        <f>FC_baseline!F11</f>
        <v>75.212833002176737</v>
      </c>
      <c r="G11" s="43">
        <f>FC_baseline!G11</f>
        <v>69.355694120529478</v>
      </c>
      <c r="H11" s="43">
        <f>FC_baseline!H11</f>
        <v>64.718405309408155</v>
      </c>
      <c r="I11" s="43">
        <f>FC_baseline!I11</f>
        <v>60.750655954603324</v>
      </c>
      <c r="J11" s="43">
        <f>FC_baseline!J11</f>
        <v>57.199536004057684</v>
      </c>
      <c r="K11" s="43">
        <f>FC_baseline!K11</f>
        <v>53.935024153924843</v>
      </c>
      <c r="N11" s="36" t="s">
        <v>7</v>
      </c>
      <c r="O11" s="43">
        <f>FC_baseline!O11</f>
        <v>11.942744908518204</v>
      </c>
      <c r="P11" s="43">
        <f>FC_baseline!P11</f>
        <v>11.528224610305617</v>
      </c>
      <c r="Q11" s="43">
        <f>FC_baseline!Q11</f>
        <v>11.122871496021247</v>
      </c>
      <c r="R11" s="43">
        <f>FC_baseline!R11</f>
        <v>10.153732455293856</v>
      </c>
      <c r="S11" s="43">
        <f>FC_baseline!S11</f>
        <v>9.3630187062714754</v>
      </c>
      <c r="T11" s="43">
        <f>FC_baseline!T11</f>
        <v>8.7369847167700971</v>
      </c>
      <c r="U11" s="43">
        <f>FC_baseline!U11</f>
        <v>8.2013385538714463</v>
      </c>
      <c r="V11" s="43">
        <f>FC_baseline!V11</f>
        <v>7.7219373605477841</v>
      </c>
      <c r="W11" s="43">
        <f>FC_baseline!W11</f>
        <v>7.2812282607798515</v>
      </c>
      <c r="Y11" t="s">
        <v>128</v>
      </c>
      <c r="AA11" s="36" t="s">
        <v>7</v>
      </c>
      <c r="AB11" s="43">
        <f>FC_baseline!AB11</f>
        <v>3.9189896255359749</v>
      </c>
      <c r="AC11" s="43">
        <f>FC_baseline!AC11</f>
        <v>3.7829655573076963</v>
      </c>
      <c r="AD11" s="43">
        <f>FC_baseline!AD11</f>
        <v>3.6499496835091958</v>
      </c>
      <c r="AE11" s="43">
        <f>FC_baseline!AE11</f>
        <v>3.3319285019964293</v>
      </c>
      <c r="AF11" s="43">
        <f>FC_baseline!AF11</f>
        <v>3.0724572495394553</v>
      </c>
      <c r="AG11" s="43">
        <f>FC_baseline!AG11</f>
        <v>2.8670253552067813</v>
      </c>
      <c r="AH11" s="43">
        <f>FC_baseline!AH11</f>
        <v>2.6912540587889273</v>
      </c>
      <c r="AI11" s="43">
        <f>FC_baseline!AI11</f>
        <v>2.5339394449797554</v>
      </c>
      <c r="AJ11" s="43">
        <f>FC_baseline!AJ11</f>
        <v>2.3893215700188706</v>
      </c>
    </row>
    <row r="12" spans="2:36">
      <c r="B12" s="36" t="s">
        <v>8</v>
      </c>
      <c r="C12" s="43">
        <f>FC_baseline!C12</f>
        <v>44.773022080641468</v>
      </c>
      <c r="D12" s="43">
        <f>FC_baseline!D12</f>
        <v>41.401380939072183</v>
      </c>
      <c r="E12" s="43">
        <f>FC_baseline!E12</f>
        <v>36.548844710319699</v>
      </c>
      <c r="F12" s="43">
        <f>FC_baseline!F12</f>
        <v>30.904972568587166</v>
      </c>
      <c r="G12" s="43">
        <f>FC_baseline!G12</f>
        <v>27.827455815916</v>
      </c>
      <c r="H12" s="43">
        <f>FC_baseline!H12</f>
        <v>25.85948046351038</v>
      </c>
      <c r="I12" s="43">
        <f>FC_baseline!I12</f>
        <v>24.304800468192415</v>
      </c>
      <c r="J12" s="43">
        <f>FC_baseline!J12</f>
        <v>22.918631880602689</v>
      </c>
      <c r="K12" s="43">
        <f>FC_baseline!K12</f>
        <v>21.631885103426981</v>
      </c>
      <c r="N12" s="36" t="s">
        <v>8</v>
      </c>
      <c r="O12" s="43">
        <f>FC_baseline!O12</f>
        <v>5.3056031165560169</v>
      </c>
      <c r="P12" s="43">
        <f>FC_baseline!P12</f>
        <v>4.9060636412800562</v>
      </c>
      <c r="Q12" s="43">
        <f>FC_baseline!Q12</f>
        <v>4.3310380981728862</v>
      </c>
      <c r="R12" s="43">
        <f>FC_baseline!R12</f>
        <v>3.6622392493775808</v>
      </c>
      <c r="S12" s="43">
        <f>FC_baseline!S12</f>
        <v>3.2975535141860477</v>
      </c>
      <c r="T12" s="43">
        <f>FC_baseline!T12</f>
        <v>3.0643484349259813</v>
      </c>
      <c r="U12" s="43">
        <f>FC_baseline!U12</f>
        <v>2.8801188554808026</v>
      </c>
      <c r="V12" s="43">
        <f>FC_baseline!V12</f>
        <v>2.7158578778514202</v>
      </c>
      <c r="W12" s="43">
        <f>FC_baseline!W12</f>
        <v>2.5633783847560987</v>
      </c>
      <c r="Y12" t="s">
        <v>129</v>
      </c>
      <c r="AA12" s="36" t="s">
        <v>8</v>
      </c>
      <c r="AB12" s="43">
        <f>FC_baseline!AB12</f>
        <v>1.9252399494675831</v>
      </c>
      <c r="AC12" s="43">
        <f>FC_baseline!AC12</f>
        <v>1.7802593803801039</v>
      </c>
      <c r="AD12" s="43">
        <f>FC_baseline!AD12</f>
        <v>1.5716003225437469</v>
      </c>
      <c r="AE12" s="43">
        <f>FC_baseline!AE12</f>
        <v>1.3289138204492481</v>
      </c>
      <c r="AF12" s="43">
        <f>FC_baseline!AF12</f>
        <v>1.1965806000843879</v>
      </c>
      <c r="AG12" s="43">
        <f>FC_baseline!AG12</f>
        <v>1.1119576599309464</v>
      </c>
      <c r="AH12" s="43">
        <f>FC_baseline!AH12</f>
        <v>1.0451064201322737</v>
      </c>
      <c r="AI12" s="43">
        <f>FC_baseline!AI12</f>
        <v>0.98550117086591571</v>
      </c>
      <c r="AJ12" s="43">
        <f>FC_baseline!AJ12</f>
        <v>0.93017105944736023</v>
      </c>
    </row>
    <row r="13" spans="2:36">
      <c r="B13" s="36" t="s">
        <v>9</v>
      </c>
      <c r="C13" s="43">
        <f>FC_baseline!C13</f>
        <v>57.675499752824692</v>
      </c>
      <c r="D13" s="43">
        <f>FC_baseline!D13</f>
        <v>54.906237948316452</v>
      </c>
      <c r="E13" s="43">
        <f>FC_baseline!E13</f>
        <v>50.877054802818947</v>
      </c>
      <c r="F13" s="43">
        <f>FC_baseline!F13</f>
        <v>44.787872814572189</v>
      </c>
      <c r="G13" s="43">
        <f>FC_baseline!G13</f>
        <v>40.793431257177552</v>
      </c>
      <c r="H13" s="43">
        <f>FC_baseline!H13</f>
        <v>37.960315107263604</v>
      </c>
      <c r="I13" s="43">
        <f>FC_baseline!I13</f>
        <v>35.634823384081443</v>
      </c>
      <c r="J13" s="43">
        <f>FC_baseline!J13</f>
        <v>33.565739526371793</v>
      </c>
      <c r="K13" s="43">
        <f>FC_baseline!K13</f>
        <v>31.655896310205744</v>
      </c>
      <c r="N13" s="36" t="s">
        <v>9</v>
      </c>
      <c r="O13" s="43">
        <f>FC_baseline!O13</f>
        <v>6.8345467207097288</v>
      </c>
      <c r="P13" s="43">
        <f>FC_baseline!P13</f>
        <v>6.5063891968755021</v>
      </c>
      <c r="Q13" s="43">
        <f>FC_baseline!Q13</f>
        <v>6.0289309941340488</v>
      </c>
      <c r="R13" s="43">
        <f>FC_baseline!R13</f>
        <v>5.3073629285268069</v>
      </c>
      <c r="S13" s="43">
        <f>FC_baseline!S13</f>
        <v>4.8340216039755424</v>
      </c>
      <c r="T13" s="43">
        <f>FC_baseline!T13</f>
        <v>4.4982973402107396</v>
      </c>
      <c r="U13" s="43">
        <f>FC_baseline!U13</f>
        <v>4.222726571013653</v>
      </c>
      <c r="V13" s="43">
        <f>FC_baseline!V13</f>
        <v>3.9775401338750593</v>
      </c>
      <c r="W13" s="43">
        <f>FC_baseline!W13</f>
        <v>3.7512237127593826</v>
      </c>
      <c r="Y13" t="s">
        <v>129</v>
      </c>
      <c r="AA13" s="36" t="s">
        <v>9</v>
      </c>
      <c r="AB13" s="43">
        <f>FC_baseline!AB13</f>
        <v>2.4800464893714618</v>
      </c>
      <c r="AC13" s="43">
        <f>FC_baseline!AC13</f>
        <v>2.3609682317776075</v>
      </c>
      <c r="AD13" s="43">
        <f>FC_baseline!AD13</f>
        <v>2.1877133565212148</v>
      </c>
      <c r="AE13" s="43">
        <f>FC_baseline!AE13</f>
        <v>1.925878531026604</v>
      </c>
      <c r="AF13" s="43">
        <f>FC_baseline!AF13</f>
        <v>1.754117544058635</v>
      </c>
      <c r="AG13" s="43">
        <f>FC_baseline!AG13</f>
        <v>1.632293549612335</v>
      </c>
      <c r="AH13" s="43">
        <f>FC_baseline!AH13</f>
        <v>1.5322974055155021</v>
      </c>
      <c r="AI13" s="43">
        <f>FC_baseline!AI13</f>
        <v>1.4433267996339869</v>
      </c>
      <c r="AJ13" s="43">
        <f>FC_baseline!AJ13</f>
        <v>1.361203541338847</v>
      </c>
    </row>
    <row r="14" spans="2:36">
      <c r="B14" s="36" t="s">
        <v>10</v>
      </c>
      <c r="C14" s="43">
        <f>FC_baseline!C14</f>
        <v>75.810569689864167</v>
      </c>
      <c r="D14" s="43">
        <f>FC_baseline!D14</f>
        <v>72.167364304782069</v>
      </c>
      <c r="E14" s="43">
        <f>FC_baseline!E14</f>
        <v>66.863223624614264</v>
      </c>
      <c r="F14" s="43">
        <f>FC_baseline!F14</f>
        <v>58.842172864165342</v>
      </c>
      <c r="G14" s="43">
        <f>FC_baseline!G14</f>
        <v>53.578896081007827</v>
      </c>
      <c r="H14" s="43">
        <f>FC_baseline!H14</f>
        <v>49.845123749209996</v>
      </c>
      <c r="I14" s="43">
        <f>FC_baseline!I14</f>
        <v>46.780079142494621</v>
      </c>
      <c r="J14" s="43">
        <f>FC_baseline!J14</f>
        <v>44.052908036368457</v>
      </c>
      <c r="K14" s="43">
        <f>FC_baseline!K14</f>
        <v>41.535611717725153</v>
      </c>
      <c r="N14" s="36" t="s">
        <v>10</v>
      </c>
      <c r="O14" s="43">
        <f>FC_baseline!O14</f>
        <v>8.9835525082489074</v>
      </c>
      <c r="P14" s="43">
        <f>FC_baseline!P14</f>
        <v>8.5518326701166796</v>
      </c>
      <c r="Q14" s="43">
        <f>FC_baseline!Q14</f>
        <v>7.9232919995167945</v>
      </c>
      <c r="R14" s="43">
        <f>FC_baseline!R14</f>
        <v>6.9727974844035963</v>
      </c>
      <c r="S14" s="43">
        <f>FC_baseline!S14</f>
        <v>6.3490991855994299</v>
      </c>
      <c r="T14" s="43">
        <f>FC_baseline!T14</f>
        <v>5.9066471642813871</v>
      </c>
      <c r="U14" s="43">
        <f>FC_baseline!U14</f>
        <v>5.5434393783856155</v>
      </c>
      <c r="V14" s="43">
        <f>FC_baseline!V14</f>
        <v>5.2202696023096653</v>
      </c>
      <c r="W14" s="43">
        <f>FC_baseline!W14</f>
        <v>4.9219699885504324</v>
      </c>
      <c r="Y14" t="s">
        <v>129</v>
      </c>
      <c r="AA14" s="36" t="s">
        <v>10</v>
      </c>
      <c r="AB14" s="43">
        <f>FC_baseline!AB14</f>
        <v>3.2598544966641589</v>
      </c>
      <c r="AC14" s="43">
        <f>FC_baseline!AC14</f>
        <v>3.1031966651056293</v>
      </c>
      <c r="AD14" s="43">
        <f>FC_baseline!AD14</f>
        <v>2.8751186158584132</v>
      </c>
      <c r="AE14" s="43">
        <f>FC_baseline!AE14</f>
        <v>2.5302134331591097</v>
      </c>
      <c r="AF14" s="43">
        <f>FC_baseline!AF14</f>
        <v>2.3038925314833367</v>
      </c>
      <c r="AG14" s="43">
        <f>FC_baseline!AG14</f>
        <v>2.14334032121603</v>
      </c>
      <c r="AH14" s="43">
        <f>FC_baseline!AH14</f>
        <v>2.011543403127269</v>
      </c>
      <c r="AI14" s="43">
        <f>FC_baseline!AI14</f>
        <v>1.8942750455638437</v>
      </c>
      <c r="AJ14" s="43">
        <f>FC_baseline!AJ14</f>
        <v>1.7860313038621816</v>
      </c>
    </row>
    <row r="15" spans="2:36" ht="6" customHeight="1">
      <c r="B15" s="36"/>
      <c r="C15" s="44"/>
      <c r="D15" s="44"/>
      <c r="E15" s="44"/>
      <c r="F15" s="44"/>
      <c r="G15" s="44"/>
      <c r="H15" s="44"/>
      <c r="I15" s="44"/>
      <c r="J15" s="44"/>
      <c r="K15" s="44"/>
      <c r="N15" s="36"/>
      <c r="O15" s="44"/>
      <c r="P15" s="44"/>
      <c r="Q15" s="44"/>
      <c r="R15" s="44"/>
      <c r="S15" s="44"/>
      <c r="T15" s="44"/>
      <c r="U15" s="44"/>
      <c r="V15" s="44"/>
      <c r="W15" s="44"/>
      <c r="AA15" s="36"/>
      <c r="AB15" s="44"/>
      <c r="AC15" s="44"/>
      <c r="AD15" s="44"/>
      <c r="AE15" s="44"/>
      <c r="AF15" s="44"/>
      <c r="AG15" s="44"/>
      <c r="AH15" s="44"/>
      <c r="AI15" s="44"/>
      <c r="AJ15" s="44"/>
    </row>
    <row r="16" spans="2:36">
      <c r="B16" s="34" t="s">
        <v>27</v>
      </c>
      <c r="C16" s="42">
        <f>FC_baseline!C16</f>
        <v>63.221110090255941</v>
      </c>
      <c r="D16" s="42">
        <f>FC_baseline!D16</f>
        <v>62.346081479061503</v>
      </c>
      <c r="E16" s="42">
        <f>FC_baseline!E16</f>
        <v>60.587699424355975</v>
      </c>
      <c r="F16" s="42">
        <f>FC_baseline!F16</f>
        <v>57.715796454702208</v>
      </c>
      <c r="G16" s="42">
        <f>FC_baseline!G16</f>
        <v>54.706873562266821</v>
      </c>
      <c r="H16" s="42">
        <f>FC_baseline!H16</f>
        <v>51.700410198079055</v>
      </c>
      <c r="I16" s="42">
        <f>FC_baseline!I16</f>
        <v>48.806338353339456</v>
      </c>
      <c r="J16" s="42">
        <f>FC_baseline!J16</f>
        <v>46.054725376885209</v>
      </c>
      <c r="K16" s="42">
        <f>FC_baseline!K16</f>
        <v>43.450983523216436</v>
      </c>
      <c r="N16" s="34" t="s">
        <v>27</v>
      </c>
      <c r="O16" s="42">
        <f>FC_baseline!O16</f>
        <v>8.0442082817860552</v>
      </c>
      <c r="P16" s="42">
        <f>FC_baseline!P16</f>
        <v>7.9321253342261269</v>
      </c>
      <c r="Q16" s="42">
        <f>FC_baseline!Q16</f>
        <v>7.7047008283772316</v>
      </c>
      <c r="R16" s="42">
        <f>FC_baseline!R16</f>
        <v>7.3357990880613002</v>
      </c>
      <c r="S16" s="42">
        <f>FC_baseline!S16</f>
        <v>6.95238501276466</v>
      </c>
      <c r="T16" s="42">
        <f>FC_baseline!T16</f>
        <v>6.5702836481676821</v>
      </c>
      <c r="U16" s="42">
        <f>FC_baseline!U16</f>
        <v>6.2026513176264233</v>
      </c>
      <c r="V16" s="42">
        <f>FC_baseline!V16</f>
        <v>5.8531078746792247</v>
      </c>
      <c r="W16" s="42">
        <f>FC_baseline!W16</f>
        <v>5.522324516864562</v>
      </c>
      <c r="AA16" s="34" t="s">
        <v>27</v>
      </c>
      <c r="AB16" s="42">
        <f>FC_baseline!AB16</f>
        <v>2.7620385676336081</v>
      </c>
      <c r="AC16" s="42">
        <f>FC_baseline!AC16</f>
        <v>2.7237511449720411</v>
      </c>
      <c r="AD16" s="42">
        <f>FC_baseline!AD16</f>
        <v>2.6466393164938746</v>
      </c>
      <c r="AE16" s="42">
        <f>FC_baseline!AE16</f>
        <v>2.5208956336511541</v>
      </c>
      <c r="AF16" s="42">
        <f>FC_baseline!AF16</f>
        <v>2.3893959658639492</v>
      </c>
      <c r="AG16" s="42">
        <f>FC_baseline!AG16</f>
        <v>2.2580825204327879</v>
      </c>
      <c r="AH16" s="42">
        <f>FC_baseline!AH16</f>
        <v>2.1316925667440456</v>
      </c>
      <c r="AI16" s="42">
        <f>FC_baseline!AI16</f>
        <v>2.0115234816772052</v>
      </c>
      <c r="AJ16" s="42">
        <f>FC_baseline!AJ16</f>
        <v>1.8978103436299698</v>
      </c>
    </row>
    <row r="17" spans="2:36">
      <c r="B17" s="36" t="s">
        <v>57</v>
      </c>
      <c r="C17" s="43">
        <f>FC_baseline!C17</f>
        <v>53.387883775649833</v>
      </c>
      <c r="D17" s="43">
        <f>FC_baseline!D17</f>
        <v>52.786932351807131</v>
      </c>
      <c r="E17" s="43">
        <f>FC_baseline!E17</f>
        <v>51.609353130256011</v>
      </c>
      <c r="F17" s="43">
        <f>FC_baseline!F17</f>
        <v>49.427598108244965</v>
      </c>
      <c r="G17" s="43">
        <f>FC_baseline!G17</f>
        <v>46.960425396516591</v>
      </c>
      <c r="H17" s="43">
        <f>FC_baseline!H17</f>
        <v>44.424290871996391</v>
      </c>
      <c r="I17" s="43">
        <f>FC_baseline!I17</f>
        <v>41.956788832039805</v>
      </c>
      <c r="J17" s="43">
        <f>FC_baseline!J17</f>
        <v>39.603016210301405</v>
      </c>
      <c r="K17" s="43">
        <f>FC_baseline!K17</f>
        <v>37.388331010061592</v>
      </c>
      <c r="N17" s="36" t="s">
        <v>57</v>
      </c>
      <c r="O17" s="43">
        <f>FC_baseline!O17</f>
        <v>7.207364309712724</v>
      </c>
      <c r="P17" s="43">
        <f>FC_baseline!P17</f>
        <v>7.1262358674939605</v>
      </c>
      <c r="Q17" s="43">
        <f>FC_baseline!Q17</f>
        <v>6.9672626725845594</v>
      </c>
      <c r="R17" s="43">
        <f>FC_baseline!R17</f>
        <v>6.672725744613067</v>
      </c>
      <c r="S17" s="43">
        <f>FC_baseline!S17</f>
        <v>6.3396574285297369</v>
      </c>
      <c r="T17" s="43">
        <f>FC_baseline!T17</f>
        <v>5.9972792677195104</v>
      </c>
      <c r="U17" s="43">
        <f>FC_baseline!U17</f>
        <v>5.6641664923253714</v>
      </c>
      <c r="V17" s="43">
        <f>FC_baseline!V17</f>
        <v>5.3464071883906881</v>
      </c>
      <c r="W17" s="43">
        <f>FC_baseline!W17</f>
        <v>5.0474246863583128</v>
      </c>
      <c r="Y17" t="s">
        <v>128</v>
      </c>
      <c r="AA17" s="36" t="s">
        <v>57</v>
      </c>
      <c r="AB17" s="43">
        <f>FC_baseline!AB17</f>
        <v>2.3650832512612876</v>
      </c>
      <c r="AC17" s="43">
        <f>FC_baseline!AC17</f>
        <v>2.3384611031850557</v>
      </c>
      <c r="AD17" s="43">
        <f>FC_baseline!AD17</f>
        <v>2.2862943436703413</v>
      </c>
      <c r="AE17" s="43">
        <f>FC_baseline!AE17</f>
        <v>2.1896425961952519</v>
      </c>
      <c r="AF17" s="43">
        <f>FC_baseline!AF17</f>
        <v>2.080346845065685</v>
      </c>
      <c r="AG17" s="43">
        <f>FC_baseline!AG17</f>
        <v>1.9679960856294398</v>
      </c>
      <c r="AH17" s="43">
        <f>FC_baseline!AH17</f>
        <v>1.8586857452593633</v>
      </c>
      <c r="AI17" s="43">
        <f>FC_baseline!AI17</f>
        <v>1.7544136181163521</v>
      </c>
      <c r="AJ17" s="43">
        <f>FC_baseline!AJ17</f>
        <v>1.6563030637457286</v>
      </c>
    </row>
    <row r="18" spans="2:36">
      <c r="B18" s="36" t="s">
        <v>59</v>
      </c>
      <c r="C18" s="43">
        <f>FC_baseline!C18</f>
        <v>66.615164298959755</v>
      </c>
      <c r="D18" s="43">
        <f>FC_baseline!D18</f>
        <v>64.453678745474392</v>
      </c>
      <c r="E18" s="43">
        <f>FC_baseline!E18</f>
        <v>61.301406414263255</v>
      </c>
      <c r="F18" s="43">
        <f>FC_baseline!F18</f>
        <v>57.440900731365033</v>
      </c>
      <c r="G18" s="43">
        <f>FC_baseline!G18</f>
        <v>54.138672317796612</v>
      </c>
      <c r="H18" s="43">
        <f>FC_baseline!H18</f>
        <v>51.072929247544963</v>
      </c>
      <c r="I18" s="43">
        <f>FC_baseline!I18</f>
        <v>48.192939915307278</v>
      </c>
      <c r="J18" s="43">
        <f>FC_baseline!J18</f>
        <v>45.473359760968556</v>
      </c>
      <c r="K18" s="43">
        <f>FC_baseline!K18</f>
        <v>42.902181698893116</v>
      </c>
      <c r="N18" s="36" t="s">
        <v>59</v>
      </c>
      <c r="O18" s="43">
        <f>FC_baseline!O18</f>
        <v>8.9930471803595626</v>
      </c>
      <c r="P18" s="43">
        <f>FC_baseline!P18</f>
        <v>8.701246630639039</v>
      </c>
      <c r="Q18" s="43">
        <f>FC_baseline!Q18</f>
        <v>8.2756898659255356</v>
      </c>
      <c r="R18" s="43">
        <f>FC_baseline!R18</f>
        <v>7.7545215987342768</v>
      </c>
      <c r="S18" s="43">
        <f>FC_baseline!S18</f>
        <v>7.3087207629025404</v>
      </c>
      <c r="T18" s="43">
        <f>FC_baseline!T18</f>
        <v>6.8948454484185673</v>
      </c>
      <c r="U18" s="43">
        <f>FC_baseline!U18</f>
        <v>6.5060468885664804</v>
      </c>
      <c r="V18" s="43">
        <f>FC_baseline!V18</f>
        <v>6.1389035677307531</v>
      </c>
      <c r="W18" s="43">
        <f>FC_baseline!W18</f>
        <v>5.7917945293505682</v>
      </c>
      <c r="Y18" t="s">
        <v>128</v>
      </c>
      <c r="AA18" s="36" t="s">
        <v>59</v>
      </c>
      <c r="AB18" s="43">
        <f>FC_baseline!AB18</f>
        <v>2.9510517784439165</v>
      </c>
      <c r="AC18" s="43">
        <f>FC_baseline!AC18</f>
        <v>2.8552979684245154</v>
      </c>
      <c r="AD18" s="43">
        <f>FC_baseline!AD18</f>
        <v>2.7156523041518619</v>
      </c>
      <c r="AE18" s="43">
        <f>FC_baseline!AE18</f>
        <v>2.544631902399471</v>
      </c>
      <c r="AF18" s="43">
        <f>FC_baseline!AF18</f>
        <v>2.3983431836783899</v>
      </c>
      <c r="AG18" s="43">
        <f>FC_baseline!AG18</f>
        <v>2.2625307656662415</v>
      </c>
      <c r="AH18" s="43">
        <f>FC_baseline!AH18</f>
        <v>2.1349472382481123</v>
      </c>
      <c r="AI18" s="43">
        <f>FC_baseline!AI18</f>
        <v>2.0144698374109069</v>
      </c>
      <c r="AJ18" s="43">
        <f>FC_baseline!AJ18</f>
        <v>1.9005666492609647</v>
      </c>
    </row>
    <row r="19" spans="2:36">
      <c r="B19" s="36" t="s">
        <v>61</v>
      </c>
      <c r="C19" s="43">
        <f>FC_baseline!C19</f>
        <v>89.960150043234876</v>
      </c>
      <c r="D19" s="43">
        <f>FC_baseline!D19</f>
        <v>89.378814663912237</v>
      </c>
      <c r="E19" s="43">
        <f>FC_baseline!E19</f>
        <v>87.581741908406457</v>
      </c>
      <c r="F19" s="43">
        <f>FC_baseline!F19</f>
        <v>83.851731395573381</v>
      </c>
      <c r="G19" s="43">
        <f>FC_baseline!G19</f>
        <v>79.551116448203288</v>
      </c>
      <c r="H19" s="43">
        <f>FC_baseline!H19</f>
        <v>75.159046539052042</v>
      </c>
      <c r="I19" s="43">
        <f>FC_baseline!I19</f>
        <v>70.92858245902454</v>
      </c>
      <c r="J19" s="43">
        <f>FC_baseline!J19</f>
        <v>66.909016173088233</v>
      </c>
      <c r="K19" s="43">
        <f>FC_baseline!K19</f>
        <v>63.103654246883799</v>
      </c>
      <c r="N19" s="36" t="s">
        <v>61</v>
      </c>
      <c r="O19" s="43">
        <f>FC_baseline!O19</f>
        <v>12.144620255836704</v>
      </c>
      <c r="P19" s="43">
        <f>FC_baseline!P19</f>
        <v>12.066139979628145</v>
      </c>
      <c r="Q19" s="43">
        <f>FC_baseline!Q19</f>
        <v>11.823535157634867</v>
      </c>
      <c r="R19" s="43">
        <f>FC_baseline!R19</f>
        <v>11.319983738402401</v>
      </c>
      <c r="S19" s="43">
        <f>FC_baseline!S19</f>
        <v>10.739400720507438</v>
      </c>
      <c r="T19" s="43">
        <f>FC_baseline!T19</f>
        <v>10.146471282772023</v>
      </c>
      <c r="U19" s="43">
        <f>FC_baseline!U19</f>
        <v>9.5753586319683102</v>
      </c>
      <c r="V19" s="43">
        <f>FC_baseline!V19</f>
        <v>9.0327171833669073</v>
      </c>
      <c r="W19" s="43">
        <f>FC_baseline!W19</f>
        <v>8.51899332332931</v>
      </c>
      <c r="Y19" t="s">
        <v>128</v>
      </c>
      <c r="AA19" s="36" t="s">
        <v>61</v>
      </c>
      <c r="AB19" s="43">
        <f>FC_baseline!AB19</f>
        <v>3.9852346469153046</v>
      </c>
      <c r="AC19" s="43">
        <f>FC_baseline!AC19</f>
        <v>3.9594814896113117</v>
      </c>
      <c r="AD19" s="43">
        <f>FC_baseline!AD19</f>
        <v>3.8798711665424057</v>
      </c>
      <c r="AE19" s="43">
        <f>FC_baseline!AE19</f>
        <v>3.7146317008239005</v>
      </c>
      <c r="AF19" s="43">
        <f>FC_baseline!AF19</f>
        <v>3.5241144586554052</v>
      </c>
      <c r="AG19" s="43">
        <f>FC_baseline!AG19</f>
        <v>3.3295457616800053</v>
      </c>
      <c r="AH19" s="43">
        <f>FC_baseline!AH19</f>
        <v>3.142136202934787</v>
      </c>
      <c r="AI19" s="43">
        <f>FC_baseline!AI19</f>
        <v>2.9640694164678081</v>
      </c>
      <c r="AJ19" s="43">
        <f>FC_baseline!AJ19</f>
        <v>2.7954918831369522</v>
      </c>
    </row>
    <row r="20" spans="2:36">
      <c r="B20" s="36" t="s">
        <v>63</v>
      </c>
      <c r="C20" s="43">
        <f>FC_baseline!C20</f>
        <v>46.531026829377822</v>
      </c>
      <c r="D20" s="43">
        <f>FC_baseline!D20</f>
        <v>46.246694352498281</v>
      </c>
      <c r="E20" s="43">
        <f>FC_baseline!E20</f>
        <v>45.719375115893961</v>
      </c>
      <c r="F20" s="43">
        <f>FC_baseline!F20</f>
        <v>44.250055280150498</v>
      </c>
      <c r="G20" s="43">
        <f>FC_baseline!G20</f>
        <v>42.125664151024303</v>
      </c>
      <c r="H20" s="43">
        <f>FC_baseline!H20</f>
        <v>39.832678647044666</v>
      </c>
      <c r="I20" s="43">
        <f>FC_baseline!I20</f>
        <v>37.587258552212774</v>
      </c>
      <c r="J20" s="43">
        <f>FC_baseline!J20</f>
        <v>35.450423117433139</v>
      </c>
      <c r="K20" s="43">
        <f>FC_baseline!K20</f>
        <v>33.432501143013162</v>
      </c>
      <c r="N20" s="36" t="s">
        <v>63</v>
      </c>
      <c r="O20" s="43">
        <f>FC_baseline!O20</f>
        <v>5.5139266792812744</v>
      </c>
      <c r="P20" s="43">
        <f>FC_baseline!P20</f>
        <v>5.4802332807710492</v>
      </c>
      <c r="Q20" s="43">
        <f>FC_baseline!Q20</f>
        <v>5.4177459512334369</v>
      </c>
      <c r="R20" s="43">
        <f>FC_baseline!R20</f>
        <v>5.2436315506978364</v>
      </c>
      <c r="S20" s="43">
        <f>FC_baseline!S20</f>
        <v>4.991891201896383</v>
      </c>
      <c r="T20" s="43">
        <f>FC_baseline!T20</f>
        <v>4.7201724196747952</v>
      </c>
      <c r="U20" s="43">
        <f>FC_baseline!U20</f>
        <v>4.4540901384372162</v>
      </c>
      <c r="V20" s="43">
        <f>FC_baseline!V20</f>
        <v>4.200875139415829</v>
      </c>
      <c r="W20" s="43">
        <f>FC_baseline!W20</f>
        <v>3.9617513854470614</v>
      </c>
      <c r="Y20" t="s">
        <v>129</v>
      </c>
      <c r="AA20" s="36" t="s">
        <v>63</v>
      </c>
      <c r="AB20" s="43">
        <f>FC_baseline!AB20</f>
        <v>2.0008341536632464</v>
      </c>
      <c r="AC20" s="43">
        <f>FC_baseline!AC20</f>
        <v>1.9886078571574259</v>
      </c>
      <c r="AD20" s="43">
        <f>FC_baseline!AD20</f>
        <v>1.9659331299834404</v>
      </c>
      <c r="AE20" s="43">
        <f>FC_baseline!AE20</f>
        <v>1.9027523770464714</v>
      </c>
      <c r="AF20" s="43">
        <f>FC_baseline!AF20</f>
        <v>1.8114035584940451</v>
      </c>
      <c r="AG20" s="43">
        <f>FC_baseline!AG20</f>
        <v>1.7128051818229206</v>
      </c>
      <c r="AH20" s="43">
        <f>FC_baseline!AH20</f>
        <v>1.6162521177451492</v>
      </c>
      <c r="AI20" s="43">
        <f>FC_baseline!AI20</f>
        <v>1.524368194049625</v>
      </c>
      <c r="AJ20" s="43">
        <f>FC_baseline!AJ20</f>
        <v>1.4375975491495658</v>
      </c>
    </row>
    <row r="21" spans="2:36">
      <c r="B21" s="36" t="s">
        <v>64</v>
      </c>
      <c r="C21" s="43">
        <f>FC_baseline!C21</f>
        <v>61.202445838448426</v>
      </c>
      <c r="D21" s="43">
        <f>FC_baseline!D21</f>
        <v>60.394980560753872</v>
      </c>
      <c r="E21" s="43">
        <f>FC_baseline!E21</f>
        <v>59.5402463796948</v>
      </c>
      <c r="F21" s="43">
        <f>FC_baseline!F21</f>
        <v>57.489273231035483</v>
      </c>
      <c r="G21" s="43">
        <f>FC_baseline!G21</f>
        <v>54.65720626784222</v>
      </c>
      <c r="H21" s="43">
        <f>FC_baseline!H21</f>
        <v>51.613854033269419</v>
      </c>
      <c r="I21" s="43">
        <f>FC_baseline!I21</f>
        <v>48.663363936336459</v>
      </c>
      <c r="J21" s="43">
        <f>FC_baseline!J21</f>
        <v>45.871918826873973</v>
      </c>
      <c r="K21" s="43">
        <f>FC_baseline!K21</f>
        <v>43.245372710827858</v>
      </c>
      <c r="N21" s="36" t="s">
        <v>64</v>
      </c>
      <c r="O21" s="43">
        <f>FC_baseline!O21</f>
        <v>7.2524898318561419</v>
      </c>
      <c r="P21" s="43">
        <f>FC_baseline!P21</f>
        <v>7.156805196449338</v>
      </c>
      <c r="Q21" s="43">
        <f>FC_baseline!Q21</f>
        <v>7.0555191959938384</v>
      </c>
      <c r="R21" s="43">
        <f>FC_baseline!R21</f>
        <v>6.8124788778777079</v>
      </c>
      <c r="S21" s="43">
        <f>FC_baseline!S21</f>
        <v>6.4768789427393063</v>
      </c>
      <c r="T21" s="43">
        <f>FC_baseline!T21</f>
        <v>6.1162417029424283</v>
      </c>
      <c r="U21" s="43">
        <f>FC_baseline!U21</f>
        <v>5.7666086264558736</v>
      </c>
      <c r="V21" s="43">
        <f>FC_baseline!V21</f>
        <v>5.4358223809845683</v>
      </c>
      <c r="W21" s="43">
        <f>FC_baseline!W21</f>
        <v>5.1245766662331036</v>
      </c>
      <c r="Y21" t="s">
        <v>129</v>
      </c>
      <c r="AA21" s="36" t="s">
        <v>64</v>
      </c>
      <c r="AB21" s="43">
        <f>FC_baseline!AB21</f>
        <v>2.6317051710532824</v>
      </c>
      <c r="AC21" s="43">
        <f>FC_baseline!AC21</f>
        <v>2.5969841641124165</v>
      </c>
      <c r="AD21" s="43">
        <f>FC_baseline!AD21</f>
        <v>2.5602305943268764</v>
      </c>
      <c r="AE21" s="43">
        <f>FC_baseline!AE21</f>
        <v>2.4720387489345259</v>
      </c>
      <c r="AF21" s="43">
        <f>FC_baseline!AF21</f>
        <v>2.3502598695172154</v>
      </c>
      <c r="AG21" s="43">
        <f>FC_baseline!AG21</f>
        <v>2.2193957234305848</v>
      </c>
      <c r="AH21" s="43">
        <f>FC_baseline!AH21</f>
        <v>2.0925246492624678</v>
      </c>
      <c r="AI21" s="43">
        <f>FC_baseline!AI21</f>
        <v>1.9724925095555808</v>
      </c>
      <c r="AJ21" s="43">
        <f>FC_baseline!AJ21</f>
        <v>1.8595510265655979</v>
      </c>
    </row>
    <row r="22" spans="2:36">
      <c r="B22" s="36" t="s">
        <v>65</v>
      </c>
      <c r="C22" s="43">
        <f>FC_baseline!C22</f>
        <v>78.71977508614512</v>
      </c>
      <c r="D22" s="43">
        <f>FC_baseline!D22</f>
        <v>77.376294079843504</v>
      </c>
      <c r="E22" s="43">
        <f>FC_baseline!E22</f>
        <v>75.980161612592511</v>
      </c>
      <c r="F22" s="43">
        <f>FC_baseline!F22</f>
        <v>73.367717532693092</v>
      </c>
      <c r="G22" s="43">
        <f>FC_baseline!G22</f>
        <v>69.796945902492411</v>
      </c>
      <c r="H22" s="43">
        <f>FC_baseline!H22</f>
        <v>65.937738982220907</v>
      </c>
      <c r="I22" s="43">
        <f>FC_baseline!I22</f>
        <v>62.184388336022529</v>
      </c>
      <c r="J22" s="43">
        <f>FC_baseline!J22</f>
        <v>58.622145547311902</v>
      </c>
      <c r="K22" s="43">
        <f>FC_baseline!K22</f>
        <v>55.262397554532591</v>
      </c>
      <c r="N22" s="36" t="s">
        <v>65</v>
      </c>
      <c r="O22" s="43">
        <f>FC_baseline!O22</f>
        <v>9.3282933477082022</v>
      </c>
      <c r="P22" s="43">
        <f>FC_baseline!P22</f>
        <v>9.1690908484614599</v>
      </c>
      <c r="Q22" s="43">
        <f>FC_baseline!Q22</f>
        <v>9.0036491510922154</v>
      </c>
      <c r="R22" s="43">
        <f>FC_baseline!R22</f>
        <v>8.6940745276241369</v>
      </c>
      <c r="S22" s="43">
        <f>FC_baseline!S22</f>
        <v>8.2709380894453552</v>
      </c>
      <c r="T22" s="43">
        <f>FC_baseline!T22</f>
        <v>7.8136220693931824</v>
      </c>
      <c r="U22" s="43">
        <f>FC_baseline!U22</f>
        <v>7.3688500178186729</v>
      </c>
      <c r="V22" s="43">
        <f>FC_baseline!V22</f>
        <v>6.9467242473564648</v>
      </c>
      <c r="W22" s="43">
        <f>FC_baseline!W22</f>
        <v>6.5485941102121155</v>
      </c>
      <c r="Y22" t="s">
        <v>129</v>
      </c>
      <c r="AA22" s="36" t="s">
        <v>65</v>
      </c>
      <c r="AB22" s="43">
        <f>FC_baseline!AB22</f>
        <v>3.3849503287042402</v>
      </c>
      <c r="AC22" s="43">
        <f>FC_baseline!AC22</f>
        <v>3.3271806454332706</v>
      </c>
      <c r="AD22" s="43">
        <f>FC_baseline!AD22</f>
        <v>3.2671469493414778</v>
      </c>
      <c r="AE22" s="43">
        <f>FC_baseline!AE22</f>
        <v>3.154811853905803</v>
      </c>
      <c r="AF22" s="43">
        <f>FC_baseline!AF22</f>
        <v>3.0012686738071737</v>
      </c>
      <c r="AG22" s="43">
        <f>FC_baseline!AG22</f>
        <v>2.8353227762354991</v>
      </c>
      <c r="AH22" s="43">
        <f>FC_baseline!AH22</f>
        <v>2.673928698448969</v>
      </c>
      <c r="AI22" s="43">
        <f>FC_baseline!AI22</f>
        <v>2.520752258534412</v>
      </c>
      <c r="AJ22" s="43">
        <f>FC_baseline!AJ22</f>
        <v>2.3762830948449016</v>
      </c>
    </row>
    <row r="23" spans="2:36" ht="6" customHeight="1">
      <c r="B23" s="36"/>
      <c r="C23" s="14"/>
      <c r="D23" s="14"/>
      <c r="E23" s="14"/>
      <c r="F23" s="14"/>
      <c r="G23" s="14"/>
      <c r="H23" s="14"/>
      <c r="I23" s="14"/>
      <c r="J23" s="14"/>
      <c r="K23" s="14"/>
      <c r="N23" s="36"/>
      <c r="O23" s="14"/>
      <c r="P23" s="14"/>
      <c r="Q23" s="14"/>
      <c r="R23" s="14"/>
      <c r="S23" s="14"/>
      <c r="T23" s="14"/>
      <c r="U23" s="14"/>
      <c r="V23" s="14"/>
      <c r="W23" s="14"/>
      <c r="AA23" s="36"/>
      <c r="AB23" s="14"/>
      <c r="AC23" s="14"/>
      <c r="AD23" s="14"/>
      <c r="AE23" s="14"/>
      <c r="AF23" s="14"/>
      <c r="AG23" s="14"/>
      <c r="AH23" s="14"/>
      <c r="AI23" s="14"/>
      <c r="AJ23" s="14"/>
    </row>
    <row r="24" spans="2:36">
      <c r="B24" s="34" t="s">
        <v>29</v>
      </c>
      <c r="C24" s="42">
        <f>FC_baseline!C24</f>
        <v>265.59319022890622</v>
      </c>
      <c r="D24" s="42">
        <f>FC_baseline!D24</f>
        <v>266.36387962961015</v>
      </c>
      <c r="E24" s="42">
        <f>FC_baseline!E24</f>
        <v>267.03725515952829</v>
      </c>
      <c r="F24" s="42">
        <f>FC_baseline!F24</f>
        <v>267.46409306511129</v>
      </c>
      <c r="G24" s="42">
        <f>FC_baseline!G24</f>
        <v>267.5913904551241</v>
      </c>
      <c r="H24" s="42">
        <f>FC_baseline!H24</f>
        <v>267.62630221441384</v>
      </c>
      <c r="I24" s="42">
        <f>FC_baseline!I24</f>
        <v>267.63650451711322</v>
      </c>
      <c r="J24" s="42">
        <f>FC_baseline!J24</f>
        <v>267.63979768122431</v>
      </c>
      <c r="K24" s="42">
        <f>FC_baseline!K24</f>
        <v>267.64078547635722</v>
      </c>
      <c r="N24" s="34" t="s">
        <v>29</v>
      </c>
      <c r="O24" s="42">
        <f>FC_baseline!O24</f>
        <v>31.472793042125403</v>
      </c>
      <c r="P24" s="42">
        <f>FC_baseline!P24</f>
        <v>31.564119736108822</v>
      </c>
      <c r="Q24" s="42">
        <f>FC_baseline!Q24</f>
        <v>31.64391473640412</v>
      </c>
      <c r="R24" s="42">
        <f>FC_baseline!R24</f>
        <v>31.694495028215702</v>
      </c>
      <c r="S24" s="42">
        <f>FC_baseline!S24</f>
        <v>31.709579768932223</v>
      </c>
      <c r="T24" s="42">
        <f>FC_baseline!T24</f>
        <v>31.713716812408059</v>
      </c>
      <c r="U24" s="42">
        <f>FC_baseline!U24</f>
        <v>31.714925785277938</v>
      </c>
      <c r="V24" s="42">
        <f>FC_baseline!V24</f>
        <v>31.7153160252251</v>
      </c>
      <c r="W24" s="42">
        <f>FC_baseline!W24</f>
        <v>31.715433078948347</v>
      </c>
      <c r="AA24" s="34" t="s">
        <v>29</v>
      </c>
      <c r="AB24" s="42">
        <f>FC_baseline!AB24</f>
        <v>11.420507179842966</v>
      </c>
      <c r="AC24" s="42">
        <f>FC_baseline!AC24</f>
        <v>11.453646824073237</v>
      </c>
      <c r="AD24" s="42">
        <f>FC_baseline!AD24</f>
        <v>11.482601971859717</v>
      </c>
      <c r="AE24" s="42">
        <f>FC_baseline!AE24</f>
        <v>11.500956001799784</v>
      </c>
      <c r="AF24" s="42">
        <f>FC_baseline!AF24</f>
        <v>11.506429789570335</v>
      </c>
      <c r="AG24" s="42">
        <f>FC_baseline!AG24</f>
        <v>11.507930995219796</v>
      </c>
      <c r="AH24" s="42">
        <f>FC_baseline!AH24</f>
        <v>11.508369694235869</v>
      </c>
      <c r="AI24" s="42">
        <f>FC_baseline!AI24</f>
        <v>11.508511300292646</v>
      </c>
      <c r="AJ24" s="42">
        <f>FC_baseline!AJ24</f>
        <v>11.50855377548336</v>
      </c>
    </row>
    <row r="25" spans="2:36">
      <c r="B25" s="36" t="s">
        <v>79</v>
      </c>
      <c r="C25" s="43">
        <f>FC_baseline!C25</f>
        <v>265.59319022890622</v>
      </c>
      <c r="D25" s="43">
        <f>FC_baseline!D25</f>
        <v>266.36387962961015</v>
      </c>
      <c r="E25" s="43">
        <f>FC_baseline!E25</f>
        <v>267.03725515952829</v>
      </c>
      <c r="F25" s="43">
        <f>FC_baseline!F25</f>
        <v>267.46409306511129</v>
      </c>
      <c r="G25" s="43">
        <f>FC_baseline!G25</f>
        <v>267.5913904551241</v>
      </c>
      <c r="H25" s="43">
        <f>FC_baseline!H25</f>
        <v>267.62630221441384</v>
      </c>
      <c r="I25" s="43">
        <f>FC_baseline!I25</f>
        <v>267.63650451711322</v>
      </c>
      <c r="J25" s="43">
        <f>FC_baseline!J25</f>
        <v>267.63979768122431</v>
      </c>
      <c r="K25" s="43">
        <f>FC_baseline!K25</f>
        <v>267.64078547635722</v>
      </c>
      <c r="N25" s="36" t="s">
        <v>79</v>
      </c>
      <c r="O25" s="43">
        <f>FC_baseline!O25</f>
        <v>31.472793042125403</v>
      </c>
      <c r="P25" s="43">
        <f>FC_baseline!P25</f>
        <v>31.564119736108822</v>
      </c>
      <c r="Q25" s="43">
        <f>FC_baseline!Q25</f>
        <v>31.64391473640412</v>
      </c>
      <c r="R25" s="43">
        <f>FC_baseline!R25</f>
        <v>31.694495028215702</v>
      </c>
      <c r="S25" s="43">
        <f>FC_baseline!S25</f>
        <v>31.709579768932223</v>
      </c>
      <c r="T25" s="43">
        <f>FC_baseline!T25</f>
        <v>31.713716812408059</v>
      </c>
      <c r="U25" s="43">
        <f>FC_baseline!U25</f>
        <v>31.714925785277938</v>
      </c>
      <c r="V25" s="43">
        <f>FC_baseline!V25</f>
        <v>31.7153160252251</v>
      </c>
      <c r="W25" s="43">
        <f>FC_baseline!W25</f>
        <v>31.715433078948347</v>
      </c>
      <c r="Y25" t="s">
        <v>129</v>
      </c>
      <c r="AA25" s="36" t="s">
        <v>79</v>
      </c>
      <c r="AB25" s="43">
        <f>FC_baseline!AB25</f>
        <v>11.420507179842966</v>
      </c>
      <c r="AC25" s="43">
        <f>FC_baseline!AC25</f>
        <v>11.453646824073237</v>
      </c>
      <c r="AD25" s="43">
        <f>FC_baseline!AD25</f>
        <v>11.482601971859717</v>
      </c>
      <c r="AE25" s="43">
        <f>FC_baseline!AE25</f>
        <v>11.500956001799784</v>
      </c>
      <c r="AF25" s="43">
        <f>FC_baseline!AF25</f>
        <v>11.506429789570335</v>
      </c>
      <c r="AG25" s="43">
        <f>FC_baseline!AG25</f>
        <v>11.507930995219796</v>
      </c>
      <c r="AH25" s="43">
        <f>FC_baseline!AH25</f>
        <v>11.508369694235869</v>
      </c>
      <c r="AI25" s="43">
        <f>FC_baseline!AI25</f>
        <v>11.508511300292646</v>
      </c>
      <c r="AJ25" s="43">
        <f>FC_baseline!AJ25</f>
        <v>11.50855377548336</v>
      </c>
    </row>
    <row r="26" spans="2:36" ht="6" customHeight="1">
      <c r="B26" s="36"/>
      <c r="C26" s="14"/>
      <c r="D26" s="14"/>
      <c r="E26" s="14"/>
      <c r="F26" s="14"/>
      <c r="G26" s="14"/>
      <c r="H26" s="14"/>
      <c r="I26" s="14"/>
      <c r="J26" s="14"/>
      <c r="K26" s="14"/>
      <c r="N26" s="36"/>
      <c r="O26" s="14"/>
      <c r="P26" s="14"/>
      <c r="Q26" s="14"/>
      <c r="R26" s="14"/>
      <c r="S26" s="14"/>
      <c r="T26" s="14"/>
      <c r="U26" s="14"/>
      <c r="V26" s="14"/>
      <c r="W26" s="14"/>
      <c r="AA26" s="36"/>
      <c r="AB26" s="14"/>
      <c r="AC26" s="14"/>
      <c r="AD26" s="14"/>
      <c r="AE26" s="14"/>
      <c r="AF26" s="14"/>
      <c r="AG26" s="14"/>
      <c r="AH26" s="14"/>
      <c r="AI26" s="14"/>
      <c r="AJ26" s="14"/>
    </row>
    <row r="27" spans="2:36">
      <c r="B27" s="34" t="s">
        <v>90</v>
      </c>
      <c r="C27" s="42">
        <f>FC_baseline!C27</f>
        <v>234.49630300550672</v>
      </c>
      <c r="D27" s="42">
        <f>FC_baseline!D27</f>
        <v>231.02644639471956</v>
      </c>
      <c r="E27" s="42">
        <f>FC_baseline!E27</f>
        <v>225.98934793063151</v>
      </c>
      <c r="F27" s="42">
        <f>FC_baseline!F27</f>
        <v>216.729046244698</v>
      </c>
      <c r="G27" s="42">
        <f>FC_baseline!G27</f>
        <v>207.11419794621389</v>
      </c>
      <c r="H27" s="42">
        <f>FC_baseline!H27</f>
        <v>197.99530925777216</v>
      </c>
      <c r="I27" s="42">
        <f>FC_baseline!I27</f>
        <v>190.22276862378061</v>
      </c>
      <c r="J27" s="42">
        <f>FC_baseline!J27</f>
        <v>184.77803490522999</v>
      </c>
      <c r="K27" s="42">
        <f>FC_baseline!K27</f>
        <v>180.46296601562452</v>
      </c>
      <c r="N27" s="34" t="s">
        <v>90</v>
      </c>
      <c r="O27" s="42">
        <f>FC_baseline!O27</f>
        <v>27.787811906152559</v>
      </c>
      <c r="P27" s="42">
        <f>FC_baseline!P27</f>
        <v>27.37663389777428</v>
      </c>
      <c r="Q27" s="42">
        <f>FC_baseline!Q27</f>
        <v>26.77973772977985</v>
      </c>
      <c r="R27" s="42">
        <f>FC_baseline!R27</f>
        <v>25.682391979996726</v>
      </c>
      <c r="S27" s="42">
        <f>FC_baseline!S27</f>
        <v>24.54303245662636</v>
      </c>
      <c r="T27" s="42">
        <f>FC_baseline!T27</f>
        <v>23.462444147046014</v>
      </c>
      <c r="U27" s="42">
        <f>FC_baseline!U27</f>
        <v>22.541398081918011</v>
      </c>
      <c r="V27" s="42">
        <f>FC_baseline!V27</f>
        <v>21.896197136269762</v>
      </c>
      <c r="W27" s="42">
        <f>FC_baseline!W27</f>
        <v>21.384861472851519</v>
      </c>
      <c r="AA27" s="34" t="s">
        <v>90</v>
      </c>
      <c r="AB27" s="42">
        <f>FC_baseline!AB27</f>
        <v>10.08334102923679</v>
      </c>
      <c r="AC27" s="42">
        <f>FC_baseline!AC27</f>
        <v>9.9341371949729389</v>
      </c>
      <c r="AD27" s="42">
        <f>FC_baseline!AD27</f>
        <v>9.7175419610171545</v>
      </c>
      <c r="AE27" s="42">
        <f>FC_baseline!AE27</f>
        <v>9.3193489885220142</v>
      </c>
      <c r="AF27" s="42">
        <f>FC_baseline!AF27</f>
        <v>8.9059105116871962</v>
      </c>
      <c r="AG27" s="42">
        <f>FC_baseline!AG27</f>
        <v>8.513798298084204</v>
      </c>
      <c r="AH27" s="42">
        <f>FC_baseline!AH27</f>
        <v>8.1795790508225643</v>
      </c>
      <c r="AI27" s="42">
        <f>FC_baseline!AI27</f>
        <v>7.9454555009248882</v>
      </c>
      <c r="AJ27" s="42">
        <f>FC_baseline!AJ27</f>
        <v>7.759907538671853</v>
      </c>
    </row>
    <row r="28" spans="2:36">
      <c r="B28" s="36" t="s">
        <v>66</v>
      </c>
      <c r="C28" s="43">
        <f>FC_baseline!C28</f>
        <v>110.94862077753139</v>
      </c>
      <c r="D28" s="43">
        <f>FC_baseline!D28</f>
        <v>109.5555583173707</v>
      </c>
      <c r="E28" s="43">
        <f>FC_baseline!E28</f>
        <v>107.48115259234964</v>
      </c>
      <c r="F28" s="43">
        <f>FC_baseline!F28</f>
        <v>103.92843842173197</v>
      </c>
      <c r="G28" s="43">
        <f>FC_baseline!G28</f>
        <v>100.24192278327145</v>
      </c>
      <c r="H28" s="43">
        <f>FC_baseline!H28</f>
        <v>96.701337073383428</v>
      </c>
      <c r="I28" s="43">
        <f>FC_baseline!I28</f>
        <v>93.570967958031716</v>
      </c>
      <c r="J28" s="43">
        <f>FC_baseline!J28</f>
        <v>91.171049529220539</v>
      </c>
      <c r="K28" s="43">
        <f>FC_baseline!K28</f>
        <v>89.136382179717472</v>
      </c>
      <c r="N28" s="36" t="s">
        <v>66</v>
      </c>
      <c r="O28" s="43">
        <f>FC_baseline!O28</f>
        <v>13.147411562137476</v>
      </c>
      <c r="P28" s="43">
        <f>FC_baseline!P28</f>
        <v>12.982333660608433</v>
      </c>
      <c r="Q28" s="43">
        <f>FC_baseline!Q28</f>
        <v>12.736516582193438</v>
      </c>
      <c r="R28" s="43">
        <f>FC_baseline!R28</f>
        <v>12.315519952975244</v>
      </c>
      <c r="S28" s="43">
        <f>FC_baseline!S28</f>
        <v>11.878667849817672</v>
      </c>
      <c r="T28" s="43">
        <f>FC_baseline!T28</f>
        <v>11.459108443195941</v>
      </c>
      <c r="U28" s="43">
        <f>FC_baseline!U28</f>
        <v>11.088159703026763</v>
      </c>
      <c r="V28" s="43">
        <f>FC_baseline!V28</f>
        <v>10.803769369212638</v>
      </c>
      <c r="W28" s="43">
        <f>FC_baseline!W28</f>
        <v>10.562661288296527</v>
      </c>
      <c r="Y28" t="s">
        <v>129</v>
      </c>
      <c r="AA28" s="36" t="s">
        <v>66</v>
      </c>
      <c r="AB28" s="43">
        <f>FC_baseline!AB28</f>
        <v>4.7707906934338498</v>
      </c>
      <c r="AC28" s="43">
        <f>FC_baseline!AC28</f>
        <v>4.7108890076469399</v>
      </c>
      <c r="AD28" s="43">
        <f>FC_baseline!AD28</f>
        <v>4.621689561471034</v>
      </c>
      <c r="AE28" s="43">
        <f>FC_baseline!AE28</f>
        <v>4.4689228521344742</v>
      </c>
      <c r="AF28" s="43">
        <f>FC_baseline!AF28</f>
        <v>4.3104026796806725</v>
      </c>
      <c r="AG28" s="43">
        <f>FC_baseline!AG28</f>
        <v>4.1581574941554873</v>
      </c>
      <c r="AH28" s="43">
        <f>FC_baseline!AH28</f>
        <v>4.023551622195364</v>
      </c>
      <c r="AI28" s="43">
        <f>FC_baseline!AI28</f>
        <v>3.9203551297564827</v>
      </c>
      <c r="AJ28" s="43">
        <f>FC_baseline!AJ28</f>
        <v>3.8328644337278517</v>
      </c>
    </row>
    <row r="29" spans="2:36">
      <c r="B29" s="36" t="s">
        <v>68</v>
      </c>
      <c r="C29" s="43">
        <f>FC_baseline!C29</f>
        <v>167.87331394073667</v>
      </c>
      <c r="D29" s="43">
        <f>FC_baseline!D29</f>
        <v>165.80227131124528</v>
      </c>
      <c r="E29" s="43">
        <f>FC_baseline!E29</f>
        <v>162.77997074698368</v>
      </c>
      <c r="F29" s="43">
        <f>FC_baseline!F29</f>
        <v>157.4733031872864</v>
      </c>
      <c r="G29" s="43">
        <f>FC_baseline!G29</f>
        <v>151.90799096361246</v>
      </c>
      <c r="H29" s="43">
        <f>FC_baseline!H29</f>
        <v>146.54752590782124</v>
      </c>
      <c r="I29" s="43">
        <f>FC_baseline!I29</f>
        <v>141.80500068317176</v>
      </c>
      <c r="J29" s="43">
        <f>FC_baseline!J29</f>
        <v>138.16839837627566</v>
      </c>
      <c r="K29" s="43">
        <f>FC_baseline!K29</f>
        <v>135.08498311771851</v>
      </c>
      <c r="N29" s="36" t="s">
        <v>68</v>
      </c>
      <c r="O29" s="43">
        <f>FC_baseline!O29</f>
        <v>19.892987701977301</v>
      </c>
      <c r="P29" s="43">
        <f>FC_baseline!P29</f>
        <v>19.647569150382576</v>
      </c>
      <c r="Q29" s="43">
        <f>FC_baseline!Q29</f>
        <v>19.289426533517574</v>
      </c>
      <c r="R29" s="43">
        <f>FC_baseline!R29</f>
        <v>18.660586427693449</v>
      </c>
      <c r="S29" s="43">
        <f>FC_baseline!S29</f>
        <v>18.001096929188083</v>
      </c>
      <c r="T29" s="43">
        <f>FC_baseline!T29</f>
        <v>17.365881820076826</v>
      </c>
      <c r="U29" s="43">
        <f>FC_baseline!U29</f>
        <v>16.803892580955861</v>
      </c>
      <c r="V29" s="43">
        <f>FC_baseline!V29</f>
        <v>16.372955207588671</v>
      </c>
      <c r="W29" s="43">
        <f>FC_baseline!W29</f>
        <v>16.007570499449653</v>
      </c>
      <c r="Y29" t="s">
        <v>129</v>
      </c>
      <c r="AA29" s="36" t="s">
        <v>68</v>
      </c>
      <c r="AB29" s="43">
        <f>FC_baseline!AB29</f>
        <v>7.2185524994516763</v>
      </c>
      <c r="AC29" s="43">
        <f>FC_baseline!AC29</f>
        <v>7.1294976663835472</v>
      </c>
      <c r="AD29" s="43">
        <f>FC_baseline!AD29</f>
        <v>6.9995387421202979</v>
      </c>
      <c r="AE29" s="43">
        <f>FC_baseline!AE29</f>
        <v>6.7713520370533162</v>
      </c>
      <c r="AF29" s="43">
        <f>FC_baseline!AF29</f>
        <v>6.532043611435336</v>
      </c>
      <c r="AG29" s="43">
        <f>FC_baseline!AG29</f>
        <v>6.3015436140363139</v>
      </c>
      <c r="AH29" s="43">
        <f>FC_baseline!AH29</f>
        <v>6.0976150293763851</v>
      </c>
      <c r="AI29" s="43">
        <f>FC_baseline!AI29</f>
        <v>5.9412411301798524</v>
      </c>
      <c r="AJ29" s="43">
        <f>FC_baseline!AJ29</f>
        <v>5.8086542740618965</v>
      </c>
    </row>
    <row r="30" spans="2:36">
      <c r="B30" s="36" t="s">
        <v>70</v>
      </c>
      <c r="C30" s="43">
        <f>FC_baseline!C30</f>
        <v>183.03777927405517</v>
      </c>
      <c r="D30" s="43">
        <f>FC_baseline!D30</f>
        <v>180.03995303369098</v>
      </c>
      <c r="E30" s="43">
        <f>FC_baseline!E30</f>
        <v>176.31480758401122</v>
      </c>
      <c r="F30" s="43">
        <f>FC_baseline!F30</f>
        <v>169.83495945703069</v>
      </c>
      <c r="G30" s="43">
        <f>FC_baseline!G30</f>
        <v>163.14596746647098</v>
      </c>
      <c r="H30" s="43">
        <f>FC_baseline!H30</f>
        <v>156.75283286586441</v>
      </c>
      <c r="I30" s="43">
        <f>FC_baseline!I30</f>
        <v>151.19118044563444</v>
      </c>
      <c r="J30" s="43">
        <f>FC_baseline!J30</f>
        <v>147.11024952877398</v>
      </c>
      <c r="K30" s="43">
        <f>FC_baseline!K30</f>
        <v>143.75867018625829</v>
      </c>
      <c r="N30" s="36" t="s">
        <v>70</v>
      </c>
      <c r="O30" s="43">
        <f>FC_baseline!O30</f>
        <v>21.68997684397555</v>
      </c>
      <c r="P30" s="43">
        <f>FC_baseline!P30</f>
        <v>21.334734434492393</v>
      </c>
      <c r="Q30" s="43">
        <f>FC_baseline!Q30</f>
        <v>20.893304698705339</v>
      </c>
      <c r="R30" s="43">
        <f>FC_baseline!R30</f>
        <v>20.125442695658148</v>
      </c>
      <c r="S30" s="43">
        <f>FC_baseline!S30</f>
        <v>19.332797144776819</v>
      </c>
      <c r="T30" s="43">
        <f>FC_baseline!T30</f>
        <v>18.575210694604944</v>
      </c>
      <c r="U30" s="43">
        <f>FC_baseline!U30</f>
        <v>17.916154882807692</v>
      </c>
      <c r="V30" s="43">
        <f>FC_baseline!V30</f>
        <v>17.432564569159727</v>
      </c>
      <c r="W30" s="43">
        <f>FC_baseline!W30</f>
        <v>17.035402417071616</v>
      </c>
      <c r="Y30" t="s">
        <v>129</v>
      </c>
      <c r="AA30" s="36" t="s">
        <v>70</v>
      </c>
      <c r="AB30" s="43">
        <f>FC_baseline!AB30</f>
        <v>7.8706245087843723</v>
      </c>
      <c r="AC30" s="43">
        <f>FC_baseline!AC30</f>
        <v>7.741717980448712</v>
      </c>
      <c r="AD30" s="43">
        <f>FC_baseline!AD30</f>
        <v>7.581536726112482</v>
      </c>
      <c r="AE30" s="43">
        <f>FC_baseline!AE30</f>
        <v>7.3029032566523204</v>
      </c>
      <c r="AF30" s="43">
        <f>FC_baseline!AF30</f>
        <v>7.0152766010582521</v>
      </c>
      <c r="AG30" s="43">
        <f>FC_baseline!AG30</f>
        <v>6.7403718132321702</v>
      </c>
      <c r="AH30" s="43">
        <f>FC_baseline!AH30</f>
        <v>6.5012207591622815</v>
      </c>
      <c r="AI30" s="43">
        <f>FC_baseline!AI30</f>
        <v>6.325740729737281</v>
      </c>
      <c r="AJ30" s="43">
        <f>FC_baseline!AJ30</f>
        <v>6.1816228180091066</v>
      </c>
    </row>
    <row r="31" spans="2:36">
      <c r="B31" s="36" t="s">
        <v>72</v>
      </c>
      <c r="C31" s="43">
        <f>FC_baseline!C31</f>
        <v>222.27915870976321</v>
      </c>
      <c r="D31" s="43">
        <f>FC_baseline!D31</f>
        <v>218.34685707930223</v>
      </c>
      <c r="E31" s="43">
        <f>FC_baseline!E31</f>
        <v>213.61385702257894</v>
      </c>
      <c r="F31" s="43">
        <f>FC_baseline!F31</f>
        <v>205.63895028046235</v>
      </c>
      <c r="G31" s="43">
        <f>FC_baseline!G31</f>
        <v>197.50610612681908</v>
      </c>
      <c r="H31" s="43">
        <f>FC_baseline!H31</f>
        <v>189.75763448232425</v>
      </c>
      <c r="I31" s="43">
        <f>FC_baseline!I31</f>
        <v>183.02262723457451</v>
      </c>
      <c r="J31" s="43">
        <f>FC_baseline!J31</f>
        <v>178.08187417937245</v>
      </c>
      <c r="K31" s="43">
        <f>FC_baseline!K31</f>
        <v>174.02453604499649</v>
      </c>
      <c r="N31" s="36" t="s">
        <v>72</v>
      </c>
      <c r="O31" s="43">
        <f>FC_baseline!O31</f>
        <v>26.340080307106952</v>
      </c>
      <c r="P31" s="43">
        <f>FC_baseline!P31</f>
        <v>25.874102563897328</v>
      </c>
      <c r="Q31" s="43">
        <f>FC_baseline!Q31</f>
        <v>25.313242057175618</v>
      </c>
      <c r="R31" s="43">
        <f>FC_baseline!R31</f>
        <v>24.368215608234802</v>
      </c>
      <c r="S31" s="43">
        <f>FC_baseline!S31</f>
        <v>23.404473576028071</v>
      </c>
      <c r="T31" s="43">
        <f>FC_baseline!T31</f>
        <v>22.486279686155434</v>
      </c>
      <c r="U31" s="43">
        <f>FC_baseline!U31</f>
        <v>21.688181327297091</v>
      </c>
      <c r="V31" s="43">
        <f>FC_baseline!V31</f>
        <v>21.102702090255644</v>
      </c>
      <c r="W31" s="43">
        <f>FC_baseline!W31</f>
        <v>20.621907521332094</v>
      </c>
      <c r="Y31" t="s">
        <v>129</v>
      </c>
      <c r="AA31" s="36" t="s">
        <v>72</v>
      </c>
      <c r="AB31" s="43">
        <f>FC_baseline!AB31</f>
        <v>9.5580038245198171</v>
      </c>
      <c r="AC31" s="43">
        <f>FC_baseline!AC31</f>
        <v>9.3889148544099967</v>
      </c>
      <c r="AD31" s="43">
        <f>FC_baseline!AD31</f>
        <v>9.1853958519708936</v>
      </c>
      <c r="AE31" s="43">
        <f>FC_baseline!AE31</f>
        <v>8.8424748620598823</v>
      </c>
      <c r="AF31" s="43">
        <f>FC_baseline!AF31</f>
        <v>8.4927625634532191</v>
      </c>
      <c r="AG31" s="43">
        <f>FC_baseline!AG31</f>
        <v>8.1595782827399432</v>
      </c>
      <c r="AH31" s="43">
        <f>FC_baseline!AH31</f>
        <v>7.8699729710867041</v>
      </c>
      <c r="AI31" s="43">
        <f>FC_baseline!AI31</f>
        <v>7.6575205897130143</v>
      </c>
      <c r="AJ31" s="43">
        <f>FC_baseline!AJ31</f>
        <v>7.4830550499348485</v>
      </c>
    </row>
    <row r="32" spans="2:36">
      <c r="B32" s="36" t="s">
        <v>74</v>
      </c>
      <c r="C32" s="43">
        <f>FC_baseline!C32</f>
        <v>282.25487110797127</v>
      </c>
      <c r="D32" s="43">
        <f>FC_baseline!D32</f>
        <v>278.52110473388427</v>
      </c>
      <c r="E32" s="43">
        <f>FC_baseline!E32</f>
        <v>272.989713855368</v>
      </c>
      <c r="F32" s="43">
        <f>FC_baseline!F32</f>
        <v>263.06148507211373</v>
      </c>
      <c r="G32" s="43">
        <f>FC_baseline!G32</f>
        <v>252.71470527719003</v>
      </c>
      <c r="H32" s="43">
        <f>FC_baseline!H32</f>
        <v>242.81593882339575</v>
      </c>
      <c r="I32" s="43">
        <f>FC_baseline!I32</f>
        <v>234.2018541778958</v>
      </c>
      <c r="J32" s="43">
        <f>FC_baseline!J32</f>
        <v>227.88020620232552</v>
      </c>
      <c r="K32" s="43">
        <f>FC_baseline!K32</f>
        <v>222.68838032094106</v>
      </c>
      <c r="N32" s="36" t="s">
        <v>74</v>
      </c>
      <c r="O32" s="43">
        <f>FC_baseline!O32</f>
        <v>33.447202226294607</v>
      </c>
      <c r="P32" s="43">
        <f>FC_baseline!P32</f>
        <v>33.004750910965299</v>
      </c>
      <c r="Q32" s="43">
        <f>FC_baseline!Q32</f>
        <v>32.34928109186113</v>
      </c>
      <c r="R32" s="43">
        <f>FC_baseline!R32</f>
        <v>31.172785981045493</v>
      </c>
      <c r="S32" s="43">
        <f>FC_baseline!S32</f>
        <v>29.946692575347033</v>
      </c>
      <c r="T32" s="43">
        <f>FC_baseline!T32</f>
        <v>28.773688750572411</v>
      </c>
      <c r="U32" s="43">
        <f>FC_baseline!U32</f>
        <v>27.752919720080666</v>
      </c>
      <c r="V32" s="43">
        <f>FC_baseline!V32</f>
        <v>27.003804434975585</v>
      </c>
      <c r="W32" s="43">
        <f>FC_baseline!W32</f>
        <v>26.38857306803153</v>
      </c>
      <c r="Y32" t="s">
        <v>129</v>
      </c>
      <c r="AA32" s="36" t="s">
        <v>74</v>
      </c>
      <c r="AB32" s="43">
        <f>FC_baseline!AB32</f>
        <v>12.136959457642764</v>
      </c>
      <c r="AC32" s="43">
        <f>FC_baseline!AC32</f>
        <v>11.976407503557024</v>
      </c>
      <c r="AD32" s="43">
        <f>FC_baseline!AD32</f>
        <v>11.738557695780825</v>
      </c>
      <c r="AE32" s="43">
        <f>FC_baseline!AE32</f>
        <v>11.311643858100892</v>
      </c>
      <c r="AF32" s="43">
        <f>FC_baseline!AF32</f>
        <v>10.866732326919172</v>
      </c>
      <c r="AG32" s="43">
        <f>FC_baseline!AG32</f>
        <v>10.441085369406018</v>
      </c>
      <c r="AH32" s="43">
        <f>FC_baseline!AH32</f>
        <v>10.07067972964952</v>
      </c>
      <c r="AI32" s="43">
        <f>FC_baseline!AI32</f>
        <v>9.7988488666999967</v>
      </c>
      <c r="AJ32" s="43">
        <f>FC_baseline!AJ32</f>
        <v>9.5756003538004659</v>
      </c>
    </row>
    <row r="33" spans="2:36">
      <c r="B33" s="36" t="s">
        <v>76</v>
      </c>
      <c r="C33" s="43">
        <f>FC_baseline!C33</f>
        <v>280.98538845699119</v>
      </c>
      <c r="D33" s="43">
        <f>FC_baseline!D33</f>
        <v>276.64519430588774</v>
      </c>
      <c r="E33" s="43">
        <f>FC_baseline!E33</f>
        <v>269.36448823675778</v>
      </c>
      <c r="F33" s="43">
        <f>FC_baseline!F33</f>
        <v>255.31489741205212</v>
      </c>
      <c r="G33" s="43">
        <f>FC_baseline!G33</f>
        <v>240.4664837984451</v>
      </c>
      <c r="H33" s="43">
        <f>FC_baseline!H33</f>
        <v>226.41588758224071</v>
      </c>
      <c r="I33" s="43">
        <f>FC_baseline!I33</f>
        <v>214.86731894215629</v>
      </c>
      <c r="J33" s="43">
        <f>FC_baseline!J33</f>
        <v>207.59928792724989</v>
      </c>
      <c r="K33" s="43">
        <f>FC_baseline!K33</f>
        <v>202.37024566005468</v>
      </c>
      <c r="N33" s="36" t="s">
        <v>76</v>
      </c>
      <c r="O33" s="43">
        <f>FC_baseline!O33</f>
        <v>33.296768532153472</v>
      </c>
      <c r="P33" s="43">
        <f>FC_baseline!P33</f>
        <v>32.78245552524772</v>
      </c>
      <c r="Q33" s="43">
        <f>FC_baseline!Q33</f>
        <v>31.919691856055817</v>
      </c>
      <c r="R33" s="43">
        <f>FC_baseline!R33</f>
        <v>30.25481534332819</v>
      </c>
      <c r="S33" s="43">
        <f>FC_baseline!S33</f>
        <v>28.49527833011576</v>
      </c>
      <c r="T33" s="43">
        <f>FC_baseline!T33</f>
        <v>26.830282678495536</v>
      </c>
      <c r="U33" s="43">
        <f>FC_baseline!U33</f>
        <v>25.461777294645533</v>
      </c>
      <c r="V33" s="43">
        <f>FC_baseline!V33</f>
        <v>24.600515619379124</v>
      </c>
      <c r="W33" s="43">
        <f>FC_baseline!W33</f>
        <v>23.980874110716492</v>
      </c>
      <c r="Y33" t="s">
        <v>129</v>
      </c>
      <c r="AA33" s="36" t="s">
        <v>76</v>
      </c>
      <c r="AB33" s="43">
        <f>FC_baseline!AB33</f>
        <v>12.082371703650621</v>
      </c>
      <c r="AC33" s="43">
        <f>FC_baseline!AC33</f>
        <v>11.895743355153172</v>
      </c>
      <c r="AD33" s="43">
        <f>FC_baseline!AD33</f>
        <v>11.582672994180585</v>
      </c>
      <c r="AE33" s="43">
        <f>FC_baseline!AE33</f>
        <v>10.978540588718241</v>
      </c>
      <c r="AF33" s="43">
        <f>FC_baseline!AF33</f>
        <v>10.34005880333314</v>
      </c>
      <c r="AG33" s="43">
        <f>FC_baseline!AG33</f>
        <v>9.7358831660363503</v>
      </c>
      <c r="AH33" s="43">
        <f>FC_baseline!AH33</f>
        <v>9.2392947145127202</v>
      </c>
      <c r="AI33" s="43">
        <f>FC_baseline!AI33</f>
        <v>8.926769380871745</v>
      </c>
      <c r="AJ33" s="43">
        <f>FC_baseline!AJ33</f>
        <v>8.7019205633823518</v>
      </c>
    </row>
    <row r="34" spans="2:36">
      <c r="B34" s="36" t="s">
        <v>77</v>
      </c>
      <c r="C34" s="43">
        <f>FC_baseline!C34</f>
        <v>298.13224893218552</v>
      </c>
      <c r="D34" s="43">
        <f>FC_baseline!D34</f>
        <v>293.65143834354808</v>
      </c>
      <c r="E34" s="43">
        <f>FC_baseline!E34</f>
        <v>285.97519641195953</v>
      </c>
      <c r="F34" s="43">
        <f>FC_baseline!F34</f>
        <v>271.08661367301926</v>
      </c>
      <c r="G34" s="43">
        <f>FC_baseline!G34</f>
        <v>255.32724451418056</v>
      </c>
      <c r="H34" s="43">
        <f>FC_baseline!H34</f>
        <v>240.4100214211085</v>
      </c>
      <c r="I34" s="43">
        <f>FC_baseline!I34</f>
        <v>228.14811578148181</v>
      </c>
      <c r="J34" s="43">
        <f>FC_baseline!J34</f>
        <v>220.43093502939368</v>
      </c>
      <c r="K34" s="43">
        <f>FC_baseline!K34</f>
        <v>214.87871117713522</v>
      </c>
      <c r="N34" s="36" t="s">
        <v>77</v>
      </c>
      <c r="O34" s="43">
        <f>FC_baseline!O34</f>
        <v>35.328671498464004</v>
      </c>
      <c r="P34" s="43">
        <f>FC_baseline!P34</f>
        <v>34.797695443710467</v>
      </c>
      <c r="Q34" s="43">
        <f>FC_baseline!Q34</f>
        <v>33.88806077481722</v>
      </c>
      <c r="R34" s="43">
        <f>FC_baseline!R34</f>
        <v>32.123763720252803</v>
      </c>
      <c r="S34" s="43">
        <f>FC_baseline!S34</f>
        <v>30.256278474930408</v>
      </c>
      <c r="T34" s="43">
        <f>FC_baseline!T34</f>
        <v>28.488587538401372</v>
      </c>
      <c r="U34" s="43">
        <f>FC_baseline!U34</f>
        <v>27.035551720105609</v>
      </c>
      <c r="V34" s="43">
        <f>FC_baseline!V34</f>
        <v>26.12106580098316</v>
      </c>
      <c r="W34" s="43">
        <f>FC_baseline!W34</f>
        <v>25.463127274490539</v>
      </c>
      <c r="Y34" t="s">
        <v>129</v>
      </c>
      <c r="AA34" s="36" t="s">
        <v>77</v>
      </c>
      <c r="AB34" s="43">
        <f>FC_baseline!AB34</f>
        <v>12.819686704083978</v>
      </c>
      <c r="AC34" s="43">
        <f>FC_baseline!AC34</f>
        <v>12.627011848772566</v>
      </c>
      <c r="AD34" s="43">
        <f>FC_baseline!AD34</f>
        <v>12.296933445714259</v>
      </c>
      <c r="AE34" s="43">
        <f>FC_baseline!AE34</f>
        <v>11.656724387939828</v>
      </c>
      <c r="AF34" s="43">
        <f>FC_baseline!AF34</f>
        <v>10.979071514109764</v>
      </c>
      <c r="AG34" s="43">
        <f>FC_baseline!AG34</f>
        <v>10.337630921107666</v>
      </c>
      <c r="AH34" s="43">
        <f>FC_baseline!AH34</f>
        <v>9.8103689786037176</v>
      </c>
      <c r="AI34" s="43">
        <f>FC_baseline!AI34</f>
        <v>9.4785302062639278</v>
      </c>
      <c r="AJ34" s="43">
        <f>FC_baseline!AJ34</f>
        <v>9.2397845806168153</v>
      </c>
    </row>
    <row r="35" spans="2:36">
      <c r="B35" s="36" t="s">
        <v>78</v>
      </c>
      <c r="C35" s="43">
        <f>FC_baseline!C35</f>
        <v>346.33884306801804</v>
      </c>
      <c r="D35" s="43">
        <f>FC_baseline!D35</f>
        <v>341.43945892998892</v>
      </c>
      <c r="E35" s="43">
        <f>FC_baseline!E35</f>
        <v>332.46042929341911</v>
      </c>
      <c r="F35" s="43">
        <f>FC_baseline!F35</f>
        <v>315.08884095969984</v>
      </c>
      <c r="G35" s="43">
        <f>FC_baseline!G35</f>
        <v>296.74374481299992</v>
      </c>
      <c r="H35" s="43">
        <f>FC_baseline!H35</f>
        <v>279.39938342243835</v>
      </c>
      <c r="I35" s="43">
        <f>FC_baseline!I35</f>
        <v>265.14640494118942</v>
      </c>
      <c r="J35" s="43">
        <f>FC_baseline!J35</f>
        <v>256.17675517384669</v>
      </c>
      <c r="K35" s="43">
        <f>FC_baseline!K35</f>
        <v>249.7238597598361</v>
      </c>
      <c r="N35" s="36" t="s">
        <v>78</v>
      </c>
      <c r="O35" s="43">
        <f>FC_baseline!O35</f>
        <v>41.04115290356016</v>
      </c>
      <c r="P35" s="43">
        <f>FC_baseline!P35</f>
        <v>40.460575883203703</v>
      </c>
      <c r="Q35" s="43">
        <f>FC_baseline!Q35</f>
        <v>39.396560871270189</v>
      </c>
      <c r="R35" s="43">
        <f>FC_baseline!R35</f>
        <v>37.338027653724453</v>
      </c>
      <c r="S35" s="43">
        <f>FC_baseline!S35</f>
        <v>35.164133760340512</v>
      </c>
      <c r="T35" s="43">
        <f>FC_baseline!T35</f>
        <v>33.108826935558959</v>
      </c>
      <c r="U35" s="43">
        <f>FC_baseline!U35</f>
        <v>31.419848985530962</v>
      </c>
      <c r="V35" s="43">
        <f>FC_baseline!V35</f>
        <v>30.356945488100852</v>
      </c>
      <c r="W35" s="43">
        <f>FC_baseline!W35</f>
        <v>29.592277381540594</v>
      </c>
      <c r="Y35" t="s">
        <v>129</v>
      </c>
      <c r="AA35" s="36" t="s">
        <v>78</v>
      </c>
      <c r="AB35" s="43">
        <f>FC_baseline!AB35</f>
        <v>14.892570251924775</v>
      </c>
      <c r="AC35" s="43">
        <f>FC_baseline!AC35</f>
        <v>14.681896733989522</v>
      </c>
      <c r="AD35" s="43">
        <f>FC_baseline!AD35</f>
        <v>14.295798459617023</v>
      </c>
      <c r="AE35" s="43">
        <f>FC_baseline!AE35</f>
        <v>13.548820161267093</v>
      </c>
      <c r="AF35" s="43">
        <f>FC_baseline!AF35</f>
        <v>12.759981026958997</v>
      </c>
      <c r="AG35" s="43">
        <f>FC_baseline!AG35</f>
        <v>12.01417348716485</v>
      </c>
      <c r="AH35" s="43">
        <f>FC_baseline!AH35</f>
        <v>11.401295412471145</v>
      </c>
      <c r="AI35" s="43">
        <f>FC_baseline!AI35</f>
        <v>11.015600472475407</v>
      </c>
      <c r="AJ35" s="43">
        <f>FC_baseline!AJ35</f>
        <v>10.738125969672952</v>
      </c>
    </row>
    <row r="36" spans="2:36" ht="6" customHeight="1">
      <c r="B36" s="36"/>
      <c r="C36" s="14"/>
      <c r="D36" s="14"/>
      <c r="E36" s="14"/>
      <c r="F36" s="14"/>
      <c r="G36" s="14"/>
      <c r="H36" s="14"/>
      <c r="I36" s="14"/>
      <c r="J36" s="14"/>
      <c r="K36" s="14"/>
      <c r="N36" s="36"/>
      <c r="O36" s="14"/>
      <c r="P36" s="14"/>
      <c r="Q36" s="14"/>
      <c r="R36" s="14"/>
      <c r="S36" s="14"/>
      <c r="T36" s="14"/>
      <c r="U36" s="14"/>
      <c r="V36" s="14"/>
      <c r="W36" s="14"/>
      <c r="AA36" s="36"/>
      <c r="AB36" s="14"/>
      <c r="AC36" s="14"/>
      <c r="AD36" s="14"/>
      <c r="AE36" s="14"/>
      <c r="AF36" s="14"/>
      <c r="AG36" s="14"/>
      <c r="AH36" s="14"/>
      <c r="AI36" s="14"/>
      <c r="AJ36" s="14"/>
    </row>
    <row r="37" spans="2:36">
      <c r="B37" s="34" t="s">
        <v>91</v>
      </c>
      <c r="C37" s="42">
        <f>FC_baseline!C37</f>
        <v>32.315406914526164</v>
      </c>
      <c r="D37" s="42">
        <f>FC_baseline!D37</f>
        <v>32.252054395889019</v>
      </c>
      <c r="E37" s="42">
        <f>FC_baseline!E37</f>
        <v>31.973945130145001</v>
      </c>
      <c r="F37" s="42">
        <f>FC_baseline!F37</f>
        <v>31.302469305453108</v>
      </c>
      <c r="G37" s="42">
        <f>FC_baseline!G37</f>
        <v>30.86367031400837</v>
      </c>
      <c r="H37" s="42">
        <f>FC_baseline!H37</f>
        <v>30.654918401601019</v>
      </c>
      <c r="I37" s="42">
        <f>FC_baseline!I37</f>
        <v>30.566578383463373</v>
      </c>
      <c r="J37" s="42">
        <f>FC_baseline!J37</f>
        <v>30.527834324870863</v>
      </c>
      <c r="K37" s="42">
        <f>FC_baseline!K37</f>
        <v>30.509385338788199</v>
      </c>
      <c r="N37" s="34" t="s">
        <v>91</v>
      </c>
      <c r="O37" s="42">
        <f>FC_baseline!O37</f>
        <v>4.3625799334610313</v>
      </c>
      <c r="P37" s="42">
        <f>FC_baseline!P37</f>
        <v>4.3540273434450159</v>
      </c>
      <c r="Q37" s="42">
        <f>FC_baseline!Q37</f>
        <v>4.3164825925695736</v>
      </c>
      <c r="R37" s="42">
        <f>FC_baseline!R37</f>
        <v>4.2258333562361683</v>
      </c>
      <c r="S37" s="42">
        <f>FC_baseline!S37</f>
        <v>4.1665954923911279</v>
      </c>
      <c r="T37" s="42">
        <f>FC_baseline!T37</f>
        <v>4.138413984216136</v>
      </c>
      <c r="U37" s="42">
        <f>FC_baseline!U37</f>
        <v>4.1264880817675538</v>
      </c>
      <c r="V37" s="42">
        <f>FC_baseline!V37</f>
        <v>4.1212576338575646</v>
      </c>
      <c r="W37" s="42">
        <f>FC_baseline!W37</f>
        <v>4.1187670207364055</v>
      </c>
      <c r="AA37" s="34" t="s">
        <v>91</v>
      </c>
      <c r="AB37" s="42">
        <f>FC_baseline!AB37</f>
        <v>1.4315725263135093</v>
      </c>
      <c r="AC37" s="42">
        <f>FC_baseline!AC37</f>
        <v>1.4287660097378836</v>
      </c>
      <c r="AD37" s="42">
        <f>FC_baseline!AD37</f>
        <v>1.4164457692654235</v>
      </c>
      <c r="AE37" s="42">
        <f>FC_baseline!AE37</f>
        <v>1.386699390231573</v>
      </c>
      <c r="AF37" s="42">
        <f>FC_baseline!AF37</f>
        <v>1.3672605949105705</v>
      </c>
      <c r="AG37" s="42">
        <f>FC_baseline!AG37</f>
        <v>1.3580128851909252</v>
      </c>
      <c r="AH37" s="42">
        <f>FC_baseline!AH37</f>
        <v>1.3540994223874274</v>
      </c>
      <c r="AI37" s="42">
        <f>FC_baseline!AI37</f>
        <v>1.352383060591779</v>
      </c>
      <c r="AJ37" s="42">
        <f>FC_baseline!AJ37</f>
        <v>1.3515657705083173</v>
      </c>
    </row>
    <row r="38" spans="2:36">
      <c r="B38" s="36" t="s">
        <v>18</v>
      </c>
      <c r="C38" s="43">
        <f>FC_baseline!C38</f>
        <v>21.111302713648815</v>
      </c>
      <c r="D38" s="43">
        <f>FC_baseline!D38</f>
        <v>21.165352874251997</v>
      </c>
      <c r="E38" s="43">
        <f>FC_baseline!E38</f>
        <v>20.799021791831901</v>
      </c>
      <c r="F38" s="43">
        <f>FC_baseline!F38</f>
        <v>19.73230873754672</v>
      </c>
      <c r="G38" s="43">
        <f>FC_baseline!G38</f>
        <v>19.018199082473576</v>
      </c>
      <c r="H38" s="43">
        <f>FC_baseline!H38</f>
        <v>18.68554631448605</v>
      </c>
      <c r="I38" s="43">
        <f>FC_baseline!I38</f>
        <v>18.543945008573537</v>
      </c>
      <c r="J38" s="43">
        <f>FC_baseline!J38</f>
        <v>18.481777921992951</v>
      </c>
      <c r="K38" s="43">
        <f>FC_baseline!K38</f>
        <v>18.452661383357274</v>
      </c>
      <c r="N38" s="36" t="s">
        <v>18</v>
      </c>
      <c r="O38" s="43">
        <f>FC_baseline!O38</f>
        <v>2.8500258663425893</v>
      </c>
      <c r="P38" s="43">
        <f>FC_baseline!P38</f>
        <v>2.8573226380240189</v>
      </c>
      <c r="Q38" s="43">
        <f>FC_baseline!Q38</f>
        <v>2.8078679418973054</v>
      </c>
      <c r="R38" s="43">
        <f>FC_baseline!R38</f>
        <v>2.6638616795688059</v>
      </c>
      <c r="S38" s="43">
        <f>FC_baseline!S38</f>
        <v>2.5674568761339316</v>
      </c>
      <c r="T38" s="43">
        <f>FC_baseline!T38</f>
        <v>2.5225487524556156</v>
      </c>
      <c r="U38" s="43">
        <f>FC_baseline!U38</f>
        <v>2.5034325761574263</v>
      </c>
      <c r="V38" s="43">
        <f>FC_baseline!V38</f>
        <v>2.4950400194690476</v>
      </c>
      <c r="W38" s="43">
        <f>FC_baseline!W38</f>
        <v>2.4911092867532312</v>
      </c>
      <c r="Y38" t="s">
        <v>128</v>
      </c>
      <c r="AA38" s="36" t="s">
        <v>18</v>
      </c>
      <c r="AB38" s="43">
        <f>FC_baseline!AB38</f>
        <v>0.93523071021464244</v>
      </c>
      <c r="AC38" s="43">
        <f>FC_baseline!AC38</f>
        <v>0.93762513232936351</v>
      </c>
      <c r="AD38" s="43">
        <f>FC_baseline!AD38</f>
        <v>0.92139666537815312</v>
      </c>
      <c r="AE38" s="43">
        <f>FC_baseline!AE38</f>
        <v>0.87414127707331957</v>
      </c>
      <c r="AF38" s="43">
        <f>FC_baseline!AF38</f>
        <v>0.84250621935357939</v>
      </c>
      <c r="AG38" s="43">
        <f>FC_baseline!AG38</f>
        <v>0.82776970173173192</v>
      </c>
      <c r="AH38" s="43">
        <f>FC_baseline!AH38</f>
        <v>0.82149676387980763</v>
      </c>
      <c r="AI38" s="43">
        <f>FC_baseline!AI38</f>
        <v>0.81874276194428774</v>
      </c>
      <c r="AJ38" s="43">
        <f>FC_baseline!AJ38</f>
        <v>0.81745289928272724</v>
      </c>
    </row>
    <row r="39" spans="2:36">
      <c r="B39" s="36" t="s">
        <v>19</v>
      </c>
      <c r="C39" s="43">
        <f>FC_baseline!C39</f>
        <v>23.877397912788581</v>
      </c>
      <c r="D39" s="43">
        <f>FC_baseline!D39</f>
        <v>23.743962319842915</v>
      </c>
      <c r="E39" s="43">
        <f>FC_baseline!E39</f>
        <v>23.468129693330617</v>
      </c>
      <c r="F39" s="43">
        <f>FC_baseline!F39</f>
        <v>22.77074189833569</v>
      </c>
      <c r="G39" s="43">
        <f>FC_baseline!G39</f>
        <v>22.316801588820564</v>
      </c>
      <c r="H39" s="43">
        <f>FC_baseline!H39</f>
        <v>22.106057087052776</v>
      </c>
      <c r="I39" s="43">
        <f>FC_baseline!I39</f>
        <v>22.016453687653588</v>
      </c>
      <c r="J39" s="43">
        <f>FC_baseline!J39</f>
        <v>21.977044095234731</v>
      </c>
      <c r="K39" s="43">
        <f>FC_baseline!K39</f>
        <v>21.958631010539243</v>
      </c>
      <c r="N39" s="36" t="s">
        <v>19</v>
      </c>
      <c r="O39" s="43">
        <f>FC_baseline!O39</f>
        <v>3.2234487182264573</v>
      </c>
      <c r="P39" s="43">
        <f>FC_baseline!P39</f>
        <v>3.2054349131787916</v>
      </c>
      <c r="Q39" s="43">
        <f>FC_baseline!Q39</f>
        <v>3.1681975085996323</v>
      </c>
      <c r="R39" s="43">
        <f>FC_baseline!R39</f>
        <v>3.0740501562753169</v>
      </c>
      <c r="S39" s="43">
        <f>FC_baseline!S39</f>
        <v>3.0127682144907748</v>
      </c>
      <c r="T39" s="43">
        <f>FC_baseline!T39</f>
        <v>2.9843177067521238</v>
      </c>
      <c r="U39" s="43">
        <f>FC_baseline!U39</f>
        <v>2.9722212478332333</v>
      </c>
      <c r="V39" s="43">
        <f>FC_baseline!V39</f>
        <v>2.9669009528566872</v>
      </c>
      <c r="W39" s="43">
        <f>FC_baseline!W39</f>
        <v>2.9644151864227966</v>
      </c>
      <c r="Y39" t="s">
        <v>128</v>
      </c>
      <c r="AA39" s="36" t="s">
        <v>19</v>
      </c>
      <c r="AB39" s="43">
        <f>FC_baseline!AB39</f>
        <v>1.0577687275365342</v>
      </c>
      <c r="AC39" s="43">
        <f>FC_baseline!AC39</f>
        <v>1.051857530769041</v>
      </c>
      <c r="AD39" s="43">
        <f>FC_baseline!AD39</f>
        <v>1.0396381454145462</v>
      </c>
      <c r="AE39" s="43">
        <f>FC_baseline!AE39</f>
        <v>1.0087438660962711</v>
      </c>
      <c r="AF39" s="43">
        <f>FC_baseline!AF39</f>
        <v>0.9886343103847508</v>
      </c>
      <c r="AG39" s="43">
        <f>FC_baseline!AG39</f>
        <v>0.97929832895643798</v>
      </c>
      <c r="AH39" s="43">
        <f>FC_baseline!AH39</f>
        <v>0.97532889836305392</v>
      </c>
      <c r="AI39" s="43">
        <f>FC_baseline!AI39</f>
        <v>0.9735830534188985</v>
      </c>
      <c r="AJ39" s="43">
        <f>FC_baseline!AJ39</f>
        <v>0.97276735376688839</v>
      </c>
    </row>
    <row r="40" spans="2:36">
      <c r="B40" s="36" t="s">
        <v>20</v>
      </c>
      <c r="C40" s="43">
        <f>FC_baseline!C40</f>
        <v>35.544732894897351</v>
      </c>
      <c r="D40" s="43">
        <f>FC_baseline!D40</f>
        <v>35.53126718342709</v>
      </c>
      <c r="E40" s="43">
        <f>FC_baseline!E40</f>
        <v>35.226341890637968</v>
      </c>
      <c r="F40" s="43">
        <f>FC_baseline!F40</f>
        <v>34.458060357299559</v>
      </c>
      <c r="G40" s="43">
        <f>FC_baseline!G40</f>
        <v>33.945597726668687</v>
      </c>
      <c r="H40" s="43">
        <f>FC_baseline!H40</f>
        <v>33.698758741078457</v>
      </c>
      <c r="I40" s="43">
        <f>FC_baseline!I40</f>
        <v>33.593568002791287</v>
      </c>
      <c r="J40" s="43">
        <f>FC_baseline!J40</f>
        <v>33.547225833345472</v>
      </c>
      <c r="K40" s="43">
        <f>FC_baseline!K40</f>
        <v>33.525058152572385</v>
      </c>
      <c r="N40" s="36" t="s">
        <v>20</v>
      </c>
      <c r="O40" s="43">
        <f>FC_baseline!O40</f>
        <v>4.7985389408111407</v>
      </c>
      <c r="P40" s="43">
        <f>FC_baseline!P40</f>
        <v>4.7967210697626559</v>
      </c>
      <c r="Q40" s="43">
        <f>FC_baseline!Q40</f>
        <v>4.7555561552361238</v>
      </c>
      <c r="R40" s="43">
        <f>FC_baseline!R40</f>
        <v>4.6518381482354387</v>
      </c>
      <c r="S40" s="43">
        <f>FC_baseline!S40</f>
        <v>4.5826556931002704</v>
      </c>
      <c r="T40" s="43">
        <f>FC_baseline!T40</f>
        <v>4.54933243004559</v>
      </c>
      <c r="U40" s="43">
        <f>FC_baseline!U40</f>
        <v>4.5351316803768214</v>
      </c>
      <c r="V40" s="43">
        <f>FC_baseline!V40</f>
        <v>4.5288754875016366</v>
      </c>
      <c r="W40" s="43">
        <f>FC_baseline!W40</f>
        <v>4.5258828505972692</v>
      </c>
      <c r="Y40" t="s">
        <v>128</v>
      </c>
      <c r="AA40" s="36" t="s">
        <v>20</v>
      </c>
      <c r="AB40" s="43">
        <f>FC_baseline!AB40</f>
        <v>1.5746316672439526</v>
      </c>
      <c r="AC40" s="43">
        <f>FC_baseline!AC40</f>
        <v>1.57403513622582</v>
      </c>
      <c r="AD40" s="43">
        <f>FC_baseline!AD40</f>
        <v>1.560526945755262</v>
      </c>
      <c r="AE40" s="43">
        <f>FC_baseline!AE40</f>
        <v>1.5264920738283703</v>
      </c>
      <c r="AF40" s="43">
        <f>FC_baseline!AF40</f>
        <v>1.5037899792914227</v>
      </c>
      <c r="AG40" s="43">
        <f>FC_baseline!AG40</f>
        <v>1.4928550122297757</v>
      </c>
      <c r="AH40" s="43">
        <f>FC_baseline!AH40</f>
        <v>1.4881950625236537</v>
      </c>
      <c r="AI40" s="43">
        <f>FC_baseline!AI40</f>
        <v>1.4861421044172043</v>
      </c>
      <c r="AJ40" s="43">
        <f>FC_baseline!AJ40</f>
        <v>1.4851600761589565</v>
      </c>
    </row>
    <row r="41" spans="2:36" ht="6.75" customHeight="1">
      <c r="B41" s="36"/>
      <c r="C41" s="48"/>
      <c r="D41" s="49"/>
      <c r="E41" s="49"/>
      <c r="F41" s="49"/>
      <c r="G41" s="49"/>
      <c r="H41" s="49"/>
      <c r="I41" s="49"/>
      <c r="J41" s="49"/>
      <c r="K41" s="50"/>
    </row>
    <row r="42" spans="2:36">
      <c r="B42" s="36"/>
      <c r="C42" s="67" t="s">
        <v>131</v>
      </c>
      <c r="D42" s="68"/>
      <c r="E42" s="68"/>
      <c r="F42" s="68"/>
      <c r="G42" s="68"/>
      <c r="H42" s="68"/>
      <c r="I42" s="68"/>
      <c r="J42" s="68"/>
      <c r="K42" s="69"/>
    </row>
    <row r="43" spans="2:36">
      <c r="B43" s="34" t="s">
        <v>107</v>
      </c>
      <c r="C43" s="45" t="s">
        <v>97</v>
      </c>
      <c r="D43" s="45" t="s">
        <v>97</v>
      </c>
      <c r="E43" s="45" t="s">
        <v>97</v>
      </c>
      <c r="F43" s="45" t="s">
        <v>97</v>
      </c>
      <c r="G43" s="45" t="s">
        <v>97</v>
      </c>
      <c r="H43" s="45" t="s">
        <v>97</v>
      </c>
      <c r="I43" s="45" t="s">
        <v>97</v>
      </c>
      <c r="J43" s="45" t="s">
        <v>97</v>
      </c>
      <c r="K43" s="45" t="s">
        <v>97</v>
      </c>
    </row>
    <row r="44" spans="2:36">
      <c r="B44" s="41" t="s">
        <v>132</v>
      </c>
      <c r="C44" s="53">
        <v>8.1554808413461757E-2</v>
      </c>
      <c r="D44" s="53">
        <v>8.1554808413461757E-2</v>
      </c>
      <c r="E44" s="53">
        <v>8.1554808413461757E-2</v>
      </c>
      <c r="F44" s="53">
        <v>8.1554808413461757E-2</v>
      </c>
      <c r="G44" s="53">
        <v>8.1554808413461757E-2</v>
      </c>
      <c r="H44" s="53">
        <v>8.1554808413461757E-2</v>
      </c>
      <c r="I44" s="53">
        <v>8.1554808413461757E-2</v>
      </c>
      <c r="J44" s="53">
        <v>8.1554808413461757E-2</v>
      </c>
      <c r="K44" s="53">
        <v>8.1554808413461757E-2</v>
      </c>
    </row>
    <row r="45" spans="2:36">
      <c r="B45" s="36" t="s">
        <v>98</v>
      </c>
      <c r="C45" s="53">
        <v>0.22041840111746419</v>
      </c>
      <c r="D45" s="53">
        <v>0.22041840111746419</v>
      </c>
      <c r="E45" s="53">
        <v>0.22041840111746419</v>
      </c>
      <c r="F45" s="53">
        <v>0.22041840111746419</v>
      </c>
      <c r="G45" s="53">
        <v>0.22041840111746419</v>
      </c>
      <c r="H45" s="53">
        <v>0.22041840111746419</v>
      </c>
      <c r="I45" s="53">
        <v>0.22041840111746419</v>
      </c>
      <c r="J45" s="53">
        <v>0.22041840111746419</v>
      </c>
      <c r="K45" s="53">
        <v>0.22041840111746419</v>
      </c>
    </row>
    <row r="46" spans="2:36">
      <c r="B46" s="36"/>
      <c r="C46" s="67" t="s">
        <v>133</v>
      </c>
      <c r="D46" s="68"/>
      <c r="E46" s="68"/>
      <c r="F46" s="68"/>
      <c r="G46" s="68"/>
      <c r="H46" s="68"/>
      <c r="I46" s="68"/>
      <c r="J46" s="68"/>
      <c r="K46" s="69"/>
    </row>
    <row r="47" spans="2:36">
      <c r="B47" s="34" t="s">
        <v>107</v>
      </c>
      <c r="C47" s="45" t="s">
        <v>97</v>
      </c>
      <c r="D47" s="45" t="s">
        <v>97</v>
      </c>
      <c r="E47" s="45" t="s">
        <v>97</v>
      </c>
      <c r="F47" s="45" t="s">
        <v>97</v>
      </c>
      <c r="G47" s="45" t="s">
        <v>97</v>
      </c>
      <c r="H47" s="45" t="s">
        <v>97</v>
      </c>
      <c r="I47" s="45" t="s">
        <v>97</v>
      </c>
      <c r="J47" s="45" t="s">
        <v>97</v>
      </c>
      <c r="K47" s="45" t="s">
        <v>97</v>
      </c>
    </row>
    <row r="48" spans="2:36">
      <c r="B48" s="41" t="s">
        <v>134</v>
      </c>
      <c r="C48" s="53">
        <v>5.5384615384615386E-2</v>
      </c>
      <c r="D48" s="53">
        <v>5.5384615384615386E-2</v>
      </c>
      <c r="E48" s="53">
        <v>5.5384615384615386E-2</v>
      </c>
      <c r="F48" s="53">
        <v>5.5384615384615386E-2</v>
      </c>
      <c r="G48" s="53">
        <v>5.5384615384615386E-2</v>
      </c>
      <c r="H48" s="53">
        <v>5.5384615384615386E-2</v>
      </c>
      <c r="I48" s="53">
        <v>5.5384615384615386E-2</v>
      </c>
      <c r="J48" s="53">
        <v>5.5384615384615386E-2</v>
      </c>
      <c r="K48" s="53">
        <v>5.5384615384615386E-2</v>
      </c>
    </row>
    <row r="49" spans="2:11">
      <c r="B49" s="36" t="s">
        <v>103</v>
      </c>
      <c r="C49" s="54">
        <v>0.1496881496881497</v>
      </c>
      <c r="D49" s="54">
        <v>0.1496881496881497</v>
      </c>
      <c r="E49" s="54">
        <v>0.1496881496881497</v>
      </c>
      <c r="F49" s="54">
        <v>0.1496881496881497</v>
      </c>
      <c r="G49" s="54">
        <v>0.1496881496881497</v>
      </c>
      <c r="H49" s="54">
        <v>0.1496881496881497</v>
      </c>
      <c r="I49" s="54">
        <v>0.1496881496881497</v>
      </c>
      <c r="J49" s="54">
        <v>0.1496881496881497</v>
      </c>
      <c r="K49" s="54">
        <v>0.1496881496881497</v>
      </c>
    </row>
  </sheetData>
  <mergeCells count="5">
    <mergeCell ref="C6:K6"/>
    <mergeCell ref="C42:K42"/>
    <mergeCell ref="C46:K46"/>
    <mergeCell ref="O6:W6"/>
    <mergeCell ref="AB6:AJ6"/>
  </mergeCells>
  <pageMargins left="0.7" right="0.7" top="0.78740157499999996" bottom="0.78740157499999996"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21">
    <tabColor theme="7" tint="0.59999389629810485"/>
  </sheetPr>
  <dimension ref="B1:AJ30"/>
  <sheetViews>
    <sheetView workbookViewId="0">
      <selection activeCell="B1" sqref="B1"/>
    </sheetView>
  </sheetViews>
  <sheetFormatPr defaultColWidth="11.42578125" defaultRowHeight="15"/>
  <cols>
    <col min="1" max="1" width="1.140625" customWidth="1"/>
    <col min="2" max="2" width="35.7109375" customWidth="1"/>
    <col min="12" max="13" width="3" customWidth="1"/>
    <col min="14" max="14" width="35.7109375" customWidth="1"/>
    <col min="24" max="26" width="3.140625" customWidth="1"/>
    <col min="27" max="27" width="35.7109375" customWidth="1"/>
  </cols>
  <sheetData>
    <row r="1" spans="2:36" ht="5.25" customHeight="1"/>
    <row r="2" spans="2:36" ht="18.75">
      <c r="B2" s="10" t="s">
        <v>135</v>
      </c>
      <c r="C2" s="11"/>
      <c r="D2" s="11"/>
    </row>
    <row r="3" spans="2:36">
      <c r="B3" s="11" t="s">
        <v>1</v>
      </c>
      <c r="C3" s="11"/>
      <c r="D3" s="11"/>
      <c r="N3" s="55" t="s">
        <v>119</v>
      </c>
      <c r="O3" s="56">
        <v>0.74074074074074103</v>
      </c>
      <c r="P3" s="55" t="s">
        <v>120</v>
      </c>
      <c r="AA3" s="55" t="s">
        <v>121</v>
      </c>
      <c r="AB3" s="57">
        <v>44.3</v>
      </c>
      <c r="AC3" s="55" t="s">
        <v>122</v>
      </c>
    </row>
    <row r="4" spans="2:36">
      <c r="B4" s="11" t="s">
        <v>44</v>
      </c>
      <c r="D4" s="11"/>
      <c r="N4" s="55" t="s">
        <v>123</v>
      </c>
      <c r="O4" s="56">
        <v>0.84388185654008396</v>
      </c>
      <c r="P4" s="55" t="s">
        <v>120</v>
      </c>
      <c r="AA4" s="55" t="s">
        <v>124</v>
      </c>
      <c r="AB4" s="57">
        <v>43</v>
      </c>
      <c r="AC4" s="55" t="s">
        <v>122</v>
      </c>
    </row>
    <row r="5" spans="2:36">
      <c r="B5" s="11"/>
      <c r="D5" s="11"/>
    </row>
    <row r="6" spans="2:36">
      <c r="B6" s="34"/>
      <c r="C6" s="67" t="s">
        <v>125</v>
      </c>
      <c r="D6" s="68"/>
      <c r="E6" s="68"/>
      <c r="F6" s="68"/>
      <c r="G6" s="68"/>
      <c r="H6" s="68"/>
      <c r="I6" s="68"/>
      <c r="J6" s="68"/>
      <c r="K6" s="69"/>
      <c r="N6" s="34"/>
      <c r="O6" s="67" t="s">
        <v>126</v>
      </c>
      <c r="P6" s="68"/>
      <c r="Q6" s="68"/>
      <c r="R6" s="68"/>
      <c r="S6" s="68"/>
      <c r="T6" s="68"/>
      <c r="U6" s="68"/>
      <c r="V6" s="68"/>
      <c r="W6" s="69"/>
      <c r="AA6" s="34"/>
      <c r="AB6" s="67" t="s">
        <v>127</v>
      </c>
      <c r="AC6" s="68"/>
      <c r="AD6" s="68"/>
      <c r="AE6" s="68"/>
      <c r="AF6" s="68"/>
      <c r="AG6" s="68"/>
      <c r="AH6" s="68"/>
      <c r="AI6" s="68"/>
      <c r="AJ6" s="69"/>
    </row>
    <row r="7" spans="2:36">
      <c r="B7" s="32" t="s">
        <v>87</v>
      </c>
      <c r="C7" s="33">
        <v>2015</v>
      </c>
      <c r="D7" s="33">
        <v>2017</v>
      </c>
      <c r="E7" s="33">
        <v>2020</v>
      </c>
      <c r="F7" s="33">
        <v>2025</v>
      </c>
      <c r="G7" s="33">
        <v>2030</v>
      </c>
      <c r="H7" s="33">
        <v>2035</v>
      </c>
      <c r="I7" s="33">
        <v>2040</v>
      </c>
      <c r="J7" s="33">
        <v>2045</v>
      </c>
      <c r="K7" s="33">
        <v>2050</v>
      </c>
      <c r="N7" s="32" t="s">
        <v>87</v>
      </c>
      <c r="O7" s="33">
        <v>2015</v>
      </c>
      <c r="P7" s="33">
        <v>2017</v>
      </c>
      <c r="Q7" s="33">
        <v>2020</v>
      </c>
      <c r="R7" s="33">
        <v>2025</v>
      </c>
      <c r="S7" s="33">
        <v>2030</v>
      </c>
      <c r="T7" s="33">
        <v>2035</v>
      </c>
      <c r="U7" s="33">
        <v>2040</v>
      </c>
      <c r="V7" s="33">
        <v>2045</v>
      </c>
      <c r="W7" s="33">
        <v>2050</v>
      </c>
      <c r="AA7" s="32" t="s">
        <v>87</v>
      </c>
      <c r="AB7" s="33">
        <v>2015</v>
      </c>
      <c r="AC7" s="33">
        <v>2017</v>
      </c>
      <c r="AD7" s="33">
        <v>2020</v>
      </c>
      <c r="AE7" s="33">
        <v>2025</v>
      </c>
      <c r="AF7" s="33">
        <v>2030</v>
      </c>
      <c r="AG7" s="33">
        <v>2035</v>
      </c>
      <c r="AH7" s="33">
        <v>2040</v>
      </c>
      <c r="AI7" s="33">
        <v>2045</v>
      </c>
      <c r="AJ7" s="33">
        <v>2050</v>
      </c>
    </row>
    <row r="8" spans="2:36">
      <c r="B8" s="34" t="s">
        <v>26</v>
      </c>
      <c r="C8" s="35">
        <f>AVERAGE('EF_passenger vehicle eff'!C9:C14)/'EF_passenger vehicle eff'!C8*AVERAGE(C9:C14)</f>
        <v>72.146481051269291</v>
      </c>
      <c r="D8" s="35">
        <f>AVERAGE('EF_passenger vehicle eff'!D9:D14)/'EF_passenger vehicle eff'!D8*AVERAGE(D9:D14)</f>
        <v>67.978739302873549</v>
      </c>
      <c r="E8" s="35">
        <f>AVERAGE('EF_passenger vehicle eff'!E9:E14)/'EF_passenger vehicle eff'!E8*AVERAGE(E9:E14)</f>
        <v>61.5120916667776</v>
      </c>
      <c r="F8" s="35">
        <f>AVERAGE('EF_passenger vehicle eff'!F9:F14)/'EF_passenger vehicle eff'!F8*AVERAGE(F9:F14)</f>
        <v>54.440626580614413</v>
      </c>
      <c r="G8" s="35">
        <f>AVERAGE('EF_passenger vehicle eff'!G9:G14)/'EF_passenger vehicle eff'!G8*AVERAGE(G9:G14)</f>
        <v>50.141340090323084</v>
      </c>
      <c r="H8" s="35">
        <f>AVERAGE('EF_passenger vehicle eff'!H9:H14)/'EF_passenger vehicle eff'!H8*AVERAGE(H9:H14)</f>
        <v>46.915012462219401</v>
      </c>
      <c r="I8" s="35">
        <f>AVERAGE('EF_passenger vehicle eff'!I9:I14)/'EF_passenger vehicle eff'!I8*AVERAGE(I9:I14)</f>
        <v>44.151387212960458</v>
      </c>
      <c r="J8" s="35">
        <f>AVERAGE('EF_passenger vehicle eff'!J9:J14)/'EF_passenger vehicle eff'!J8*AVERAGE(J9:J14)</f>
        <v>41.633515139678515</v>
      </c>
      <c r="K8" s="35">
        <f>AVERAGE('EF_passenger vehicle eff'!K9:K14)/'EF_passenger vehicle eff'!K8*AVERAGE(K9:K14)</f>
        <v>39.278092558617118</v>
      </c>
      <c r="N8" s="34" t="s">
        <v>26</v>
      </c>
      <c r="O8" s="35">
        <f>AVERAGE('EF_passenger vehicle eff'!C9:C14)/'EF_passenger vehicle eff'!C8*AVERAGE(O9:O14)</f>
        <v>9.1999493027478678</v>
      </c>
      <c r="P8" s="35">
        <f>AVERAGE('EF_passenger vehicle eff'!D9:D14)/'EF_passenger vehicle eff'!D8*AVERAGE(P9:P14)</f>
        <v>8.6734585825430131</v>
      </c>
      <c r="Q8" s="35">
        <f>AVERAGE('EF_passenger vehicle eff'!E9:E14)/'EF_passenger vehicle eff'!E8*AVERAGE(Q9:Q14)</f>
        <v>7.8591024295544258</v>
      </c>
      <c r="R8" s="35">
        <f>AVERAGE('EF_passenger vehicle eff'!F9:F14)/'EF_passenger vehicle eff'!F8*AVERAGE(R9:R14)</f>
        <v>6.9624551082825592</v>
      </c>
      <c r="S8" s="35">
        <f>AVERAGE('EF_passenger vehicle eff'!G9:G14)/'EF_passenger vehicle eff'!G8*AVERAGE(S9:S14)</f>
        <v>6.4143112130715609</v>
      </c>
      <c r="T8" s="35">
        <f>AVERAGE('EF_passenger vehicle eff'!H9:H14)/'EF_passenger vehicle eff'!H8*AVERAGE(T9:T14)</f>
        <v>6.0018239497295216</v>
      </c>
      <c r="U8" s="35">
        <f>AVERAGE('EF_passenger vehicle eff'!I9:I14)/'EF_passenger vehicle eff'!I8*AVERAGE(U9:U14)</f>
        <v>5.6482129454690186</v>
      </c>
      <c r="V8" s="35">
        <f>AVERAGE('EF_passenger vehicle eff'!J9:J14)/'EF_passenger vehicle eff'!J8*AVERAGE(V9:V14)</f>
        <v>5.3260790987894033</v>
      </c>
      <c r="W8" s="35">
        <f>AVERAGE('EF_passenger vehicle eff'!K9:K14)/'EF_passenger vehicle eff'!K8*AVERAGE(W9:W14)</f>
        <v>5.0247830262083681</v>
      </c>
      <c r="AA8" s="34" t="s">
        <v>26</v>
      </c>
      <c r="AB8" s="35">
        <f>AVERAGE('EF_passenger vehicle eff'!C9:C14)/'EF_passenger vehicle eff'!C8*AVERAGE(AB9:AB14)</f>
        <v>3.15355739354544</v>
      </c>
      <c r="AC8" s="35">
        <f>AVERAGE('EF_passenger vehicle eff'!D9:D14)/'EF_passenger vehicle eff'!D8*AVERAGE(AC9:AC14)</f>
        <v>2.971774963823457</v>
      </c>
      <c r="AD8" s="35">
        <f>AVERAGE('EF_passenger vehicle eff'!E9:E14)/'EF_passenger vehicle eff'!E8*AVERAGE(AD9:AD14)</f>
        <v>2.6899226954383253</v>
      </c>
      <c r="AE8" s="35">
        <f>AVERAGE('EF_passenger vehicle eff'!F9:F14)/'EF_passenger vehicle eff'!F8*AVERAGE(AE9:AE14)</f>
        <v>2.3812265257557335</v>
      </c>
      <c r="AF8" s="35">
        <f>AVERAGE('EF_passenger vehicle eff'!G9:G14)/'EF_passenger vehicle eff'!G8*AVERAGE(AF9:AF14)</f>
        <v>2.1933098139492722</v>
      </c>
      <c r="AG8" s="35">
        <f>AVERAGE('EF_passenger vehicle eff'!H9:H14)/'EF_passenger vehicle eff'!H8*AVERAGE(AG9:AG14)</f>
        <v>2.0522008973810992</v>
      </c>
      <c r="AH8" s="35">
        <f>AVERAGE('EF_passenger vehicle eff'!I9:I14)/'EF_passenger vehicle eff'!I8*AVERAGE(AH9:AH14)</f>
        <v>1.9313069610029461</v>
      </c>
      <c r="AI8" s="35">
        <f>AVERAGE('EF_passenger vehicle eff'!J9:J14)/'EF_passenger vehicle eff'!J8*AVERAGE(AI9:AI14)</f>
        <v>1.8211659886521607</v>
      </c>
      <c r="AJ8" s="35">
        <f>AVERAGE('EF_passenger vehicle eff'!K9:K14)/'EF_passenger vehicle eff'!K8*AVERAGE(AJ9:AJ14)</f>
        <v>1.7181354209548336</v>
      </c>
    </row>
    <row r="9" spans="2:36">
      <c r="B9" s="36" t="s">
        <v>51</v>
      </c>
      <c r="C9" s="37">
        <v>57.688312138246914</v>
      </c>
      <c r="D9" s="37">
        <v>54.4343770488071</v>
      </c>
      <c r="E9" s="37">
        <v>49.446450803769807</v>
      </c>
      <c r="F9" s="37">
        <v>43.689198201500915</v>
      </c>
      <c r="G9" s="37">
        <v>40.164162632063793</v>
      </c>
      <c r="H9" s="37">
        <v>37.552283009640085</v>
      </c>
      <c r="I9" s="37">
        <v>35.351695280472313</v>
      </c>
      <c r="J9" s="37">
        <v>33.365702837157237</v>
      </c>
      <c r="K9" s="37">
        <v>31.512637616161381</v>
      </c>
      <c r="N9" s="36" t="s">
        <v>51</v>
      </c>
      <c r="O9" s="37">
        <f>(C9/1000)/IF($Y9="p",$O$3,$O$4)*100</f>
        <v>7.7879221386633306</v>
      </c>
      <c r="P9" s="37">
        <f t="shared" ref="P9:W14" si="0">(D9/1000)/IF($Y9="p",$O$3,$O$4)*100</f>
        <v>7.348640901588956</v>
      </c>
      <c r="Q9" s="37">
        <f t="shared" si="0"/>
        <v>6.6752708585089211</v>
      </c>
      <c r="R9" s="37">
        <f t="shared" si="0"/>
        <v>5.8980417572026207</v>
      </c>
      <c r="S9" s="37">
        <f t="shared" si="0"/>
        <v>5.42216195532861</v>
      </c>
      <c r="T9" s="37">
        <f t="shared" si="0"/>
        <v>5.0695582063014095</v>
      </c>
      <c r="U9" s="37">
        <f t="shared" si="0"/>
        <v>4.7724788628637604</v>
      </c>
      <c r="V9" s="37">
        <f t="shared" si="0"/>
        <v>4.5043698830162251</v>
      </c>
      <c r="W9" s="37">
        <f t="shared" si="0"/>
        <v>4.2542060781817845</v>
      </c>
      <c r="Y9" t="s">
        <v>128</v>
      </c>
      <c r="AA9" s="36" t="s">
        <v>51</v>
      </c>
      <c r="AB9" s="37">
        <f>(C9/1000)*IF($Y9="p",$AB$3,$AB$4)</f>
        <v>2.5555922277243379</v>
      </c>
      <c r="AC9" s="37">
        <f t="shared" ref="AC9:AJ14" si="1">(D9/1000)*IF($Y9="p",$AB$3,$AB$4)</f>
        <v>2.4114429032621545</v>
      </c>
      <c r="AD9" s="37">
        <f t="shared" si="1"/>
        <v>2.1904777706070022</v>
      </c>
      <c r="AE9" s="37">
        <f t="shared" si="1"/>
        <v>1.9354314803264903</v>
      </c>
      <c r="AF9" s="37">
        <f t="shared" si="1"/>
        <v>1.779272404600426</v>
      </c>
      <c r="AG9" s="37">
        <f t="shared" si="1"/>
        <v>1.6635661373270556</v>
      </c>
      <c r="AH9" s="37">
        <f t="shared" si="1"/>
        <v>1.5660801009249234</v>
      </c>
      <c r="AI9" s="37">
        <f t="shared" si="1"/>
        <v>1.4781006356860655</v>
      </c>
      <c r="AJ9" s="37">
        <f t="shared" si="1"/>
        <v>1.3960098463959492</v>
      </c>
    </row>
    <row r="10" spans="2:36">
      <c r="B10" s="36" t="s">
        <v>6</v>
      </c>
      <c r="C10" s="37">
        <v>68.682600935154753</v>
      </c>
      <c r="D10" s="37">
        <v>65.325477970233024</v>
      </c>
      <c r="E10" s="37">
        <v>60.317348194824888</v>
      </c>
      <c r="F10" s="37">
        <v>53.909766198670866</v>
      </c>
      <c r="G10" s="37">
        <v>49.716138766839656</v>
      </c>
      <c r="H10" s="37">
        <v>46.49097591931892</v>
      </c>
      <c r="I10" s="37">
        <v>43.735105045045692</v>
      </c>
      <c r="J10" s="37">
        <v>41.252842278843758</v>
      </c>
      <c r="K10" s="37">
        <v>38.943077748744109</v>
      </c>
      <c r="N10" s="36" t="s">
        <v>6</v>
      </c>
      <c r="O10" s="37">
        <f t="shared" ref="O10:O14" si="2">(C10/1000)/IF($Y10="p",$O$3,$O$4)*100</f>
        <v>9.2721511262458876</v>
      </c>
      <c r="P10" s="37">
        <f t="shared" si="0"/>
        <v>8.8189395259814543</v>
      </c>
      <c r="Q10" s="37">
        <f t="shared" si="0"/>
        <v>8.1428420063013576</v>
      </c>
      <c r="R10" s="37">
        <f t="shared" si="0"/>
        <v>7.2778184368205645</v>
      </c>
      <c r="S10" s="37">
        <f t="shared" si="0"/>
        <v>6.7116787335233505</v>
      </c>
      <c r="T10" s="37">
        <f t="shared" si="0"/>
        <v>6.276281749108052</v>
      </c>
      <c r="U10" s="37">
        <f t="shared" si="0"/>
        <v>5.9042391810811656</v>
      </c>
      <c r="V10" s="37">
        <f t="shared" si="0"/>
        <v>5.5691337076439051</v>
      </c>
      <c r="W10" s="37">
        <f t="shared" si="0"/>
        <v>5.2573154960804525</v>
      </c>
      <c r="Y10" t="s">
        <v>128</v>
      </c>
      <c r="AA10" s="36" t="s">
        <v>6</v>
      </c>
      <c r="AB10" s="37">
        <f>(C10/1000)*IF($Y10="p",$AB$3,$AB$4)</f>
        <v>3.0426392214273554</v>
      </c>
      <c r="AC10" s="37">
        <f t="shared" si="1"/>
        <v>2.893918674081323</v>
      </c>
      <c r="AD10" s="37">
        <f t="shared" si="1"/>
        <v>2.6720585250307423</v>
      </c>
      <c r="AE10" s="37">
        <f t="shared" si="1"/>
        <v>2.3882026426011191</v>
      </c>
      <c r="AF10" s="37">
        <f t="shared" si="1"/>
        <v>2.2024249473709965</v>
      </c>
      <c r="AG10" s="37">
        <f t="shared" si="1"/>
        <v>2.0595502332258282</v>
      </c>
      <c r="AH10" s="37">
        <f t="shared" si="1"/>
        <v>1.9374651534955241</v>
      </c>
      <c r="AI10" s="37">
        <f t="shared" si="1"/>
        <v>1.8275009129527784</v>
      </c>
      <c r="AJ10" s="37">
        <f t="shared" si="1"/>
        <v>1.7251783442693638</v>
      </c>
    </row>
    <row r="11" spans="2:36">
      <c r="B11" s="36" t="s">
        <v>7</v>
      </c>
      <c r="C11" s="37">
        <v>88.464777100134881</v>
      </c>
      <c r="D11" s="37">
        <v>84.623137332652391</v>
      </c>
      <c r="E11" s="37">
        <v>79.398050747234549</v>
      </c>
      <c r="F11" s="37">
        <v>72.130138236124878</v>
      </c>
      <c r="G11" s="37">
        <v>66.882136634746715</v>
      </c>
      <c r="H11" s="37">
        <v>62.637492202234213</v>
      </c>
      <c r="I11" s="37">
        <v>58.930887695264722</v>
      </c>
      <c r="J11" s="37">
        <v>55.560567755503151</v>
      </c>
      <c r="K11" s="37">
        <v>52.422812749811591</v>
      </c>
      <c r="N11" s="36" t="s">
        <v>7</v>
      </c>
      <c r="O11" s="37">
        <f t="shared" si="2"/>
        <v>11.942744908518204</v>
      </c>
      <c r="P11" s="37">
        <f t="shared" si="0"/>
        <v>11.424123539908068</v>
      </c>
      <c r="Q11" s="37">
        <f t="shared" si="0"/>
        <v>10.71873685087666</v>
      </c>
      <c r="R11" s="37">
        <f t="shared" si="0"/>
        <v>9.7375686618768551</v>
      </c>
      <c r="S11" s="37">
        <f t="shared" si="0"/>
        <v>9.0290884456908032</v>
      </c>
      <c r="T11" s="37">
        <f t="shared" si="0"/>
        <v>8.4560614473016162</v>
      </c>
      <c r="U11" s="37">
        <f t="shared" si="0"/>
        <v>7.955669838860735</v>
      </c>
      <c r="V11" s="37">
        <f t="shared" si="0"/>
        <v>7.5006766469929227</v>
      </c>
      <c r="W11" s="37">
        <f t="shared" si="0"/>
        <v>7.0770797212245622</v>
      </c>
      <c r="Y11" t="s">
        <v>128</v>
      </c>
      <c r="AA11" s="36" t="s">
        <v>7</v>
      </c>
      <c r="AB11" s="37">
        <f>(C11/1000)*IF($Y11="p",$AB$3,$AB$4)</f>
        <v>3.9189896255359749</v>
      </c>
      <c r="AC11" s="37">
        <f t="shared" si="1"/>
        <v>3.748804983836501</v>
      </c>
      <c r="AD11" s="37">
        <f t="shared" si="1"/>
        <v>3.5173336481024902</v>
      </c>
      <c r="AE11" s="37">
        <f t="shared" si="1"/>
        <v>3.195365123860332</v>
      </c>
      <c r="AF11" s="37">
        <f t="shared" si="1"/>
        <v>2.962878652919279</v>
      </c>
      <c r="AG11" s="37">
        <f t="shared" si="1"/>
        <v>2.7748409045589759</v>
      </c>
      <c r="AH11" s="37">
        <f t="shared" si="1"/>
        <v>2.610638324900227</v>
      </c>
      <c r="AI11" s="37">
        <f t="shared" si="1"/>
        <v>2.4613331515687893</v>
      </c>
      <c r="AJ11" s="37">
        <f t="shared" si="1"/>
        <v>2.3223306048166537</v>
      </c>
    </row>
    <row r="12" spans="2:36">
      <c r="B12" s="36" t="s">
        <v>8</v>
      </c>
      <c r="C12" s="37">
        <v>44.773022080641468</v>
      </c>
      <c r="D12" s="37">
        <v>40.866506984111723</v>
      </c>
      <c r="E12" s="37">
        <v>34.832137323569576</v>
      </c>
      <c r="F12" s="37">
        <v>29.448562766703926</v>
      </c>
      <c r="G12" s="37">
        <v>26.788079190748181</v>
      </c>
      <c r="H12" s="37">
        <v>25.024988083378879</v>
      </c>
      <c r="I12" s="37">
        <v>23.58224348714888</v>
      </c>
      <c r="J12" s="37">
        <v>22.267789130317848</v>
      </c>
      <c r="K12" s="37">
        <v>21.030648654437297</v>
      </c>
      <c r="N12" s="36" t="s">
        <v>8</v>
      </c>
      <c r="O12" s="37">
        <f t="shared" si="2"/>
        <v>5.3056031165560169</v>
      </c>
      <c r="P12" s="37">
        <f t="shared" si="0"/>
        <v>4.8426810776172413</v>
      </c>
      <c r="Q12" s="37">
        <f t="shared" si="0"/>
        <v>4.1276082728429966</v>
      </c>
      <c r="R12" s="37">
        <f t="shared" si="0"/>
        <v>3.4896546878544168</v>
      </c>
      <c r="S12" s="37">
        <f t="shared" si="0"/>
        <v>3.1743873841036607</v>
      </c>
      <c r="T12" s="37">
        <f t="shared" si="0"/>
        <v>2.9654610878803984</v>
      </c>
      <c r="U12" s="37">
        <f t="shared" si="0"/>
        <v>2.7944958532271436</v>
      </c>
      <c r="V12" s="37">
        <f t="shared" si="0"/>
        <v>2.6387330119426662</v>
      </c>
      <c r="W12" s="37">
        <f t="shared" si="0"/>
        <v>2.4921318655508209</v>
      </c>
      <c r="Y12" t="s">
        <v>129</v>
      </c>
      <c r="AA12" s="36" t="s">
        <v>8</v>
      </c>
      <c r="AB12" s="37">
        <f>(C12/1000)*IF($Y12="p",$AB$3,$AB$4)</f>
        <v>1.9252399494675831</v>
      </c>
      <c r="AC12" s="37">
        <f t="shared" si="1"/>
        <v>1.7572598003168038</v>
      </c>
      <c r="AD12" s="37">
        <f t="shared" si="1"/>
        <v>1.4977819049134917</v>
      </c>
      <c r="AE12" s="37">
        <f t="shared" si="1"/>
        <v>1.2662881989682688</v>
      </c>
      <c r="AF12" s="37">
        <f t="shared" si="1"/>
        <v>1.1518874052021717</v>
      </c>
      <c r="AG12" s="37">
        <f t="shared" si="1"/>
        <v>1.0760744875852917</v>
      </c>
      <c r="AH12" s="37">
        <f t="shared" si="1"/>
        <v>1.0140364699474018</v>
      </c>
      <c r="AI12" s="37">
        <f t="shared" si="1"/>
        <v>0.95751493260366738</v>
      </c>
      <c r="AJ12" s="37">
        <f t="shared" si="1"/>
        <v>0.90431789214080371</v>
      </c>
    </row>
    <row r="13" spans="2:36">
      <c r="B13" s="36" t="s">
        <v>9</v>
      </c>
      <c r="C13" s="37">
        <v>57.675499752824692</v>
      </c>
      <c r="D13" s="37">
        <v>54.318760442442404</v>
      </c>
      <c r="E13" s="37">
        <v>48.779172295458459</v>
      </c>
      <c r="F13" s="37">
        <v>42.808970367562836</v>
      </c>
      <c r="G13" s="37">
        <v>39.295090870335386</v>
      </c>
      <c r="H13" s="37">
        <v>36.730461398277079</v>
      </c>
      <c r="I13" s="37">
        <v>34.566030769626764</v>
      </c>
      <c r="J13" s="37">
        <v>32.603463791522628</v>
      </c>
      <c r="K13" s="37">
        <v>30.767632665602605</v>
      </c>
      <c r="N13" s="36" t="s">
        <v>9</v>
      </c>
      <c r="O13" s="37">
        <f t="shared" si="2"/>
        <v>6.8345467207097288</v>
      </c>
      <c r="P13" s="37">
        <f t="shared" si="0"/>
        <v>6.4367731124294281</v>
      </c>
      <c r="Q13" s="37">
        <f t="shared" si="0"/>
        <v>5.7803319170118304</v>
      </c>
      <c r="R13" s="37">
        <f t="shared" si="0"/>
        <v>5.0728629885561993</v>
      </c>
      <c r="S13" s="37">
        <f t="shared" si="0"/>
        <v>4.6564682681347458</v>
      </c>
      <c r="T13" s="37">
        <f t="shared" si="0"/>
        <v>4.3525596756958356</v>
      </c>
      <c r="U13" s="37">
        <f t="shared" si="0"/>
        <v>4.0960746462007736</v>
      </c>
      <c r="V13" s="37">
        <f t="shared" si="0"/>
        <v>3.8635104592954335</v>
      </c>
      <c r="W13" s="37">
        <f t="shared" si="0"/>
        <v>3.6459644708739103</v>
      </c>
      <c r="Y13" t="s">
        <v>129</v>
      </c>
      <c r="AA13" s="36" t="s">
        <v>9</v>
      </c>
      <c r="AB13" s="37">
        <f>(C13/1000)*IF($Y13="p",$AB$3,$AB$4)</f>
        <v>2.4800464893714618</v>
      </c>
      <c r="AC13" s="37">
        <f t="shared" si="1"/>
        <v>2.3357066990250233</v>
      </c>
      <c r="AD13" s="37">
        <f t="shared" si="1"/>
        <v>2.0975044087047139</v>
      </c>
      <c r="AE13" s="37">
        <f t="shared" si="1"/>
        <v>1.8407857258052021</v>
      </c>
      <c r="AF13" s="37">
        <f t="shared" si="1"/>
        <v>1.6896889074244215</v>
      </c>
      <c r="AG13" s="37">
        <f t="shared" si="1"/>
        <v>1.5794098401259142</v>
      </c>
      <c r="AH13" s="37">
        <f t="shared" si="1"/>
        <v>1.4863393230939508</v>
      </c>
      <c r="AI13" s="37">
        <f t="shared" si="1"/>
        <v>1.4019489430354732</v>
      </c>
      <c r="AJ13" s="37">
        <f t="shared" si="1"/>
        <v>1.323008204620912</v>
      </c>
    </row>
    <row r="14" spans="2:36">
      <c r="B14" s="36" t="s">
        <v>10</v>
      </c>
      <c r="C14" s="37">
        <v>75.810569689864167</v>
      </c>
      <c r="D14" s="37">
        <v>71.393212596571729</v>
      </c>
      <c r="E14" s="37">
        <v>64.098459520211236</v>
      </c>
      <c r="F14" s="37">
        <v>56.23408732535453</v>
      </c>
      <c r="G14" s="37">
        <v>51.604063454003111</v>
      </c>
      <c r="H14" s="37">
        <v>48.22411392785105</v>
      </c>
      <c r="I14" s="37">
        <v>45.371343605178097</v>
      </c>
      <c r="J14" s="37">
        <v>42.78456634904569</v>
      </c>
      <c r="K14" s="37">
        <v>40.364820676402005</v>
      </c>
      <c r="N14" s="36" t="s">
        <v>10</v>
      </c>
      <c r="O14" s="37">
        <f t="shared" si="2"/>
        <v>8.9835525082489074</v>
      </c>
      <c r="P14" s="37">
        <f t="shared" si="0"/>
        <v>8.4600956926937538</v>
      </c>
      <c r="Q14" s="37">
        <f t="shared" si="0"/>
        <v>7.5956674531450341</v>
      </c>
      <c r="R14" s="37">
        <f t="shared" si="0"/>
        <v>6.6637393480545146</v>
      </c>
      <c r="S14" s="37">
        <f t="shared" si="0"/>
        <v>6.1150815192993715</v>
      </c>
      <c r="T14" s="37">
        <f t="shared" si="0"/>
        <v>5.7145575004503524</v>
      </c>
      <c r="U14" s="37">
        <f t="shared" si="0"/>
        <v>5.3765042172136068</v>
      </c>
      <c r="V14" s="37">
        <f t="shared" si="0"/>
        <v>5.0699711123619169</v>
      </c>
      <c r="W14" s="37">
        <f t="shared" si="0"/>
        <v>4.7832312501536407</v>
      </c>
      <c r="Y14" t="s">
        <v>129</v>
      </c>
      <c r="AA14" s="36" t="s">
        <v>10</v>
      </c>
      <c r="AB14" s="37">
        <f t="shared" ref="AB14" si="3">(C14/1000)*IF($Y14="p",$AB$3,$AB$4)</f>
        <v>3.2598544966641589</v>
      </c>
      <c r="AC14" s="37">
        <f t="shared" si="1"/>
        <v>3.0699081416525846</v>
      </c>
      <c r="AD14" s="37">
        <f t="shared" si="1"/>
        <v>2.7562337593690831</v>
      </c>
      <c r="AE14" s="37">
        <f t="shared" si="1"/>
        <v>2.4180657549902449</v>
      </c>
      <c r="AF14" s="37">
        <f t="shared" si="1"/>
        <v>2.218974728522134</v>
      </c>
      <c r="AG14" s="37">
        <f t="shared" si="1"/>
        <v>2.0736368988975951</v>
      </c>
      <c r="AH14" s="37">
        <f t="shared" si="1"/>
        <v>1.9509677750226582</v>
      </c>
      <c r="AI14" s="37">
        <f t="shared" si="1"/>
        <v>1.8397363530089648</v>
      </c>
      <c r="AJ14" s="37">
        <f t="shared" si="1"/>
        <v>1.7356872890852864</v>
      </c>
    </row>
    <row r="15" spans="2:36" ht="6" customHeight="1">
      <c r="B15" s="36"/>
      <c r="C15" s="38"/>
      <c r="D15" s="38"/>
      <c r="E15" s="38"/>
      <c r="F15" s="38"/>
      <c r="G15" s="38"/>
      <c r="H15" s="38"/>
      <c r="I15" s="38"/>
      <c r="J15" s="38"/>
      <c r="K15" s="38"/>
      <c r="N15" s="36"/>
      <c r="O15" s="38"/>
      <c r="P15" s="38"/>
      <c r="Q15" s="38"/>
      <c r="R15" s="38"/>
      <c r="S15" s="38"/>
      <c r="T15" s="38"/>
      <c r="U15" s="38"/>
      <c r="V15" s="38"/>
      <c r="W15" s="38"/>
      <c r="AA15" s="36"/>
      <c r="AB15" s="38"/>
      <c r="AC15" s="38"/>
      <c r="AD15" s="38"/>
      <c r="AE15" s="38"/>
      <c r="AF15" s="38"/>
      <c r="AG15" s="38"/>
      <c r="AH15" s="38"/>
      <c r="AI15" s="38"/>
      <c r="AJ15" s="38"/>
    </row>
    <row r="16" spans="2:36">
      <c r="B16" s="34" t="s">
        <v>27</v>
      </c>
      <c r="C16" s="35">
        <f>AVERAGE('EF_passenger vehicle eff'!C17:C22)/'EF_passenger vehicle eff'!C16*AVERAGE(C17:C22)</f>
        <v>63.221110090255941</v>
      </c>
      <c r="D16" s="35">
        <f>AVERAGE('EF_passenger vehicle eff'!D17:D22)/'EF_passenger vehicle eff'!D16*AVERAGE(D17:D22)</f>
        <v>62.00018857161254</v>
      </c>
      <c r="E16" s="35">
        <f>AVERAGE('EF_passenger vehicle eff'!E17:E22)/'EF_passenger vehicle eff'!E16*AVERAGE(E17:E22)</f>
        <v>60.00375383650573</v>
      </c>
      <c r="F16" s="35">
        <f>AVERAGE('EF_passenger vehicle eff'!F17:F22)/'EF_passenger vehicle eff'!F16*AVERAGE(F17:F22)</f>
        <v>57.085616587531952</v>
      </c>
      <c r="G16" s="35">
        <f>AVERAGE('EF_passenger vehicle eff'!G17:G22)/'EF_passenger vehicle eff'!G16*AVERAGE(G17:G22)</f>
        <v>54.060101654724946</v>
      </c>
      <c r="H16" s="35">
        <f>AVERAGE('EF_passenger vehicle eff'!H17:H22)/'EF_passenger vehicle eff'!H16*AVERAGE(H17:H22)</f>
        <v>51.082303103161408</v>
      </c>
      <c r="I16" s="35">
        <f>AVERAGE('EF_passenger vehicle eff'!I17:I22)/'EF_passenger vehicle eff'!I16*AVERAGE(I17:I22)</f>
        <v>48.228259276525407</v>
      </c>
      <c r="J16" s="35">
        <f>AVERAGE('EF_passenger vehicle eff'!J17:J22)/'EF_passenger vehicle eff'!J16*AVERAGE(J17:J22)</f>
        <v>45.515273670267987</v>
      </c>
      <c r="K16" s="35">
        <f>AVERAGE('EF_passenger vehicle eff'!K17:K22)/'EF_passenger vehicle eff'!K16*AVERAGE(K17:K22)</f>
        <v>42.945085029985762</v>
      </c>
      <c r="N16" s="34" t="s">
        <v>27</v>
      </c>
      <c r="O16" s="35">
        <f>AVERAGE('EF_passenger vehicle eff'!C17:C22)/'EF_passenger vehicle eff'!C16*AVERAGE(O17:O22)</f>
        <v>8.0442082817860552</v>
      </c>
      <c r="P16" s="35">
        <f>AVERAGE('EF_passenger vehicle eff'!D17:D22)/'EF_passenger vehicle eff'!D16*AVERAGE(P17:P22)</f>
        <v>7.8872592903265524</v>
      </c>
      <c r="Q16" s="35">
        <f>AVERAGE('EF_passenger vehicle eff'!E17:E22)/'EF_passenger vehicle eff'!E16*AVERAGE(Q17:Q22)</f>
        <v>7.6291538944515089</v>
      </c>
      <c r="R16" s="35">
        <f>AVERAGE('EF_passenger vehicle eff'!F17:F22)/'EF_passenger vehicle eff'!F16*AVERAGE(R17:R22)</f>
        <v>7.2551267697640691</v>
      </c>
      <c r="S16" s="35">
        <f>AVERAGE('EF_passenger vehicle eff'!G17:G22)/'EF_passenger vehicle eff'!G16*AVERAGE(S17:S22)</f>
        <v>6.8700102494329442</v>
      </c>
      <c r="T16" s="35">
        <f>AVERAGE('EF_passenger vehicle eff'!H17:H22)/'EF_passenger vehicle eff'!H16*AVERAGE(T17:T22)</f>
        <v>6.4916901591546923</v>
      </c>
      <c r="U16" s="35">
        <f>AVERAGE('EF_passenger vehicle eff'!I17:I22)/'EF_passenger vehicle eff'!I16*AVERAGE(U17:U22)</f>
        <v>6.1291854510968493</v>
      </c>
      <c r="V16" s="35">
        <f>AVERAGE('EF_passenger vehicle eff'!J17:J22)/'EF_passenger vehicle eff'!J16*AVERAGE(V17:V22)</f>
        <v>5.7845604069653636</v>
      </c>
      <c r="W16" s="35">
        <f>AVERAGE('EF_passenger vehicle eff'!K17:K22)/'EF_passenger vehicle eff'!K16*AVERAGE(W17:W22)</f>
        <v>5.4580386797393041</v>
      </c>
      <c r="AA16" s="34" t="s">
        <v>27</v>
      </c>
      <c r="AB16" s="35">
        <f>AVERAGE('EF_passenger vehicle eff'!C17:C22)/'EF_passenger vehicle eff'!C16*AVERAGE(AB17:AB22)</f>
        <v>2.7620385676336081</v>
      </c>
      <c r="AC16" s="35">
        <f>AVERAGE('EF_passenger vehicle eff'!D17:D22)/'EF_passenger vehicle eff'!D16*AVERAGE(AC17:AC22)</f>
        <v>2.7085722314864675</v>
      </c>
      <c r="AD16" s="35">
        <f>AVERAGE('EF_passenger vehicle eff'!E17:E22)/'EF_passenger vehicle eff'!E16*AVERAGE(AD17:AD22)</f>
        <v>2.6210294018953979</v>
      </c>
      <c r="AE16" s="35">
        <f>AVERAGE('EF_passenger vehicle eff'!F17:F22)/'EF_passenger vehicle eff'!F16*AVERAGE(AE17:AE22)</f>
        <v>2.4933254869235104</v>
      </c>
      <c r="AF16" s="35">
        <f>AVERAGE('EF_passenger vehicle eff'!G17:G22)/'EF_passenger vehicle eff'!G16*AVERAGE(AF17:AF22)</f>
        <v>2.3611331386896848</v>
      </c>
      <c r="AG16" s="35">
        <f>AVERAGE('EF_passenger vehicle eff'!H17:H22)/'EF_passenger vehicle eff'!H16*AVERAGE(AG17:AG22)</f>
        <v>2.2310825736698248</v>
      </c>
      <c r="AH16" s="35">
        <f>AVERAGE('EF_passenger vehicle eff'!I17:I22)/'EF_passenger vehicle eff'!I16*AVERAGE(AH17:AH22)</f>
        <v>2.1064441031255723</v>
      </c>
      <c r="AI16" s="35">
        <f>AVERAGE('EF_passenger vehicle eff'!J17:J22)/'EF_passenger vehicle eff'!J16*AVERAGE(AI17:AI22)</f>
        <v>1.9879628660124435</v>
      </c>
      <c r="AJ16" s="35">
        <f>AVERAGE('EF_passenger vehicle eff'!K17:K22)/'EF_passenger vehicle eff'!K16*AVERAGE(AJ17:AJ22)</f>
        <v>1.8757150159737381</v>
      </c>
    </row>
    <row r="17" spans="2:36">
      <c r="B17" s="36" t="s">
        <v>57</v>
      </c>
      <c r="C17" s="37">
        <v>53.387883775649833</v>
      </c>
      <c r="D17" s="37">
        <v>52.508924081352312</v>
      </c>
      <c r="E17" s="37">
        <v>51.137385244366797</v>
      </c>
      <c r="F17" s="37">
        <v>48.90191466688929</v>
      </c>
      <c r="G17" s="37">
        <v>46.411941890392214</v>
      </c>
      <c r="H17" s="37">
        <v>43.896862967991993</v>
      </c>
      <c r="I17" s="37">
        <v>41.462374194958869</v>
      </c>
      <c r="J17" s="37">
        <v>39.14126913231555</v>
      </c>
      <c r="K17" s="37">
        <v>36.953081368016221</v>
      </c>
      <c r="N17" s="36" t="s">
        <v>57</v>
      </c>
      <c r="O17" s="37">
        <f>(C17/1000)/IF($Y17="p",$O$3,$O$4)*100</f>
        <v>7.207364309712724</v>
      </c>
      <c r="P17" s="37">
        <f t="shared" ref="P17:W22" si="4">(D17/1000)/IF($Y17="p",$O$3,$O$4)*100</f>
        <v>7.0887047509825596</v>
      </c>
      <c r="Q17" s="37">
        <f t="shared" si="4"/>
        <v>6.9035470079895145</v>
      </c>
      <c r="R17" s="37">
        <f t="shared" si="4"/>
        <v>6.6017584800300515</v>
      </c>
      <c r="S17" s="37">
        <f t="shared" si="4"/>
        <v>6.2656121552029473</v>
      </c>
      <c r="T17" s="37">
        <f t="shared" si="4"/>
        <v>5.9260765006789162</v>
      </c>
      <c r="U17" s="37">
        <f t="shared" si="4"/>
        <v>5.5974205163194455</v>
      </c>
      <c r="V17" s="37">
        <f t="shared" si="4"/>
        <v>5.2840713328625961</v>
      </c>
      <c r="W17" s="37">
        <f t="shared" si="4"/>
        <v>4.9886659846821875</v>
      </c>
      <c r="Y17" t="s">
        <v>128</v>
      </c>
      <c r="AA17" s="36" t="s">
        <v>57</v>
      </c>
      <c r="AB17" s="37">
        <f t="shared" ref="AB17:AB22" si="5">(C17/1000)*IF($Y17="p",$AB$3,$AB$4)</f>
        <v>2.3650832512612876</v>
      </c>
      <c r="AC17" s="37">
        <f t="shared" ref="AC17:AC22" si="6">(D17/1000)*IF($Y17="p",$AB$3,$AB$4)</f>
        <v>2.3261453368039073</v>
      </c>
      <c r="AD17" s="37">
        <f t="shared" ref="AD17:AD22" si="7">(E17/1000)*IF($Y17="p",$AB$3,$AB$4)</f>
        <v>2.2653861663254489</v>
      </c>
      <c r="AE17" s="37">
        <f t="shared" ref="AE17:AE22" si="8">(F17/1000)*IF($Y17="p",$AB$3,$AB$4)</f>
        <v>2.1663548197431957</v>
      </c>
      <c r="AF17" s="37">
        <f t="shared" ref="AF17:AF22" si="9">(G17/1000)*IF($Y17="p",$AB$3,$AB$4)</f>
        <v>2.0560490257443749</v>
      </c>
      <c r="AG17" s="37">
        <f t="shared" ref="AG17:AG22" si="10">(H17/1000)*IF($Y17="p",$AB$3,$AB$4)</f>
        <v>1.9446310294820452</v>
      </c>
      <c r="AH17" s="37">
        <f t="shared" ref="AH17:AH22" si="11">(I17/1000)*IF($Y17="p",$AB$3,$AB$4)</f>
        <v>1.8367831768366778</v>
      </c>
      <c r="AI17" s="37">
        <f t="shared" ref="AI17:AI22" si="12">(J17/1000)*IF($Y17="p",$AB$3,$AB$4)</f>
        <v>1.7339582225615786</v>
      </c>
      <c r="AJ17" s="37">
        <f t="shared" ref="AJ17:AJ22" si="13">(K17/1000)*IF($Y17="p",$AB$3,$AB$4)</f>
        <v>1.6370215046031185</v>
      </c>
    </row>
    <row r="18" spans="2:36">
      <c r="B18" s="36" t="s">
        <v>59</v>
      </c>
      <c r="C18" s="37">
        <v>66.615164298959755</v>
      </c>
      <c r="D18" s="37">
        <v>64.067017577821318</v>
      </c>
      <c r="E18" s="37">
        <v>60.655652934742186</v>
      </c>
      <c r="F18" s="37">
        <v>56.78557078687227</v>
      </c>
      <c r="G18" s="37">
        <v>53.489957684422471</v>
      </c>
      <c r="H18" s="37">
        <v>50.460401860791237</v>
      </c>
      <c r="I18" s="37">
        <v>47.622250770650346</v>
      </c>
      <c r="J18" s="37">
        <v>44.941388331114396</v>
      </c>
      <c r="K18" s="37">
        <v>42.404152192805419</v>
      </c>
      <c r="N18" s="36" t="s">
        <v>59</v>
      </c>
      <c r="O18" s="37">
        <f t="shared" ref="O18:O22" si="14">(C18/1000)/IF($Y18="p",$O$3,$O$4)*100</f>
        <v>8.9930471803595626</v>
      </c>
      <c r="P18" s="37">
        <f t="shared" si="4"/>
        <v>8.6490473730058746</v>
      </c>
      <c r="Q18" s="37">
        <f t="shared" si="4"/>
        <v>8.1885131461901928</v>
      </c>
      <c r="R18" s="37">
        <f t="shared" si="4"/>
        <v>7.6660520562277537</v>
      </c>
      <c r="S18" s="37">
        <f t="shared" si="4"/>
        <v>7.2211442873970295</v>
      </c>
      <c r="T18" s="37">
        <f t="shared" si="4"/>
        <v>6.8121542512068149</v>
      </c>
      <c r="U18" s="37">
        <f t="shared" si="4"/>
        <v>6.4290038540377941</v>
      </c>
      <c r="V18" s="37">
        <f t="shared" si="4"/>
        <v>6.0670874247004418</v>
      </c>
      <c r="W18" s="37">
        <f t="shared" si="4"/>
        <v>5.7245605460287292</v>
      </c>
      <c r="Y18" t="s">
        <v>128</v>
      </c>
      <c r="AA18" s="36" t="s">
        <v>59</v>
      </c>
      <c r="AB18" s="37">
        <f t="shared" si="5"/>
        <v>2.9510517784439165</v>
      </c>
      <c r="AC18" s="37">
        <f t="shared" si="6"/>
        <v>2.8381688786974846</v>
      </c>
      <c r="AD18" s="37">
        <f t="shared" si="7"/>
        <v>2.6870454250090785</v>
      </c>
      <c r="AE18" s="37">
        <f t="shared" si="8"/>
        <v>2.5156007858584415</v>
      </c>
      <c r="AF18" s="37">
        <f t="shared" si="9"/>
        <v>2.3696051254199153</v>
      </c>
      <c r="AG18" s="37">
        <f t="shared" si="10"/>
        <v>2.2353958024330516</v>
      </c>
      <c r="AH18" s="37">
        <f t="shared" si="11"/>
        <v>2.1096657091398101</v>
      </c>
      <c r="AI18" s="37">
        <f t="shared" si="12"/>
        <v>1.9909035030683677</v>
      </c>
      <c r="AJ18" s="37">
        <f t="shared" si="13"/>
        <v>1.8785039421412799</v>
      </c>
    </row>
    <row r="19" spans="2:36">
      <c r="B19" s="36" t="s">
        <v>61</v>
      </c>
      <c r="C19" s="37">
        <v>89.960150043234876</v>
      </c>
      <c r="D19" s="37">
        <v>88.883809499779701</v>
      </c>
      <c r="E19" s="37">
        <v>86.730892294232774</v>
      </c>
      <c r="F19" s="37">
        <v>82.93422902643951</v>
      </c>
      <c r="G19" s="37">
        <v>78.606692549295516</v>
      </c>
      <c r="H19" s="37">
        <v>74.256107603390291</v>
      </c>
      <c r="I19" s="37">
        <v>70.084537794883843</v>
      </c>
      <c r="J19" s="37">
        <v>66.121655343320811</v>
      </c>
      <c r="K19" s="37">
        <v>62.366433100337481</v>
      </c>
      <c r="N19" s="36" t="s">
        <v>61</v>
      </c>
      <c r="O19" s="37">
        <f t="shared" si="14"/>
        <v>12.144620255836704</v>
      </c>
      <c r="P19" s="37">
        <f t="shared" si="4"/>
        <v>11.999314282470253</v>
      </c>
      <c r="Q19" s="37">
        <f t="shared" si="4"/>
        <v>11.708670459721422</v>
      </c>
      <c r="R19" s="37">
        <f t="shared" si="4"/>
        <v>11.19612091856933</v>
      </c>
      <c r="S19" s="37">
        <f t="shared" si="4"/>
        <v>10.611903494154891</v>
      </c>
      <c r="T19" s="37">
        <f t="shared" si="4"/>
        <v>10.024574526457684</v>
      </c>
      <c r="U19" s="37">
        <f t="shared" si="4"/>
        <v>9.4614126023093146</v>
      </c>
      <c r="V19" s="37">
        <f t="shared" si="4"/>
        <v>8.9264234713483042</v>
      </c>
      <c r="W19" s="37">
        <f t="shared" si="4"/>
        <v>8.4194684685455563</v>
      </c>
      <c r="Y19" t="s">
        <v>128</v>
      </c>
      <c r="AA19" s="36" t="s">
        <v>61</v>
      </c>
      <c r="AB19" s="37">
        <f t="shared" si="5"/>
        <v>3.9852346469153046</v>
      </c>
      <c r="AC19" s="37">
        <f t="shared" si="6"/>
        <v>3.9375527608402403</v>
      </c>
      <c r="AD19" s="37">
        <f t="shared" si="7"/>
        <v>3.8421785286345118</v>
      </c>
      <c r="AE19" s="37">
        <f t="shared" si="8"/>
        <v>3.6739863458712705</v>
      </c>
      <c r="AF19" s="37">
        <f t="shared" si="9"/>
        <v>3.4822764799337911</v>
      </c>
      <c r="AG19" s="37">
        <f t="shared" si="10"/>
        <v>3.2895455668301894</v>
      </c>
      <c r="AH19" s="37">
        <f t="shared" si="11"/>
        <v>3.1047450243133539</v>
      </c>
      <c r="AI19" s="37">
        <f t="shared" si="12"/>
        <v>2.9291893317091113</v>
      </c>
      <c r="AJ19" s="37">
        <f t="shared" si="13"/>
        <v>2.7628329863449501</v>
      </c>
    </row>
    <row r="20" spans="2:36">
      <c r="B20" s="36" t="s">
        <v>63</v>
      </c>
      <c r="C20" s="37">
        <v>46.531026829377822</v>
      </c>
      <c r="D20" s="37">
        <v>46.125390360391584</v>
      </c>
      <c r="E20" s="37">
        <v>45.492178946127474</v>
      </c>
      <c r="F20" s="37">
        <v>43.861227314261917</v>
      </c>
      <c r="G20" s="37">
        <v>41.657509149003054</v>
      </c>
      <c r="H20" s="37">
        <v>39.36430924204894</v>
      </c>
      <c r="I20" s="37">
        <v>37.142996490364126</v>
      </c>
      <c r="J20" s="37">
        <v>35.034256782185729</v>
      </c>
      <c r="K20" s="37">
        <v>33.042487246593119</v>
      </c>
      <c r="N20" s="36" t="s">
        <v>63</v>
      </c>
      <c r="O20" s="37">
        <f t="shared" si="14"/>
        <v>5.5139266792812744</v>
      </c>
      <c r="P20" s="37">
        <f t="shared" si="4"/>
        <v>5.4658587577064059</v>
      </c>
      <c r="Q20" s="37">
        <f t="shared" si="4"/>
        <v>5.3908232051161091</v>
      </c>
      <c r="R20" s="37">
        <f t="shared" si="4"/>
        <v>5.1975554367400401</v>
      </c>
      <c r="S20" s="37">
        <f t="shared" si="4"/>
        <v>4.9364148341568646</v>
      </c>
      <c r="T20" s="37">
        <f t="shared" si="4"/>
        <v>4.6646706451828015</v>
      </c>
      <c r="U20" s="37">
        <f t="shared" si="4"/>
        <v>4.4014450841081514</v>
      </c>
      <c r="V20" s="37">
        <f t="shared" si="4"/>
        <v>4.1515594286890103</v>
      </c>
      <c r="W20" s="37">
        <f t="shared" si="4"/>
        <v>3.9155347387212864</v>
      </c>
      <c r="Y20" t="s">
        <v>129</v>
      </c>
      <c r="AA20" s="36" t="s">
        <v>63</v>
      </c>
      <c r="AB20" s="37">
        <f t="shared" si="5"/>
        <v>2.0008341536632464</v>
      </c>
      <c r="AC20" s="37">
        <f t="shared" si="6"/>
        <v>1.9833917854968381</v>
      </c>
      <c r="AD20" s="37">
        <f t="shared" si="7"/>
        <v>1.9561636946834815</v>
      </c>
      <c r="AE20" s="37">
        <f t="shared" si="8"/>
        <v>1.8860327745132626</v>
      </c>
      <c r="AF20" s="37">
        <f t="shared" si="9"/>
        <v>1.7912728934071314</v>
      </c>
      <c r="AG20" s="37">
        <f t="shared" si="10"/>
        <v>1.6926652974081042</v>
      </c>
      <c r="AH20" s="37">
        <f t="shared" si="11"/>
        <v>1.5971488490856576</v>
      </c>
      <c r="AI20" s="37">
        <f t="shared" si="12"/>
        <v>1.5064730416339862</v>
      </c>
      <c r="AJ20" s="37">
        <f t="shared" si="13"/>
        <v>1.4208269516035039</v>
      </c>
    </row>
    <row r="21" spans="2:36">
      <c r="B21" s="36" t="s">
        <v>64</v>
      </c>
      <c r="C21" s="37">
        <v>61.202445838448426</v>
      </c>
      <c r="D21" s="37">
        <v>60.222153806542231</v>
      </c>
      <c r="E21" s="37">
        <v>59.197006228855329</v>
      </c>
      <c r="F21" s="37">
        <v>56.969991317006553</v>
      </c>
      <c r="G21" s="37">
        <v>54.043829035790132</v>
      </c>
      <c r="H21" s="37">
        <v>51.002574837028973</v>
      </c>
      <c r="I21" s="37">
        <v>48.085200229282755</v>
      </c>
      <c r="J21" s="37">
        <v>45.331215808225934</v>
      </c>
      <c r="K21" s="37">
        <v>42.739024042102834</v>
      </c>
      <c r="N21" s="36" t="s">
        <v>64</v>
      </c>
      <c r="O21" s="37">
        <f t="shared" si="14"/>
        <v>7.2524898318561419</v>
      </c>
      <c r="P21" s="37">
        <f t="shared" si="4"/>
        <v>7.1363252260752574</v>
      </c>
      <c r="Q21" s="37">
        <f t="shared" si="4"/>
        <v>7.01484523811936</v>
      </c>
      <c r="R21" s="37">
        <f t="shared" si="4"/>
        <v>6.7509439710652792</v>
      </c>
      <c r="S21" s="37">
        <f t="shared" si="4"/>
        <v>6.4041937407411336</v>
      </c>
      <c r="T21" s="37">
        <f t="shared" si="4"/>
        <v>6.0438051181879366</v>
      </c>
      <c r="U21" s="37">
        <f t="shared" si="4"/>
        <v>5.6980962271700086</v>
      </c>
      <c r="V21" s="37">
        <f t="shared" si="4"/>
        <v>5.3717490732747759</v>
      </c>
      <c r="W21" s="37">
        <f t="shared" si="4"/>
        <v>5.0645743489891881</v>
      </c>
      <c r="Y21" t="s">
        <v>129</v>
      </c>
      <c r="AA21" s="36" t="s">
        <v>64</v>
      </c>
      <c r="AB21" s="37">
        <f t="shared" si="5"/>
        <v>2.6317051710532824</v>
      </c>
      <c r="AC21" s="37">
        <f t="shared" si="6"/>
        <v>2.5895526136813158</v>
      </c>
      <c r="AD21" s="37">
        <f t="shared" si="7"/>
        <v>2.5454712678407789</v>
      </c>
      <c r="AE21" s="37">
        <f t="shared" si="8"/>
        <v>2.4497096266312819</v>
      </c>
      <c r="AF21" s="37">
        <f t="shared" si="9"/>
        <v>2.3238846485389755</v>
      </c>
      <c r="AG21" s="37">
        <f t="shared" si="10"/>
        <v>2.193110717992246</v>
      </c>
      <c r="AH21" s="37">
        <f t="shared" si="11"/>
        <v>2.0676636098591583</v>
      </c>
      <c r="AI21" s="37">
        <f t="shared" si="12"/>
        <v>1.949242279753715</v>
      </c>
      <c r="AJ21" s="37">
        <f t="shared" si="13"/>
        <v>1.8377780338104219</v>
      </c>
    </row>
    <row r="22" spans="2:36">
      <c r="B22" s="36" t="s">
        <v>65</v>
      </c>
      <c r="C22" s="37">
        <v>78.71977508614512</v>
      </c>
      <c r="D22" s="37">
        <v>77.255257345159009</v>
      </c>
      <c r="E22" s="37">
        <v>75.71025533600266</v>
      </c>
      <c r="F22" s="37">
        <v>72.773349776993143</v>
      </c>
      <c r="G22" s="37">
        <v>69.036949763863461</v>
      </c>
      <c r="H22" s="37">
        <v>65.16449360301597</v>
      </c>
      <c r="I22" s="37">
        <v>61.447169698008352</v>
      </c>
      <c r="J22" s="37">
        <v>57.930480684224719</v>
      </c>
      <c r="K22" s="37">
        <v>54.614010149222096</v>
      </c>
      <c r="N22" s="36" t="s">
        <v>65</v>
      </c>
      <c r="O22" s="37">
        <f t="shared" si="14"/>
        <v>9.3282933477082022</v>
      </c>
      <c r="P22" s="37">
        <f t="shared" si="4"/>
        <v>9.1547479954013475</v>
      </c>
      <c r="Q22" s="37">
        <f t="shared" si="4"/>
        <v>8.9716652573163191</v>
      </c>
      <c r="R22" s="37">
        <f t="shared" si="4"/>
        <v>8.6236419485736917</v>
      </c>
      <c r="S22" s="37">
        <f t="shared" si="4"/>
        <v>8.1808785470178247</v>
      </c>
      <c r="T22" s="37">
        <f t="shared" si="4"/>
        <v>7.7219924919573968</v>
      </c>
      <c r="U22" s="37">
        <f t="shared" si="4"/>
        <v>7.2814896092139936</v>
      </c>
      <c r="V22" s="37">
        <f t="shared" si="4"/>
        <v>6.8647619610806325</v>
      </c>
      <c r="W22" s="37">
        <f t="shared" si="4"/>
        <v>6.4717602026828223</v>
      </c>
      <c r="Y22" t="s">
        <v>129</v>
      </c>
      <c r="AA22" s="36" t="s">
        <v>65</v>
      </c>
      <c r="AB22" s="37">
        <f t="shared" si="5"/>
        <v>3.3849503287042402</v>
      </c>
      <c r="AC22" s="37">
        <f t="shared" si="6"/>
        <v>3.3219760658418371</v>
      </c>
      <c r="AD22" s="37">
        <f t="shared" si="7"/>
        <v>3.2555409794481145</v>
      </c>
      <c r="AE22" s="37">
        <f t="shared" si="8"/>
        <v>3.129254040410705</v>
      </c>
      <c r="AF22" s="37">
        <f t="shared" si="9"/>
        <v>2.9685888398461286</v>
      </c>
      <c r="AG22" s="37">
        <f t="shared" si="10"/>
        <v>2.8020732249296869</v>
      </c>
      <c r="AH22" s="37">
        <f t="shared" si="11"/>
        <v>2.6422282970143591</v>
      </c>
      <c r="AI22" s="37">
        <f t="shared" si="12"/>
        <v>2.4910106694216627</v>
      </c>
      <c r="AJ22" s="37">
        <f t="shared" si="13"/>
        <v>2.3484024364165501</v>
      </c>
    </row>
    <row r="23" spans="2:36" ht="6" customHeight="1">
      <c r="B23" s="36"/>
      <c r="C23" s="4"/>
      <c r="D23" s="4"/>
      <c r="E23" s="4"/>
      <c r="F23" s="4"/>
      <c r="G23" s="4"/>
      <c r="H23" s="4"/>
      <c r="I23" s="4"/>
      <c r="J23" s="4"/>
      <c r="K23" s="4"/>
      <c r="N23" s="36"/>
      <c r="O23" s="4"/>
      <c r="P23" s="4"/>
      <c r="Q23" s="4"/>
      <c r="R23" s="4"/>
      <c r="S23" s="4"/>
      <c r="T23" s="4"/>
      <c r="U23" s="4"/>
      <c r="V23" s="4"/>
      <c r="W23" s="4"/>
      <c r="AA23" s="36"/>
      <c r="AB23" s="4"/>
      <c r="AC23" s="4"/>
      <c r="AD23" s="4"/>
      <c r="AE23" s="4"/>
      <c r="AF23" s="4"/>
      <c r="AG23" s="4"/>
      <c r="AH23" s="4"/>
      <c r="AI23" s="4"/>
      <c r="AJ23" s="4"/>
    </row>
    <row r="24" spans="2:36">
      <c r="B24" s="34" t="s">
        <v>29</v>
      </c>
      <c r="C24" s="35">
        <f>C25</f>
        <v>265.59319022890622</v>
      </c>
      <c r="D24" s="35">
        <f t="shared" ref="D24" si="15">D25</f>
        <v>266.36387962961015</v>
      </c>
      <c r="E24" s="35">
        <f t="shared" ref="E24" si="16">E25</f>
        <v>267.03725515952829</v>
      </c>
      <c r="F24" s="35">
        <f t="shared" ref="F24" si="17">F25</f>
        <v>267.46409306511129</v>
      </c>
      <c r="G24" s="35">
        <f t="shared" ref="G24" si="18">G25</f>
        <v>267.5913904551241</v>
      </c>
      <c r="H24" s="35">
        <f t="shared" ref="H24" si="19">H25</f>
        <v>267.62630221441384</v>
      </c>
      <c r="I24" s="35">
        <f t="shared" ref="I24" si="20">I25</f>
        <v>267.63650451711322</v>
      </c>
      <c r="J24" s="35">
        <f t="shared" ref="J24" si="21">J25</f>
        <v>267.63979768122431</v>
      </c>
      <c r="K24" s="35">
        <f t="shared" ref="K24" si="22">K25</f>
        <v>267.64078547635722</v>
      </c>
      <c r="N24" s="34" t="s">
        <v>29</v>
      </c>
      <c r="O24" s="35">
        <f>O25</f>
        <v>31.472793042125403</v>
      </c>
      <c r="P24" s="35">
        <f t="shared" ref="P24:W24" si="23">P25</f>
        <v>31.564119736108822</v>
      </c>
      <c r="Q24" s="35">
        <f t="shared" si="23"/>
        <v>31.64391473640412</v>
      </c>
      <c r="R24" s="35">
        <f t="shared" si="23"/>
        <v>31.694495028215702</v>
      </c>
      <c r="S24" s="35">
        <f t="shared" si="23"/>
        <v>31.709579768932223</v>
      </c>
      <c r="T24" s="35">
        <f t="shared" si="23"/>
        <v>31.713716812408059</v>
      </c>
      <c r="U24" s="35">
        <f t="shared" si="23"/>
        <v>31.714925785277938</v>
      </c>
      <c r="V24" s="35">
        <f t="shared" si="23"/>
        <v>31.7153160252251</v>
      </c>
      <c r="W24" s="35">
        <f t="shared" si="23"/>
        <v>31.715433078948347</v>
      </c>
      <c r="AA24" s="34" t="s">
        <v>29</v>
      </c>
      <c r="AB24" s="35">
        <f>AB25</f>
        <v>11.420507179842966</v>
      </c>
      <c r="AC24" s="35">
        <f t="shared" ref="AC24:AJ24" si="24">AC25</f>
        <v>11.453646824073237</v>
      </c>
      <c r="AD24" s="35">
        <f t="shared" si="24"/>
        <v>11.482601971859717</v>
      </c>
      <c r="AE24" s="35">
        <f t="shared" si="24"/>
        <v>11.500956001799784</v>
      </c>
      <c r="AF24" s="35">
        <f t="shared" si="24"/>
        <v>11.506429789570335</v>
      </c>
      <c r="AG24" s="35">
        <f t="shared" si="24"/>
        <v>11.507930995219796</v>
      </c>
      <c r="AH24" s="35">
        <f t="shared" si="24"/>
        <v>11.508369694235869</v>
      </c>
      <c r="AI24" s="35">
        <f t="shared" si="24"/>
        <v>11.508511300292646</v>
      </c>
      <c r="AJ24" s="35">
        <f t="shared" si="24"/>
        <v>11.50855377548336</v>
      </c>
    </row>
    <row r="25" spans="2:36">
      <c r="B25" s="36" t="s">
        <v>79</v>
      </c>
      <c r="C25" s="37">
        <v>265.59319022890622</v>
      </c>
      <c r="D25" s="37">
        <v>266.36387962961015</v>
      </c>
      <c r="E25" s="37">
        <v>267.03725515952829</v>
      </c>
      <c r="F25" s="37">
        <v>267.46409306511129</v>
      </c>
      <c r="G25" s="37">
        <v>267.5913904551241</v>
      </c>
      <c r="H25" s="37">
        <v>267.62630221441384</v>
      </c>
      <c r="I25" s="37">
        <v>267.63650451711322</v>
      </c>
      <c r="J25" s="37">
        <v>267.63979768122431</v>
      </c>
      <c r="K25" s="37">
        <v>267.64078547635722</v>
      </c>
      <c r="N25" s="36" t="s">
        <v>79</v>
      </c>
      <c r="O25" s="37">
        <f>(C25/1000)/IF($Y25="p",$O$3,$O$4)*100</f>
        <v>31.472793042125403</v>
      </c>
      <c r="P25" s="37">
        <f t="shared" ref="P25:W25" si="25">(D25/1000)/IF($Y25="p",$O$3,$O$4)*100</f>
        <v>31.564119736108822</v>
      </c>
      <c r="Q25" s="37">
        <f t="shared" si="25"/>
        <v>31.64391473640412</v>
      </c>
      <c r="R25" s="37">
        <f t="shared" si="25"/>
        <v>31.694495028215702</v>
      </c>
      <c r="S25" s="37">
        <f t="shared" si="25"/>
        <v>31.709579768932223</v>
      </c>
      <c r="T25" s="37">
        <f t="shared" si="25"/>
        <v>31.713716812408059</v>
      </c>
      <c r="U25" s="37">
        <f t="shared" si="25"/>
        <v>31.714925785277938</v>
      </c>
      <c r="V25" s="37">
        <f t="shared" si="25"/>
        <v>31.7153160252251</v>
      </c>
      <c r="W25" s="37">
        <f t="shared" si="25"/>
        <v>31.715433078948347</v>
      </c>
      <c r="Y25" t="s">
        <v>129</v>
      </c>
      <c r="AA25" s="36" t="s">
        <v>79</v>
      </c>
      <c r="AB25" s="37">
        <f>(C25/1000)*IF($Y25="p",$AB$3,$AB$4)</f>
        <v>11.420507179842966</v>
      </c>
      <c r="AC25" s="37">
        <f t="shared" ref="AC25:AJ25" si="26">(D25/1000)*IF($Y25="p",$AB$3,$AB$4)</f>
        <v>11.453646824073237</v>
      </c>
      <c r="AD25" s="37">
        <f t="shared" si="26"/>
        <v>11.482601971859717</v>
      </c>
      <c r="AE25" s="37">
        <f t="shared" si="26"/>
        <v>11.500956001799784</v>
      </c>
      <c r="AF25" s="37">
        <f t="shared" si="26"/>
        <v>11.506429789570335</v>
      </c>
      <c r="AG25" s="37">
        <f t="shared" si="26"/>
        <v>11.507930995219796</v>
      </c>
      <c r="AH25" s="37">
        <f t="shared" si="26"/>
        <v>11.508369694235869</v>
      </c>
      <c r="AI25" s="37">
        <f t="shared" si="26"/>
        <v>11.508511300292646</v>
      </c>
      <c r="AJ25" s="37">
        <f t="shared" si="26"/>
        <v>11.50855377548336</v>
      </c>
    </row>
    <row r="26" spans="2:36" ht="6" customHeight="1">
      <c r="B26" s="36"/>
      <c r="C26" s="4"/>
      <c r="D26" s="4"/>
      <c r="E26" s="4"/>
      <c r="F26" s="4"/>
      <c r="G26" s="4"/>
      <c r="H26" s="4"/>
      <c r="I26" s="4"/>
      <c r="J26" s="4"/>
      <c r="K26" s="4"/>
      <c r="N26" s="36"/>
      <c r="O26" s="4"/>
      <c r="P26" s="4"/>
      <c r="Q26" s="4"/>
      <c r="R26" s="4"/>
      <c r="S26" s="4"/>
      <c r="T26" s="4"/>
      <c r="U26" s="4"/>
      <c r="V26" s="4"/>
      <c r="W26" s="4"/>
      <c r="AA26" s="36"/>
      <c r="AB26" s="4"/>
      <c r="AC26" s="4"/>
      <c r="AD26" s="4"/>
      <c r="AE26" s="4"/>
      <c r="AF26" s="4"/>
      <c r="AG26" s="4"/>
      <c r="AH26" s="4"/>
      <c r="AI26" s="4"/>
      <c r="AJ26" s="4"/>
    </row>
    <row r="27" spans="2:36">
      <c r="B27" s="34" t="s">
        <v>91</v>
      </c>
      <c r="C27" s="35">
        <f>AVERAGE('EF_passenger vehicle eff'!C28:C30)/'EF_passenger vehicle eff'!C27*AVERAGE(C28:C30)</f>
        <v>32.315406914526164</v>
      </c>
      <c r="D27" s="35">
        <f>AVERAGE('EF_passenger vehicle eff'!D28:D30)/'EF_passenger vehicle eff'!D27*AVERAGE(D28:D30)</f>
        <v>32.252054395889019</v>
      </c>
      <c r="E27" s="35">
        <f>AVERAGE('EF_passenger vehicle eff'!E28:E30)/'EF_passenger vehicle eff'!E27*AVERAGE(E28:E30)</f>
        <v>31.973945130145001</v>
      </c>
      <c r="F27" s="35">
        <f>AVERAGE('EF_passenger vehicle eff'!F28:F30)/'EF_passenger vehicle eff'!F27*AVERAGE(F28:F30)</f>
        <v>31.302469305453108</v>
      </c>
      <c r="G27" s="35">
        <f>AVERAGE('EF_passenger vehicle eff'!G28:G30)/'EF_passenger vehicle eff'!G27*AVERAGE(G28:G30)</f>
        <v>30.86367031400837</v>
      </c>
      <c r="H27" s="35">
        <f>AVERAGE('EF_passenger vehicle eff'!H28:H30)/'EF_passenger vehicle eff'!H27*AVERAGE(H28:H30)</f>
        <v>30.654918401601019</v>
      </c>
      <c r="I27" s="35">
        <f>AVERAGE('EF_passenger vehicle eff'!I28:I30)/'EF_passenger vehicle eff'!I27*AVERAGE(I28:I30)</f>
        <v>30.566578383463373</v>
      </c>
      <c r="J27" s="35">
        <f>AVERAGE('EF_passenger vehicle eff'!J28:J30)/'EF_passenger vehicle eff'!J27*AVERAGE(J28:J30)</f>
        <v>30.527834324870863</v>
      </c>
      <c r="K27" s="35">
        <f>AVERAGE('EF_passenger vehicle eff'!K28:K30)/'EF_passenger vehicle eff'!K27*AVERAGE(K28:K30)</f>
        <v>30.509385338788199</v>
      </c>
      <c r="N27" s="34" t="s">
        <v>91</v>
      </c>
      <c r="O27" s="35">
        <f>AVERAGE('EF_passenger vehicle eff'!C28:C30)/'EF_passenger vehicle eff'!C27*AVERAGE(O28:O30)</f>
        <v>4.3625799334610313</v>
      </c>
      <c r="P27" s="35">
        <f>AVERAGE('EF_passenger vehicle eff'!D28:D30)/'EF_passenger vehicle eff'!D27*AVERAGE(P28:P30)</f>
        <v>4.3540273434450159</v>
      </c>
      <c r="Q27" s="35">
        <f>AVERAGE('EF_passenger vehicle eff'!E28:E30)/'EF_passenger vehicle eff'!E27*AVERAGE(Q28:Q30)</f>
        <v>4.3164825925695736</v>
      </c>
      <c r="R27" s="35">
        <f>AVERAGE('EF_passenger vehicle eff'!F28:F30)/'EF_passenger vehicle eff'!F27*AVERAGE(R28:R30)</f>
        <v>4.2258333562361683</v>
      </c>
      <c r="S27" s="35">
        <f>AVERAGE('EF_passenger vehicle eff'!G28:G30)/'EF_passenger vehicle eff'!G27*AVERAGE(S28:S30)</f>
        <v>4.1665954923911279</v>
      </c>
      <c r="T27" s="35">
        <f>AVERAGE('EF_passenger vehicle eff'!H28:H30)/'EF_passenger vehicle eff'!H27*AVERAGE(T28:T30)</f>
        <v>4.138413984216136</v>
      </c>
      <c r="U27" s="35">
        <f>AVERAGE('EF_passenger vehicle eff'!I28:I30)/'EF_passenger vehicle eff'!I27*AVERAGE(U28:U30)</f>
        <v>4.1264880817675538</v>
      </c>
      <c r="V27" s="35">
        <f>AVERAGE('EF_passenger vehicle eff'!J28:J30)/'EF_passenger vehicle eff'!J27*AVERAGE(V28:V30)</f>
        <v>4.1212576338575646</v>
      </c>
      <c r="W27" s="35">
        <f>AVERAGE('EF_passenger vehicle eff'!K28:K30)/'EF_passenger vehicle eff'!K27*AVERAGE(W28:W30)</f>
        <v>4.1187670207364055</v>
      </c>
      <c r="AA27" s="34" t="s">
        <v>91</v>
      </c>
      <c r="AB27" s="35">
        <f>AVERAGE('EF_passenger vehicle eff'!C28:C30)/'EF_passenger vehicle eff'!C27*AVERAGE(AB28:AB30)</f>
        <v>1.4315725263135093</v>
      </c>
      <c r="AC27" s="35">
        <f>AVERAGE('EF_passenger vehicle eff'!D28:D30)/'EF_passenger vehicle eff'!D27*AVERAGE(AC28:AC30)</f>
        <v>1.4287660097378836</v>
      </c>
      <c r="AD27" s="35">
        <f>AVERAGE('EF_passenger vehicle eff'!E28:E30)/'EF_passenger vehicle eff'!E27*AVERAGE(AD28:AD30)</f>
        <v>1.4164457692654235</v>
      </c>
      <c r="AE27" s="35">
        <f>AVERAGE('EF_passenger vehicle eff'!F28:F30)/'EF_passenger vehicle eff'!F27*AVERAGE(AE28:AE30)</f>
        <v>1.386699390231573</v>
      </c>
      <c r="AF27" s="35">
        <f>AVERAGE('EF_passenger vehicle eff'!G28:G30)/'EF_passenger vehicle eff'!G27*AVERAGE(AF28:AF30)</f>
        <v>1.3672605949105705</v>
      </c>
      <c r="AG27" s="35">
        <f>AVERAGE('EF_passenger vehicle eff'!H28:H30)/'EF_passenger vehicle eff'!H27*AVERAGE(AG28:AG30)</f>
        <v>1.3580128851909252</v>
      </c>
      <c r="AH27" s="35">
        <f>AVERAGE('EF_passenger vehicle eff'!I28:I30)/'EF_passenger vehicle eff'!I27*AVERAGE(AH28:AH30)</f>
        <v>1.3540994223874274</v>
      </c>
      <c r="AI27" s="35">
        <f>AVERAGE('EF_passenger vehicle eff'!J28:J30)/'EF_passenger vehicle eff'!J27*AVERAGE(AI28:AI30)</f>
        <v>1.352383060591779</v>
      </c>
      <c r="AJ27" s="35">
        <f>AVERAGE('EF_passenger vehicle eff'!K28:K30)/'EF_passenger vehicle eff'!K27*AVERAGE(AJ28:AJ30)</f>
        <v>1.3515657705083173</v>
      </c>
    </row>
    <row r="28" spans="2:36">
      <c r="B28" s="36" t="s">
        <v>18</v>
      </c>
      <c r="C28" s="37">
        <v>21.111302713648815</v>
      </c>
      <c r="D28" s="37">
        <v>21.165352874251997</v>
      </c>
      <c r="E28" s="37">
        <v>20.799021791831901</v>
      </c>
      <c r="F28" s="37">
        <v>19.73230873754672</v>
      </c>
      <c r="G28" s="37">
        <v>19.018199082473576</v>
      </c>
      <c r="H28" s="37">
        <v>18.68554631448605</v>
      </c>
      <c r="I28" s="37">
        <v>18.543945008573537</v>
      </c>
      <c r="J28" s="37">
        <v>18.481777921992951</v>
      </c>
      <c r="K28" s="37">
        <v>18.452661383357274</v>
      </c>
      <c r="N28" s="36" t="s">
        <v>18</v>
      </c>
      <c r="O28" s="37">
        <f>(C28/1000)/IF($Y28="p",$O$3,$O$4)*100</f>
        <v>2.8500258663425893</v>
      </c>
      <c r="P28" s="37">
        <f t="shared" ref="P28:W30" si="27">(D28/1000)/IF($Y28="p",$O$3,$O$4)*100</f>
        <v>2.8573226380240189</v>
      </c>
      <c r="Q28" s="37">
        <f t="shared" si="27"/>
        <v>2.8078679418973054</v>
      </c>
      <c r="R28" s="37">
        <f t="shared" si="27"/>
        <v>2.6638616795688059</v>
      </c>
      <c r="S28" s="37">
        <f t="shared" si="27"/>
        <v>2.5674568761339316</v>
      </c>
      <c r="T28" s="37">
        <f t="shared" si="27"/>
        <v>2.5225487524556156</v>
      </c>
      <c r="U28" s="37">
        <f t="shared" si="27"/>
        <v>2.5034325761574263</v>
      </c>
      <c r="V28" s="37">
        <f t="shared" si="27"/>
        <v>2.4950400194690476</v>
      </c>
      <c r="W28" s="37">
        <f t="shared" si="27"/>
        <v>2.4911092867532312</v>
      </c>
      <c r="Y28" t="s">
        <v>128</v>
      </c>
      <c r="AA28" s="36" t="s">
        <v>18</v>
      </c>
      <c r="AB28" s="37">
        <f>(C28/1000)*IF($Y28="p",$AB$3,$AB$4)</f>
        <v>0.93523071021464244</v>
      </c>
      <c r="AC28" s="37">
        <f t="shared" ref="AC28:AJ30" si="28">(D28/1000)*IF($Y28="p",$AB$3,$AB$4)</f>
        <v>0.93762513232936351</v>
      </c>
      <c r="AD28" s="37">
        <f t="shared" si="28"/>
        <v>0.92139666537815312</v>
      </c>
      <c r="AE28" s="37">
        <f t="shared" si="28"/>
        <v>0.87414127707331957</v>
      </c>
      <c r="AF28" s="37">
        <f t="shared" si="28"/>
        <v>0.84250621935357939</v>
      </c>
      <c r="AG28" s="37">
        <f t="shared" si="28"/>
        <v>0.82776970173173192</v>
      </c>
      <c r="AH28" s="37">
        <f t="shared" si="28"/>
        <v>0.82149676387980763</v>
      </c>
      <c r="AI28" s="37">
        <f t="shared" si="28"/>
        <v>0.81874276194428774</v>
      </c>
      <c r="AJ28" s="37">
        <f t="shared" si="28"/>
        <v>0.81745289928272724</v>
      </c>
    </row>
    <row r="29" spans="2:36">
      <c r="B29" s="36" t="s">
        <v>19</v>
      </c>
      <c r="C29" s="37">
        <v>23.877397912788581</v>
      </c>
      <c r="D29" s="37">
        <v>23.743962319842915</v>
      </c>
      <c r="E29" s="37">
        <v>23.468129693330617</v>
      </c>
      <c r="F29" s="37">
        <v>22.77074189833569</v>
      </c>
      <c r="G29" s="37">
        <v>22.316801588820564</v>
      </c>
      <c r="H29" s="37">
        <v>22.106057087052776</v>
      </c>
      <c r="I29" s="37">
        <v>22.016453687653588</v>
      </c>
      <c r="J29" s="37">
        <v>21.977044095234731</v>
      </c>
      <c r="K29" s="37">
        <v>21.958631010539243</v>
      </c>
      <c r="N29" s="36" t="s">
        <v>19</v>
      </c>
      <c r="O29" s="37">
        <f t="shared" ref="O29:O30" si="29">(C29/1000)/IF($Y29="p",$O$3,$O$4)*100</f>
        <v>3.2234487182264573</v>
      </c>
      <c r="P29" s="37">
        <f t="shared" si="27"/>
        <v>3.2054349131787916</v>
      </c>
      <c r="Q29" s="37">
        <f t="shared" si="27"/>
        <v>3.1681975085996323</v>
      </c>
      <c r="R29" s="37">
        <f t="shared" si="27"/>
        <v>3.0740501562753169</v>
      </c>
      <c r="S29" s="37">
        <f t="shared" si="27"/>
        <v>3.0127682144907748</v>
      </c>
      <c r="T29" s="37">
        <f t="shared" si="27"/>
        <v>2.9843177067521238</v>
      </c>
      <c r="U29" s="37">
        <f t="shared" si="27"/>
        <v>2.9722212478332333</v>
      </c>
      <c r="V29" s="37">
        <f t="shared" si="27"/>
        <v>2.9669009528566872</v>
      </c>
      <c r="W29" s="37">
        <f t="shared" si="27"/>
        <v>2.9644151864227966</v>
      </c>
      <c r="Y29" t="s">
        <v>128</v>
      </c>
      <c r="AA29" s="36" t="s">
        <v>19</v>
      </c>
      <c r="AB29" s="37">
        <f t="shared" ref="AB29" si="30">(C29/1000)*IF($Y29="p",$AB$3,$AB$4)</f>
        <v>1.0577687275365342</v>
      </c>
      <c r="AC29" s="37">
        <f t="shared" si="28"/>
        <v>1.051857530769041</v>
      </c>
      <c r="AD29" s="37">
        <f t="shared" si="28"/>
        <v>1.0396381454145462</v>
      </c>
      <c r="AE29" s="37">
        <f t="shared" si="28"/>
        <v>1.0087438660962711</v>
      </c>
      <c r="AF29" s="37">
        <f t="shared" si="28"/>
        <v>0.9886343103847508</v>
      </c>
      <c r="AG29" s="37">
        <f t="shared" si="28"/>
        <v>0.97929832895643798</v>
      </c>
      <c r="AH29" s="37">
        <f t="shared" si="28"/>
        <v>0.97532889836305392</v>
      </c>
      <c r="AI29" s="37">
        <f t="shared" si="28"/>
        <v>0.9735830534188985</v>
      </c>
      <c r="AJ29" s="37">
        <f t="shared" si="28"/>
        <v>0.97276735376688839</v>
      </c>
    </row>
    <row r="30" spans="2:36">
      <c r="B30" s="36" t="s">
        <v>20</v>
      </c>
      <c r="C30" s="37">
        <v>35.544732894897351</v>
      </c>
      <c r="D30" s="37">
        <v>35.53126718342709</v>
      </c>
      <c r="E30" s="37">
        <v>35.226341890637968</v>
      </c>
      <c r="F30" s="37">
        <v>34.458060357299559</v>
      </c>
      <c r="G30" s="37">
        <v>33.945597726668687</v>
      </c>
      <c r="H30" s="37">
        <v>33.698758741078457</v>
      </c>
      <c r="I30" s="37">
        <v>33.593568002791287</v>
      </c>
      <c r="J30" s="37">
        <v>33.547225833345472</v>
      </c>
      <c r="K30" s="37">
        <v>33.525058152572385</v>
      </c>
      <c r="N30" s="36" t="s">
        <v>20</v>
      </c>
      <c r="O30" s="37">
        <f t="shared" si="29"/>
        <v>4.7985389408111407</v>
      </c>
      <c r="P30" s="37">
        <f t="shared" si="27"/>
        <v>4.7967210697626559</v>
      </c>
      <c r="Q30" s="37">
        <f t="shared" si="27"/>
        <v>4.7555561552361238</v>
      </c>
      <c r="R30" s="37">
        <f t="shared" si="27"/>
        <v>4.6518381482354387</v>
      </c>
      <c r="S30" s="37">
        <f t="shared" si="27"/>
        <v>4.5826556931002704</v>
      </c>
      <c r="T30" s="37">
        <f t="shared" si="27"/>
        <v>4.54933243004559</v>
      </c>
      <c r="U30" s="37">
        <f t="shared" si="27"/>
        <v>4.5351316803768214</v>
      </c>
      <c r="V30" s="37">
        <f t="shared" si="27"/>
        <v>4.5288754875016366</v>
      </c>
      <c r="W30" s="37">
        <f t="shared" si="27"/>
        <v>4.5258828505972692</v>
      </c>
      <c r="Y30" t="s">
        <v>128</v>
      </c>
      <c r="AA30" s="36" t="s">
        <v>20</v>
      </c>
      <c r="AB30" s="37">
        <f>(C30/1000)*IF($Y30="p",$AB$3,$AB$4)</f>
        <v>1.5746316672439526</v>
      </c>
      <c r="AC30" s="37">
        <f t="shared" si="28"/>
        <v>1.57403513622582</v>
      </c>
      <c r="AD30" s="37">
        <f t="shared" si="28"/>
        <v>1.560526945755262</v>
      </c>
      <c r="AE30" s="37">
        <f t="shared" si="28"/>
        <v>1.5264920738283703</v>
      </c>
      <c r="AF30" s="37">
        <f t="shared" si="28"/>
        <v>1.5037899792914227</v>
      </c>
      <c r="AG30" s="37">
        <f t="shared" si="28"/>
        <v>1.4928550122297757</v>
      </c>
      <c r="AH30" s="37">
        <f t="shared" si="28"/>
        <v>1.4881950625236537</v>
      </c>
      <c r="AI30" s="37">
        <f t="shared" si="28"/>
        <v>1.4861421044172043</v>
      </c>
      <c r="AJ30" s="37">
        <f t="shared" si="28"/>
        <v>1.4851600761589565</v>
      </c>
    </row>
  </sheetData>
  <mergeCells count="3">
    <mergeCell ref="C6:K6"/>
    <mergeCell ref="O6:W6"/>
    <mergeCell ref="AB6:AJ6"/>
  </mergeCells>
  <pageMargins left="0.7" right="0.7" top="0.78740157499999996" bottom="0.78740157499999996"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Tabelle22">
    <tabColor theme="7" tint="0.59999389629810485"/>
  </sheetPr>
  <dimension ref="B1:AJ11"/>
  <sheetViews>
    <sheetView workbookViewId="0">
      <selection activeCell="B1" sqref="B1"/>
    </sheetView>
  </sheetViews>
  <sheetFormatPr defaultColWidth="11.42578125" defaultRowHeight="15"/>
  <cols>
    <col min="1" max="1" width="1.140625" customWidth="1"/>
    <col min="2" max="2" width="35.7109375" customWidth="1"/>
    <col min="12" max="13" width="3" customWidth="1"/>
    <col min="14" max="14" width="35.7109375" customWidth="1"/>
    <col min="24" max="26" width="3.140625" customWidth="1"/>
    <col min="27" max="27" width="35.7109375" customWidth="1"/>
  </cols>
  <sheetData>
    <row r="1" spans="2:36" ht="5.25" customHeight="1"/>
    <row r="2" spans="2:36" ht="18.75">
      <c r="B2" s="10" t="s">
        <v>136</v>
      </c>
      <c r="C2" s="11"/>
      <c r="D2" s="11"/>
    </row>
    <row r="3" spans="2:36">
      <c r="B3" s="11" t="s">
        <v>1</v>
      </c>
      <c r="C3" s="11"/>
      <c r="D3" s="11"/>
      <c r="E3" s="40" t="s">
        <v>137</v>
      </c>
      <c r="N3" s="55" t="s">
        <v>119</v>
      </c>
      <c r="O3" s="56">
        <v>0.74074074074074103</v>
      </c>
      <c r="P3" s="55" t="s">
        <v>120</v>
      </c>
      <c r="AA3" s="55" t="s">
        <v>121</v>
      </c>
      <c r="AB3" s="57">
        <v>44.3</v>
      </c>
      <c r="AC3" s="55" t="s">
        <v>122</v>
      </c>
    </row>
    <row r="4" spans="2:36">
      <c r="B4" s="11" t="s">
        <v>44</v>
      </c>
      <c r="D4" s="11"/>
      <c r="N4" s="55" t="s">
        <v>123</v>
      </c>
      <c r="O4" s="56">
        <v>0.84388185654008396</v>
      </c>
      <c r="P4" s="55" t="s">
        <v>120</v>
      </c>
      <c r="AA4" s="55" t="s">
        <v>124</v>
      </c>
      <c r="AB4" s="57">
        <v>43</v>
      </c>
      <c r="AC4" s="55" t="s">
        <v>122</v>
      </c>
    </row>
    <row r="5" spans="2:36">
      <c r="B5" s="11"/>
      <c r="D5" s="11"/>
    </row>
    <row r="6" spans="2:36">
      <c r="B6" s="34"/>
      <c r="C6" s="67" t="s">
        <v>125</v>
      </c>
      <c r="D6" s="68"/>
      <c r="E6" s="68"/>
      <c r="F6" s="68"/>
      <c r="G6" s="68"/>
      <c r="H6" s="68"/>
      <c r="I6" s="68"/>
      <c r="J6" s="68"/>
      <c r="K6" s="69"/>
      <c r="N6" s="34"/>
      <c r="O6" s="67" t="s">
        <v>126</v>
      </c>
      <c r="P6" s="68"/>
      <c r="Q6" s="68"/>
      <c r="R6" s="68"/>
      <c r="S6" s="68"/>
      <c r="T6" s="68"/>
      <c r="U6" s="68"/>
      <c r="V6" s="68"/>
      <c r="W6" s="69"/>
      <c r="AA6" s="34"/>
      <c r="AB6" s="67" t="s">
        <v>127</v>
      </c>
      <c r="AC6" s="68"/>
      <c r="AD6" s="68"/>
      <c r="AE6" s="68"/>
      <c r="AF6" s="68"/>
      <c r="AG6" s="68"/>
      <c r="AH6" s="68"/>
      <c r="AI6" s="68"/>
      <c r="AJ6" s="69"/>
    </row>
    <row r="7" spans="2:36">
      <c r="B7" s="32" t="s">
        <v>87</v>
      </c>
      <c r="C7" s="33">
        <v>2015</v>
      </c>
      <c r="D7" s="33">
        <v>2017</v>
      </c>
      <c r="E7" s="33">
        <v>2020</v>
      </c>
      <c r="F7" s="33">
        <v>2025</v>
      </c>
      <c r="G7" s="33">
        <v>2030</v>
      </c>
      <c r="H7" s="33">
        <v>2035</v>
      </c>
      <c r="I7" s="33">
        <v>2040</v>
      </c>
      <c r="J7" s="33">
        <v>2045</v>
      </c>
      <c r="K7" s="33">
        <v>2050</v>
      </c>
      <c r="N7" s="32" t="s">
        <v>87</v>
      </c>
      <c r="O7" s="33">
        <v>2015</v>
      </c>
      <c r="P7" s="33">
        <v>2017</v>
      </c>
      <c r="Q7" s="33">
        <v>2020</v>
      </c>
      <c r="R7" s="33">
        <v>2025</v>
      </c>
      <c r="S7" s="33">
        <v>2030</v>
      </c>
      <c r="T7" s="33">
        <v>2035</v>
      </c>
      <c r="U7" s="33">
        <v>2040</v>
      </c>
      <c r="V7" s="33">
        <v>2045</v>
      </c>
      <c r="W7" s="33">
        <v>2050</v>
      </c>
      <c r="AA7" s="32" t="s">
        <v>87</v>
      </c>
      <c r="AB7" s="33">
        <v>2015</v>
      </c>
      <c r="AC7" s="33">
        <v>2017</v>
      </c>
      <c r="AD7" s="33">
        <v>2020</v>
      </c>
      <c r="AE7" s="33">
        <v>2025</v>
      </c>
      <c r="AF7" s="33">
        <v>2030</v>
      </c>
      <c r="AG7" s="33">
        <v>2035</v>
      </c>
      <c r="AH7" s="33">
        <v>2040</v>
      </c>
      <c r="AI7" s="33">
        <v>2045</v>
      </c>
      <c r="AJ7" s="33">
        <v>2050</v>
      </c>
    </row>
    <row r="8" spans="2:36">
      <c r="B8" s="34" t="s">
        <v>90</v>
      </c>
      <c r="C8" s="35">
        <v>234.49630300550672</v>
      </c>
      <c r="D8" s="35">
        <v>231.02644639471956</v>
      </c>
      <c r="E8" s="35">
        <v>225.98934793063151</v>
      </c>
      <c r="F8" s="35">
        <v>216.729046244698</v>
      </c>
      <c r="G8" s="35">
        <v>207.11419794621389</v>
      </c>
      <c r="H8" s="35">
        <v>197.99530925777216</v>
      </c>
      <c r="I8" s="35">
        <v>190.22276862378061</v>
      </c>
      <c r="J8" s="35">
        <v>184.77803490522999</v>
      </c>
      <c r="K8" s="35">
        <v>180.46296601562452</v>
      </c>
      <c r="N8" s="34" t="s">
        <v>90</v>
      </c>
      <c r="O8" s="35">
        <f>(C8/1000)/IF($Y8="p",$O$3,$O$4)*100</f>
        <v>27.787811906152559</v>
      </c>
      <c r="P8" s="35">
        <f t="shared" ref="P8:W8" si="0">(D8/1000)/IF($Y8="p",$O$3,$O$4)*100</f>
        <v>27.376633897774283</v>
      </c>
      <c r="Q8" s="35">
        <f t="shared" si="0"/>
        <v>26.77973772977985</v>
      </c>
      <c r="R8" s="35">
        <f t="shared" si="0"/>
        <v>25.682391979996726</v>
      </c>
      <c r="S8" s="35">
        <f t="shared" si="0"/>
        <v>24.543032456626356</v>
      </c>
      <c r="T8" s="35">
        <f t="shared" si="0"/>
        <v>23.462444147046014</v>
      </c>
      <c r="U8" s="35">
        <f t="shared" si="0"/>
        <v>22.541398081918011</v>
      </c>
      <c r="V8" s="35">
        <f t="shared" si="0"/>
        <v>21.896197136269762</v>
      </c>
      <c r="W8" s="35">
        <f t="shared" si="0"/>
        <v>21.384861472851515</v>
      </c>
      <c r="Y8" t="s">
        <v>129</v>
      </c>
      <c r="AA8" s="34" t="s">
        <v>90</v>
      </c>
      <c r="AB8" s="35">
        <f>(C8/1000)*IF($Y8="p",$AB$3,$AB$4)</f>
        <v>10.08334102923679</v>
      </c>
      <c r="AC8" s="35">
        <f t="shared" ref="AC8:AJ8" si="1">(D8/1000)*IF($Y8="p",$AB$3,$AB$4)</f>
        <v>9.9341371949729407</v>
      </c>
      <c r="AD8" s="35">
        <f t="shared" si="1"/>
        <v>9.7175419610171563</v>
      </c>
      <c r="AE8" s="35">
        <f t="shared" si="1"/>
        <v>9.3193489885220142</v>
      </c>
      <c r="AF8" s="35">
        <f t="shared" si="1"/>
        <v>8.9059105116871962</v>
      </c>
      <c r="AG8" s="35">
        <f t="shared" si="1"/>
        <v>8.513798298084204</v>
      </c>
      <c r="AH8" s="35">
        <f t="shared" si="1"/>
        <v>8.1795790508225661</v>
      </c>
      <c r="AI8" s="35">
        <f t="shared" si="1"/>
        <v>7.9454555009248891</v>
      </c>
      <c r="AJ8" s="35">
        <f t="shared" si="1"/>
        <v>7.7599075386718539</v>
      </c>
    </row>
    <row r="9" spans="2:36">
      <c r="E9" s="31"/>
    </row>
    <row r="11" spans="2:36">
      <c r="B11" s="58" t="s">
        <v>138</v>
      </c>
    </row>
  </sheetData>
  <mergeCells count="3">
    <mergeCell ref="C6:K6"/>
    <mergeCell ref="O6:W6"/>
    <mergeCell ref="AB6:AJ6"/>
  </mergeCells>
  <pageMargins left="0.7" right="0.7" top="0.78740157499999996" bottom="0.78740157499999996"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Tabelle23">
    <tabColor theme="7" tint="0.59999389629810485"/>
  </sheetPr>
  <dimension ref="B1:K45"/>
  <sheetViews>
    <sheetView workbookViewId="0">
      <selection activeCell="B1" sqref="B1"/>
    </sheetView>
  </sheetViews>
  <sheetFormatPr defaultColWidth="11.42578125" defaultRowHeight="15"/>
  <cols>
    <col min="1" max="1" width="1.140625" customWidth="1"/>
    <col min="2" max="2" width="35.7109375" customWidth="1"/>
  </cols>
  <sheetData>
    <row r="1" spans="2:11" ht="5.25" customHeight="1"/>
    <row r="2" spans="2:11" ht="18.75">
      <c r="B2" s="10" t="s">
        <v>139</v>
      </c>
      <c r="C2" s="11"/>
      <c r="D2" s="11"/>
    </row>
    <row r="3" spans="2:11">
      <c r="B3" s="11" t="s">
        <v>1</v>
      </c>
      <c r="C3" s="11"/>
      <c r="D3" s="11"/>
    </row>
    <row r="4" spans="2:11">
      <c r="B4" s="11" t="s">
        <v>44</v>
      </c>
      <c r="D4" s="11"/>
    </row>
    <row r="5" spans="2:11">
      <c r="B5" s="11"/>
      <c r="D5" s="11"/>
    </row>
    <row r="6" spans="2:11">
      <c r="B6" s="34"/>
      <c r="C6" s="67" t="s">
        <v>127</v>
      </c>
      <c r="D6" s="68"/>
      <c r="E6" s="68"/>
      <c r="F6" s="68"/>
      <c r="G6" s="68"/>
      <c r="H6" s="68"/>
      <c r="I6" s="68"/>
      <c r="J6" s="68"/>
      <c r="K6" s="69"/>
    </row>
    <row r="7" spans="2:11">
      <c r="B7" s="32" t="s">
        <v>87</v>
      </c>
      <c r="C7" s="33">
        <v>2015</v>
      </c>
      <c r="D7" s="33">
        <v>2017</v>
      </c>
      <c r="E7" s="33">
        <v>2020</v>
      </c>
      <c r="F7" s="33">
        <v>2025</v>
      </c>
      <c r="G7" s="33">
        <v>2030</v>
      </c>
      <c r="H7" s="33">
        <v>2035</v>
      </c>
      <c r="I7" s="33">
        <v>2040</v>
      </c>
      <c r="J7" s="33">
        <v>2045</v>
      </c>
      <c r="K7" s="33">
        <v>2050</v>
      </c>
    </row>
    <row r="8" spans="2:11">
      <c r="B8" s="34" t="s">
        <v>26</v>
      </c>
      <c r="C8" s="35">
        <v>2.6611487372964802</v>
      </c>
      <c r="D8" s="35">
        <v>2.5408204507060437</v>
      </c>
      <c r="E8" s="35">
        <v>2.3866669462081607</v>
      </c>
      <c r="F8" s="35">
        <v>2.1183425476400464</v>
      </c>
      <c r="G8" s="35">
        <v>1.9243497799297735</v>
      </c>
      <c r="H8" s="35">
        <v>1.7802691766308407</v>
      </c>
      <c r="I8" s="35">
        <v>1.6640813693198617</v>
      </c>
      <c r="J8" s="35">
        <v>1.5693606796042867</v>
      </c>
      <c r="K8" s="35">
        <v>1.4876661192497076</v>
      </c>
    </row>
    <row r="9" spans="2:11">
      <c r="B9" s="36" t="s">
        <v>51</v>
      </c>
      <c r="C9" s="37">
        <v>2.5555923277110373</v>
      </c>
      <c r="D9" s="37">
        <v>2.4363481298568175</v>
      </c>
      <c r="E9" s="37">
        <v>2.2819195238180159</v>
      </c>
      <c r="F9" s="37">
        <v>2.025799323597024</v>
      </c>
      <c r="G9" s="37">
        <v>1.852769727812746</v>
      </c>
      <c r="H9" s="37">
        <v>1.7282490721754515</v>
      </c>
      <c r="I9" s="37">
        <v>1.6270494785336396</v>
      </c>
      <c r="J9" s="37">
        <v>1.5354030250294355</v>
      </c>
      <c r="K9" s="37">
        <v>1.4492439352142805</v>
      </c>
    </row>
    <row r="10" spans="2:11">
      <c r="B10" s="36" t="s">
        <v>6</v>
      </c>
      <c r="C10" s="37">
        <v>3.042639205555655</v>
      </c>
      <c r="D10" s="37">
        <v>2.9219484014830535</v>
      </c>
      <c r="E10" s="37">
        <v>2.778560987225791</v>
      </c>
      <c r="F10" s="37">
        <v>2.4972475665896008</v>
      </c>
      <c r="G10" s="37">
        <v>2.2930347245472436</v>
      </c>
      <c r="H10" s="37">
        <v>2.1401664812746546</v>
      </c>
      <c r="I10" s="37">
        <v>2.0135952641596071</v>
      </c>
      <c r="J10" s="37">
        <v>1.8989744437580005</v>
      </c>
      <c r="K10" s="37">
        <v>1.7915088627658882</v>
      </c>
    </row>
    <row r="11" spans="2:11">
      <c r="B11" s="36" t="s">
        <v>7</v>
      </c>
      <c r="C11" s="37">
        <v>3.9189897001384515</v>
      </c>
      <c r="D11" s="37">
        <v>3.7829656168750341</v>
      </c>
      <c r="E11" s="37">
        <v>3.6499497983203768</v>
      </c>
      <c r="F11" s="37">
        <v>3.3351384583770765</v>
      </c>
      <c r="G11" s="37">
        <v>3.082415934331896</v>
      </c>
      <c r="H11" s="37">
        <v>2.8831026253250633</v>
      </c>
      <c r="I11" s="37">
        <v>2.7138073210245541</v>
      </c>
      <c r="J11" s="37">
        <v>2.5584220756509177</v>
      </c>
      <c r="K11" s="37">
        <v>2.4124015996861763</v>
      </c>
    </row>
    <row r="12" spans="2:11">
      <c r="B12" s="36" t="s">
        <v>8</v>
      </c>
      <c r="C12" s="37">
        <v>1.925240000790716</v>
      </c>
      <c r="D12" s="37">
        <v>1.780259417988806</v>
      </c>
      <c r="E12" s="37">
        <v>1.5716003556228302</v>
      </c>
      <c r="F12" s="37">
        <v>1.3307165174755708</v>
      </c>
      <c r="G12" s="37">
        <v>1.2007796393916095</v>
      </c>
      <c r="H12" s="37">
        <v>1.1178715800661767</v>
      </c>
      <c r="I12" s="37">
        <v>1.0533008348940887</v>
      </c>
      <c r="J12" s="37">
        <v>0.9945650011638234</v>
      </c>
      <c r="K12" s="37">
        <v>0.93886019997554171</v>
      </c>
    </row>
    <row r="13" spans="2:11">
      <c r="B13" s="36" t="s">
        <v>9</v>
      </c>
      <c r="C13" s="37">
        <v>2.4800465832843459</v>
      </c>
      <c r="D13" s="37">
        <v>2.3609683055481998</v>
      </c>
      <c r="E13" s="37">
        <v>2.1877134192909558</v>
      </c>
      <c r="F13" s="37">
        <v>1.9281203807184211</v>
      </c>
      <c r="G13" s="37">
        <v>1.7601363580006806</v>
      </c>
      <c r="H13" s="37">
        <v>1.641344497458729</v>
      </c>
      <c r="I13" s="37">
        <v>1.5448267592829972</v>
      </c>
      <c r="J13" s="37">
        <v>1.4570243284337652</v>
      </c>
      <c r="K13" s="37">
        <v>1.3742119942516349</v>
      </c>
    </row>
    <row r="14" spans="2:11">
      <c r="B14" s="36" t="s">
        <v>10</v>
      </c>
      <c r="C14" s="37">
        <v>3.2598545814515867</v>
      </c>
      <c r="D14" s="37">
        <v>3.1031968170958599</v>
      </c>
      <c r="E14" s="37">
        <v>2.8751187364946471</v>
      </c>
      <c r="F14" s="37">
        <v>2.5331673032979247</v>
      </c>
      <c r="G14" s="37">
        <v>2.3118242414886301</v>
      </c>
      <c r="H14" s="37">
        <v>2.1552692866099283</v>
      </c>
      <c r="I14" s="37">
        <v>2.0280576081755251</v>
      </c>
      <c r="J14" s="37">
        <v>1.9123292680315731</v>
      </c>
      <c r="K14" s="37">
        <v>1.8031772837986899</v>
      </c>
    </row>
    <row r="15" spans="2:11">
      <c r="B15" s="36" t="s">
        <v>112</v>
      </c>
      <c r="C15" s="37">
        <v>0</v>
      </c>
      <c r="D15" s="37">
        <v>0</v>
      </c>
      <c r="E15" s="37">
        <v>0</v>
      </c>
      <c r="F15" s="37">
        <v>0.88295117974281279</v>
      </c>
      <c r="G15" s="37">
        <v>0.88295117974281268</v>
      </c>
      <c r="H15" s="37">
        <v>0.88295117974281268</v>
      </c>
      <c r="I15" s="37">
        <v>0.88295117974281345</v>
      </c>
      <c r="J15" s="37">
        <v>0.88295117974281334</v>
      </c>
      <c r="K15" s="37">
        <v>0.88295117974281045</v>
      </c>
    </row>
    <row r="16" spans="2:11">
      <c r="B16" s="36" t="s">
        <v>140</v>
      </c>
      <c r="C16" s="37">
        <v>0</v>
      </c>
      <c r="D16" s="37">
        <v>0</v>
      </c>
      <c r="E16" s="37">
        <v>0</v>
      </c>
      <c r="F16" s="37">
        <v>2.2473732894115606</v>
      </c>
      <c r="G16" s="37">
        <v>2.2070995018428676</v>
      </c>
      <c r="H16" s="37">
        <v>2.1708448603006114</v>
      </c>
      <c r="I16" s="37">
        <v>2.1708448603006114</v>
      </c>
      <c r="J16" s="37">
        <v>2.1708448603006114</v>
      </c>
      <c r="K16" s="37">
        <v>2.1708448603006114</v>
      </c>
    </row>
    <row r="17" spans="2:11" ht="6" customHeight="1">
      <c r="B17" s="36"/>
      <c r="C17" s="38"/>
      <c r="D17" s="38"/>
      <c r="E17" s="38"/>
      <c r="F17" s="38"/>
      <c r="G17" s="38"/>
      <c r="H17" s="38"/>
      <c r="I17" s="38"/>
      <c r="J17" s="38"/>
      <c r="K17" s="38"/>
    </row>
    <row r="18" spans="2:11">
      <c r="B18" s="34" t="s">
        <v>27</v>
      </c>
      <c r="C18" s="35">
        <v>2.940761061989436</v>
      </c>
      <c r="D18" s="35">
        <v>2.8952135687759171</v>
      </c>
      <c r="E18" s="35">
        <v>2.8443793739529006</v>
      </c>
      <c r="F18" s="35">
        <v>2.738502899508878</v>
      </c>
      <c r="G18" s="35">
        <v>2.5875484502029193</v>
      </c>
      <c r="H18" s="35">
        <v>2.4220351058848384</v>
      </c>
      <c r="I18" s="35">
        <v>2.2442803356131118</v>
      </c>
      <c r="J18" s="35">
        <v>2.0692506296018798</v>
      </c>
      <c r="K18" s="35">
        <v>1.9039902016977601</v>
      </c>
    </row>
    <row r="19" spans="2:11">
      <c r="B19" s="36" t="s">
        <v>57</v>
      </c>
      <c r="C19" s="37">
        <v>2.3650833111833247</v>
      </c>
      <c r="D19" s="37">
        <v>2.3384611578445345</v>
      </c>
      <c r="E19" s="37">
        <v>2.2862943971804439</v>
      </c>
      <c r="F19" s="37">
        <v>2.1898759179607308</v>
      </c>
      <c r="G19" s="37">
        <v>2.0811848648859894</v>
      </c>
      <c r="H19" s="37">
        <v>1.9694642332057897</v>
      </c>
      <c r="I19" s="37">
        <v>1.8616189495399915</v>
      </c>
      <c r="J19" s="37">
        <v>1.7585130567788667</v>
      </c>
      <c r="K19" s="37">
        <v>1.6612482161278421</v>
      </c>
    </row>
    <row r="20" spans="2:11">
      <c r="B20" s="36" t="s">
        <v>59</v>
      </c>
      <c r="C20" s="37">
        <v>2.9510518742115885</v>
      </c>
      <c r="D20" s="37">
        <v>2.8552980802046313</v>
      </c>
      <c r="E20" s="37">
        <v>2.7156524151055197</v>
      </c>
      <c r="F20" s="37">
        <v>2.5449844703294877</v>
      </c>
      <c r="G20" s="37">
        <v>2.3994290906956999</v>
      </c>
      <c r="H20" s="37">
        <v>2.2642895389544915</v>
      </c>
      <c r="I20" s="37">
        <v>2.1383585908348</v>
      </c>
      <c r="J20" s="37">
        <v>2.019201025848588</v>
      </c>
      <c r="K20" s="37">
        <v>1.9062904166169916</v>
      </c>
    </row>
    <row r="21" spans="2:11">
      <c r="B21" s="36" t="s">
        <v>61</v>
      </c>
      <c r="C21" s="37">
        <v>3.9852347548211755</v>
      </c>
      <c r="D21" s="37">
        <v>3.9594816064349465</v>
      </c>
      <c r="E21" s="37">
        <v>3.8798712633064905</v>
      </c>
      <c r="F21" s="37">
        <v>3.7150483116339714</v>
      </c>
      <c r="G21" s="37">
        <v>3.5255994981529368</v>
      </c>
      <c r="H21" s="37">
        <v>3.3320921125337164</v>
      </c>
      <c r="I21" s="37">
        <v>3.1471640788524051</v>
      </c>
      <c r="J21" s="37">
        <v>2.971068860112021</v>
      </c>
      <c r="K21" s="37">
        <v>2.8039650164231489</v>
      </c>
    </row>
    <row r="22" spans="2:11">
      <c r="B22" s="36" t="s">
        <v>63</v>
      </c>
      <c r="C22" s="37">
        <v>2.0008342167580007</v>
      </c>
      <c r="D22" s="37">
        <v>1.9886079179155374</v>
      </c>
      <c r="E22" s="37">
        <v>1.965933198912388</v>
      </c>
      <c r="F22" s="37">
        <v>1.9029361825933999</v>
      </c>
      <c r="G22" s="37">
        <v>1.8121463803041191</v>
      </c>
      <c r="H22" s="37">
        <v>1.714133127241684</v>
      </c>
      <c r="I22" s="37">
        <v>1.6188738316748894</v>
      </c>
      <c r="J22" s="37">
        <v>1.5279924231967197</v>
      </c>
      <c r="K22" s="37">
        <v>1.4419644361049244</v>
      </c>
    </row>
    <row r="23" spans="2:11">
      <c r="B23" s="36" t="s">
        <v>64</v>
      </c>
      <c r="C23" s="37">
        <v>2.631705284523179</v>
      </c>
      <c r="D23" s="37">
        <v>2.5969842469438298</v>
      </c>
      <c r="E23" s="37">
        <v>2.560230672577084</v>
      </c>
      <c r="F23" s="37">
        <v>2.4722898296054869</v>
      </c>
      <c r="G23" s="37">
        <v>2.3512821643640747</v>
      </c>
      <c r="H23" s="37">
        <v>2.2211928824091292</v>
      </c>
      <c r="I23" s="37">
        <v>2.0960026841860504</v>
      </c>
      <c r="J23" s="37">
        <v>1.9772487098463318</v>
      </c>
      <c r="K23" s="37">
        <v>1.8652450632405539</v>
      </c>
    </row>
    <row r="24" spans="2:11">
      <c r="B24" s="36" t="s">
        <v>65</v>
      </c>
      <c r="C24" s="37">
        <v>3.3849504821168082</v>
      </c>
      <c r="D24" s="37">
        <v>3.3271808258724067</v>
      </c>
      <c r="E24" s="37">
        <v>3.267147098661757</v>
      </c>
      <c r="F24" s="37">
        <v>3.1551242181865282</v>
      </c>
      <c r="G24" s="37">
        <v>3.0025381614660165</v>
      </c>
      <c r="H24" s="37">
        <v>2.8375701940262941</v>
      </c>
      <c r="I24" s="37">
        <v>2.6783288935222189</v>
      </c>
      <c r="J24" s="37">
        <v>2.5268106612709516</v>
      </c>
      <c r="K24" s="37">
        <v>2.3835603920677322</v>
      </c>
    </row>
    <row r="25" spans="2:11">
      <c r="B25" s="36" t="s">
        <v>115</v>
      </c>
      <c r="C25" s="37">
        <v>0</v>
      </c>
      <c r="D25" s="37">
        <v>0</v>
      </c>
      <c r="E25" s="37">
        <v>0</v>
      </c>
      <c r="F25" s="37">
        <v>0.90904572367668679</v>
      </c>
      <c r="G25" s="37">
        <v>0.90904572367668091</v>
      </c>
      <c r="H25" s="37">
        <v>0.90904572367667935</v>
      </c>
      <c r="I25" s="37">
        <v>0.90904572367668135</v>
      </c>
      <c r="J25" s="37">
        <v>0.90904572367668479</v>
      </c>
      <c r="K25" s="37">
        <v>0.90904572367668202</v>
      </c>
    </row>
    <row r="26" spans="2:11" ht="6" customHeight="1">
      <c r="B26" s="36"/>
      <c r="C26" s="4"/>
      <c r="D26" s="4"/>
      <c r="E26" s="4"/>
      <c r="F26" s="4"/>
      <c r="G26" s="4"/>
      <c r="H26" s="4"/>
      <c r="I26" s="4"/>
      <c r="J26" s="4"/>
      <c r="K26" s="4"/>
    </row>
    <row r="27" spans="2:11">
      <c r="B27" s="34" t="s">
        <v>29</v>
      </c>
      <c r="C27" s="35">
        <v>11.420507463054864</v>
      </c>
      <c r="D27" s="35">
        <v>11.453647158969934</v>
      </c>
      <c r="E27" s="35">
        <v>11.482602349737311</v>
      </c>
      <c r="F27" s="35">
        <v>11.500956405953993</v>
      </c>
      <c r="G27" s="35">
        <v>11.506430200748429</v>
      </c>
      <c r="H27" s="35">
        <v>11.507931408443506</v>
      </c>
      <c r="I27" s="35">
        <v>11.508370108106828</v>
      </c>
      <c r="J27" s="35">
        <v>11.50851171434717</v>
      </c>
      <c r="K27" s="35">
        <v>11.508554189587802</v>
      </c>
    </row>
    <row r="28" spans="2:11">
      <c r="B28" s="36" t="s">
        <v>79</v>
      </c>
      <c r="C28" s="37">
        <v>11.420507463054864</v>
      </c>
      <c r="D28" s="37">
        <v>11.453647158969934</v>
      </c>
      <c r="E28" s="37">
        <v>11.482602349737311</v>
      </c>
      <c r="F28" s="37">
        <v>11.500956405953993</v>
      </c>
      <c r="G28" s="37">
        <v>11.506430200748429</v>
      </c>
      <c r="H28" s="37">
        <v>11.507931408443506</v>
      </c>
      <c r="I28" s="37">
        <v>11.508370108106828</v>
      </c>
      <c r="J28" s="37">
        <v>11.50851171434717</v>
      </c>
      <c r="K28" s="37">
        <v>11.508554189587802</v>
      </c>
    </row>
    <row r="29" spans="2:11" ht="6" customHeight="1">
      <c r="B29" s="36"/>
      <c r="C29" s="4"/>
      <c r="D29" s="4"/>
      <c r="E29" s="4"/>
      <c r="F29" s="4"/>
      <c r="G29" s="4"/>
      <c r="H29" s="4"/>
      <c r="I29" s="4"/>
      <c r="J29" s="4"/>
      <c r="K29" s="4"/>
    </row>
    <row r="30" spans="2:11">
      <c r="B30" s="34" t="s">
        <v>90</v>
      </c>
      <c r="C30" s="35">
        <v>10.254771740246929</v>
      </c>
      <c r="D30" s="35">
        <v>10.104608046740811</v>
      </c>
      <c r="E30" s="35">
        <v>9.8584967882554206</v>
      </c>
      <c r="F30" s="35">
        <v>9.401175739042074</v>
      </c>
      <c r="G30" s="35">
        <v>8.9181763901827136</v>
      </c>
      <c r="H30" s="35">
        <v>8.4583983671646816</v>
      </c>
      <c r="I30" s="35">
        <v>8.0742621427729144</v>
      </c>
      <c r="J30" s="35">
        <v>7.8211860213112399</v>
      </c>
      <c r="K30" s="35">
        <v>7.6310393155703888</v>
      </c>
    </row>
    <row r="31" spans="2:11">
      <c r="B31" s="36" t="s">
        <v>66</v>
      </c>
      <c r="C31" s="37">
        <v>4.7707909086853197</v>
      </c>
      <c r="D31" s="37">
        <v>4.7108892032249878</v>
      </c>
      <c r="E31" s="37">
        <v>4.6216896335700168</v>
      </c>
      <c r="F31" s="37">
        <v>4.4689228720714445</v>
      </c>
      <c r="G31" s="37">
        <v>4.3104026229952748</v>
      </c>
      <c r="H31" s="37">
        <v>4.1581575719087889</v>
      </c>
      <c r="I31" s="37">
        <v>4.0235518191284427</v>
      </c>
      <c r="J31" s="37">
        <v>3.9203550872295967</v>
      </c>
      <c r="K31" s="37">
        <v>3.8328646188992672</v>
      </c>
    </row>
    <row r="32" spans="2:11">
      <c r="B32" s="36" t="s">
        <v>68</v>
      </c>
      <c r="C32" s="37">
        <v>7.2185527133484921</v>
      </c>
      <c r="D32" s="37">
        <v>7.1294978304612462</v>
      </c>
      <c r="E32" s="37">
        <v>6.9995390843883447</v>
      </c>
      <c r="F32" s="37">
        <v>6.7713522028414577</v>
      </c>
      <c r="G32" s="37">
        <v>6.5320438970669423</v>
      </c>
      <c r="H32" s="37">
        <v>6.3015437501195244</v>
      </c>
      <c r="I32" s="37">
        <v>6.0976150954503376</v>
      </c>
      <c r="J32" s="37">
        <v>5.9412410960138082</v>
      </c>
      <c r="K32" s="37">
        <v>5.8086546582586793</v>
      </c>
    </row>
    <row r="33" spans="2:11">
      <c r="B33" s="36" t="s">
        <v>70</v>
      </c>
      <c r="C33" s="37">
        <v>7.870624661363574</v>
      </c>
      <c r="D33" s="37">
        <v>7.7417182320740521</v>
      </c>
      <c r="E33" s="37">
        <v>7.5815368135948624</v>
      </c>
      <c r="F33" s="37">
        <v>7.3029034549563852</v>
      </c>
      <c r="G33" s="37">
        <v>7.0152767166901073</v>
      </c>
      <c r="H33" s="37">
        <v>6.740372094602888</v>
      </c>
      <c r="I33" s="37">
        <v>6.5012209192890689</v>
      </c>
      <c r="J33" s="37">
        <v>6.325740923917226</v>
      </c>
      <c r="K33" s="37">
        <v>6.1816231471658876</v>
      </c>
    </row>
    <row r="34" spans="2:11">
      <c r="B34" s="36" t="s">
        <v>72</v>
      </c>
      <c r="C34" s="37">
        <v>9.5580042270221526</v>
      </c>
      <c r="D34" s="37">
        <v>9.3889151885773128</v>
      </c>
      <c r="E34" s="37">
        <v>9.1853959662316758</v>
      </c>
      <c r="F34" s="37">
        <v>8.8424749734728714</v>
      </c>
      <c r="G34" s="37">
        <v>8.4927631620443691</v>
      </c>
      <c r="H34" s="37">
        <v>8.1595787526817247</v>
      </c>
      <c r="I34" s="37">
        <v>7.8699731587877055</v>
      </c>
      <c r="J34" s="37">
        <v>7.6575205553143677</v>
      </c>
      <c r="K34" s="37">
        <v>7.4830552143005322</v>
      </c>
    </row>
    <row r="35" spans="2:11">
      <c r="B35" s="36" t="s">
        <v>74</v>
      </c>
      <c r="C35" s="37">
        <v>12.136959694219062</v>
      </c>
      <c r="D35" s="37">
        <v>11.976407826973976</v>
      </c>
      <c r="E35" s="37">
        <v>11.738557983030214</v>
      </c>
      <c r="F35" s="37">
        <v>11.311644368305448</v>
      </c>
      <c r="G35" s="37">
        <v>10.866732587715882</v>
      </c>
      <c r="H35" s="37">
        <v>10.441085915676609</v>
      </c>
      <c r="I35" s="37">
        <v>10.070680438060327</v>
      </c>
      <c r="J35" s="37">
        <v>9.7988495093961543</v>
      </c>
      <c r="K35" s="37">
        <v>9.575600593617283</v>
      </c>
    </row>
    <row r="36" spans="2:11">
      <c r="B36" s="36" t="s">
        <v>76</v>
      </c>
      <c r="C36" s="37">
        <v>12.082372306959861</v>
      </c>
      <c r="D36" s="37">
        <v>11.895743793281333</v>
      </c>
      <c r="E36" s="37">
        <v>11.582673391570072</v>
      </c>
      <c r="F36" s="37">
        <v>10.978540990306984</v>
      </c>
      <c r="G36" s="37">
        <v>10.340058883074217</v>
      </c>
      <c r="H36" s="37">
        <v>9.7358832847495886</v>
      </c>
      <c r="I36" s="37">
        <v>9.2392950549268189</v>
      </c>
      <c r="J36" s="37">
        <v>8.9267697813879288</v>
      </c>
      <c r="K36" s="37">
        <v>8.7019210651218764</v>
      </c>
    </row>
    <row r="37" spans="2:11">
      <c r="B37" s="36" t="s">
        <v>77</v>
      </c>
      <c r="C37" s="37">
        <v>12.819687324222539</v>
      </c>
      <c r="D37" s="37">
        <v>12.627012473323012</v>
      </c>
      <c r="E37" s="37">
        <v>12.296934203698644</v>
      </c>
      <c r="F37" s="37">
        <v>11.656725171074287</v>
      </c>
      <c r="G37" s="37">
        <v>10.979071844427489</v>
      </c>
      <c r="H37" s="37">
        <v>10.337631330150275</v>
      </c>
      <c r="I37" s="37">
        <v>9.8103691181726234</v>
      </c>
      <c r="J37" s="37">
        <v>9.4785304441118452</v>
      </c>
      <c r="K37" s="37">
        <v>9.2397848538663041</v>
      </c>
    </row>
    <row r="38" spans="2:11">
      <c r="B38" s="36" t="s">
        <v>78</v>
      </c>
      <c r="C38" s="37">
        <v>14.892570733315434</v>
      </c>
      <c r="D38" s="37">
        <v>14.681897271539441</v>
      </c>
      <c r="E38" s="37">
        <v>14.2957993881629</v>
      </c>
      <c r="F38" s="37">
        <v>13.548820757290425</v>
      </c>
      <c r="G38" s="37">
        <v>12.759981662058699</v>
      </c>
      <c r="H38" s="37">
        <v>12.01417380614803</v>
      </c>
      <c r="I38" s="37">
        <v>11.401296031150672</v>
      </c>
      <c r="J38" s="37">
        <v>11.015600703260079</v>
      </c>
      <c r="K38" s="37">
        <v>10.738126347376426</v>
      </c>
    </row>
    <row r="39" spans="2:11" ht="6" customHeight="1">
      <c r="B39" s="36"/>
      <c r="C39" s="4"/>
      <c r="D39" s="4"/>
      <c r="E39" s="4"/>
      <c r="F39" s="4"/>
      <c r="G39" s="4"/>
      <c r="H39" s="4"/>
      <c r="I39" s="4"/>
      <c r="J39" s="4"/>
      <c r="K39" s="4"/>
    </row>
    <row r="40" spans="2:11">
      <c r="B40" s="34" t="s">
        <v>91</v>
      </c>
      <c r="C40" s="35">
        <v>0.9878796379467607</v>
      </c>
      <c r="D40" s="35">
        <v>0.9858711245343349</v>
      </c>
      <c r="E40" s="35">
        <v>0.96812386839319775</v>
      </c>
      <c r="F40" s="35">
        <v>0.78871097431190751</v>
      </c>
      <c r="G40" s="35">
        <v>0.62002708474662838</v>
      </c>
      <c r="H40" s="35">
        <v>0.53134260556409563</v>
      </c>
      <c r="I40" s="35">
        <v>0.48568533044288542</v>
      </c>
      <c r="J40" s="35">
        <v>0.46246677598267638</v>
      </c>
      <c r="K40" s="35">
        <v>0.45082588476757784</v>
      </c>
    </row>
    <row r="41" spans="2:11">
      <c r="B41" s="36" t="s">
        <v>18</v>
      </c>
      <c r="C41" s="37">
        <v>0.93523075591873894</v>
      </c>
      <c r="D41" s="37">
        <v>0.93761736582768007</v>
      </c>
      <c r="E41" s="37">
        <v>0.92126939865653279</v>
      </c>
      <c r="F41" s="37">
        <v>0.88444582360502877</v>
      </c>
      <c r="G41" s="37">
        <v>0.85535033966018181</v>
      </c>
      <c r="H41" s="37">
        <v>0.83577819454640523</v>
      </c>
      <c r="I41" s="37">
        <v>0.82560204351406463</v>
      </c>
      <c r="J41" s="37">
        <v>0.82065032332980425</v>
      </c>
      <c r="K41" s="37">
        <v>0.81822220766338583</v>
      </c>
    </row>
    <row r="42" spans="2:11">
      <c r="B42" s="36" t="s">
        <v>19</v>
      </c>
      <c r="C42" s="37">
        <v>1.057768792788194</v>
      </c>
      <c r="D42" s="37">
        <v>1.0518472312993756</v>
      </c>
      <c r="E42" s="37">
        <v>1.0395410260511293</v>
      </c>
      <c r="F42" s="37">
        <v>1.015328425532382</v>
      </c>
      <c r="G42" s="37">
        <v>0.99679457400246152</v>
      </c>
      <c r="H42" s="37">
        <v>0.98438008802375809</v>
      </c>
      <c r="I42" s="37">
        <v>0.977933064340474</v>
      </c>
      <c r="J42" s="37">
        <v>0.97479025606834402</v>
      </c>
      <c r="K42" s="37">
        <v>0.9732530328383513</v>
      </c>
    </row>
    <row r="43" spans="2:11">
      <c r="B43" s="36" t="s">
        <v>20</v>
      </c>
      <c r="C43" s="37">
        <v>1.5746315956115697</v>
      </c>
      <c r="D43" s="37">
        <v>1.5746315956115751</v>
      </c>
      <c r="E43" s="37">
        <v>1.5746315956115755</v>
      </c>
      <c r="F43" s="37">
        <v>1.5746315956115731</v>
      </c>
      <c r="G43" s="37">
        <v>1.57463159561157</v>
      </c>
      <c r="H43" s="37">
        <v>1.5746315956115695</v>
      </c>
      <c r="I43" s="37">
        <v>1.5746315956115695</v>
      </c>
      <c r="J43" s="37">
        <v>1.5746315956115706</v>
      </c>
      <c r="K43" s="37">
        <v>1.5746315956115726</v>
      </c>
    </row>
    <row r="44" spans="2:11">
      <c r="B44" s="36" t="s">
        <v>116</v>
      </c>
      <c r="C44" s="37">
        <v>0</v>
      </c>
      <c r="D44" s="37">
        <v>0</v>
      </c>
      <c r="E44" s="37">
        <v>0</v>
      </c>
      <c r="F44" s="38">
        <v>1.5688133947551246E-2</v>
      </c>
      <c r="G44" s="38">
        <v>1.5688133947551211E-2</v>
      </c>
      <c r="H44" s="38">
        <v>1.5688133947551301E-2</v>
      </c>
      <c r="I44" s="38">
        <v>1.5688133947551249E-2</v>
      </c>
      <c r="J44" s="38">
        <v>1.5688133947551301E-2</v>
      </c>
      <c r="K44" s="38">
        <v>1.5688133947551225E-2</v>
      </c>
    </row>
    <row r="45" spans="2:11">
      <c r="E45" s="31"/>
    </row>
  </sheetData>
  <mergeCells count="1">
    <mergeCell ref="C6:K6"/>
  </mergeCells>
  <pageMargins left="0.7" right="0.7" top="0.78740157499999996" bottom="0.78740157499999996"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Tabelle14">
    <tabColor theme="5" tint="0.39997558519241921"/>
  </sheetPr>
  <dimension ref="B1:P41"/>
  <sheetViews>
    <sheetView workbookViewId="0">
      <selection activeCell="B1" sqref="B1"/>
    </sheetView>
  </sheetViews>
  <sheetFormatPr defaultColWidth="11.42578125" defaultRowHeight="15"/>
  <cols>
    <col min="1" max="1" width="1.140625" customWidth="1"/>
    <col min="2" max="2" width="35.7109375" customWidth="1"/>
    <col min="14" max="15" width="11.42578125" customWidth="1"/>
  </cols>
  <sheetData>
    <row r="1" spans="2:11" ht="5.25" customHeight="1"/>
    <row r="2" spans="2:11" ht="18.75">
      <c r="B2" s="10" t="s">
        <v>141</v>
      </c>
      <c r="C2" s="11"/>
      <c r="D2" s="11"/>
    </row>
    <row r="3" spans="2:11">
      <c r="B3" s="11" t="s">
        <v>1</v>
      </c>
      <c r="C3" s="11"/>
      <c r="D3" s="11"/>
    </row>
    <row r="4" spans="2:11">
      <c r="B4" s="11" t="s">
        <v>44</v>
      </c>
      <c r="D4" s="11"/>
    </row>
    <row r="5" spans="2:11">
      <c r="B5" s="11"/>
      <c r="D5" s="11"/>
    </row>
    <row r="6" spans="2:11">
      <c r="B6" s="34"/>
      <c r="C6" s="67" t="s">
        <v>142</v>
      </c>
      <c r="D6" s="68"/>
      <c r="E6" s="68"/>
      <c r="F6" s="68"/>
      <c r="G6" s="68"/>
      <c r="H6" s="68"/>
      <c r="I6" s="68"/>
      <c r="J6" s="68"/>
      <c r="K6" s="69"/>
    </row>
    <row r="7" spans="2:11">
      <c r="B7" s="32" t="s">
        <v>87</v>
      </c>
      <c r="C7" s="33">
        <v>2015</v>
      </c>
      <c r="D7" s="33">
        <v>2017</v>
      </c>
      <c r="E7" s="33">
        <v>2020</v>
      </c>
      <c r="F7" s="33">
        <v>2025</v>
      </c>
      <c r="G7" s="33">
        <v>2030</v>
      </c>
      <c r="H7" s="33">
        <v>2035</v>
      </c>
      <c r="I7" s="33">
        <v>2040</v>
      </c>
      <c r="J7" s="33">
        <v>2045</v>
      </c>
      <c r="K7" s="33">
        <v>2050</v>
      </c>
    </row>
    <row r="8" spans="2:11">
      <c r="B8" s="34" t="s">
        <v>26</v>
      </c>
      <c r="C8" s="39">
        <v>22223.000009601579</v>
      </c>
      <c r="D8" s="39">
        <v>22223.000009223008</v>
      </c>
      <c r="E8" s="39">
        <v>22222.999999218628</v>
      </c>
      <c r="F8" s="39">
        <v>22222.999986776686</v>
      </c>
      <c r="G8" s="39">
        <v>22222.99999601813</v>
      </c>
      <c r="H8" s="39">
        <v>22223.000001535784</v>
      </c>
      <c r="I8" s="39">
        <v>22223.000001628243</v>
      </c>
      <c r="J8" s="39">
        <v>22223.000000950458</v>
      </c>
      <c r="K8" s="39">
        <v>22223.000000551205</v>
      </c>
    </row>
    <row r="9" spans="2:11">
      <c r="B9" s="36" t="s">
        <v>51</v>
      </c>
      <c r="C9" s="46">
        <v>23023.187167282467</v>
      </c>
      <c r="D9" s="46">
        <v>23022.96761644835</v>
      </c>
      <c r="E9" s="46">
        <v>23022.647215372104</v>
      </c>
      <c r="F9" s="46">
        <v>23022.641559557735</v>
      </c>
      <c r="G9" s="46">
        <v>23022.812828653008</v>
      </c>
      <c r="H9" s="46">
        <v>23022.970489058695</v>
      </c>
      <c r="I9" s="46">
        <v>23023.080398537717</v>
      </c>
      <c r="J9" s="46">
        <v>23023.117967367682</v>
      </c>
      <c r="K9" s="46">
        <v>23023.16363139862</v>
      </c>
    </row>
    <row r="10" spans="2:11">
      <c r="B10" s="36" t="s">
        <v>6</v>
      </c>
      <c r="C10" s="46">
        <v>19013.681006124392</v>
      </c>
      <c r="D10" s="46">
        <v>19013.499687398646</v>
      </c>
      <c r="E10" s="46">
        <v>19013.235081006354</v>
      </c>
      <c r="F10" s="46">
        <v>19013.23040676898</v>
      </c>
      <c r="G10" s="46">
        <v>19013.371849714687</v>
      </c>
      <c r="H10" s="46">
        <v>19013.502055401699</v>
      </c>
      <c r="I10" s="46">
        <v>19013.592825126405</v>
      </c>
      <c r="J10" s="46">
        <v>19013.623851909935</v>
      </c>
      <c r="K10" s="46">
        <v>19013.661563826096</v>
      </c>
    </row>
    <row r="11" spans="2:11">
      <c r="B11" s="36" t="s">
        <v>7</v>
      </c>
      <c r="C11" s="46">
        <v>25212.965022450855</v>
      </c>
      <c r="D11" s="46">
        <v>25212.724587891797</v>
      </c>
      <c r="E11" s="46">
        <v>25212.373719524418</v>
      </c>
      <c r="F11" s="46">
        <v>25212.367532304856</v>
      </c>
      <c r="G11" s="46">
        <v>25212.555090563521</v>
      </c>
      <c r="H11" s="46">
        <v>25212.727747296962</v>
      </c>
      <c r="I11" s="46">
        <v>25212.848111149535</v>
      </c>
      <c r="J11" s="46">
        <v>25212.889253511348</v>
      </c>
      <c r="K11" s="46">
        <v>25212.939260883086</v>
      </c>
    </row>
    <row r="12" spans="2:11">
      <c r="B12" s="36" t="s">
        <v>8</v>
      </c>
      <c r="C12" s="46">
        <v>15447.662075165432</v>
      </c>
      <c r="D12" s="46">
        <v>15447.514778368735</v>
      </c>
      <c r="E12" s="46">
        <v>15447.299792908225</v>
      </c>
      <c r="F12" s="46">
        <v>15447.295996208026</v>
      </c>
      <c r="G12" s="46">
        <v>15447.410908608657</v>
      </c>
      <c r="H12" s="46">
        <v>15447.516692796695</v>
      </c>
      <c r="I12" s="46">
        <v>15447.590438661722</v>
      </c>
      <c r="J12" s="46">
        <v>15447.615646435015</v>
      </c>
      <c r="K12" s="46">
        <v>15447.646285495637</v>
      </c>
    </row>
    <row r="13" spans="2:11">
      <c r="B13" s="36" t="s">
        <v>9</v>
      </c>
      <c r="C13" s="46">
        <v>13108.147661047602</v>
      </c>
      <c r="D13" s="46">
        <v>13108.022654735549</v>
      </c>
      <c r="E13" s="46">
        <v>13107.840237194556</v>
      </c>
      <c r="F13" s="46">
        <v>13107.837020193094</v>
      </c>
      <c r="G13" s="46">
        <v>13107.934528560549</v>
      </c>
      <c r="H13" s="46">
        <v>13108.024290961972</v>
      </c>
      <c r="I13" s="46">
        <v>13108.086867673672</v>
      </c>
      <c r="J13" s="46">
        <v>13108.108257550575</v>
      </c>
      <c r="K13" s="46">
        <v>13108.134256265515</v>
      </c>
    </row>
    <row r="14" spans="2:11">
      <c r="B14" s="36" t="s">
        <v>10</v>
      </c>
      <c r="C14" s="46">
        <v>44314.389727042333</v>
      </c>
      <c r="D14" s="46">
        <v>44313.967110424688</v>
      </c>
      <c r="E14" s="46">
        <v>44313.350449032943</v>
      </c>
      <c r="F14" s="46">
        <v>44313.339593544748</v>
      </c>
      <c r="G14" s="46">
        <v>44313.66923684888</v>
      </c>
      <c r="H14" s="46">
        <v>44313.972692720003</v>
      </c>
      <c r="I14" s="46">
        <v>44314.184243306314</v>
      </c>
      <c r="J14" s="46">
        <v>44314.256554757005</v>
      </c>
      <c r="K14" s="46">
        <v>44314.344447644697</v>
      </c>
    </row>
    <row r="15" spans="2:11" ht="6" customHeight="1">
      <c r="B15" s="36"/>
      <c r="C15" s="38"/>
      <c r="D15" s="38"/>
      <c r="E15" s="38"/>
      <c r="F15" s="38"/>
      <c r="G15" s="38"/>
      <c r="H15" s="38"/>
      <c r="I15" s="38"/>
      <c r="J15" s="38"/>
      <c r="K15" s="38"/>
    </row>
    <row r="16" spans="2:11">
      <c r="B16" s="34" t="s">
        <v>27</v>
      </c>
      <c r="C16" s="39">
        <v>29862.391950352947</v>
      </c>
      <c r="D16" s="39">
        <v>29899.60964332207</v>
      </c>
      <c r="E16" s="39">
        <v>29935.762555163448</v>
      </c>
      <c r="F16" s="39">
        <v>29931.305749063275</v>
      </c>
      <c r="G16" s="39">
        <v>29906.681840651087</v>
      </c>
      <c r="H16" s="39">
        <v>29888.759147397883</v>
      </c>
      <c r="I16" s="39">
        <v>29879.560282384195</v>
      </c>
      <c r="J16" s="39">
        <v>29875.662207344656</v>
      </c>
      <c r="K16" s="39">
        <v>29874.828122760169</v>
      </c>
    </row>
    <row r="17" spans="2:11">
      <c r="B17" s="36" t="s">
        <v>57</v>
      </c>
      <c r="C17" s="46">
        <v>19535.656529385746</v>
      </c>
      <c r="D17" s="46">
        <v>19491.468588552871</v>
      </c>
      <c r="E17" s="46">
        <v>19433.473718605168</v>
      </c>
      <c r="F17" s="46">
        <v>19443.491018062825</v>
      </c>
      <c r="G17" s="46">
        <v>19483.667334641377</v>
      </c>
      <c r="H17" s="46">
        <v>19512.012657657375</v>
      </c>
      <c r="I17" s="46">
        <v>19525.80498483653</v>
      </c>
      <c r="J17" s="46">
        <v>19531.948462883222</v>
      </c>
      <c r="K17" s="46">
        <v>19513.399430079677</v>
      </c>
    </row>
    <row r="18" spans="2:11">
      <c r="B18" s="36" t="s">
        <v>59</v>
      </c>
      <c r="C18" s="46">
        <v>17543.477281623465</v>
      </c>
      <c r="D18" s="46">
        <v>17503.795464179748</v>
      </c>
      <c r="E18" s="46">
        <v>17451.714710797831</v>
      </c>
      <c r="F18" s="46">
        <v>17460.710483172257</v>
      </c>
      <c r="G18" s="46">
        <v>17496.78976242062</v>
      </c>
      <c r="H18" s="46">
        <v>17522.244529060576</v>
      </c>
      <c r="I18" s="46">
        <v>17534.630362768883</v>
      </c>
      <c r="J18" s="46">
        <v>17540.14735012313</v>
      </c>
      <c r="K18" s="46">
        <v>17542.327208498449</v>
      </c>
    </row>
    <row r="19" spans="2:11">
      <c r="B19" s="36" t="s">
        <v>61</v>
      </c>
      <c r="C19" s="46">
        <v>20792.459342141756</v>
      </c>
      <c r="D19" s="46">
        <v>20736.77511053106</v>
      </c>
      <c r="E19" s="46">
        <v>20678.174848438706</v>
      </c>
      <c r="F19" s="46">
        <v>20689.605910250062</v>
      </c>
      <c r="G19" s="46">
        <v>20730.520704960101</v>
      </c>
      <c r="H19" s="46">
        <v>20757.815619709996</v>
      </c>
      <c r="I19" s="46">
        <v>20770.527872525912</v>
      </c>
      <c r="J19" s="46">
        <v>20776.078222754233</v>
      </c>
      <c r="K19" s="46">
        <v>20778.312407589146</v>
      </c>
    </row>
    <row r="20" spans="2:11">
      <c r="B20" s="36" t="s">
        <v>63</v>
      </c>
      <c r="C20" s="46">
        <v>45713.254778594608</v>
      </c>
      <c r="D20" s="46">
        <v>45609.855404470793</v>
      </c>
      <c r="E20" s="46">
        <v>45474.147966026132</v>
      </c>
      <c r="F20" s="46">
        <v>45497.588363455499</v>
      </c>
      <c r="G20" s="46">
        <v>45591.60057140248</v>
      </c>
      <c r="H20" s="46">
        <v>45657.928364531108</v>
      </c>
      <c r="I20" s="46">
        <v>45690.202282279417</v>
      </c>
      <c r="J20" s="46">
        <v>45704.577963907548</v>
      </c>
      <c r="K20" s="46">
        <v>45710.258047627009</v>
      </c>
    </row>
    <row r="21" spans="2:11">
      <c r="B21" s="36" t="s">
        <v>64</v>
      </c>
      <c r="C21" s="46">
        <v>33730.941813748199</v>
      </c>
      <c r="D21" s="46">
        <v>33654.645395489293</v>
      </c>
      <c r="E21" s="46">
        <v>33554.509459976827</v>
      </c>
      <c r="F21" s="46">
        <v>33571.805693641996</v>
      </c>
      <c r="G21" s="46">
        <v>33641.175521537312</v>
      </c>
      <c r="H21" s="46">
        <v>33690.117539239734</v>
      </c>
      <c r="I21" s="46">
        <v>33713.931847995838</v>
      </c>
      <c r="J21" s="46">
        <v>33724.539389103702</v>
      </c>
      <c r="K21" s="46">
        <v>33728.730614393135</v>
      </c>
    </row>
    <row r="22" spans="2:11">
      <c r="B22" s="36" t="s">
        <v>65</v>
      </c>
      <c r="C22" s="46">
        <v>29449.453444000759</v>
      </c>
      <c r="D22" s="46">
        <v>29476.109791369228</v>
      </c>
      <c r="E22" s="46">
        <v>29484.990063063244</v>
      </c>
      <c r="F22" s="46">
        <v>29487.103009481882</v>
      </c>
      <c r="G22" s="46">
        <v>29481.755689061341</v>
      </c>
      <c r="H22" s="46">
        <v>29476.412479750707</v>
      </c>
      <c r="I22" s="46">
        <v>29472.690500680845</v>
      </c>
      <c r="J22" s="46">
        <v>29471.485050106257</v>
      </c>
      <c r="K22" s="46">
        <v>29471.120158904167</v>
      </c>
    </row>
    <row r="23" spans="2:11" ht="6" customHeight="1">
      <c r="B23" s="36"/>
      <c r="C23" s="4"/>
      <c r="D23" s="4"/>
      <c r="E23" s="4"/>
      <c r="F23" s="4"/>
      <c r="G23" s="4"/>
      <c r="H23" s="4"/>
      <c r="I23" s="4"/>
      <c r="J23" s="4"/>
      <c r="K23" s="4"/>
    </row>
    <row r="24" spans="2:11">
      <c r="B24" s="34" t="s">
        <v>29</v>
      </c>
      <c r="C24" s="39">
        <v>43814.999993910038</v>
      </c>
      <c r="D24" s="39">
        <v>43814.999989147931</v>
      </c>
      <c r="E24" s="39">
        <v>43814.999993768142</v>
      </c>
      <c r="F24" s="39">
        <v>43814.999997372812</v>
      </c>
      <c r="G24" s="39">
        <v>43814.999999247848</v>
      </c>
      <c r="H24" s="39">
        <v>43814.999999756437</v>
      </c>
      <c r="I24" s="39">
        <v>43814.99999989217</v>
      </c>
      <c r="J24" s="39">
        <v>43814.999999968684</v>
      </c>
      <c r="K24" s="39">
        <v>43814.999999988599</v>
      </c>
    </row>
    <row r="25" spans="2:11">
      <c r="B25" s="36" t="s">
        <v>79</v>
      </c>
      <c r="C25" s="46">
        <v>43814.999993910038</v>
      </c>
      <c r="D25" s="46">
        <v>43814.999989147931</v>
      </c>
      <c r="E25" s="46">
        <v>43814.999993768142</v>
      </c>
      <c r="F25" s="46">
        <v>43814.999997372812</v>
      </c>
      <c r="G25" s="46">
        <v>43814.999999247848</v>
      </c>
      <c r="H25" s="46">
        <v>43814.999999756437</v>
      </c>
      <c r="I25" s="46">
        <v>43814.99999989217</v>
      </c>
      <c r="J25" s="46">
        <v>43814.999999968684</v>
      </c>
      <c r="K25" s="46">
        <v>43814.999999988599</v>
      </c>
    </row>
    <row r="26" spans="2:11" ht="6" customHeight="1">
      <c r="B26" s="36"/>
      <c r="C26" s="4"/>
      <c r="D26" s="4"/>
      <c r="E26" s="4"/>
      <c r="F26" s="4"/>
      <c r="G26" s="4"/>
      <c r="H26" s="4"/>
      <c r="I26" s="4"/>
      <c r="J26" s="4"/>
      <c r="K26" s="4"/>
    </row>
    <row r="27" spans="2:11">
      <c r="B27" s="34" t="s">
        <v>90</v>
      </c>
      <c r="C27" s="39">
        <v>63205.000069830516</v>
      </c>
      <c r="D27" s="39">
        <v>63205.000019242638</v>
      </c>
      <c r="E27" s="39">
        <v>63205.000011233235</v>
      </c>
      <c r="F27" s="39">
        <v>63205.00000470614</v>
      </c>
      <c r="G27" s="39">
        <v>63205.000001992281</v>
      </c>
      <c r="H27" s="39">
        <v>63205.000000749889</v>
      </c>
      <c r="I27" s="39">
        <v>63205.000000260363</v>
      </c>
      <c r="J27" s="39">
        <v>63205.00000009912</v>
      </c>
      <c r="K27" s="39">
        <v>63205.000000038322</v>
      </c>
    </row>
    <row r="28" spans="2:11">
      <c r="B28" s="36" t="s">
        <v>66</v>
      </c>
      <c r="C28" s="46">
        <v>48383.483211284612</v>
      </c>
      <c r="D28" s="46">
        <v>48384.193189043384</v>
      </c>
      <c r="E28" s="46">
        <v>48384.537572700268</v>
      </c>
      <c r="F28" s="46">
        <v>48384.135831338128</v>
      </c>
      <c r="G28" s="46">
        <v>48383.779950831507</v>
      </c>
      <c r="H28" s="46">
        <v>48383.606352174167</v>
      </c>
      <c r="I28" s="46">
        <v>48383.527536382433</v>
      </c>
      <c r="J28" s="46">
        <v>48383.49888728618</v>
      </c>
      <c r="K28" s="46">
        <v>48383.489040541128</v>
      </c>
    </row>
    <row r="29" spans="2:11">
      <c r="B29" s="36" t="s">
        <v>68</v>
      </c>
      <c r="C29" s="46">
        <v>35822.970783027326</v>
      </c>
      <c r="D29" s="46">
        <v>35823.496448204911</v>
      </c>
      <c r="E29" s="46">
        <v>35823.751440823718</v>
      </c>
      <c r="F29" s="46">
        <v>35823.454004445412</v>
      </c>
      <c r="G29" s="46">
        <v>35823.1905156266</v>
      </c>
      <c r="H29" s="46">
        <v>35823.061984864988</v>
      </c>
      <c r="I29" s="46">
        <v>35823.003630319938</v>
      </c>
      <c r="J29" s="46">
        <v>35822.982418766223</v>
      </c>
      <c r="K29" s="46">
        <v>35822.975128314705</v>
      </c>
    </row>
    <row r="30" spans="2:11">
      <c r="B30" s="36" t="s">
        <v>70</v>
      </c>
      <c r="C30" s="46">
        <v>35822.970782633674</v>
      </c>
      <c r="D30" s="46">
        <v>35823.496441538315</v>
      </c>
      <c r="E30" s="46">
        <v>35823.751428030984</v>
      </c>
      <c r="F30" s="46">
        <v>35823.453995060489</v>
      </c>
      <c r="G30" s="46">
        <v>35823.190511713401</v>
      </c>
      <c r="H30" s="46">
        <v>35823.061983421961</v>
      </c>
      <c r="I30" s="46">
        <v>35823.003629750143</v>
      </c>
      <c r="J30" s="46">
        <v>35822.98241855044</v>
      </c>
      <c r="K30" s="46">
        <v>35822.975128237857</v>
      </c>
    </row>
    <row r="31" spans="2:11">
      <c r="B31" s="36" t="s">
        <v>72</v>
      </c>
      <c r="C31" s="46">
        <v>25587.836281374512</v>
      </c>
      <c r="D31" s="46">
        <v>25588.21174787085</v>
      </c>
      <c r="E31" s="46">
        <v>25588.393880489344</v>
      </c>
      <c r="F31" s="46">
        <v>25588.181426617153</v>
      </c>
      <c r="G31" s="46">
        <v>25587.993223210105</v>
      </c>
      <c r="H31" s="46">
        <v>25587.901416935787</v>
      </c>
      <c r="I31" s="46">
        <v>25587.859735613107</v>
      </c>
      <c r="J31" s="46">
        <v>25587.84458470509</v>
      </c>
      <c r="K31" s="46">
        <v>25587.839377322904</v>
      </c>
    </row>
    <row r="32" spans="2:11">
      <c r="B32" s="36" t="s">
        <v>74</v>
      </c>
      <c r="C32" s="46">
        <v>19830.573112873917</v>
      </c>
      <c r="D32" s="46">
        <v>19830.864104290176</v>
      </c>
      <c r="E32" s="46">
        <v>19831.005259505433</v>
      </c>
      <c r="F32" s="46">
        <v>19830.840607598631</v>
      </c>
      <c r="G32" s="46">
        <v>19830.694748903155</v>
      </c>
      <c r="H32" s="46">
        <v>19830.623598469698</v>
      </c>
      <c r="I32" s="46">
        <v>19830.591295236678</v>
      </c>
      <c r="J32" s="46">
        <v>19830.579553202511</v>
      </c>
      <c r="K32" s="46">
        <v>19830.575517444213</v>
      </c>
    </row>
    <row r="33" spans="2:16">
      <c r="B33" s="36" t="s">
        <v>76</v>
      </c>
      <c r="C33" s="46">
        <v>166787606.0822421</v>
      </c>
      <c r="D33" s="46">
        <v>167547793.64814046</v>
      </c>
      <c r="E33" s="46">
        <v>167918317.06555465</v>
      </c>
      <c r="F33" s="46">
        <v>167486211.81611151</v>
      </c>
      <c r="G33" s="46">
        <v>167104750.88103122</v>
      </c>
      <c r="H33" s="46">
        <v>166919121.88691247</v>
      </c>
      <c r="I33" s="46">
        <v>166834940.81827542</v>
      </c>
      <c r="J33" s="46">
        <v>166804356.44265234</v>
      </c>
      <c r="K33" s="46">
        <v>166793846.38675815</v>
      </c>
      <c r="M33" s="47"/>
    </row>
    <row r="34" spans="2:16">
      <c r="B34" s="36" t="s">
        <v>77</v>
      </c>
      <c r="C34" s="46">
        <v>2685444.3890541676</v>
      </c>
      <c r="D34" s="46">
        <v>2685483.7955254545</v>
      </c>
      <c r="E34" s="46">
        <v>2685502.910789324</v>
      </c>
      <c r="F34" s="46">
        <v>2685480.6138033913</v>
      </c>
      <c r="G34" s="46">
        <v>2685460.8617424928</v>
      </c>
      <c r="H34" s="46">
        <v>2685451.2266068673</v>
      </c>
      <c r="I34" s="46">
        <v>2685446.8521265187</v>
      </c>
      <c r="J34" s="46">
        <v>2685445.262028872</v>
      </c>
      <c r="K34" s="46">
        <v>2685444.715509464</v>
      </c>
      <c r="M34" s="47"/>
      <c r="N34" s="30"/>
      <c r="O34" s="30"/>
      <c r="P34" s="30"/>
    </row>
    <row r="35" spans="2:16">
      <c r="B35" s="36" t="s">
        <v>78</v>
      </c>
      <c r="C35" s="46">
        <v>64618.739043582216</v>
      </c>
      <c r="D35" s="46">
        <v>64619.68726522303</v>
      </c>
      <c r="E35" s="46">
        <v>64620.147227921363</v>
      </c>
      <c r="F35" s="46">
        <v>64619.610704759216</v>
      </c>
      <c r="G35" s="46">
        <v>64619.135419076745</v>
      </c>
      <c r="H35" s="46">
        <v>64618.903572788324</v>
      </c>
      <c r="I35" s="46">
        <v>64618.798311474842</v>
      </c>
      <c r="J35" s="46">
        <v>64618.760049611956</v>
      </c>
      <c r="K35" s="46">
        <v>64618.746898941099</v>
      </c>
    </row>
    <row r="36" spans="2:16" ht="6" customHeight="1">
      <c r="B36" s="36"/>
      <c r="C36" s="4"/>
      <c r="D36" s="4"/>
      <c r="E36" s="4"/>
      <c r="F36" s="4"/>
      <c r="G36" s="4"/>
      <c r="H36" s="4"/>
      <c r="I36" s="4"/>
      <c r="J36" s="4"/>
      <c r="K36" s="4"/>
    </row>
    <row r="37" spans="2:16">
      <c r="B37" s="34" t="s">
        <v>91</v>
      </c>
      <c r="C37" s="39">
        <v>17807.000001615419</v>
      </c>
      <c r="D37" s="39">
        <v>17807.000000726995</v>
      </c>
      <c r="E37" s="39">
        <v>17807.000000541757</v>
      </c>
      <c r="F37" s="39">
        <v>17807.000000372314</v>
      </c>
      <c r="G37" s="39">
        <v>17807.00000023008</v>
      </c>
      <c r="H37" s="39">
        <v>17807.000000124026</v>
      </c>
      <c r="I37" s="39">
        <v>17807.000000069602</v>
      </c>
      <c r="J37" s="39">
        <v>17807.000000038774</v>
      </c>
      <c r="K37" s="39">
        <v>17807.000000020063</v>
      </c>
    </row>
    <row r="38" spans="2:16">
      <c r="B38" s="36" t="s">
        <v>18</v>
      </c>
      <c r="C38" s="46">
        <v>17807.000000872664</v>
      </c>
      <c r="D38" s="46">
        <v>17807.000000817607</v>
      </c>
      <c r="E38" s="46">
        <v>17807.000000609361</v>
      </c>
      <c r="F38" s="46">
        <v>17807.000000418713</v>
      </c>
      <c r="G38" s="46">
        <v>17807.000000258729</v>
      </c>
      <c r="H38" s="46">
        <v>17807.000000139473</v>
      </c>
      <c r="I38" s="46">
        <v>17807.000000078231</v>
      </c>
      <c r="J38" s="46">
        <v>17807.000000043623</v>
      </c>
      <c r="K38" s="46">
        <v>17807.000000022581</v>
      </c>
    </row>
    <row r="39" spans="2:16">
      <c r="B39" s="36" t="s">
        <v>19</v>
      </c>
      <c r="C39" s="46">
        <v>17807.000003048935</v>
      </c>
      <c r="D39" s="46">
        <v>17807.000000594631</v>
      </c>
      <c r="E39" s="46">
        <v>17807.000000443139</v>
      </c>
      <c r="F39" s="46">
        <v>17807.000000304506</v>
      </c>
      <c r="G39" s="46">
        <v>17807.000000188145</v>
      </c>
      <c r="H39" s="46">
        <v>17807.00000010138</v>
      </c>
      <c r="I39" s="46">
        <v>17807.00000005696</v>
      </c>
      <c r="J39" s="46">
        <v>17807.00000003165</v>
      </c>
      <c r="K39" s="46">
        <v>17807.000000016375</v>
      </c>
    </row>
    <row r="40" spans="2:16">
      <c r="B40" s="36" t="s">
        <v>20</v>
      </c>
      <c r="C40" s="46">
        <v>17806.999999999956</v>
      </c>
      <c r="D40" s="46">
        <v>17807.000000000007</v>
      </c>
      <c r="E40" s="46">
        <v>17806.999999999938</v>
      </c>
      <c r="F40" s="46">
        <v>17806.999999999967</v>
      </c>
      <c r="G40" s="46">
        <v>17807.000000000004</v>
      </c>
      <c r="H40" s="46">
        <v>17806.999999999953</v>
      </c>
      <c r="I40" s="46">
        <v>17806.999999999985</v>
      </c>
      <c r="J40" s="46">
        <v>17806.999999999978</v>
      </c>
      <c r="K40" s="46">
        <v>17806.999999999967</v>
      </c>
    </row>
    <row r="41" spans="2:16">
      <c r="E41" s="31"/>
    </row>
  </sheetData>
  <mergeCells count="1">
    <mergeCell ref="C6:K6"/>
  </mergeCells>
  <pageMargins left="0.7" right="0.7" top="0.78740157499999996" bottom="0.78740157499999996"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Tabelle15">
    <tabColor theme="5" tint="0.39997558519241921"/>
  </sheetPr>
  <dimension ref="B1:K14"/>
  <sheetViews>
    <sheetView workbookViewId="0">
      <selection activeCell="B1" sqref="B1"/>
    </sheetView>
  </sheetViews>
  <sheetFormatPr defaultColWidth="11.42578125" defaultRowHeight="15"/>
  <cols>
    <col min="1" max="1" width="1.140625" customWidth="1"/>
    <col min="2" max="2" width="35.7109375" customWidth="1"/>
    <col min="3" max="11" width="13" customWidth="1"/>
    <col min="14" max="15" width="11.42578125" customWidth="1"/>
  </cols>
  <sheetData>
    <row r="1" spans="2:11" ht="5.25" customHeight="1"/>
    <row r="2" spans="2:11" ht="18.75">
      <c r="B2" s="10" t="s">
        <v>143</v>
      </c>
      <c r="C2" s="11"/>
      <c r="D2" s="11"/>
    </row>
    <row r="3" spans="2:11">
      <c r="B3" s="11" t="s">
        <v>1</v>
      </c>
      <c r="C3" s="11"/>
      <c r="D3" s="40" t="s">
        <v>144</v>
      </c>
    </row>
    <row r="4" spans="2:11">
      <c r="B4" s="11" t="s">
        <v>44</v>
      </c>
      <c r="D4" s="11"/>
    </row>
    <row r="5" spans="2:11">
      <c r="B5" s="11"/>
      <c r="D5" s="11"/>
    </row>
    <row r="6" spans="2:11">
      <c r="B6" s="34"/>
      <c r="C6" s="67" t="s">
        <v>145</v>
      </c>
      <c r="D6" s="68"/>
      <c r="E6" s="68"/>
      <c r="F6" s="68"/>
      <c r="G6" s="68"/>
      <c r="H6" s="68"/>
      <c r="I6" s="68"/>
      <c r="J6" s="68"/>
      <c r="K6" s="69"/>
    </row>
    <row r="7" spans="2:11">
      <c r="B7" s="32" t="s">
        <v>87</v>
      </c>
      <c r="C7" s="33">
        <v>2015</v>
      </c>
      <c r="D7" s="33">
        <v>2017</v>
      </c>
      <c r="E7" s="33">
        <v>2020</v>
      </c>
      <c r="F7" s="33">
        <v>2025</v>
      </c>
      <c r="G7" s="33">
        <v>2030</v>
      </c>
      <c r="H7" s="33">
        <v>2035</v>
      </c>
      <c r="I7" s="33">
        <v>2040</v>
      </c>
      <c r="J7" s="33">
        <v>2045</v>
      </c>
      <c r="K7" s="33">
        <v>2050</v>
      </c>
    </row>
    <row r="8" spans="2:11">
      <c r="B8" s="4" t="s">
        <v>26</v>
      </c>
      <c r="C8" s="46">
        <v>454687.87308381323</v>
      </c>
      <c r="D8" s="46">
        <v>462125.97110420041</v>
      </c>
      <c r="E8" s="46">
        <v>473283.11813478114</v>
      </c>
      <c r="F8" s="46">
        <v>526574.65093882673</v>
      </c>
      <c r="G8" s="46">
        <v>577597.72850526823</v>
      </c>
      <c r="H8" s="46">
        <v>626352.35083410575</v>
      </c>
      <c r="I8" s="46">
        <v>672838.51792533905</v>
      </c>
      <c r="J8" s="46">
        <v>717056.22977896873</v>
      </c>
      <c r="K8" s="46">
        <v>759005.48639499408</v>
      </c>
    </row>
    <row r="9" spans="2:11">
      <c r="B9" s="4" t="s">
        <v>29</v>
      </c>
      <c r="C9" s="46">
        <v>284554</v>
      </c>
      <c r="D9" s="46">
        <v>289202.97914595151</v>
      </c>
      <c r="E9" s="46">
        <v>296176.44786487875</v>
      </c>
      <c r="F9" s="46">
        <v>329522.71094328811</v>
      </c>
      <c r="G9" s="46">
        <v>361448.66350454406</v>
      </c>
      <c r="H9" s="46">
        <v>391954.30554864666</v>
      </c>
      <c r="I9" s="46">
        <v>421039.63707559591</v>
      </c>
      <c r="J9" s="46">
        <v>448704.65808539168</v>
      </c>
      <c r="K9" s="46">
        <v>474949.36857803428</v>
      </c>
    </row>
    <row r="10" spans="2:11">
      <c r="B10" s="4" t="s">
        <v>146</v>
      </c>
      <c r="C10" s="46">
        <v>0</v>
      </c>
      <c r="D10" s="46">
        <v>0</v>
      </c>
      <c r="E10" s="46">
        <v>1382.7252769554784</v>
      </c>
      <c r="F10" s="46">
        <v>1675.4409593107491</v>
      </c>
      <c r="G10" s="46">
        <v>1945.0743407673319</v>
      </c>
      <c r="H10" s="46">
        <v>2176.2986867529285</v>
      </c>
      <c r="I10" s="46">
        <v>2353.787262695243</v>
      </c>
      <c r="J10" s="46">
        <v>2462.2133340219789</v>
      </c>
      <c r="K10" s="46">
        <v>2486.2501661608394</v>
      </c>
    </row>
    <row r="11" spans="2:11">
      <c r="B11" s="4" t="s">
        <v>147</v>
      </c>
      <c r="C11" s="46">
        <v>0</v>
      </c>
      <c r="D11" s="46">
        <v>0</v>
      </c>
      <c r="E11" s="46">
        <v>0</v>
      </c>
      <c r="F11" s="46">
        <v>152.3128144827954</v>
      </c>
      <c r="G11" s="46">
        <v>389.0148681534663</v>
      </c>
      <c r="H11" s="46">
        <v>725.43289558430945</v>
      </c>
      <c r="I11" s="46">
        <v>1176.8936313476213</v>
      </c>
      <c r="J11" s="46">
        <v>1758.7238100156987</v>
      </c>
      <c r="K11" s="46">
        <v>2486.2501661608394</v>
      </c>
    </row>
    <row r="12" spans="2:11">
      <c r="B12" s="4" t="s">
        <v>90</v>
      </c>
      <c r="C12" s="46">
        <v>1147653.44</v>
      </c>
      <c r="D12" s="46">
        <v>1212513.0536537224</v>
      </c>
      <c r="E12" s="46">
        <v>1309802.474134306</v>
      </c>
      <c r="F12" s="46">
        <v>1436514.3002803745</v>
      </c>
      <c r="G12" s="46">
        <v>1970754.0182911761</v>
      </c>
      <c r="H12" s="46">
        <v>2504993.7363019777</v>
      </c>
      <c r="I12" s="46">
        <v>3039233.4543127785</v>
      </c>
      <c r="J12" s="46">
        <v>3573473.1723235813</v>
      </c>
      <c r="K12" s="46">
        <v>4107712.8903343822</v>
      </c>
    </row>
    <row r="13" spans="2:11">
      <c r="B13" s="4" t="s">
        <v>148</v>
      </c>
      <c r="C13" s="46">
        <v>0</v>
      </c>
      <c r="D13" s="46">
        <v>0</v>
      </c>
      <c r="E13" s="46">
        <v>3455.1277788531743</v>
      </c>
      <c r="F13" s="46">
        <v>6636.039067321175</v>
      </c>
      <c r="G13" s="46">
        <v>6032.7627884737958</v>
      </c>
      <c r="H13" s="46">
        <v>5429.4865096264157</v>
      </c>
      <c r="I13" s="46">
        <v>4826.2102307790365</v>
      </c>
      <c r="J13" s="46">
        <v>4222.9339519316572</v>
      </c>
      <c r="K13" s="46">
        <v>3619.6576730842776</v>
      </c>
    </row>
    <row r="14" spans="2:11">
      <c r="B14" s="4" t="s">
        <v>149</v>
      </c>
      <c r="C14" s="46">
        <v>0</v>
      </c>
      <c r="D14" s="46">
        <v>0</v>
      </c>
      <c r="E14" s="46">
        <v>0</v>
      </c>
      <c r="F14" s="46">
        <v>603.27627884737944</v>
      </c>
      <c r="G14" s="46">
        <v>1206.5525576947589</v>
      </c>
      <c r="H14" s="46">
        <v>1809.8288365421388</v>
      </c>
      <c r="I14" s="46">
        <v>2413.1051153895178</v>
      </c>
      <c r="J14" s="46">
        <v>3016.3813942368974</v>
      </c>
      <c r="K14" s="46">
        <v>3619.6576730842776</v>
      </c>
    </row>
  </sheetData>
  <mergeCells count="1">
    <mergeCell ref="C6:K6"/>
  </mergeCells>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tabColor theme="5"/>
  </sheetPr>
  <dimension ref="B1:AS44"/>
  <sheetViews>
    <sheetView workbookViewId="0">
      <selection activeCell="B1" sqref="B1"/>
    </sheetView>
  </sheetViews>
  <sheetFormatPr defaultColWidth="9.140625" defaultRowHeight="15"/>
  <cols>
    <col min="1" max="1" width="1.5703125" customWidth="1"/>
    <col min="2" max="13" width="12.7109375" customWidth="1"/>
    <col min="14" max="14" width="3.7109375" customWidth="1"/>
    <col min="15" max="28" width="12.7109375" customWidth="1"/>
    <col min="29" max="29" width="3.7109375" customWidth="1"/>
    <col min="30" max="37" width="12.7109375" customWidth="1"/>
    <col min="38" max="38" width="3.7109375" customWidth="1"/>
    <col min="39" max="40" width="12.7109375" customWidth="1"/>
    <col min="41" max="41" width="3.7109375" customWidth="1"/>
    <col min="42" max="45" width="12.7109375" customWidth="1"/>
  </cols>
  <sheetData>
    <row r="1" spans="2:45" ht="6.75" customHeight="1"/>
    <row r="2" spans="2:45" ht="18.75">
      <c r="B2" s="1" t="s">
        <v>25</v>
      </c>
    </row>
    <row r="3" spans="2:45">
      <c r="B3" t="s">
        <v>1</v>
      </c>
    </row>
    <row r="4" spans="2:45">
      <c r="B4" t="s">
        <v>2</v>
      </c>
    </row>
    <row r="6" spans="2:45">
      <c r="B6" s="63" t="s">
        <v>26</v>
      </c>
      <c r="C6" s="63"/>
      <c r="D6" s="63"/>
      <c r="E6" s="63"/>
      <c r="F6" s="63"/>
      <c r="G6" s="63"/>
      <c r="H6" s="63"/>
      <c r="I6" s="63"/>
      <c r="J6" s="63"/>
      <c r="K6" s="63"/>
      <c r="L6" s="63"/>
      <c r="M6" s="63"/>
      <c r="O6" s="63" t="s">
        <v>27</v>
      </c>
      <c r="P6" s="63"/>
      <c r="Q6" s="63"/>
      <c r="R6" s="63"/>
      <c r="S6" s="63"/>
      <c r="T6" s="63"/>
      <c r="U6" s="63"/>
      <c r="V6" s="63"/>
      <c r="W6" s="63"/>
      <c r="X6" s="63"/>
      <c r="Y6" s="63"/>
      <c r="Z6" s="63"/>
      <c r="AA6" s="63"/>
      <c r="AB6" s="63"/>
      <c r="AD6" s="63" t="s">
        <v>28</v>
      </c>
      <c r="AE6" s="63"/>
      <c r="AF6" s="63"/>
      <c r="AG6" s="63"/>
      <c r="AH6" s="63"/>
      <c r="AI6" s="63"/>
      <c r="AJ6" s="63"/>
      <c r="AK6" s="63"/>
      <c r="AM6" s="63" t="s">
        <v>29</v>
      </c>
      <c r="AN6" s="63"/>
      <c r="AP6" s="60" t="s">
        <v>30</v>
      </c>
      <c r="AQ6" s="61"/>
      <c r="AR6" s="61"/>
      <c r="AS6" s="62"/>
    </row>
    <row r="7" spans="2:45">
      <c r="B7" s="59" t="s">
        <v>5</v>
      </c>
      <c r="C7" s="59"/>
      <c r="D7" s="59" t="s">
        <v>6</v>
      </c>
      <c r="E7" s="59"/>
      <c r="F7" s="59" t="s">
        <v>7</v>
      </c>
      <c r="G7" s="59"/>
      <c r="H7" s="59" t="s">
        <v>8</v>
      </c>
      <c r="I7" s="59"/>
      <c r="J7" s="59" t="s">
        <v>9</v>
      </c>
      <c r="K7" s="59"/>
      <c r="L7" s="59" t="s">
        <v>10</v>
      </c>
      <c r="M7" s="59"/>
      <c r="O7" s="59" t="s">
        <v>11</v>
      </c>
      <c r="P7" s="59"/>
      <c r="Q7" s="59" t="s">
        <v>12</v>
      </c>
      <c r="R7" s="59"/>
      <c r="S7" s="59" t="s">
        <v>13</v>
      </c>
      <c r="T7" s="59"/>
      <c r="U7" s="59" t="s">
        <v>14</v>
      </c>
      <c r="V7" s="59"/>
      <c r="W7" s="59" t="s">
        <v>15</v>
      </c>
      <c r="X7" s="59"/>
      <c r="Y7" s="59" t="s">
        <v>16</v>
      </c>
      <c r="Z7" s="59"/>
      <c r="AA7" s="59" t="s">
        <v>17</v>
      </c>
      <c r="AB7" s="59"/>
      <c r="AD7" s="59" t="s">
        <v>18</v>
      </c>
      <c r="AE7" s="59"/>
      <c r="AF7" s="59" t="s">
        <v>19</v>
      </c>
      <c r="AG7" s="59"/>
      <c r="AH7" s="59" t="s">
        <v>20</v>
      </c>
      <c r="AI7" s="59"/>
      <c r="AJ7" s="59" t="s">
        <v>21</v>
      </c>
      <c r="AK7" s="59"/>
      <c r="AM7" s="59" t="s">
        <v>22</v>
      </c>
      <c r="AN7" s="59"/>
      <c r="AP7" s="59" t="s">
        <v>23</v>
      </c>
      <c r="AQ7" s="59"/>
      <c r="AR7" s="59" t="s">
        <v>24</v>
      </c>
      <c r="AS7" s="59"/>
    </row>
    <row r="8" spans="2:45">
      <c r="B8" s="6" t="s">
        <v>31</v>
      </c>
      <c r="C8" s="6" t="s">
        <v>32</v>
      </c>
      <c r="D8" s="6" t="s">
        <v>31</v>
      </c>
      <c r="E8" s="6" t="s">
        <v>32</v>
      </c>
      <c r="F8" s="6" t="s">
        <v>31</v>
      </c>
      <c r="G8" s="6" t="s">
        <v>32</v>
      </c>
      <c r="H8" s="6" t="s">
        <v>31</v>
      </c>
      <c r="I8" s="6" t="s">
        <v>32</v>
      </c>
      <c r="J8" s="6" t="s">
        <v>31</v>
      </c>
      <c r="K8" s="6" t="s">
        <v>32</v>
      </c>
      <c r="L8" s="6" t="s">
        <v>31</v>
      </c>
      <c r="M8" s="6" t="s">
        <v>32</v>
      </c>
      <c r="O8" s="6" t="s">
        <v>31</v>
      </c>
      <c r="P8" s="6" t="s">
        <v>32</v>
      </c>
      <c r="Q8" s="6" t="s">
        <v>31</v>
      </c>
      <c r="R8" s="6" t="s">
        <v>32</v>
      </c>
      <c r="S8" s="6" t="s">
        <v>31</v>
      </c>
      <c r="T8" s="6" t="s">
        <v>32</v>
      </c>
      <c r="U8" s="6" t="s">
        <v>31</v>
      </c>
      <c r="V8" s="6" t="s">
        <v>32</v>
      </c>
      <c r="W8" s="6" t="s">
        <v>31</v>
      </c>
      <c r="X8" s="6" t="s">
        <v>32</v>
      </c>
      <c r="Y8" s="6" t="s">
        <v>31</v>
      </c>
      <c r="Z8" s="6" t="s">
        <v>32</v>
      </c>
      <c r="AA8" s="6" t="s">
        <v>31</v>
      </c>
      <c r="AB8" s="6" t="s">
        <v>32</v>
      </c>
      <c r="AD8" s="6" t="s">
        <v>31</v>
      </c>
      <c r="AE8" s="6" t="s">
        <v>32</v>
      </c>
      <c r="AF8" s="6" t="s">
        <v>31</v>
      </c>
      <c r="AG8" s="6" t="s">
        <v>32</v>
      </c>
      <c r="AH8" s="6" t="s">
        <v>31</v>
      </c>
      <c r="AI8" s="6" t="s">
        <v>32</v>
      </c>
      <c r="AJ8" s="6" t="s">
        <v>31</v>
      </c>
      <c r="AK8" s="6" t="s">
        <v>32</v>
      </c>
      <c r="AM8" s="6" t="s">
        <v>31</v>
      </c>
      <c r="AN8" s="6" t="s">
        <v>32</v>
      </c>
      <c r="AP8" s="6" t="s">
        <v>31</v>
      </c>
      <c r="AQ8" s="6" t="s">
        <v>32</v>
      </c>
      <c r="AR8" s="6" t="s">
        <v>31</v>
      </c>
      <c r="AS8" s="6" t="s">
        <v>32</v>
      </c>
    </row>
    <row r="9" spans="2:45">
      <c r="B9" s="7">
        <v>0</v>
      </c>
      <c r="C9" s="8">
        <v>3.8692199999999999E-4</v>
      </c>
      <c r="D9" s="7">
        <v>0</v>
      </c>
      <c r="E9" s="8">
        <v>0</v>
      </c>
      <c r="F9" s="7">
        <v>0</v>
      </c>
      <c r="G9" s="8">
        <v>9.3457939999999993E-3</v>
      </c>
      <c r="H9" s="7">
        <v>0</v>
      </c>
      <c r="I9" s="8">
        <v>0</v>
      </c>
      <c r="J9" s="7">
        <v>0</v>
      </c>
      <c r="K9" s="8">
        <v>0</v>
      </c>
      <c r="L9" s="7">
        <v>0</v>
      </c>
      <c r="M9" s="8">
        <v>0</v>
      </c>
      <c r="O9" s="7">
        <v>0</v>
      </c>
      <c r="P9" s="8">
        <v>1.4000029999999999E-3</v>
      </c>
      <c r="Q9" s="7">
        <v>0</v>
      </c>
      <c r="R9" s="8">
        <v>0</v>
      </c>
      <c r="S9" s="7">
        <v>0</v>
      </c>
      <c r="T9" s="8">
        <v>0</v>
      </c>
      <c r="U9" s="7">
        <v>0</v>
      </c>
      <c r="V9" s="8">
        <v>2.8880869999999999E-2</v>
      </c>
      <c r="W9" s="7">
        <v>0</v>
      </c>
      <c r="X9" s="8">
        <v>4.3478259999999999E-3</v>
      </c>
      <c r="Y9" s="7">
        <v>0</v>
      </c>
      <c r="Z9" s="8">
        <v>0</v>
      </c>
      <c r="AA9" s="7">
        <v>0</v>
      </c>
      <c r="AB9" s="8">
        <v>0</v>
      </c>
      <c r="AD9" s="7">
        <v>0</v>
      </c>
      <c r="AE9" s="8">
        <v>0.18072289999999999</v>
      </c>
      <c r="AF9" s="7">
        <v>0</v>
      </c>
      <c r="AG9" s="8">
        <v>0</v>
      </c>
      <c r="AH9" s="7">
        <v>0</v>
      </c>
      <c r="AI9" s="8">
        <v>0.54838710000000002</v>
      </c>
      <c r="AJ9" s="7">
        <v>0</v>
      </c>
      <c r="AK9" s="8">
        <v>0.1637931</v>
      </c>
      <c r="AM9" s="7">
        <v>0</v>
      </c>
      <c r="AN9" s="8">
        <v>0.1434608</v>
      </c>
      <c r="AP9" s="7">
        <v>0</v>
      </c>
      <c r="AQ9" s="8">
        <v>2.3172910000000001E-2</v>
      </c>
      <c r="AR9" s="7">
        <v>0</v>
      </c>
      <c r="AS9" s="8">
        <v>0</v>
      </c>
    </row>
    <row r="10" spans="2:45">
      <c r="B10" s="7">
        <v>1</v>
      </c>
      <c r="C10" s="8">
        <v>0</v>
      </c>
      <c r="D10" s="7">
        <v>1</v>
      </c>
      <c r="E10" s="8">
        <v>2.3659309999999999E-3</v>
      </c>
      <c r="F10" s="7">
        <v>1</v>
      </c>
      <c r="G10" s="8">
        <v>2.8037380000000001E-2</v>
      </c>
      <c r="H10" s="7">
        <v>1</v>
      </c>
      <c r="I10" s="8">
        <v>0</v>
      </c>
      <c r="J10" s="7">
        <v>1</v>
      </c>
      <c r="K10" s="8">
        <v>1.3888889999999999E-2</v>
      </c>
      <c r="L10" s="7">
        <v>1</v>
      </c>
      <c r="M10" s="8">
        <v>1.3888889999999999E-2</v>
      </c>
      <c r="O10" s="7">
        <v>1</v>
      </c>
      <c r="P10" s="8">
        <v>5.6101120000000004E-3</v>
      </c>
      <c r="Q10" s="7">
        <v>1</v>
      </c>
      <c r="R10" s="8">
        <v>0</v>
      </c>
      <c r="S10" s="7">
        <v>1</v>
      </c>
      <c r="T10" s="8">
        <v>0</v>
      </c>
      <c r="U10" s="7">
        <v>1</v>
      </c>
      <c r="V10" s="8">
        <v>2.166065E-2</v>
      </c>
      <c r="W10" s="7">
        <v>1</v>
      </c>
      <c r="X10" s="8">
        <v>2.1739129999999999E-2</v>
      </c>
      <c r="Y10" s="7">
        <v>1</v>
      </c>
      <c r="Z10" s="8">
        <v>0</v>
      </c>
      <c r="AA10" s="7">
        <v>1</v>
      </c>
      <c r="AB10" s="8">
        <v>0</v>
      </c>
      <c r="AD10" s="7">
        <v>1</v>
      </c>
      <c r="AE10" s="8">
        <v>0.27710839999999998</v>
      </c>
      <c r="AF10" s="7">
        <v>1</v>
      </c>
      <c r="AG10" s="8">
        <v>0</v>
      </c>
      <c r="AH10" s="7">
        <v>1</v>
      </c>
      <c r="AI10" s="8">
        <v>0.20967740000000001</v>
      </c>
      <c r="AJ10" s="7">
        <v>1</v>
      </c>
      <c r="AK10" s="8">
        <v>0.31034479999999998</v>
      </c>
      <c r="AM10" s="7">
        <v>1</v>
      </c>
      <c r="AN10" s="8">
        <v>0.18316379999999999</v>
      </c>
      <c r="AP10" s="7">
        <v>1</v>
      </c>
      <c r="AQ10" s="8">
        <v>7.3083780000000001E-2</v>
      </c>
      <c r="AR10" s="7">
        <v>1</v>
      </c>
      <c r="AS10" s="8">
        <v>2.7906980000000001E-2</v>
      </c>
    </row>
    <row r="11" spans="2:45">
      <c r="B11" s="7">
        <v>2</v>
      </c>
      <c r="C11" s="8">
        <v>3.8692199999999999E-4</v>
      </c>
      <c r="D11" s="7">
        <v>2</v>
      </c>
      <c r="E11" s="8">
        <v>2.3659309999999999E-3</v>
      </c>
      <c r="F11" s="7">
        <v>2</v>
      </c>
      <c r="G11" s="8">
        <v>3.7383180000000002E-2</v>
      </c>
      <c r="H11" s="7">
        <v>2</v>
      </c>
      <c r="I11" s="8">
        <v>0</v>
      </c>
      <c r="J11" s="7">
        <v>2</v>
      </c>
      <c r="K11" s="8">
        <v>6.9444440000000001E-3</v>
      </c>
      <c r="L11" s="7">
        <v>2</v>
      </c>
      <c r="M11" s="8">
        <v>6.9444440000000001E-3</v>
      </c>
      <c r="O11" s="7">
        <v>2</v>
      </c>
      <c r="P11" s="8">
        <v>0</v>
      </c>
      <c r="Q11" s="7">
        <v>2</v>
      </c>
      <c r="R11" s="8">
        <v>0</v>
      </c>
      <c r="S11" s="7">
        <v>2</v>
      </c>
      <c r="T11" s="8">
        <v>0</v>
      </c>
      <c r="U11" s="7">
        <v>2</v>
      </c>
      <c r="V11" s="8">
        <v>6.4981949999999997E-2</v>
      </c>
      <c r="W11" s="7">
        <v>2</v>
      </c>
      <c r="X11" s="8">
        <v>8.6956519999999995E-2</v>
      </c>
      <c r="Y11" s="7">
        <v>2</v>
      </c>
      <c r="Z11" s="8">
        <v>2.0833330000000001E-2</v>
      </c>
      <c r="AA11" s="7">
        <v>2</v>
      </c>
      <c r="AB11" s="8">
        <v>0</v>
      </c>
      <c r="AD11" s="7">
        <v>2</v>
      </c>
      <c r="AE11" s="8">
        <v>0.10843369999999999</v>
      </c>
      <c r="AF11" s="7">
        <v>2</v>
      </c>
      <c r="AG11" s="8">
        <v>0</v>
      </c>
      <c r="AH11" s="7">
        <v>2</v>
      </c>
      <c r="AI11" s="8">
        <v>8.0645159999999994E-2</v>
      </c>
      <c r="AJ11" s="7">
        <v>2</v>
      </c>
      <c r="AK11" s="8">
        <v>0.1206897</v>
      </c>
      <c r="AM11" s="7">
        <v>2</v>
      </c>
      <c r="AN11" s="8">
        <v>0.14851120000000001</v>
      </c>
      <c r="AP11" s="7">
        <v>2</v>
      </c>
      <c r="AQ11" s="8">
        <v>0.1568628</v>
      </c>
      <c r="AR11" s="7">
        <v>2</v>
      </c>
      <c r="AS11" s="8">
        <v>0.1116279</v>
      </c>
    </row>
    <row r="12" spans="2:45">
      <c r="B12" s="7">
        <v>3</v>
      </c>
      <c r="C12" s="8">
        <v>1.3542269999999999E-3</v>
      </c>
      <c r="D12" s="7">
        <v>3</v>
      </c>
      <c r="E12" s="8">
        <v>3.1545739999999998E-3</v>
      </c>
      <c r="F12" s="7">
        <v>3</v>
      </c>
      <c r="G12" s="8">
        <v>1.8691590000000001E-2</v>
      </c>
      <c r="H12" s="7">
        <v>3</v>
      </c>
      <c r="I12" s="8">
        <v>0</v>
      </c>
      <c r="J12" s="7">
        <v>3</v>
      </c>
      <c r="K12" s="8">
        <v>1.3888889999999999E-2</v>
      </c>
      <c r="L12" s="7">
        <v>3</v>
      </c>
      <c r="M12" s="8">
        <v>1.3888889999999999E-2</v>
      </c>
      <c r="O12" s="7">
        <v>3</v>
      </c>
      <c r="P12" s="8">
        <v>0</v>
      </c>
      <c r="Q12" s="7">
        <v>3</v>
      </c>
      <c r="R12" s="8">
        <v>0</v>
      </c>
      <c r="S12" s="7">
        <v>3</v>
      </c>
      <c r="T12" s="8">
        <v>0</v>
      </c>
      <c r="U12" s="7">
        <v>3</v>
      </c>
      <c r="V12" s="8">
        <v>0.1046931</v>
      </c>
      <c r="W12" s="7">
        <v>3</v>
      </c>
      <c r="X12" s="8">
        <v>8.6956519999999995E-2</v>
      </c>
      <c r="Y12" s="7">
        <v>3</v>
      </c>
      <c r="Z12" s="8">
        <v>2.0833330000000001E-2</v>
      </c>
      <c r="AA12" s="7">
        <v>3</v>
      </c>
      <c r="AB12" s="8">
        <v>4.6511629999999998E-2</v>
      </c>
      <c r="AD12" s="7">
        <v>3</v>
      </c>
      <c r="AE12" s="8">
        <v>0.14457829999999999</v>
      </c>
      <c r="AF12" s="7">
        <v>3</v>
      </c>
      <c r="AG12" s="8">
        <v>0</v>
      </c>
      <c r="AH12" s="7">
        <v>3</v>
      </c>
      <c r="AI12" s="8">
        <v>6.4516130000000005E-2</v>
      </c>
      <c r="AJ12" s="7">
        <v>3</v>
      </c>
      <c r="AK12" s="8">
        <v>0.137931</v>
      </c>
      <c r="AM12" s="7">
        <v>3</v>
      </c>
      <c r="AN12" s="8">
        <v>0.1138586</v>
      </c>
      <c r="AP12" s="7">
        <v>3</v>
      </c>
      <c r="AQ12" s="8">
        <v>0.1105169</v>
      </c>
      <c r="AR12" s="7">
        <v>3</v>
      </c>
      <c r="AS12" s="8">
        <v>0.1162791</v>
      </c>
    </row>
    <row r="13" spans="2:45">
      <c r="B13" s="7">
        <v>4</v>
      </c>
      <c r="C13" s="8">
        <v>1.1607659999999999E-3</v>
      </c>
      <c r="D13" s="7">
        <v>4</v>
      </c>
      <c r="E13" s="8">
        <v>5.5205050000000002E-3</v>
      </c>
      <c r="F13" s="7">
        <v>4</v>
      </c>
      <c r="G13" s="8">
        <v>9.3457939999999993E-3</v>
      </c>
      <c r="H13" s="7">
        <v>4</v>
      </c>
      <c r="I13" s="8">
        <v>0</v>
      </c>
      <c r="J13" s="7">
        <v>4</v>
      </c>
      <c r="K13" s="8">
        <v>2.0833330000000001E-2</v>
      </c>
      <c r="L13" s="7">
        <v>4</v>
      </c>
      <c r="M13" s="8">
        <v>2.0833330000000001E-2</v>
      </c>
      <c r="O13" s="7">
        <v>4</v>
      </c>
      <c r="P13" s="8">
        <v>0</v>
      </c>
      <c r="Q13" s="7">
        <v>4</v>
      </c>
      <c r="R13" s="8">
        <v>0</v>
      </c>
      <c r="S13" s="7">
        <v>4</v>
      </c>
      <c r="T13" s="8">
        <v>0.05</v>
      </c>
      <c r="U13" s="7">
        <v>4</v>
      </c>
      <c r="V13" s="8">
        <v>6.1371839999999997E-2</v>
      </c>
      <c r="W13" s="7">
        <v>4</v>
      </c>
      <c r="X13" s="8">
        <v>9.5652169999999995E-2</v>
      </c>
      <c r="Y13" s="7">
        <v>4</v>
      </c>
      <c r="Z13" s="8">
        <v>2.0833330000000001E-2</v>
      </c>
      <c r="AA13" s="7">
        <v>4</v>
      </c>
      <c r="AB13" s="8">
        <v>0</v>
      </c>
      <c r="AD13" s="7">
        <v>4</v>
      </c>
      <c r="AE13" s="8">
        <v>3.6144580000000003E-2</v>
      </c>
      <c r="AF13" s="7">
        <v>4</v>
      </c>
      <c r="AG13" s="8">
        <v>1</v>
      </c>
      <c r="AH13" s="7">
        <v>4</v>
      </c>
      <c r="AI13" s="8">
        <v>3.2258059999999998E-2</v>
      </c>
      <c r="AJ13" s="7">
        <v>4</v>
      </c>
      <c r="AK13" s="8">
        <v>5.1724140000000002E-2</v>
      </c>
      <c r="AM13" s="7">
        <v>4</v>
      </c>
      <c r="AN13" s="8">
        <v>6.9298289999999999E-2</v>
      </c>
      <c r="AP13" s="7">
        <v>4</v>
      </c>
      <c r="AQ13" s="8">
        <v>7.6648839999999996E-2</v>
      </c>
      <c r="AR13" s="7">
        <v>4</v>
      </c>
      <c r="AS13" s="8">
        <v>7.4418600000000001E-2</v>
      </c>
    </row>
    <row r="14" spans="2:45">
      <c r="B14" s="7">
        <v>5</v>
      </c>
      <c r="C14" s="8">
        <v>8.3188240000000007E-3</v>
      </c>
      <c r="D14" s="7">
        <v>5</v>
      </c>
      <c r="E14" s="8">
        <v>7.8864350000000007E-3</v>
      </c>
      <c r="F14" s="7">
        <v>5</v>
      </c>
      <c r="G14" s="8">
        <v>1.8691590000000001E-2</v>
      </c>
      <c r="H14" s="7">
        <v>5</v>
      </c>
      <c r="I14" s="8">
        <v>0</v>
      </c>
      <c r="J14" s="7">
        <v>5</v>
      </c>
      <c r="K14" s="8">
        <v>6.9444440000000001E-3</v>
      </c>
      <c r="L14" s="7">
        <v>5</v>
      </c>
      <c r="M14" s="8">
        <v>6.9444440000000001E-3</v>
      </c>
      <c r="O14" s="7">
        <v>5</v>
      </c>
      <c r="P14" s="8">
        <v>0</v>
      </c>
      <c r="Q14" s="7">
        <v>5</v>
      </c>
      <c r="R14" s="8">
        <v>0</v>
      </c>
      <c r="S14" s="7">
        <v>5</v>
      </c>
      <c r="T14" s="8">
        <v>0.2</v>
      </c>
      <c r="U14" s="7">
        <v>5</v>
      </c>
      <c r="V14" s="8">
        <v>7.2202169999999996E-2</v>
      </c>
      <c r="W14" s="7">
        <v>5</v>
      </c>
      <c r="X14" s="8">
        <v>5.6521740000000001E-2</v>
      </c>
      <c r="Y14" s="7">
        <v>5</v>
      </c>
      <c r="Z14" s="8">
        <v>0</v>
      </c>
      <c r="AA14" s="7">
        <v>5</v>
      </c>
      <c r="AB14" s="8">
        <v>0</v>
      </c>
      <c r="AD14" s="7">
        <v>5</v>
      </c>
      <c r="AE14" s="8">
        <v>6.0240969999999998E-2</v>
      </c>
      <c r="AF14" s="7">
        <v>5</v>
      </c>
      <c r="AG14" s="8">
        <v>0</v>
      </c>
      <c r="AH14" s="7">
        <v>5</v>
      </c>
      <c r="AI14" s="8">
        <v>1.6129029999999999E-2</v>
      </c>
      <c r="AJ14" s="7">
        <v>5</v>
      </c>
      <c r="AK14" s="8">
        <v>5.1724140000000002E-2</v>
      </c>
      <c r="AM14" s="7">
        <v>5</v>
      </c>
      <c r="AN14" s="8">
        <v>3.9599019999999999E-2</v>
      </c>
      <c r="AP14" s="7">
        <v>5</v>
      </c>
      <c r="AQ14" s="8">
        <v>4.4563279999999997E-2</v>
      </c>
      <c r="AR14" s="7">
        <v>5</v>
      </c>
      <c r="AS14" s="8">
        <v>7.9069769999999998E-2</v>
      </c>
    </row>
    <row r="15" spans="2:45">
      <c r="B15" s="7">
        <v>6</v>
      </c>
      <c r="C15" s="8">
        <v>1.605726E-2</v>
      </c>
      <c r="D15" s="7">
        <v>6</v>
      </c>
      <c r="E15" s="8">
        <v>7.0977920000000003E-3</v>
      </c>
      <c r="F15" s="7">
        <v>6</v>
      </c>
      <c r="G15" s="8">
        <v>5.6074760000000001E-2</v>
      </c>
      <c r="H15" s="7">
        <v>6</v>
      </c>
      <c r="I15" s="8">
        <v>0</v>
      </c>
      <c r="J15" s="7">
        <v>6</v>
      </c>
      <c r="K15" s="8">
        <v>3.4722219999999998E-2</v>
      </c>
      <c r="L15" s="7">
        <v>6</v>
      </c>
      <c r="M15" s="8">
        <v>3.4722219999999998E-2</v>
      </c>
      <c r="O15" s="7">
        <v>6</v>
      </c>
      <c r="P15" s="8">
        <v>4.2075849999999998E-3</v>
      </c>
      <c r="Q15" s="7">
        <v>6</v>
      </c>
      <c r="R15" s="8">
        <v>0</v>
      </c>
      <c r="S15" s="7">
        <v>6</v>
      </c>
      <c r="T15" s="8">
        <v>0.05</v>
      </c>
      <c r="U15" s="7">
        <v>6</v>
      </c>
      <c r="V15" s="8">
        <v>8.303249E-2</v>
      </c>
      <c r="W15" s="7">
        <v>6</v>
      </c>
      <c r="X15" s="8">
        <v>0.1</v>
      </c>
      <c r="Y15" s="7">
        <v>6</v>
      </c>
      <c r="Z15" s="8">
        <v>0</v>
      </c>
      <c r="AA15" s="7">
        <v>6</v>
      </c>
      <c r="AB15" s="8">
        <v>0</v>
      </c>
      <c r="AD15" s="7">
        <v>6</v>
      </c>
      <c r="AE15" s="8">
        <v>9.6385540000000006E-2</v>
      </c>
      <c r="AF15" s="7">
        <v>6</v>
      </c>
      <c r="AG15" s="8">
        <v>0</v>
      </c>
      <c r="AH15" s="7">
        <v>6</v>
      </c>
      <c r="AI15" s="8">
        <v>4.8387100000000002E-2</v>
      </c>
      <c r="AJ15" s="7">
        <v>6</v>
      </c>
      <c r="AK15" s="8">
        <v>9.4827579999999995E-2</v>
      </c>
      <c r="AM15" s="7">
        <v>6</v>
      </c>
      <c r="AN15" s="8">
        <v>4.9503730000000003E-2</v>
      </c>
      <c r="AP15" s="7">
        <v>6</v>
      </c>
      <c r="AQ15" s="8">
        <v>2.3172910000000001E-2</v>
      </c>
      <c r="AR15" s="7">
        <v>6</v>
      </c>
      <c r="AS15" s="8">
        <v>0.1023256</v>
      </c>
    </row>
    <row r="16" spans="2:45">
      <c r="B16" s="7">
        <v>7</v>
      </c>
      <c r="C16" s="8">
        <v>7.4675950000000005E-2</v>
      </c>
      <c r="D16" s="7">
        <v>7</v>
      </c>
      <c r="E16" s="8">
        <v>9.2271290000000006E-2</v>
      </c>
      <c r="F16" s="7">
        <v>7</v>
      </c>
      <c r="G16" s="8">
        <v>0.1869159</v>
      </c>
      <c r="H16" s="7">
        <v>7</v>
      </c>
      <c r="I16" s="8">
        <v>0</v>
      </c>
      <c r="J16" s="7">
        <v>7</v>
      </c>
      <c r="K16" s="8">
        <v>4.8611109999999999E-2</v>
      </c>
      <c r="L16" s="7">
        <v>7</v>
      </c>
      <c r="M16" s="8">
        <v>4.8611109999999999E-2</v>
      </c>
      <c r="O16" s="7">
        <v>7</v>
      </c>
      <c r="P16" s="8">
        <v>2.1037920000000002E-2</v>
      </c>
      <c r="Q16" s="7">
        <v>7</v>
      </c>
      <c r="R16" s="8">
        <v>0</v>
      </c>
      <c r="S16" s="7">
        <v>7</v>
      </c>
      <c r="T16" s="8">
        <v>0.05</v>
      </c>
      <c r="U16" s="7">
        <v>7</v>
      </c>
      <c r="V16" s="8">
        <v>0.1046931</v>
      </c>
      <c r="W16" s="7">
        <v>7</v>
      </c>
      <c r="X16" s="8">
        <v>7.3913049999999994E-2</v>
      </c>
      <c r="Y16" s="7">
        <v>7</v>
      </c>
      <c r="Z16" s="8">
        <v>4.1666670000000003E-2</v>
      </c>
      <c r="AA16" s="7">
        <v>7</v>
      </c>
      <c r="AB16" s="8">
        <v>0</v>
      </c>
      <c r="AD16" s="7">
        <v>7</v>
      </c>
      <c r="AE16" s="8">
        <v>7.2289149999999996E-2</v>
      </c>
      <c r="AF16" s="7">
        <v>7</v>
      </c>
      <c r="AG16" s="8">
        <v>0</v>
      </c>
      <c r="AH16" s="7">
        <v>7</v>
      </c>
      <c r="AI16" s="8">
        <v>0</v>
      </c>
      <c r="AJ16" s="7">
        <v>7</v>
      </c>
      <c r="AK16" s="8">
        <v>5.1724140000000002E-2</v>
      </c>
      <c r="AM16" s="7">
        <v>7</v>
      </c>
      <c r="AN16" s="8">
        <v>9.9007450000000007E-3</v>
      </c>
      <c r="AP16" s="7">
        <v>7</v>
      </c>
      <c r="AQ16" s="8">
        <v>6.0606060000000003E-2</v>
      </c>
      <c r="AR16" s="7">
        <v>7</v>
      </c>
      <c r="AS16" s="8">
        <v>5.5813950000000001E-2</v>
      </c>
    </row>
    <row r="17" spans="2:45">
      <c r="B17" s="7">
        <v>8</v>
      </c>
      <c r="C17" s="8">
        <v>8.1253629999999993E-2</v>
      </c>
      <c r="D17" s="7">
        <v>8</v>
      </c>
      <c r="E17" s="8">
        <v>0.11514199999999999</v>
      </c>
      <c r="F17" s="7">
        <v>8</v>
      </c>
      <c r="G17" s="8">
        <v>0.1028037</v>
      </c>
      <c r="H17" s="7">
        <v>8</v>
      </c>
      <c r="I17" s="8">
        <v>3.5714290000000003E-2</v>
      </c>
      <c r="J17" s="7">
        <v>8</v>
      </c>
      <c r="K17" s="8">
        <v>3.4722219999999998E-2</v>
      </c>
      <c r="L17" s="7">
        <v>8</v>
      </c>
      <c r="M17" s="8">
        <v>3.4722219999999998E-2</v>
      </c>
      <c r="O17" s="7">
        <v>8</v>
      </c>
      <c r="P17" s="8">
        <v>2.2440450000000001E-2</v>
      </c>
      <c r="Q17" s="7">
        <v>8</v>
      </c>
      <c r="R17" s="8">
        <v>8.6206900000000003E-3</v>
      </c>
      <c r="S17" s="7">
        <v>8</v>
      </c>
      <c r="T17" s="8">
        <v>0.1</v>
      </c>
      <c r="U17" s="7">
        <v>8</v>
      </c>
      <c r="V17" s="8">
        <v>6.4981949999999997E-2</v>
      </c>
      <c r="W17" s="7">
        <v>8</v>
      </c>
      <c r="X17" s="8">
        <v>6.521739E-2</v>
      </c>
      <c r="Y17" s="7">
        <v>8</v>
      </c>
      <c r="Z17" s="8">
        <v>6.25E-2</v>
      </c>
      <c r="AA17" s="7">
        <v>8</v>
      </c>
      <c r="AB17" s="8">
        <v>4.6511629999999998E-2</v>
      </c>
      <c r="AD17" s="7">
        <v>8</v>
      </c>
      <c r="AE17" s="8">
        <v>2.4096380000000001E-2</v>
      </c>
      <c r="AF17" s="7">
        <v>8</v>
      </c>
      <c r="AG17" s="8">
        <v>0</v>
      </c>
      <c r="AH17" s="7">
        <v>8</v>
      </c>
      <c r="AI17" s="8">
        <v>0</v>
      </c>
      <c r="AJ17" s="7">
        <v>8</v>
      </c>
      <c r="AK17" s="8">
        <v>1.7241380000000001E-2</v>
      </c>
      <c r="AM17" s="7">
        <v>8</v>
      </c>
      <c r="AN17" s="8">
        <v>3.9602980000000003E-2</v>
      </c>
      <c r="AP17" s="7">
        <v>8</v>
      </c>
      <c r="AQ17" s="8">
        <v>5.1693410000000002E-2</v>
      </c>
      <c r="AR17" s="7">
        <v>8</v>
      </c>
      <c r="AS17" s="8">
        <v>2.3255809999999998E-2</v>
      </c>
    </row>
    <row r="18" spans="2:45">
      <c r="B18" s="7">
        <v>9</v>
      </c>
      <c r="C18" s="8">
        <v>0.10737090000000001</v>
      </c>
      <c r="D18" s="7">
        <v>9</v>
      </c>
      <c r="E18" s="8">
        <v>0.1600946</v>
      </c>
      <c r="F18" s="7">
        <v>9</v>
      </c>
      <c r="G18" s="8">
        <v>7.4766349999999995E-2</v>
      </c>
      <c r="H18" s="7">
        <v>9</v>
      </c>
      <c r="I18" s="8">
        <v>0</v>
      </c>
      <c r="J18" s="7">
        <v>9</v>
      </c>
      <c r="K18" s="8">
        <v>9.0277780000000002E-2</v>
      </c>
      <c r="L18" s="7">
        <v>9</v>
      </c>
      <c r="M18" s="8">
        <v>9.0277780000000002E-2</v>
      </c>
      <c r="O18" s="7">
        <v>9</v>
      </c>
      <c r="P18" s="8">
        <v>3.2258149999999999E-2</v>
      </c>
      <c r="Q18" s="7">
        <v>9</v>
      </c>
      <c r="R18" s="8">
        <v>2.5862070000000001E-2</v>
      </c>
      <c r="S18" s="7">
        <v>9</v>
      </c>
      <c r="T18" s="8">
        <v>0.15</v>
      </c>
      <c r="U18" s="7">
        <v>9</v>
      </c>
      <c r="V18" s="8">
        <v>0.12635379999999999</v>
      </c>
      <c r="W18" s="7">
        <v>9</v>
      </c>
      <c r="X18" s="8">
        <v>0.1043478</v>
      </c>
      <c r="Y18" s="7">
        <v>9</v>
      </c>
      <c r="Z18" s="8">
        <v>6.25E-2</v>
      </c>
      <c r="AA18" s="7">
        <v>9</v>
      </c>
      <c r="AB18" s="8">
        <v>2.3255809999999998E-2</v>
      </c>
      <c r="AD18" s="7"/>
      <c r="AE18" s="8"/>
      <c r="AF18" s="7"/>
      <c r="AG18" s="8"/>
      <c r="AH18" s="7"/>
      <c r="AI18" s="8"/>
      <c r="AJ18" s="7"/>
      <c r="AK18" s="8"/>
      <c r="AM18" s="7">
        <v>9</v>
      </c>
      <c r="AN18" s="8">
        <v>3.9602980000000003E-2</v>
      </c>
      <c r="AP18" s="7">
        <v>9</v>
      </c>
      <c r="AQ18" s="8">
        <v>8.1996429999999995E-2</v>
      </c>
      <c r="AR18" s="7">
        <v>9</v>
      </c>
      <c r="AS18" s="8">
        <v>0.1162791</v>
      </c>
    </row>
    <row r="19" spans="2:45">
      <c r="B19" s="7">
        <v>10</v>
      </c>
      <c r="C19" s="8">
        <v>0.1007932</v>
      </c>
      <c r="D19" s="7">
        <v>10</v>
      </c>
      <c r="E19" s="8">
        <v>0.1474763</v>
      </c>
      <c r="F19" s="7">
        <v>10</v>
      </c>
      <c r="G19" s="8">
        <v>0.1028037</v>
      </c>
      <c r="H19" s="7">
        <v>10</v>
      </c>
      <c r="I19" s="8">
        <v>8.9285719999999992E-3</v>
      </c>
      <c r="J19" s="7">
        <v>10</v>
      </c>
      <c r="K19" s="8">
        <v>0.1180556</v>
      </c>
      <c r="L19" s="7">
        <v>10</v>
      </c>
      <c r="M19" s="8">
        <v>0.1180556</v>
      </c>
      <c r="O19" s="7">
        <v>10</v>
      </c>
      <c r="P19" s="8">
        <v>1.9635389999999999E-2</v>
      </c>
      <c r="Q19" s="7">
        <v>10</v>
      </c>
      <c r="R19" s="8">
        <v>7.7586199999999994E-2</v>
      </c>
      <c r="S19" s="7">
        <v>10</v>
      </c>
      <c r="T19" s="8">
        <v>0.05</v>
      </c>
      <c r="U19" s="7">
        <v>10</v>
      </c>
      <c r="V19" s="8">
        <v>2.8880869999999999E-2</v>
      </c>
      <c r="W19" s="7">
        <v>10</v>
      </c>
      <c r="X19" s="8">
        <v>3.4782609999999999E-2</v>
      </c>
      <c r="Y19" s="7">
        <v>10</v>
      </c>
      <c r="Z19" s="8">
        <v>4.1666670000000003E-2</v>
      </c>
      <c r="AA19" s="7">
        <v>10</v>
      </c>
      <c r="AB19" s="8">
        <v>4.6511629999999998E-2</v>
      </c>
      <c r="AD19" s="7"/>
      <c r="AE19" s="8"/>
      <c r="AF19" s="7"/>
      <c r="AG19" s="8"/>
      <c r="AH19" s="7"/>
      <c r="AI19" s="8"/>
      <c r="AJ19" s="7"/>
      <c r="AK19" s="8"/>
      <c r="AM19" s="7">
        <v>10</v>
      </c>
      <c r="AN19" s="8">
        <v>3.9599019999999999E-2</v>
      </c>
      <c r="AP19" s="7">
        <v>10</v>
      </c>
      <c r="AQ19" s="8">
        <v>5.8823529999999999E-2</v>
      </c>
      <c r="AR19" s="7">
        <v>10</v>
      </c>
      <c r="AS19" s="8">
        <v>7.4418600000000001E-2</v>
      </c>
    </row>
    <row r="20" spans="2:45">
      <c r="B20" s="7">
        <v>11</v>
      </c>
      <c r="C20" s="8">
        <v>8.9185529999999999E-2</v>
      </c>
      <c r="D20" s="7">
        <v>11</v>
      </c>
      <c r="E20" s="8">
        <v>0.1135647</v>
      </c>
      <c r="F20" s="7">
        <v>11</v>
      </c>
      <c r="G20" s="8">
        <v>8.4112149999999997E-2</v>
      </c>
      <c r="H20" s="7">
        <v>11</v>
      </c>
      <c r="I20" s="8">
        <v>3.5714290000000003E-2</v>
      </c>
      <c r="J20" s="7">
        <v>11</v>
      </c>
      <c r="K20" s="8">
        <v>5.5555559999999997E-2</v>
      </c>
      <c r="L20" s="7">
        <v>11</v>
      </c>
      <c r="M20" s="8">
        <v>5.5555559999999997E-2</v>
      </c>
      <c r="O20" s="7">
        <v>11</v>
      </c>
      <c r="P20" s="8">
        <v>2.1037920000000002E-2</v>
      </c>
      <c r="Q20" s="7">
        <v>11</v>
      </c>
      <c r="R20" s="8">
        <v>0</v>
      </c>
      <c r="S20" s="7">
        <v>11</v>
      </c>
      <c r="T20" s="8">
        <v>0.05</v>
      </c>
      <c r="U20" s="7">
        <v>11</v>
      </c>
      <c r="V20" s="8">
        <v>1.4440430000000001E-2</v>
      </c>
      <c r="W20" s="7">
        <v>11</v>
      </c>
      <c r="X20" s="8">
        <v>6.0869560000000003E-2</v>
      </c>
      <c r="Y20" s="7">
        <v>11</v>
      </c>
      <c r="Z20" s="8">
        <v>0</v>
      </c>
      <c r="AA20" s="7">
        <v>11</v>
      </c>
      <c r="AB20" s="8">
        <v>6.9767449999999995E-2</v>
      </c>
      <c r="AD20" s="7"/>
      <c r="AE20" s="8"/>
      <c r="AF20" s="7"/>
      <c r="AG20" s="8"/>
      <c r="AH20" s="7"/>
      <c r="AI20" s="8"/>
      <c r="AJ20" s="7"/>
      <c r="AK20" s="8"/>
      <c r="AM20" s="7">
        <v>11</v>
      </c>
      <c r="AN20" s="8">
        <v>4.9498769999999997E-2</v>
      </c>
      <c r="AP20" s="7">
        <v>11</v>
      </c>
      <c r="AQ20" s="8">
        <v>5.1693410000000002E-2</v>
      </c>
      <c r="AR20" s="7">
        <v>11</v>
      </c>
      <c r="AS20" s="8">
        <v>5.116279E-2</v>
      </c>
    </row>
    <row r="21" spans="2:45">
      <c r="B21" s="7">
        <v>12</v>
      </c>
      <c r="C21" s="8">
        <v>7.9899399999999995E-2</v>
      </c>
      <c r="D21" s="7">
        <v>12</v>
      </c>
      <c r="E21" s="8">
        <v>0.10804420000000001</v>
      </c>
      <c r="F21" s="7">
        <v>12</v>
      </c>
      <c r="G21" s="8">
        <v>0.1028037</v>
      </c>
      <c r="H21" s="7">
        <v>12</v>
      </c>
      <c r="I21" s="8">
        <v>2.6785710000000001E-2</v>
      </c>
      <c r="J21" s="7">
        <v>12</v>
      </c>
      <c r="K21" s="8">
        <v>6.9444450000000005E-2</v>
      </c>
      <c r="L21" s="7">
        <v>12</v>
      </c>
      <c r="M21" s="8">
        <v>6.9444450000000005E-2</v>
      </c>
      <c r="O21" s="7">
        <v>12</v>
      </c>
      <c r="P21" s="8">
        <v>1.6830339999999999E-2</v>
      </c>
      <c r="Q21" s="7">
        <v>12</v>
      </c>
      <c r="R21" s="8">
        <v>0</v>
      </c>
      <c r="S21" s="7">
        <v>12</v>
      </c>
      <c r="T21" s="8">
        <v>0</v>
      </c>
      <c r="U21" s="7">
        <v>12</v>
      </c>
      <c r="V21" s="8">
        <v>4.693141E-2</v>
      </c>
      <c r="W21" s="7">
        <v>12</v>
      </c>
      <c r="X21" s="8">
        <v>4.3478259999999998E-2</v>
      </c>
      <c r="Y21" s="7">
        <v>12</v>
      </c>
      <c r="Z21" s="8">
        <v>6.25E-2</v>
      </c>
      <c r="AA21" s="7">
        <v>12</v>
      </c>
      <c r="AB21" s="8">
        <v>9.3023259999999997E-2</v>
      </c>
      <c r="AD21" s="7"/>
      <c r="AE21" s="8"/>
      <c r="AF21" s="7"/>
      <c r="AG21" s="8"/>
      <c r="AH21" s="7"/>
      <c r="AI21" s="8"/>
      <c r="AJ21" s="7"/>
      <c r="AK21" s="8"/>
      <c r="AM21" s="7">
        <v>12</v>
      </c>
      <c r="AN21" s="8">
        <v>1.4899630000000001E-2</v>
      </c>
      <c r="AP21" s="7">
        <v>12</v>
      </c>
      <c r="AQ21" s="8">
        <v>2.4955439999999999E-2</v>
      </c>
      <c r="AR21" s="7">
        <v>12</v>
      </c>
      <c r="AS21" s="8">
        <v>4.1860460000000002E-2</v>
      </c>
    </row>
    <row r="22" spans="2:45">
      <c r="B22" s="7">
        <v>13</v>
      </c>
      <c r="C22" s="8">
        <v>6.8291740000000004E-2</v>
      </c>
      <c r="D22" s="7">
        <v>13</v>
      </c>
      <c r="E22" s="8">
        <v>6.7034700000000003E-2</v>
      </c>
      <c r="F22" s="7">
        <v>13</v>
      </c>
      <c r="G22" s="8">
        <v>3.7383180000000002E-2</v>
      </c>
      <c r="H22" s="7">
        <v>13</v>
      </c>
      <c r="I22" s="8">
        <v>1.7857140000000001E-2</v>
      </c>
      <c r="J22" s="7">
        <v>13</v>
      </c>
      <c r="K22" s="8">
        <v>3.4722219999999998E-2</v>
      </c>
      <c r="L22" s="7">
        <v>13</v>
      </c>
      <c r="M22" s="8">
        <v>3.4722219999999998E-2</v>
      </c>
      <c r="O22" s="7">
        <v>13</v>
      </c>
      <c r="P22" s="8">
        <v>2.384298E-2</v>
      </c>
      <c r="Q22" s="7">
        <v>13</v>
      </c>
      <c r="R22" s="8">
        <v>2.5862070000000001E-2</v>
      </c>
      <c r="S22" s="7">
        <v>13</v>
      </c>
      <c r="T22" s="8">
        <v>0</v>
      </c>
      <c r="U22" s="7">
        <v>13</v>
      </c>
      <c r="V22" s="8">
        <v>3.971119E-2</v>
      </c>
      <c r="W22" s="7">
        <v>13</v>
      </c>
      <c r="X22" s="8">
        <v>4.3478259999999998E-2</v>
      </c>
      <c r="Y22" s="7">
        <v>13</v>
      </c>
      <c r="Z22" s="8">
        <v>2.0833330000000001E-2</v>
      </c>
      <c r="AA22" s="7">
        <v>13</v>
      </c>
      <c r="AB22" s="8">
        <v>2.3255809999999998E-2</v>
      </c>
      <c r="AD22" s="7"/>
      <c r="AE22" s="8"/>
      <c r="AF22" s="7"/>
      <c r="AG22" s="8"/>
      <c r="AH22" s="7"/>
      <c r="AI22" s="8"/>
      <c r="AJ22" s="7"/>
      <c r="AK22" s="8"/>
      <c r="AM22" s="7">
        <v>13</v>
      </c>
      <c r="AN22" s="8">
        <v>0</v>
      </c>
      <c r="AP22" s="7">
        <v>13</v>
      </c>
      <c r="AQ22" s="8">
        <v>1.604278E-2</v>
      </c>
      <c r="AR22" s="7">
        <v>13</v>
      </c>
      <c r="AS22" s="8">
        <v>9.3023259999999997E-3</v>
      </c>
    </row>
    <row r="23" spans="2:45">
      <c r="B23" s="7">
        <v>14</v>
      </c>
      <c r="C23" s="8">
        <v>7.4675950000000005E-2</v>
      </c>
      <c r="D23" s="7">
        <v>14</v>
      </c>
      <c r="E23" s="8">
        <v>5.4416399999999997E-2</v>
      </c>
      <c r="F23" s="7">
        <v>14</v>
      </c>
      <c r="G23" s="8">
        <v>5.6074760000000001E-2</v>
      </c>
      <c r="H23" s="7">
        <v>14</v>
      </c>
      <c r="I23" s="8">
        <v>9.8214280000000001E-2</v>
      </c>
      <c r="J23" s="7">
        <v>14</v>
      </c>
      <c r="K23" s="8">
        <v>1.3888889999999999E-2</v>
      </c>
      <c r="L23" s="7">
        <v>14</v>
      </c>
      <c r="M23" s="8">
        <v>1.3888889999999999E-2</v>
      </c>
      <c r="O23" s="7">
        <v>14</v>
      </c>
      <c r="P23" s="8">
        <v>4.6283419999999999E-2</v>
      </c>
      <c r="Q23" s="7">
        <v>14</v>
      </c>
      <c r="R23" s="8">
        <v>9.4827579999999995E-2</v>
      </c>
      <c r="S23" s="7">
        <v>14</v>
      </c>
      <c r="T23" s="8">
        <v>0</v>
      </c>
      <c r="U23" s="7">
        <v>14</v>
      </c>
      <c r="V23" s="8">
        <v>2.527076E-2</v>
      </c>
      <c r="W23" s="7">
        <v>14</v>
      </c>
      <c r="X23" s="8">
        <v>2.6086959999999999E-2</v>
      </c>
      <c r="Y23" s="7">
        <v>14</v>
      </c>
      <c r="Z23" s="8">
        <v>2.0833330000000001E-2</v>
      </c>
      <c r="AA23" s="7">
        <v>14</v>
      </c>
      <c r="AB23" s="8">
        <v>9.3023259999999997E-2</v>
      </c>
      <c r="AD23" s="7"/>
      <c r="AE23" s="8"/>
      <c r="AF23" s="7"/>
      <c r="AG23" s="8"/>
      <c r="AH23" s="7"/>
      <c r="AI23" s="8"/>
      <c r="AJ23" s="7"/>
      <c r="AK23" s="8"/>
      <c r="AM23" s="7">
        <v>14</v>
      </c>
      <c r="AN23" s="8">
        <v>4.9998760000000003E-3</v>
      </c>
      <c r="AP23" s="7">
        <v>14</v>
      </c>
      <c r="AQ23" s="8">
        <v>1.782531E-2</v>
      </c>
      <c r="AR23" s="7">
        <v>14</v>
      </c>
      <c r="AS23" s="8">
        <v>2.7906980000000001E-2</v>
      </c>
    </row>
    <row r="24" spans="2:45">
      <c r="B24" s="7">
        <v>15</v>
      </c>
      <c r="C24" s="8">
        <v>5.0106400000000002E-2</v>
      </c>
      <c r="D24" s="7">
        <v>15</v>
      </c>
      <c r="E24" s="8">
        <v>3.8643530000000002E-2</v>
      </c>
      <c r="F24" s="7">
        <v>15</v>
      </c>
      <c r="G24" s="8">
        <v>0</v>
      </c>
      <c r="H24" s="7">
        <v>15</v>
      </c>
      <c r="I24" s="8">
        <v>1.7857140000000001E-2</v>
      </c>
      <c r="J24" s="7">
        <v>15</v>
      </c>
      <c r="K24" s="8">
        <v>4.1666670000000003E-2</v>
      </c>
      <c r="L24" s="7">
        <v>15</v>
      </c>
      <c r="M24" s="8">
        <v>4.1666670000000003E-2</v>
      </c>
      <c r="O24" s="7">
        <v>15</v>
      </c>
      <c r="P24" s="8">
        <v>0.1206174</v>
      </c>
      <c r="Q24" s="7">
        <v>15</v>
      </c>
      <c r="R24" s="8">
        <v>0</v>
      </c>
      <c r="S24" s="7">
        <v>15</v>
      </c>
      <c r="T24" s="8">
        <v>0.05</v>
      </c>
      <c r="U24" s="7">
        <v>15</v>
      </c>
      <c r="V24" s="8">
        <v>1.0830330000000001E-2</v>
      </c>
      <c r="W24" s="7">
        <v>15</v>
      </c>
      <c r="X24" s="8">
        <v>1.7391299999999998E-2</v>
      </c>
      <c r="Y24" s="7">
        <v>15</v>
      </c>
      <c r="Z24" s="8">
        <v>4.1666670000000003E-2</v>
      </c>
      <c r="AA24" s="7">
        <v>15</v>
      </c>
      <c r="AB24" s="8">
        <v>4.6511629999999998E-2</v>
      </c>
      <c r="AD24" s="7"/>
      <c r="AE24" s="8"/>
      <c r="AF24" s="7"/>
      <c r="AG24" s="8"/>
      <c r="AH24" s="7"/>
      <c r="AI24" s="8"/>
      <c r="AJ24" s="7"/>
      <c r="AK24" s="8"/>
      <c r="AM24" s="7">
        <v>15</v>
      </c>
      <c r="AN24" s="8">
        <v>9.8997549999999997E-3</v>
      </c>
      <c r="AP24" s="7">
        <v>15</v>
      </c>
      <c r="AQ24" s="8">
        <v>3.0303030000000002E-2</v>
      </c>
      <c r="AR24" s="7">
        <v>15</v>
      </c>
      <c r="AS24" s="8">
        <v>1.3953490000000001E-2</v>
      </c>
    </row>
    <row r="25" spans="2:45">
      <c r="B25" s="7">
        <v>16</v>
      </c>
      <c r="C25" s="8">
        <v>5.2041009999999999E-2</v>
      </c>
      <c r="D25" s="7">
        <v>16</v>
      </c>
      <c r="E25" s="8">
        <v>2.7602519999999998E-2</v>
      </c>
      <c r="F25" s="7">
        <v>16</v>
      </c>
      <c r="G25" s="8">
        <v>5.6074760000000001E-2</v>
      </c>
      <c r="H25" s="7">
        <v>16</v>
      </c>
      <c r="I25" s="8">
        <v>5.3571430000000003E-2</v>
      </c>
      <c r="J25" s="7">
        <v>16</v>
      </c>
      <c r="K25" s="8">
        <v>3.4722219999999998E-2</v>
      </c>
      <c r="L25" s="7">
        <v>16</v>
      </c>
      <c r="M25" s="8">
        <v>3.4722219999999998E-2</v>
      </c>
      <c r="O25" s="7">
        <v>16</v>
      </c>
      <c r="P25" s="8">
        <v>0.12622749999999999</v>
      </c>
      <c r="Q25" s="7">
        <v>16</v>
      </c>
      <c r="R25" s="8">
        <v>0.1637931</v>
      </c>
      <c r="S25" s="7">
        <v>16</v>
      </c>
      <c r="T25" s="8">
        <v>0</v>
      </c>
      <c r="U25" s="7">
        <v>16</v>
      </c>
      <c r="V25" s="8">
        <v>7.2202170000000001E-3</v>
      </c>
      <c r="W25" s="7">
        <v>16</v>
      </c>
      <c r="X25" s="8">
        <v>2.1739129999999999E-2</v>
      </c>
      <c r="Y25" s="7">
        <v>16</v>
      </c>
      <c r="Z25" s="8">
        <v>0</v>
      </c>
      <c r="AA25" s="7">
        <v>16</v>
      </c>
      <c r="AB25" s="8">
        <v>6.9767449999999995E-2</v>
      </c>
      <c r="AD25" s="7"/>
      <c r="AE25" s="8"/>
      <c r="AF25" s="7"/>
      <c r="AG25" s="8"/>
      <c r="AH25" s="7"/>
      <c r="AI25" s="8"/>
      <c r="AJ25" s="7"/>
      <c r="AK25" s="8"/>
      <c r="AM25" s="7">
        <v>16</v>
      </c>
      <c r="AN25" s="8">
        <v>9.8997549999999997E-3</v>
      </c>
      <c r="AP25" s="7">
        <v>16</v>
      </c>
      <c r="AQ25" s="8">
        <v>1.9607840000000001E-2</v>
      </c>
      <c r="AR25" s="7">
        <v>16</v>
      </c>
      <c r="AS25" s="8">
        <v>2.3255809999999998E-2</v>
      </c>
    </row>
    <row r="26" spans="2:45">
      <c r="B26" s="7">
        <v>17</v>
      </c>
      <c r="C26" s="8">
        <v>5.7457920000000003E-2</v>
      </c>
      <c r="D26" s="7">
        <v>17</v>
      </c>
      <c r="E26" s="8">
        <v>2.6025240000000002E-2</v>
      </c>
      <c r="F26" s="7">
        <v>17</v>
      </c>
      <c r="G26" s="8">
        <v>9.3457939999999993E-3</v>
      </c>
      <c r="H26" s="7">
        <v>17</v>
      </c>
      <c r="I26" s="8">
        <v>9.8214280000000001E-2</v>
      </c>
      <c r="J26" s="7">
        <v>17</v>
      </c>
      <c r="K26" s="8">
        <v>7.6388890000000001E-2</v>
      </c>
      <c r="L26" s="7">
        <v>17</v>
      </c>
      <c r="M26" s="8">
        <v>7.6388890000000001E-2</v>
      </c>
      <c r="O26" s="7">
        <v>17</v>
      </c>
      <c r="P26" s="8">
        <v>0.15988820000000001</v>
      </c>
      <c r="Q26" s="7">
        <v>17</v>
      </c>
      <c r="R26" s="8">
        <v>0.25862069999999998</v>
      </c>
      <c r="S26" s="7">
        <v>17</v>
      </c>
      <c r="T26" s="8">
        <v>0</v>
      </c>
      <c r="U26" s="7">
        <v>17</v>
      </c>
      <c r="V26" s="8">
        <v>1.0830330000000001E-2</v>
      </c>
      <c r="W26" s="7">
        <v>17</v>
      </c>
      <c r="X26" s="8">
        <v>8.6956519999999999E-3</v>
      </c>
      <c r="Y26" s="7">
        <v>17</v>
      </c>
      <c r="Z26" s="8">
        <v>0</v>
      </c>
      <c r="AA26" s="7">
        <v>17</v>
      </c>
      <c r="AB26" s="8">
        <v>0</v>
      </c>
      <c r="AD26" s="7"/>
      <c r="AE26" s="8"/>
      <c r="AF26" s="7"/>
      <c r="AG26" s="8"/>
      <c r="AH26" s="7"/>
      <c r="AI26" s="8"/>
      <c r="AJ26" s="7"/>
      <c r="AK26" s="8"/>
      <c r="AM26" s="7">
        <v>17</v>
      </c>
      <c r="AN26" s="8">
        <v>0</v>
      </c>
      <c r="AP26" s="7">
        <v>17</v>
      </c>
      <c r="AQ26" s="8">
        <v>1.2477719999999999E-2</v>
      </c>
      <c r="AR26" s="7">
        <v>17</v>
      </c>
      <c r="AS26" s="8">
        <v>4.6511629999999998E-3</v>
      </c>
    </row>
    <row r="27" spans="2:45">
      <c r="B27" s="7">
        <v>18</v>
      </c>
      <c r="C27" s="8">
        <v>3.4629519999999997E-2</v>
      </c>
      <c r="D27" s="7">
        <v>18</v>
      </c>
      <c r="E27" s="8">
        <v>5.5205050000000002E-3</v>
      </c>
      <c r="F27" s="7">
        <v>18</v>
      </c>
      <c r="G27" s="8">
        <v>0</v>
      </c>
      <c r="H27" s="7">
        <v>18</v>
      </c>
      <c r="I27" s="8">
        <v>0.11607140000000001</v>
      </c>
      <c r="J27" s="7">
        <v>18</v>
      </c>
      <c r="K27" s="8">
        <v>3.4722219999999998E-2</v>
      </c>
      <c r="L27" s="7">
        <v>18</v>
      </c>
      <c r="M27" s="8">
        <v>3.4722219999999998E-2</v>
      </c>
      <c r="O27" s="7">
        <v>18</v>
      </c>
      <c r="P27" s="8">
        <v>8.5554210000000006E-2</v>
      </c>
      <c r="Q27" s="7">
        <v>18</v>
      </c>
      <c r="R27" s="8">
        <v>6.8965520000000002E-2</v>
      </c>
      <c r="S27" s="7">
        <v>18</v>
      </c>
      <c r="T27" s="8">
        <v>0</v>
      </c>
      <c r="U27" s="7">
        <v>18</v>
      </c>
      <c r="V27" s="8">
        <v>3.6101079999999999E-3</v>
      </c>
      <c r="W27" s="7">
        <v>18</v>
      </c>
      <c r="X27" s="8">
        <v>8.6956519999999999E-3</v>
      </c>
      <c r="Y27" s="7">
        <v>18</v>
      </c>
      <c r="Z27" s="8">
        <v>4.1666670000000003E-2</v>
      </c>
      <c r="AA27" s="7">
        <v>18</v>
      </c>
      <c r="AB27" s="8">
        <v>2.3255809999999998E-2</v>
      </c>
      <c r="AD27" s="7"/>
      <c r="AE27" s="8"/>
      <c r="AF27" s="7"/>
      <c r="AG27" s="8"/>
      <c r="AH27" s="7"/>
      <c r="AI27" s="8"/>
      <c r="AJ27" s="7"/>
      <c r="AK27" s="8"/>
      <c r="AM27" s="7">
        <v>18</v>
      </c>
      <c r="AN27" s="8">
        <v>4.9998760000000003E-3</v>
      </c>
      <c r="AP27" s="7">
        <v>18</v>
      </c>
      <c r="AQ27" s="8">
        <v>7.1301250000000002E-3</v>
      </c>
      <c r="AR27" s="7">
        <v>18</v>
      </c>
      <c r="AS27" s="8">
        <v>4.6511629999999998E-3</v>
      </c>
    </row>
    <row r="28" spans="2:45">
      <c r="B28" s="7">
        <v>19</v>
      </c>
      <c r="C28" s="8">
        <v>2.8632230000000002E-2</v>
      </c>
      <c r="D28" s="7">
        <v>19</v>
      </c>
      <c r="E28" s="8">
        <v>3.1545739999999998E-3</v>
      </c>
      <c r="F28" s="7">
        <v>19</v>
      </c>
      <c r="G28" s="8">
        <v>0</v>
      </c>
      <c r="H28" s="7">
        <v>19</v>
      </c>
      <c r="I28" s="8">
        <v>7.1428569999999997E-2</v>
      </c>
      <c r="J28" s="7">
        <v>19</v>
      </c>
      <c r="K28" s="8">
        <v>8.3333340000000006E-2</v>
      </c>
      <c r="L28" s="7">
        <v>19</v>
      </c>
      <c r="M28" s="8">
        <v>8.3333340000000006E-2</v>
      </c>
      <c r="O28" s="7">
        <v>19</v>
      </c>
      <c r="P28" s="8">
        <v>6.7321350000000002E-2</v>
      </c>
      <c r="Q28" s="7">
        <v>19</v>
      </c>
      <c r="R28" s="8">
        <v>1.7241380000000001E-2</v>
      </c>
      <c r="S28" s="7">
        <v>19</v>
      </c>
      <c r="T28" s="8">
        <v>0.05</v>
      </c>
      <c r="U28" s="7">
        <v>19</v>
      </c>
      <c r="V28" s="8">
        <v>1.0830330000000001E-2</v>
      </c>
      <c r="W28" s="7">
        <v>19</v>
      </c>
      <c r="X28" s="8">
        <v>4.3478259999999999E-3</v>
      </c>
      <c r="Y28" s="7">
        <v>19</v>
      </c>
      <c r="Z28" s="8">
        <v>0</v>
      </c>
      <c r="AA28" s="7">
        <v>19</v>
      </c>
      <c r="AB28" s="8">
        <v>0</v>
      </c>
      <c r="AD28" s="7"/>
      <c r="AE28" s="8"/>
      <c r="AF28" s="7"/>
      <c r="AG28" s="8"/>
      <c r="AH28" s="7"/>
      <c r="AI28" s="8"/>
      <c r="AJ28" s="7"/>
      <c r="AK28" s="8"/>
      <c r="AM28" s="7">
        <v>19</v>
      </c>
      <c r="AN28" s="8">
        <v>9.8997549999999997E-3</v>
      </c>
      <c r="AP28" s="7">
        <v>19</v>
      </c>
      <c r="AQ28" s="8">
        <v>5.3475939999999998E-3</v>
      </c>
      <c r="AR28" s="7">
        <v>19</v>
      </c>
      <c r="AS28" s="8">
        <v>4.6511629999999998E-3</v>
      </c>
    </row>
    <row r="29" spans="2:45">
      <c r="B29" s="7">
        <v>20</v>
      </c>
      <c r="C29" s="8">
        <v>1.9346100000000001E-2</v>
      </c>
      <c r="D29" s="7">
        <v>20</v>
      </c>
      <c r="E29" s="8">
        <v>4.7318610000000004E-3</v>
      </c>
      <c r="F29" s="7">
        <v>20</v>
      </c>
      <c r="G29" s="8">
        <v>0</v>
      </c>
      <c r="H29" s="7">
        <v>20</v>
      </c>
      <c r="I29" s="8">
        <v>0.14285709999999999</v>
      </c>
      <c r="J29" s="7">
        <v>20</v>
      </c>
      <c r="K29" s="8">
        <v>2.0833330000000001E-2</v>
      </c>
      <c r="L29" s="7">
        <v>20</v>
      </c>
      <c r="M29" s="8">
        <v>2.0833330000000001E-2</v>
      </c>
      <c r="O29" s="7">
        <v>20</v>
      </c>
      <c r="P29" s="8">
        <v>8.4151690000000001E-2</v>
      </c>
      <c r="Q29" s="7">
        <v>20</v>
      </c>
      <c r="R29" s="8">
        <v>8.6206900000000003E-3</v>
      </c>
      <c r="S29" s="7">
        <v>20</v>
      </c>
      <c r="T29" s="8">
        <v>0</v>
      </c>
      <c r="U29" s="7">
        <v>20</v>
      </c>
      <c r="V29" s="8">
        <v>1.4440430000000001E-2</v>
      </c>
      <c r="W29" s="7">
        <v>20</v>
      </c>
      <c r="X29" s="8">
        <v>0</v>
      </c>
      <c r="Y29" s="7">
        <v>20</v>
      </c>
      <c r="Z29" s="8">
        <v>0</v>
      </c>
      <c r="AA29" s="7">
        <v>20</v>
      </c>
      <c r="AB29" s="8">
        <v>2.3255809999999998E-2</v>
      </c>
      <c r="AD29" s="7"/>
      <c r="AE29" s="8"/>
      <c r="AF29" s="7"/>
      <c r="AG29" s="8"/>
      <c r="AH29" s="7"/>
      <c r="AI29" s="8"/>
      <c r="AJ29" s="7"/>
      <c r="AK29" s="8"/>
      <c r="AM29" s="7">
        <v>20</v>
      </c>
      <c r="AN29" s="8">
        <v>4.9503730000000001E-3</v>
      </c>
      <c r="AP29" s="7">
        <v>20</v>
      </c>
      <c r="AQ29" s="8">
        <v>5.3475939999999998E-3</v>
      </c>
      <c r="AR29" s="7">
        <v>20</v>
      </c>
      <c r="AS29" s="8">
        <v>4.6511629999999998E-3</v>
      </c>
    </row>
    <row r="30" spans="2:45">
      <c r="B30" s="7">
        <v>21</v>
      </c>
      <c r="C30" s="8">
        <v>1.7218029999999999E-2</v>
      </c>
      <c r="D30" s="7">
        <v>21</v>
      </c>
      <c r="E30" s="8">
        <v>2.3659309999999999E-3</v>
      </c>
      <c r="F30" s="7">
        <v>21</v>
      </c>
      <c r="G30" s="8">
        <v>9.3457939999999993E-3</v>
      </c>
      <c r="H30" s="7">
        <v>21</v>
      </c>
      <c r="I30" s="8">
        <v>3.5714290000000003E-2</v>
      </c>
      <c r="J30" s="7">
        <v>21</v>
      </c>
      <c r="K30" s="8">
        <v>2.0833330000000001E-2</v>
      </c>
      <c r="L30" s="7">
        <v>21</v>
      </c>
      <c r="M30" s="8">
        <v>2.0833330000000001E-2</v>
      </c>
      <c r="O30" s="7">
        <v>21</v>
      </c>
      <c r="P30" s="8">
        <v>4.0673319999999999E-2</v>
      </c>
      <c r="Q30" s="7">
        <v>21</v>
      </c>
      <c r="R30" s="8">
        <v>1.7241380000000001E-2</v>
      </c>
      <c r="S30" s="7">
        <v>21</v>
      </c>
      <c r="T30" s="8">
        <v>0.1</v>
      </c>
      <c r="U30" s="7">
        <v>21</v>
      </c>
      <c r="V30" s="8">
        <v>3.6101079999999999E-3</v>
      </c>
      <c r="W30" s="7">
        <v>21</v>
      </c>
      <c r="X30" s="8">
        <v>4.3478259999999999E-3</v>
      </c>
      <c r="Y30" s="7">
        <v>21</v>
      </c>
      <c r="Z30" s="8">
        <v>6.25E-2</v>
      </c>
      <c r="AA30" s="7">
        <v>21</v>
      </c>
      <c r="AB30" s="8">
        <v>0.13953489999999999</v>
      </c>
      <c r="AD30" s="7"/>
      <c r="AE30" s="8"/>
      <c r="AF30" s="7"/>
      <c r="AG30" s="8"/>
      <c r="AH30" s="7"/>
      <c r="AI30" s="8"/>
      <c r="AJ30" s="7"/>
      <c r="AK30" s="8"/>
      <c r="AM30" s="7">
        <v>21</v>
      </c>
      <c r="AN30" s="8">
        <v>0</v>
      </c>
      <c r="AP30" s="7">
        <v>21</v>
      </c>
      <c r="AQ30" s="8">
        <v>8.9126559999999997E-3</v>
      </c>
      <c r="AR30" s="7">
        <v>21</v>
      </c>
      <c r="AS30" s="8">
        <v>1.3953490000000001E-2</v>
      </c>
    </row>
    <row r="31" spans="2:45">
      <c r="B31" s="7">
        <v>22</v>
      </c>
      <c r="C31" s="8">
        <v>8.8992069999999993E-3</v>
      </c>
      <c r="D31" s="7">
        <v>22</v>
      </c>
      <c r="E31" s="8">
        <v>0</v>
      </c>
      <c r="F31" s="7">
        <v>22</v>
      </c>
      <c r="G31" s="8">
        <v>0</v>
      </c>
      <c r="H31" s="7">
        <v>22</v>
      </c>
      <c r="I31" s="8">
        <v>2.6785710000000001E-2</v>
      </c>
      <c r="J31" s="7">
        <v>22</v>
      </c>
      <c r="K31" s="8">
        <v>6.9444440000000001E-3</v>
      </c>
      <c r="L31" s="7">
        <v>22</v>
      </c>
      <c r="M31" s="8">
        <v>6.9444440000000001E-3</v>
      </c>
      <c r="O31" s="7">
        <v>22</v>
      </c>
      <c r="P31" s="8">
        <v>1.6830339999999999E-2</v>
      </c>
      <c r="Q31" s="7">
        <v>22</v>
      </c>
      <c r="R31" s="8">
        <v>3.4482760000000001E-2</v>
      </c>
      <c r="S31" s="7">
        <v>22</v>
      </c>
      <c r="T31" s="8">
        <v>0</v>
      </c>
      <c r="U31" s="7">
        <v>22</v>
      </c>
      <c r="V31" s="8">
        <v>0</v>
      </c>
      <c r="W31" s="7">
        <v>22</v>
      </c>
      <c r="X31" s="8">
        <v>4.3478259999999999E-3</v>
      </c>
      <c r="Y31" s="7">
        <v>22</v>
      </c>
      <c r="Z31" s="8">
        <v>2.0833330000000001E-2</v>
      </c>
      <c r="AA31" s="7">
        <v>22</v>
      </c>
      <c r="AB31" s="8">
        <v>2.3255809999999998E-2</v>
      </c>
      <c r="AD31" s="7"/>
      <c r="AE31" s="8"/>
      <c r="AF31" s="7"/>
      <c r="AG31" s="8"/>
      <c r="AH31" s="7"/>
      <c r="AI31" s="8"/>
      <c r="AJ31" s="7"/>
      <c r="AK31" s="8"/>
      <c r="AM31" s="7">
        <v>22</v>
      </c>
      <c r="AN31" s="8">
        <v>4.9503730000000001E-3</v>
      </c>
      <c r="AP31" s="7">
        <v>22</v>
      </c>
      <c r="AQ31" s="8">
        <v>1.782531E-3</v>
      </c>
      <c r="AR31" s="7">
        <v>22</v>
      </c>
      <c r="AS31" s="8">
        <v>4.6511629999999998E-3</v>
      </c>
    </row>
    <row r="32" spans="2:45">
      <c r="B32" s="7">
        <v>23</v>
      </c>
      <c r="C32" s="8">
        <v>6.3842129999999997E-3</v>
      </c>
      <c r="D32" s="7">
        <v>23</v>
      </c>
      <c r="E32" s="8">
        <v>7.8864349999999996E-4</v>
      </c>
      <c r="F32" s="7">
        <v>23</v>
      </c>
      <c r="G32" s="8">
        <v>0</v>
      </c>
      <c r="H32" s="7">
        <v>23</v>
      </c>
      <c r="I32" s="8">
        <v>0</v>
      </c>
      <c r="J32" s="7">
        <v>23</v>
      </c>
      <c r="K32" s="8">
        <v>6.9444440000000001E-3</v>
      </c>
      <c r="L32" s="7">
        <v>23</v>
      </c>
      <c r="M32" s="8">
        <v>6.9444440000000001E-3</v>
      </c>
      <c r="O32" s="7">
        <v>23</v>
      </c>
      <c r="P32" s="8">
        <v>1.8232870000000002E-2</v>
      </c>
      <c r="Q32" s="7">
        <v>23</v>
      </c>
      <c r="R32" s="8">
        <v>4.3103450000000001E-2</v>
      </c>
      <c r="S32" s="7">
        <v>23</v>
      </c>
      <c r="T32" s="8">
        <v>0</v>
      </c>
      <c r="U32" s="7">
        <v>23</v>
      </c>
      <c r="V32" s="8">
        <v>0</v>
      </c>
      <c r="W32" s="7">
        <v>23</v>
      </c>
      <c r="X32" s="8">
        <v>0</v>
      </c>
      <c r="Y32" s="7">
        <v>23</v>
      </c>
      <c r="Z32" s="8">
        <v>0</v>
      </c>
      <c r="AA32" s="7">
        <v>23</v>
      </c>
      <c r="AB32" s="8">
        <v>2.3255809999999998E-2</v>
      </c>
      <c r="AD32" s="7"/>
      <c r="AE32" s="8"/>
      <c r="AF32" s="7"/>
      <c r="AG32" s="8"/>
      <c r="AH32" s="7"/>
      <c r="AI32" s="8"/>
      <c r="AJ32" s="7"/>
      <c r="AK32" s="8"/>
      <c r="AM32" s="7">
        <v>23</v>
      </c>
      <c r="AN32" s="8">
        <v>0</v>
      </c>
      <c r="AP32" s="7">
        <v>23</v>
      </c>
      <c r="AQ32" s="8">
        <v>5.3475939999999998E-3</v>
      </c>
      <c r="AR32" s="7">
        <v>23</v>
      </c>
      <c r="AS32" s="8">
        <v>0</v>
      </c>
    </row>
    <row r="33" spans="2:45">
      <c r="B33" s="7">
        <v>24</v>
      </c>
      <c r="C33" s="8">
        <v>5.6103699999999999E-3</v>
      </c>
      <c r="D33" s="7">
        <v>24</v>
      </c>
      <c r="E33" s="8">
        <v>0</v>
      </c>
      <c r="F33" s="7">
        <v>24</v>
      </c>
      <c r="G33" s="8">
        <v>0</v>
      </c>
      <c r="H33" s="7">
        <v>24</v>
      </c>
      <c r="I33" s="8">
        <v>2.6785710000000001E-2</v>
      </c>
      <c r="J33" s="7">
        <v>24</v>
      </c>
      <c r="K33" s="8">
        <v>1.3888889999999999E-2</v>
      </c>
      <c r="L33" s="7">
        <v>24</v>
      </c>
      <c r="M33" s="8">
        <v>1.3888889999999999E-2</v>
      </c>
      <c r="O33" s="7">
        <v>24</v>
      </c>
      <c r="P33" s="8">
        <v>1.4025279999999999E-2</v>
      </c>
      <c r="Q33" s="7">
        <v>24</v>
      </c>
      <c r="R33" s="8">
        <v>0</v>
      </c>
      <c r="S33" s="7">
        <v>24</v>
      </c>
      <c r="T33" s="8">
        <v>0</v>
      </c>
      <c r="U33" s="7">
        <v>24</v>
      </c>
      <c r="V33" s="8">
        <v>1.4440430000000001E-2</v>
      </c>
      <c r="W33" s="7">
        <v>24</v>
      </c>
      <c r="X33" s="8">
        <v>0</v>
      </c>
      <c r="Y33" s="7">
        <v>24</v>
      </c>
      <c r="Z33" s="8">
        <v>2.0833330000000001E-2</v>
      </c>
      <c r="AA33" s="7">
        <v>24</v>
      </c>
      <c r="AB33" s="8">
        <v>4.6511629999999998E-2</v>
      </c>
      <c r="AD33" s="7"/>
      <c r="AE33" s="8"/>
      <c r="AF33" s="7"/>
      <c r="AG33" s="8"/>
      <c r="AH33" s="7"/>
      <c r="AI33" s="8"/>
      <c r="AJ33" s="7"/>
      <c r="AK33" s="8"/>
      <c r="AM33" s="7">
        <v>24</v>
      </c>
      <c r="AN33" s="8">
        <v>4.9503730000000001E-3</v>
      </c>
      <c r="AP33" s="7">
        <v>24</v>
      </c>
      <c r="AQ33" s="8">
        <v>3.5650619999999999E-3</v>
      </c>
      <c r="AR33" s="7">
        <v>24</v>
      </c>
      <c r="AS33" s="8">
        <v>4.6511629999999998E-3</v>
      </c>
    </row>
    <row r="34" spans="2:45">
      <c r="B34" s="7">
        <v>25</v>
      </c>
      <c r="C34" s="8">
        <v>5.6103699999999999E-3</v>
      </c>
      <c r="D34" s="7">
        <v>25</v>
      </c>
      <c r="E34" s="8">
        <v>0</v>
      </c>
      <c r="F34" s="7">
        <v>25</v>
      </c>
      <c r="G34" s="8">
        <v>0</v>
      </c>
      <c r="H34" s="7">
        <v>25</v>
      </c>
      <c r="I34" s="8">
        <v>9.8214280000000001E-2</v>
      </c>
      <c r="J34" s="7">
        <v>25</v>
      </c>
      <c r="K34" s="8">
        <v>1.3888889999999999E-2</v>
      </c>
      <c r="L34" s="7">
        <v>25</v>
      </c>
      <c r="M34" s="8">
        <v>1.3888889999999999E-2</v>
      </c>
      <c r="O34" s="7">
        <v>25</v>
      </c>
      <c r="P34" s="8">
        <v>1.6830339999999999E-2</v>
      </c>
      <c r="Q34" s="7">
        <v>25</v>
      </c>
      <c r="R34" s="8">
        <v>1.7241380000000001E-2</v>
      </c>
      <c r="S34" s="7">
        <v>25</v>
      </c>
      <c r="T34" s="8">
        <v>0.05</v>
      </c>
      <c r="U34" s="7">
        <v>25</v>
      </c>
      <c r="V34" s="8">
        <v>1.0830330000000001E-2</v>
      </c>
      <c r="W34" s="7">
        <v>25</v>
      </c>
      <c r="X34" s="8">
        <v>0</v>
      </c>
      <c r="Y34" s="7">
        <v>25</v>
      </c>
      <c r="Z34" s="8">
        <v>4.1666670000000003E-2</v>
      </c>
      <c r="AA34" s="7">
        <v>25</v>
      </c>
      <c r="AB34" s="8">
        <v>0</v>
      </c>
      <c r="AD34" s="7"/>
      <c r="AE34" s="8"/>
      <c r="AF34" s="7"/>
      <c r="AG34" s="8"/>
      <c r="AH34" s="7"/>
      <c r="AI34" s="8"/>
      <c r="AJ34" s="7"/>
      <c r="AK34" s="8"/>
      <c r="AM34" s="7">
        <v>25</v>
      </c>
      <c r="AN34" s="8">
        <v>0</v>
      </c>
      <c r="AP34" s="7">
        <v>25</v>
      </c>
      <c r="AQ34" s="8">
        <v>5.3475939999999998E-3</v>
      </c>
      <c r="AR34" s="7">
        <v>25</v>
      </c>
      <c r="AS34" s="8">
        <v>9.3023259999999997E-3</v>
      </c>
    </row>
    <row r="35" spans="2:45">
      <c r="B35" s="7">
        <v>26</v>
      </c>
      <c r="C35" s="8">
        <v>4.0626810000000003E-3</v>
      </c>
      <c r="D35" s="7">
        <v>26</v>
      </c>
      <c r="E35" s="8">
        <v>7.8864349999999996E-4</v>
      </c>
      <c r="F35" s="7">
        <v>26</v>
      </c>
      <c r="G35" s="8">
        <v>0</v>
      </c>
      <c r="H35" s="7">
        <v>26</v>
      </c>
      <c r="I35" s="8">
        <v>2.6785710000000001E-2</v>
      </c>
      <c r="J35" s="7">
        <v>26</v>
      </c>
      <c r="K35" s="8">
        <v>2.7777779999999998E-2</v>
      </c>
      <c r="L35" s="7">
        <v>26</v>
      </c>
      <c r="M35" s="8">
        <v>2.7777779999999998E-2</v>
      </c>
      <c r="O35" s="7">
        <v>26</v>
      </c>
      <c r="P35" s="8">
        <v>1.542781E-2</v>
      </c>
      <c r="Q35" s="7">
        <v>26</v>
      </c>
      <c r="R35" s="8">
        <v>8.6206900000000003E-3</v>
      </c>
      <c r="S35" s="7">
        <v>26</v>
      </c>
      <c r="T35" s="8">
        <v>0</v>
      </c>
      <c r="U35" s="7">
        <v>26</v>
      </c>
      <c r="V35" s="8">
        <v>1.0830330000000001E-2</v>
      </c>
      <c r="W35" s="7">
        <v>26</v>
      </c>
      <c r="X35" s="8">
        <v>8.6956519999999999E-3</v>
      </c>
      <c r="Y35" s="7">
        <v>26</v>
      </c>
      <c r="Z35" s="8">
        <v>4.1666670000000003E-2</v>
      </c>
      <c r="AA35" s="7">
        <v>26</v>
      </c>
      <c r="AB35" s="8">
        <v>2.3255809999999998E-2</v>
      </c>
      <c r="AD35" s="7"/>
      <c r="AE35" s="8"/>
      <c r="AF35" s="7"/>
      <c r="AG35" s="8"/>
      <c r="AH35" s="7"/>
      <c r="AI35" s="8"/>
      <c r="AJ35" s="7"/>
      <c r="AK35" s="8"/>
      <c r="AM35" s="7">
        <v>26</v>
      </c>
      <c r="AN35" s="8">
        <v>0</v>
      </c>
      <c r="AP35" s="7">
        <v>26</v>
      </c>
      <c r="AQ35" s="8">
        <v>3.5650619999999999E-3</v>
      </c>
      <c r="AR35" s="7">
        <v>26</v>
      </c>
      <c r="AS35" s="8">
        <v>0</v>
      </c>
    </row>
    <row r="36" spans="2:45">
      <c r="B36" s="7">
        <v>27</v>
      </c>
      <c r="C36" s="8">
        <v>2.3215319999999998E-3</v>
      </c>
      <c r="D36" s="7">
        <v>27</v>
      </c>
      <c r="E36" s="8">
        <v>2.3659309999999999E-3</v>
      </c>
      <c r="F36" s="7">
        <v>27</v>
      </c>
      <c r="G36" s="8">
        <v>0</v>
      </c>
      <c r="H36" s="7">
        <v>27</v>
      </c>
      <c r="I36" s="8">
        <v>2.6785710000000001E-2</v>
      </c>
      <c r="J36" s="7">
        <v>27</v>
      </c>
      <c r="K36" s="8">
        <v>0</v>
      </c>
      <c r="L36" s="7">
        <v>27</v>
      </c>
      <c r="M36" s="8">
        <v>0</v>
      </c>
      <c r="O36" s="7">
        <v>27</v>
      </c>
      <c r="P36" s="8">
        <v>2.8050560000000002E-3</v>
      </c>
      <c r="Q36" s="7">
        <v>27</v>
      </c>
      <c r="R36" s="8">
        <v>3.4482760000000001E-2</v>
      </c>
      <c r="S36" s="7">
        <v>27</v>
      </c>
      <c r="T36" s="8">
        <v>0</v>
      </c>
      <c r="U36" s="7">
        <v>27</v>
      </c>
      <c r="V36" s="8">
        <v>3.6101079999999999E-3</v>
      </c>
      <c r="W36" s="7">
        <v>27</v>
      </c>
      <c r="X36" s="8">
        <v>0</v>
      </c>
      <c r="Y36" s="7">
        <v>27</v>
      </c>
      <c r="Z36" s="8">
        <v>0.125</v>
      </c>
      <c r="AA36" s="7">
        <v>27</v>
      </c>
      <c r="AB36" s="8">
        <v>6.9767449999999995E-2</v>
      </c>
      <c r="AD36" s="7"/>
      <c r="AE36" s="8"/>
      <c r="AF36" s="7"/>
      <c r="AG36" s="8"/>
      <c r="AH36" s="7"/>
      <c r="AI36" s="8"/>
      <c r="AJ36" s="7"/>
      <c r="AK36" s="8"/>
      <c r="AM36" s="7">
        <v>27</v>
      </c>
      <c r="AN36" s="8">
        <v>0</v>
      </c>
      <c r="AP36" s="7">
        <v>27</v>
      </c>
      <c r="AQ36" s="8">
        <v>7.1301250000000002E-3</v>
      </c>
      <c r="AR36" s="7">
        <v>27</v>
      </c>
      <c r="AS36" s="8">
        <v>0</v>
      </c>
    </row>
    <row r="37" spans="2:45">
      <c r="B37" s="7">
        <v>28</v>
      </c>
      <c r="C37" s="8">
        <v>9.6730510000000004E-4</v>
      </c>
      <c r="D37" s="7">
        <v>28</v>
      </c>
      <c r="E37" s="8">
        <v>1.5772869999999999E-3</v>
      </c>
      <c r="F37" s="7">
        <v>28</v>
      </c>
      <c r="G37" s="8">
        <v>0</v>
      </c>
      <c r="H37" s="7">
        <v>28</v>
      </c>
      <c r="I37" s="8">
        <v>1.7857140000000001E-2</v>
      </c>
      <c r="J37" s="7">
        <v>28</v>
      </c>
      <c r="K37" s="8">
        <v>0</v>
      </c>
      <c r="L37" s="7">
        <v>28</v>
      </c>
      <c r="M37" s="8">
        <v>0</v>
      </c>
      <c r="O37" s="7">
        <v>28</v>
      </c>
      <c r="P37" s="8">
        <v>4.2075849999999998E-3</v>
      </c>
      <c r="Q37" s="7">
        <v>28</v>
      </c>
      <c r="R37" s="8">
        <v>1.7241380000000001E-2</v>
      </c>
      <c r="S37" s="7">
        <v>28</v>
      </c>
      <c r="T37" s="8">
        <v>0</v>
      </c>
      <c r="U37" s="7">
        <v>28</v>
      </c>
      <c r="V37" s="8">
        <v>7.2202170000000001E-3</v>
      </c>
      <c r="W37" s="7">
        <v>28</v>
      </c>
      <c r="X37" s="8">
        <v>4.3478259999999999E-3</v>
      </c>
      <c r="Y37" s="7">
        <v>28</v>
      </c>
      <c r="Z37" s="8">
        <v>6.25E-2</v>
      </c>
      <c r="AA37" s="7">
        <v>28</v>
      </c>
      <c r="AB37" s="8">
        <v>0</v>
      </c>
      <c r="AD37" s="7"/>
      <c r="AE37" s="8"/>
      <c r="AF37" s="7"/>
      <c r="AG37" s="8"/>
      <c r="AH37" s="7"/>
      <c r="AI37" s="8"/>
      <c r="AJ37" s="7"/>
      <c r="AK37" s="8"/>
      <c r="AM37" s="7">
        <v>28</v>
      </c>
      <c r="AN37" s="8">
        <v>0</v>
      </c>
      <c r="AP37" s="7">
        <v>28</v>
      </c>
      <c r="AQ37" s="8">
        <v>8.9126559999999997E-3</v>
      </c>
      <c r="AR37" s="7">
        <v>28</v>
      </c>
      <c r="AS37" s="8">
        <v>0</v>
      </c>
    </row>
    <row r="38" spans="2:45">
      <c r="B38" s="7">
        <v>29</v>
      </c>
      <c r="C38" s="8">
        <v>9.6730510000000004E-4</v>
      </c>
      <c r="D38" s="7">
        <v>29</v>
      </c>
      <c r="E38" s="8">
        <v>0</v>
      </c>
      <c r="F38" s="7">
        <v>29</v>
      </c>
      <c r="G38" s="8">
        <v>0</v>
      </c>
      <c r="H38" s="7">
        <v>29</v>
      </c>
      <c r="I38" s="8">
        <v>0</v>
      </c>
      <c r="J38" s="7">
        <v>29</v>
      </c>
      <c r="K38" s="8">
        <v>4.1666670000000003E-2</v>
      </c>
      <c r="L38" s="7">
        <v>29</v>
      </c>
      <c r="M38" s="8">
        <v>4.1666670000000003E-2</v>
      </c>
      <c r="O38" s="7">
        <v>29</v>
      </c>
      <c r="P38" s="8">
        <v>4.2075849999999998E-3</v>
      </c>
      <c r="Q38" s="7">
        <v>29</v>
      </c>
      <c r="R38" s="8">
        <v>3.4482760000000001E-2</v>
      </c>
      <c r="S38" s="7">
        <v>29</v>
      </c>
      <c r="T38" s="8">
        <v>0.05</v>
      </c>
      <c r="U38" s="7">
        <v>29</v>
      </c>
      <c r="V38" s="8">
        <v>3.6101079999999999E-3</v>
      </c>
      <c r="W38" s="7">
        <v>29</v>
      </c>
      <c r="X38" s="8">
        <v>0</v>
      </c>
      <c r="Y38" s="7">
        <v>29</v>
      </c>
      <c r="Z38" s="8">
        <v>2.0833330000000001E-2</v>
      </c>
      <c r="AA38" s="7">
        <v>29</v>
      </c>
      <c r="AB38" s="8">
        <v>0</v>
      </c>
      <c r="AD38" s="7"/>
      <c r="AE38" s="8"/>
      <c r="AF38" s="7"/>
      <c r="AG38" s="8"/>
      <c r="AH38" s="7"/>
      <c r="AI38" s="8"/>
      <c r="AJ38" s="7"/>
      <c r="AK38" s="8"/>
      <c r="AM38" s="7">
        <v>29</v>
      </c>
      <c r="AN38" s="8">
        <v>4.9503730000000001E-3</v>
      </c>
      <c r="AP38" s="7">
        <v>29</v>
      </c>
      <c r="AQ38" s="8">
        <v>0</v>
      </c>
      <c r="AR38" s="7">
        <v>29</v>
      </c>
      <c r="AS38" s="8">
        <v>0</v>
      </c>
    </row>
    <row r="39" spans="2:45">
      <c r="B39" s="7">
        <v>30</v>
      </c>
      <c r="C39" s="8">
        <v>1.3542269999999999E-3</v>
      </c>
      <c r="D39" s="7">
        <v>30</v>
      </c>
      <c r="E39" s="8">
        <v>0</v>
      </c>
      <c r="F39" s="7">
        <v>30</v>
      </c>
      <c r="G39" s="8">
        <v>0</v>
      </c>
      <c r="H39" s="7">
        <v>30</v>
      </c>
      <c r="I39" s="8">
        <v>8.9285719999999992E-3</v>
      </c>
      <c r="J39" s="7">
        <v>30</v>
      </c>
      <c r="K39" s="8">
        <v>6.9444440000000001E-3</v>
      </c>
      <c r="L39" s="7">
        <v>30</v>
      </c>
      <c r="M39" s="8">
        <v>6.9444440000000001E-3</v>
      </c>
      <c r="O39" s="7">
        <v>30</v>
      </c>
      <c r="P39" s="8">
        <v>2.8050560000000002E-3</v>
      </c>
      <c r="Q39" s="7">
        <v>30</v>
      </c>
      <c r="R39" s="8">
        <v>8.6206900000000003E-3</v>
      </c>
      <c r="S39" s="7">
        <v>30</v>
      </c>
      <c r="T39" s="8">
        <v>0</v>
      </c>
      <c r="U39" s="7">
        <v>30</v>
      </c>
      <c r="V39" s="8">
        <v>0</v>
      </c>
      <c r="W39" s="7">
        <v>30</v>
      </c>
      <c r="X39" s="8">
        <v>4.3478259999999999E-3</v>
      </c>
      <c r="Y39" s="7">
        <v>30</v>
      </c>
      <c r="Z39" s="8">
        <v>6.25E-2</v>
      </c>
      <c r="AA39" s="7">
        <v>30</v>
      </c>
      <c r="AB39" s="8">
        <v>0</v>
      </c>
      <c r="AD39" s="7"/>
      <c r="AE39" s="8"/>
      <c r="AF39" s="7"/>
      <c r="AG39" s="8"/>
      <c r="AH39" s="7"/>
      <c r="AI39" s="8"/>
      <c r="AJ39" s="7"/>
      <c r="AK39" s="8"/>
      <c r="AM39" s="7"/>
      <c r="AN39" s="8"/>
      <c r="AP39" s="7">
        <v>30</v>
      </c>
      <c r="AQ39" s="8">
        <v>0</v>
      </c>
      <c r="AR39" s="7">
        <v>30</v>
      </c>
      <c r="AS39" s="8">
        <v>0</v>
      </c>
    </row>
    <row r="40" spans="2:45">
      <c r="B40" s="7">
        <v>31</v>
      </c>
      <c r="C40" s="8">
        <v>5.803831E-4</v>
      </c>
      <c r="D40" s="7">
        <v>31</v>
      </c>
      <c r="E40" s="8">
        <v>0</v>
      </c>
      <c r="F40" s="7">
        <v>31</v>
      </c>
      <c r="G40" s="8">
        <v>0</v>
      </c>
      <c r="H40" s="7">
        <v>31</v>
      </c>
      <c r="I40" s="8">
        <v>0</v>
      </c>
      <c r="J40" s="7">
        <v>31</v>
      </c>
      <c r="K40" s="8">
        <v>0</v>
      </c>
      <c r="L40" s="7">
        <v>31</v>
      </c>
      <c r="M40" s="8">
        <v>0</v>
      </c>
      <c r="O40" s="7">
        <v>31</v>
      </c>
      <c r="P40" s="8">
        <v>4.2075849999999998E-3</v>
      </c>
      <c r="Q40" s="7">
        <v>31</v>
      </c>
      <c r="R40" s="8">
        <v>2.5862070000000001E-2</v>
      </c>
      <c r="S40" s="7">
        <v>31</v>
      </c>
      <c r="T40" s="8">
        <v>0</v>
      </c>
      <c r="U40" s="7">
        <v>31</v>
      </c>
      <c r="V40" s="8">
        <v>0</v>
      </c>
      <c r="W40" s="7">
        <v>31</v>
      </c>
      <c r="X40" s="8">
        <v>8.6956519999999999E-3</v>
      </c>
      <c r="Y40" s="7">
        <v>31</v>
      </c>
      <c r="Z40" s="8">
        <v>6.25E-2</v>
      </c>
      <c r="AA40" s="7">
        <v>31</v>
      </c>
      <c r="AB40" s="8">
        <v>6.9767449999999995E-2</v>
      </c>
      <c r="AD40" s="7"/>
      <c r="AE40" s="8"/>
      <c r="AF40" s="7"/>
      <c r="AG40" s="8"/>
      <c r="AH40" s="7"/>
      <c r="AI40" s="8"/>
      <c r="AJ40" s="7"/>
      <c r="AK40" s="8"/>
      <c r="AM40" s="7"/>
      <c r="AN40" s="8"/>
      <c r="AP40" s="7">
        <v>31</v>
      </c>
      <c r="AQ40" s="8">
        <v>1.782531E-3</v>
      </c>
      <c r="AR40" s="7">
        <v>31</v>
      </c>
      <c r="AS40" s="8">
        <v>0</v>
      </c>
    </row>
    <row r="41" spans="2:45">
      <c r="B41" s="7">
        <v>32</v>
      </c>
      <c r="C41" s="8">
        <v>0</v>
      </c>
      <c r="D41" s="7">
        <v>32</v>
      </c>
      <c r="E41" s="8">
        <v>0</v>
      </c>
      <c r="F41" s="7">
        <v>32</v>
      </c>
      <c r="G41" s="8">
        <v>0</v>
      </c>
      <c r="H41" s="7">
        <v>32</v>
      </c>
      <c r="I41" s="8">
        <v>8.9285719999999992E-3</v>
      </c>
      <c r="J41" s="7">
        <v>32</v>
      </c>
      <c r="K41" s="8">
        <v>6.9444440000000001E-3</v>
      </c>
      <c r="L41" s="7">
        <v>32</v>
      </c>
      <c r="M41" s="8">
        <v>6.9444440000000001E-3</v>
      </c>
      <c r="O41" s="7">
        <v>32</v>
      </c>
      <c r="P41" s="8">
        <v>1.4025280000000001E-3</v>
      </c>
      <c r="Q41" s="7">
        <v>32</v>
      </c>
      <c r="R41" s="8">
        <v>8.6206900000000003E-3</v>
      </c>
      <c r="S41" s="7">
        <v>32</v>
      </c>
      <c r="T41" s="8">
        <v>0</v>
      </c>
      <c r="U41" s="7">
        <v>32</v>
      </c>
      <c r="V41" s="8">
        <v>0</v>
      </c>
      <c r="W41" s="7">
        <v>32</v>
      </c>
      <c r="X41" s="8">
        <v>0</v>
      </c>
      <c r="Y41" s="7">
        <v>32</v>
      </c>
      <c r="Z41" s="8">
        <v>2.0833330000000001E-2</v>
      </c>
      <c r="AA41" s="7">
        <v>32</v>
      </c>
      <c r="AB41" s="8">
        <v>0</v>
      </c>
      <c r="AD41" s="7"/>
      <c r="AE41" s="8"/>
      <c r="AF41" s="7"/>
      <c r="AG41" s="8"/>
      <c r="AH41" s="7"/>
      <c r="AI41" s="8"/>
      <c r="AJ41" s="7"/>
      <c r="AK41" s="8"/>
      <c r="AM41" s="7"/>
      <c r="AN41" s="8"/>
      <c r="AP41" s="7">
        <v>32</v>
      </c>
      <c r="AQ41" s="8">
        <v>1.782531E-3</v>
      </c>
      <c r="AR41" s="7">
        <v>32</v>
      </c>
      <c r="AS41" s="8">
        <v>0</v>
      </c>
    </row>
    <row r="43" spans="2:45">
      <c r="B43" s="7" t="s">
        <v>33</v>
      </c>
      <c r="C43" s="9"/>
      <c r="D43" s="7" t="s">
        <v>33</v>
      </c>
      <c r="F43" s="7" t="s">
        <v>33</v>
      </c>
      <c r="H43" s="7" t="s">
        <v>33</v>
      </c>
      <c r="J43" s="7" t="s">
        <v>33</v>
      </c>
      <c r="L43" s="7" t="s">
        <v>33</v>
      </c>
      <c r="O43" s="7" t="s">
        <v>33</v>
      </c>
      <c r="Q43" s="7" t="s">
        <v>33</v>
      </c>
      <c r="S43" s="7" t="s">
        <v>33</v>
      </c>
      <c r="U43" s="7" t="s">
        <v>33</v>
      </c>
      <c r="W43" s="7" t="s">
        <v>33</v>
      </c>
      <c r="Y43" s="7" t="s">
        <v>33</v>
      </c>
      <c r="AA43" s="7" t="s">
        <v>33</v>
      </c>
      <c r="AD43" s="7" t="s">
        <v>33</v>
      </c>
      <c r="AF43" s="7" t="s">
        <v>33</v>
      </c>
      <c r="AH43" s="7" t="s">
        <v>33</v>
      </c>
      <c r="AJ43" s="7" t="s">
        <v>33</v>
      </c>
      <c r="AM43" s="7" t="s">
        <v>33</v>
      </c>
      <c r="AP43" s="7" t="s">
        <v>33</v>
      </c>
      <c r="AR43" s="7" t="s">
        <v>33</v>
      </c>
    </row>
    <row r="44" spans="2:45">
      <c r="B44" s="7">
        <v>12.544012498799999</v>
      </c>
      <c r="C44" s="9"/>
      <c r="D44" s="7">
        <v>10.6963725135</v>
      </c>
      <c r="F44" s="7">
        <v>9.1401856080000012</v>
      </c>
      <c r="H44" s="7">
        <v>18.705355023999996</v>
      </c>
      <c r="J44" s="7">
        <v>13.993056215999996</v>
      </c>
      <c r="L44" s="7">
        <v>13.993056215999996</v>
      </c>
      <c r="O44" s="7">
        <v>16.66203342</v>
      </c>
      <c r="Q44" s="7">
        <v>18.017241700000003</v>
      </c>
      <c r="S44" s="7">
        <v>11.55</v>
      </c>
      <c r="U44" s="7">
        <v>8.2418773479999992</v>
      </c>
      <c r="W44" s="7">
        <v>8.099999664000002</v>
      </c>
      <c r="Y44" s="7">
        <v>19.249999859999999</v>
      </c>
      <c r="AA44" s="7">
        <v>17.116279819999995</v>
      </c>
      <c r="AD44" s="7">
        <v>2.6506021999999998</v>
      </c>
      <c r="AF44" s="7">
        <v>4</v>
      </c>
      <c r="AH44" s="7">
        <v>1.0645161000000001</v>
      </c>
      <c r="AJ44" s="7">
        <v>2.4999999600000002</v>
      </c>
      <c r="AM44" s="7">
        <v>4.5810699620000008</v>
      </c>
      <c r="AP44" s="7">
        <v>7.4099822519999998</v>
      </c>
      <c r="AR44" s="7">
        <v>7.5162794379999998</v>
      </c>
    </row>
  </sheetData>
  <mergeCells count="25">
    <mergeCell ref="AP6:AS6"/>
    <mergeCell ref="B7:C7"/>
    <mergeCell ref="D7:E7"/>
    <mergeCell ref="F7:G7"/>
    <mergeCell ref="H7:I7"/>
    <mergeCell ref="J7:K7"/>
    <mergeCell ref="W7:X7"/>
    <mergeCell ref="B6:M6"/>
    <mergeCell ref="O6:AB6"/>
    <mergeCell ref="AD6:AK6"/>
    <mergeCell ref="AM6:AN6"/>
    <mergeCell ref="L7:M7"/>
    <mergeCell ref="O7:P7"/>
    <mergeCell ref="Q7:R7"/>
    <mergeCell ref="S7:T7"/>
    <mergeCell ref="U7:V7"/>
    <mergeCell ref="AM7:AN7"/>
    <mergeCell ref="AP7:AQ7"/>
    <mergeCell ref="AR7:AS7"/>
    <mergeCell ref="Y7:Z7"/>
    <mergeCell ref="AA7:AB7"/>
    <mergeCell ref="AD7:AE7"/>
    <mergeCell ref="AF7:AG7"/>
    <mergeCell ref="AH7:AI7"/>
    <mergeCell ref="AJ7:AK7"/>
  </mergeCell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Tabelle16">
    <tabColor theme="5" tint="0.39997558519241921"/>
  </sheetPr>
  <dimension ref="B1:K31"/>
  <sheetViews>
    <sheetView workbookViewId="0">
      <selection activeCell="B1" sqref="B1"/>
    </sheetView>
  </sheetViews>
  <sheetFormatPr defaultColWidth="11.42578125" defaultRowHeight="15"/>
  <cols>
    <col min="1" max="1" width="1.140625" customWidth="1"/>
    <col min="2" max="2" width="35.7109375" customWidth="1"/>
    <col min="14" max="15" width="11.42578125" customWidth="1"/>
  </cols>
  <sheetData>
    <row r="1" spans="2:11" ht="5.25" customHeight="1"/>
    <row r="2" spans="2:11" ht="18.75">
      <c r="B2" s="10" t="s">
        <v>150</v>
      </c>
      <c r="C2" s="11"/>
      <c r="D2" s="11"/>
    </row>
    <row r="3" spans="2:11">
      <c r="B3" s="11" t="s">
        <v>1</v>
      </c>
      <c r="C3" s="11"/>
      <c r="D3" s="11"/>
    </row>
    <row r="4" spans="2:11">
      <c r="B4" s="11" t="s">
        <v>44</v>
      </c>
      <c r="D4" s="11"/>
    </row>
    <row r="5" spans="2:11">
      <c r="B5" s="11"/>
      <c r="D5" s="11"/>
    </row>
    <row r="6" spans="2:11">
      <c r="B6" s="34"/>
      <c r="C6" s="67" t="s">
        <v>142</v>
      </c>
      <c r="D6" s="68"/>
      <c r="E6" s="68"/>
      <c r="F6" s="68"/>
      <c r="G6" s="68"/>
      <c r="H6" s="68"/>
      <c r="I6" s="68"/>
      <c r="J6" s="68"/>
      <c r="K6" s="69"/>
    </row>
    <row r="7" spans="2:11">
      <c r="B7" s="32" t="s">
        <v>87</v>
      </c>
      <c r="C7" s="33">
        <v>2015</v>
      </c>
      <c r="D7" s="33">
        <v>2017</v>
      </c>
      <c r="E7" s="33">
        <v>2020</v>
      </c>
      <c r="F7" s="33">
        <v>2025</v>
      </c>
      <c r="G7" s="33">
        <v>2030</v>
      </c>
      <c r="H7" s="33">
        <v>2035</v>
      </c>
      <c r="I7" s="33">
        <v>2040</v>
      </c>
      <c r="J7" s="33">
        <v>2045</v>
      </c>
      <c r="K7" s="33">
        <v>2050</v>
      </c>
    </row>
    <row r="8" spans="2:11">
      <c r="B8" s="34" t="s">
        <v>26</v>
      </c>
      <c r="C8" s="39">
        <v>22223.000009601579</v>
      </c>
      <c r="D8" s="39">
        <v>22223.000042019321</v>
      </c>
      <c r="E8" s="39">
        <v>22025.618703134871</v>
      </c>
      <c r="F8" s="39">
        <v>21473.258628737341</v>
      </c>
      <c r="G8" s="39">
        <v>21004.909826361421</v>
      </c>
      <c r="H8" s="39">
        <v>20702.726589737376</v>
      </c>
      <c r="I8" s="39">
        <v>20525.954782520665</v>
      </c>
      <c r="J8" s="39">
        <v>20423.644546395899</v>
      </c>
      <c r="K8" s="39">
        <v>20360.824376620221</v>
      </c>
    </row>
    <row r="9" spans="2:11">
      <c r="B9" s="36" t="s">
        <v>51</v>
      </c>
      <c r="C9" s="46">
        <v>23023.187167282467</v>
      </c>
      <c r="D9" s="46">
        <v>23022.96765126261</v>
      </c>
      <c r="E9" s="46">
        <v>22817.786354755452</v>
      </c>
      <c r="F9" s="46">
        <v>22244.50150560683</v>
      </c>
      <c r="G9" s="46">
        <v>21759.409427495939</v>
      </c>
      <c r="H9" s="46">
        <v>21447.003644174583</v>
      </c>
      <c r="I9" s="46">
        <v>21264.450565505638</v>
      </c>
      <c r="J9" s="46">
        <v>21158.761808660747</v>
      </c>
      <c r="K9" s="46">
        <v>21093.839454278645</v>
      </c>
    </row>
    <row r="10" spans="2:11">
      <c r="B10" s="36" t="s">
        <v>6</v>
      </c>
      <c r="C10" s="46">
        <v>19013.681006124392</v>
      </c>
      <c r="D10" s="46">
        <v>19013.499715606064</v>
      </c>
      <c r="E10" s="46">
        <v>18846.93103182441</v>
      </c>
      <c r="F10" s="46">
        <v>18380.777986718771</v>
      </c>
      <c r="G10" s="46">
        <v>17979.977737161746</v>
      </c>
      <c r="H10" s="46">
        <v>17718.215728326049</v>
      </c>
      <c r="I10" s="46">
        <v>17564.307981492388</v>
      </c>
      <c r="J10" s="46">
        <v>17475.299830128784</v>
      </c>
      <c r="K10" s="46">
        <v>17420.944906176461</v>
      </c>
    </row>
    <row r="11" spans="2:11">
      <c r="B11" s="36" t="s">
        <v>7</v>
      </c>
      <c r="C11" s="46">
        <v>25212.965022450855</v>
      </c>
      <c r="D11" s="46">
        <v>25212.724623212132</v>
      </c>
      <c r="E11" s="46">
        <v>24996.001503952255</v>
      </c>
      <c r="F11" s="46">
        <v>24389.831994439304</v>
      </c>
      <c r="G11" s="46">
        <v>23859.86665166786</v>
      </c>
      <c r="H11" s="46">
        <v>23507.324399848068</v>
      </c>
      <c r="I11" s="46">
        <v>23297.67360609625</v>
      </c>
      <c r="J11" s="46">
        <v>23176.106195808115</v>
      </c>
      <c r="K11" s="46">
        <v>23102.229943307259</v>
      </c>
    </row>
    <row r="12" spans="2:11">
      <c r="B12" s="36" t="s">
        <v>8</v>
      </c>
      <c r="C12" s="46">
        <v>15447.662075165432</v>
      </c>
      <c r="D12" s="46">
        <v>15447.514816063142</v>
      </c>
      <c r="E12" s="46">
        <v>15301.924637863875</v>
      </c>
      <c r="F12" s="46">
        <v>14898.084713962644</v>
      </c>
      <c r="G12" s="46">
        <v>14574.416066993344</v>
      </c>
      <c r="H12" s="46">
        <v>14374.967813838424</v>
      </c>
      <c r="I12" s="46">
        <v>14260.245834856572</v>
      </c>
      <c r="J12" s="46">
        <v>14193.398416422793</v>
      </c>
      <c r="K12" s="46">
        <v>14151.681726201456</v>
      </c>
    </row>
    <row r="13" spans="2:11">
      <c r="B13" s="36" t="s">
        <v>9</v>
      </c>
      <c r="C13" s="46">
        <v>13108.147661047602</v>
      </c>
      <c r="D13" s="46">
        <v>13108.022657020521</v>
      </c>
      <c r="E13" s="46">
        <v>12990.079716380134</v>
      </c>
      <c r="F13" s="46">
        <v>12661.524824207674</v>
      </c>
      <c r="G13" s="46">
        <v>12386.073671391059</v>
      </c>
      <c r="H13" s="46">
        <v>12209.563904347729</v>
      </c>
      <c r="I13" s="46">
        <v>12106.238282484455</v>
      </c>
      <c r="J13" s="46">
        <v>12046.447448165325</v>
      </c>
      <c r="K13" s="46">
        <v>12009.602833421299</v>
      </c>
    </row>
    <row r="14" spans="2:11">
      <c r="B14" s="36" t="s">
        <v>10</v>
      </c>
      <c r="C14" s="46">
        <v>44314.389727042333</v>
      </c>
      <c r="D14" s="46">
        <v>44313.967102822266</v>
      </c>
      <c r="E14" s="46">
        <v>43915.240365341488</v>
      </c>
      <c r="F14" s="46">
        <v>42804.50301304851</v>
      </c>
      <c r="G14" s="46">
        <v>41873.292133132447</v>
      </c>
      <c r="H14" s="46">
        <v>41276.569940603949</v>
      </c>
      <c r="I14" s="46">
        <v>40927.259572789495</v>
      </c>
      <c r="J14" s="46">
        <v>40725.126181431137</v>
      </c>
      <c r="K14" s="46">
        <v>40600.566505805975</v>
      </c>
    </row>
    <row r="15" spans="2:11" ht="6" customHeight="1">
      <c r="B15" s="36"/>
      <c r="C15" s="38"/>
      <c r="D15" s="38"/>
      <c r="E15" s="38"/>
      <c r="F15" s="38"/>
      <c r="G15" s="38"/>
      <c r="H15" s="38"/>
      <c r="I15" s="38"/>
      <c r="J15" s="38"/>
      <c r="K15" s="38"/>
    </row>
    <row r="16" spans="2:11">
      <c r="B16" s="34" t="s">
        <v>27</v>
      </c>
      <c r="C16" s="39">
        <v>29862.391950352947</v>
      </c>
      <c r="D16" s="39">
        <v>29899.609670526985</v>
      </c>
      <c r="E16" s="39">
        <v>29770.816458099136</v>
      </c>
      <c r="F16" s="39">
        <v>29391.698317741877</v>
      </c>
      <c r="G16" s="39">
        <v>29095.673084602833</v>
      </c>
      <c r="H16" s="39">
        <v>28928.646805086093</v>
      </c>
      <c r="I16" s="39">
        <v>28844.705231603748</v>
      </c>
      <c r="J16" s="39">
        <v>28802.107944363499</v>
      </c>
      <c r="K16" s="39">
        <v>28778.133535212364</v>
      </c>
    </row>
    <row r="17" spans="2:11">
      <c r="B17" s="36" t="s">
        <v>57</v>
      </c>
      <c r="C17" s="46">
        <v>19535.656529385746</v>
      </c>
      <c r="D17" s="46">
        <v>19491.468572652095</v>
      </c>
      <c r="E17" s="46">
        <v>19317.928232496906</v>
      </c>
      <c r="F17" s="46">
        <v>19069.015239955421</v>
      </c>
      <c r="G17" s="46">
        <v>18936.223759404453</v>
      </c>
      <c r="H17" s="46">
        <v>18875.399350865388</v>
      </c>
      <c r="I17" s="46">
        <v>18845.072296811173</v>
      </c>
      <c r="J17" s="46">
        <v>18828.38759886783</v>
      </c>
      <c r="K17" s="46">
        <v>18794.652301353184</v>
      </c>
    </row>
    <row r="18" spans="2:11">
      <c r="B18" s="36" t="s">
        <v>59</v>
      </c>
      <c r="C18" s="46">
        <v>17543.477281623465</v>
      </c>
      <c r="D18" s="46">
        <v>17503.795439564587</v>
      </c>
      <c r="E18" s="46">
        <v>17349.05830690742</v>
      </c>
      <c r="F18" s="46">
        <v>17126.902820263764</v>
      </c>
      <c r="G18" s="46">
        <v>17006.653193698978</v>
      </c>
      <c r="H18" s="46">
        <v>16951.098163802344</v>
      </c>
      <c r="I18" s="46">
        <v>16923.752308708186</v>
      </c>
      <c r="J18" s="46">
        <v>16908.47059468141</v>
      </c>
      <c r="K18" s="46">
        <v>16897.981068008688</v>
      </c>
    </row>
    <row r="19" spans="2:11">
      <c r="B19" s="36" t="s">
        <v>61</v>
      </c>
      <c r="C19" s="46">
        <v>20792.459342141756</v>
      </c>
      <c r="D19" s="46">
        <v>20736.775085622179</v>
      </c>
      <c r="E19" s="46">
        <v>20558.226210797715</v>
      </c>
      <c r="F19" s="46">
        <v>20298.487397831155</v>
      </c>
      <c r="G19" s="46">
        <v>20152.836157868565</v>
      </c>
      <c r="H19" s="46">
        <v>20082.519139156135</v>
      </c>
      <c r="I19" s="46">
        <v>20047.344028903932</v>
      </c>
      <c r="J19" s="46">
        <v>20027.927647736156</v>
      </c>
      <c r="K19" s="46">
        <v>20015.13084544415</v>
      </c>
    </row>
    <row r="20" spans="2:11">
      <c r="B20" s="36" t="s">
        <v>63</v>
      </c>
      <c r="C20" s="46">
        <v>45713.254778594608</v>
      </c>
      <c r="D20" s="46">
        <v>45609.855377095046</v>
      </c>
      <c r="E20" s="46">
        <v>45220.280234718557</v>
      </c>
      <c r="F20" s="46">
        <v>44667.267418052477</v>
      </c>
      <c r="G20" s="46">
        <v>44346.39041831447</v>
      </c>
      <c r="H20" s="46">
        <v>44186.286471096384</v>
      </c>
      <c r="I20" s="46">
        <v>44105.457783552054</v>
      </c>
      <c r="J20" s="46">
        <v>44061.385873047242</v>
      </c>
      <c r="K20" s="46">
        <v>44032.239015572261</v>
      </c>
    </row>
    <row r="21" spans="2:11">
      <c r="B21" s="36" t="s">
        <v>64</v>
      </c>
      <c r="C21" s="46">
        <v>33730.941813748199</v>
      </c>
      <c r="D21" s="46">
        <v>33654.645454204663</v>
      </c>
      <c r="E21" s="46">
        <v>33374.025793856548</v>
      </c>
      <c r="F21" s="46">
        <v>32979.628738515312</v>
      </c>
      <c r="G21" s="46">
        <v>32740.179036617807</v>
      </c>
      <c r="H21" s="46">
        <v>32614.095888134656</v>
      </c>
      <c r="I21" s="46">
        <v>32549.084319541238</v>
      </c>
      <c r="J21" s="46">
        <v>32513.804130230914</v>
      </c>
      <c r="K21" s="46">
        <v>32491.221264679636</v>
      </c>
    </row>
    <row r="22" spans="2:11">
      <c r="B22" s="36" t="s">
        <v>65</v>
      </c>
      <c r="C22" s="46">
        <v>29449.453444000759</v>
      </c>
      <c r="D22" s="46">
        <v>29476.10982055507</v>
      </c>
      <c r="E22" s="46">
        <v>29323.13443006606</v>
      </c>
      <c r="F22" s="46">
        <v>28957.111748099669</v>
      </c>
      <c r="G22" s="46">
        <v>28683.435391790688</v>
      </c>
      <c r="H22" s="46">
        <v>28530.074436738705</v>
      </c>
      <c r="I22" s="46">
        <v>28452.156512395479</v>
      </c>
      <c r="J22" s="46">
        <v>28412.516774000062</v>
      </c>
      <c r="K22" s="46">
        <v>28389.476519537304</v>
      </c>
    </row>
    <row r="23" spans="2:11" ht="6" customHeight="1">
      <c r="B23" s="36"/>
      <c r="C23" s="4"/>
      <c r="D23" s="4"/>
      <c r="E23" s="4"/>
      <c r="F23" s="4"/>
      <c r="G23" s="4"/>
      <c r="H23" s="4"/>
      <c r="I23" s="4"/>
      <c r="J23" s="4"/>
      <c r="K23" s="4"/>
    </row>
    <row r="24" spans="2:11">
      <c r="B24" s="34" t="s">
        <v>29</v>
      </c>
      <c r="C24" s="39">
        <v>43814.999993910038</v>
      </c>
      <c r="D24" s="39">
        <v>43814.999989147931</v>
      </c>
      <c r="E24" s="39">
        <v>43814.999993768142</v>
      </c>
      <c r="F24" s="39">
        <v>43814.999997372812</v>
      </c>
      <c r="G24" s="39">
        <v>43814.999999247848</v>
      </c>
      <c r="H24" s="39">
        <v>43814.999999756437</v>
      </c>
      <c r="I24" s="39">
        <v>43814.99999989217</v>
      </c>
      <c r="J24" s="39">
        <v>43814.999999968684</v>
      </c>
      <c r="K24" s="39">
        <v>43814.999999988599</v>
      </c>
    </row>
    <row r="25" spans="2:11">
      <c r="B25" s="36" t="s">
        <v>79</v>
      </c>
      <c r="C25" s="46">
        <v>43814.999993910038</v>
      </c>
      <c r="D25" s="46">
        <v>43814.999989147931</v>
      </c>
      <c r="E25" s="46">
        <v>43814.999993768142</v>
      </c>
      <c r="F25" s="46">
        <v>43814.999997372812</v>
      </c>
      <c r="G25" s="46">
        <v>43814.999999247848</v>
      </c>
      <c r="H25" s="46">
        <v>43814.999999756437</v>
      </c>
      <c r="I25" s="46">
        <v>43814.99999989217</v>
      </c>
      <c r="J25" s="46">
        <v>43814.999999968684</v>
      </c>
      <c r="K25" s="46">
        <v>43814.999999988599</v>
      </c>
    </row>
    <row r="26" spans="2:11" ht="6" customHeight="1">
      <c r="B26" s="36"/>
      <c r="C26" s="4"/>
      <c r="D26" s="4"/>
      <c r="E26" s="4"/>
      <c r="F26" s="4"/>
      <c r="G26" s="4"/>
      <c r="H26" s="4"/>
      <c r="I26" s="4"/>
      <c r="J26" s="4"/>
      <c r="K26" s="4"/>
    </row>
    <row r="27" spans="2:11">
      <c r="B27" s="34" t="s">
        <v>91</v>
      </c>
      <c r="C27" s="39">
        <v>17807.000001615419</v>
      </c>
      <c r="D27" s="39">
        <v>17807.000000726995</v>
      </c>
      <c r="E27" s="39">
        <v>17807.000000541757</v>
      </c>
      <c r="F27" s="39">
        <v>17807.000000372314</v>
      </c>
      <c r="G27" s="39">
        <v>17807.00000023008</v>
      </c>
      <c r="H27" s="39">
        <v>17807.000000124026</v>
      </c>
      <c r="I27" s="39">
        <v>17807.000000069602</v>
      </c>
      <c r="J27" s="39">
        <v>17807.000000038774</v>
      </c>
      <c r="K27" s="39">
        <v>17807.000000020063</v>
      </c>
    </row>
    <row r="28" spans="2:11">
      <c r="B28" s="36" t="s">
        <v>18</v>
      </c>
      <c r="C28" s="46">
        <v>17807.000000872664</v>
      </c>
      <c r="D28" s="46">
        <v>17807.000000817607</v>
      </c>
      <c r="E28" s="46">
        <v>17807.000000609361</v>
      </c>
      <c r="F28" s="46">
        <v>17807.000000418713</v>
      </c>
      <c r="G28" s="46">
        <v>17807.000000258729</v>
      </c>
      <c r="H28" s="46">
        <v>17807.000000139473</v>
      </c>
      <c r="I28" s="46">
        <v>17807.000000078231</v>
      </c>
      <c r="J28" s="46">
        <v>17807.000000043623</v>
      </c>
      <c r="K28" s="46">
        <v>17807.000000022581</v>
      </c>
    </row>
    <row r="29" spans="2:11">
      <c r="B29" s="36" t="s">
        <v>19</v>
      </c>
      <c r="C29" s="46">
        <v>17807.000003048935</v>
      </c>
      <c r="D29" s="46">
        <v>17807.000000594631</v>
      </c>
      <c r="E29" s="46">
        <v>17807.000000443139</v>
      </c>
      <c r="F29" s="46">
        <v>17807.000000304506</v>
      </c>
      <c r="G29" s="46">
        <v>17807.000000188145</v>
      </c>
      <c r="H29" s="46">
        <v>17807.00000010138</v>
      </c>
      <c r="I29" s="46">
        <v>17807.00000005696</v>
      </c>
      <c r="J29" s="46">
        <v>17807.00000003165</v>
      </c>
      <c r="K29" s="46">
        <v>17807.000000016375</v>
      </c>
    </row>
    <row r="30" spans="2:11">
      <c r="B30" s="36" t="s">
        <v>20</v>
      </c>
      <c r="C30" s="46">
        <v>17806.999999999956</v>
      </c>
      <c r="D30" s="46">
        <v>17807.000000000007</v>
      </c>
      <c r="E30" s="46">
        <v>17806.999999999938</v>
      </c>
      <c r="F30" s="46">
        <v>17806.999999999967</v>
      </c>
      <c r="G30" s="46">
        <v>17807.000000000004</v>
      </c>
      <c r="H30" s="46">
        <v>17806.999999999953</v>
      </c>
      <c r="I30" s="46">
        <v>17806.999999999985</v>
      </c>
      <c r="J30" s="46">
        <v>17806.999999999978</v>
      </c>
      <c r="K30" s="46">
        <v>17806.999999999967</v>
      </c>
    </row>
    <row r="31" spans="2:11">
      <c r="E31" s="31"/>
    </row>
  </sheetData>
  <mergeCells count="1">
    <mergeCell ref="C6:K6"/>
  </mergeCells>
  <pageMargins left="0.7" right="0.7" top="0.78740157499999996" bottom="0.78740157499999996"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Tabelle17">
    <tabColor theme="5" tint="0.39997558519241921"/>
  </sheetPr>
  <dimension ref="B1:P17"/>
  <sheetViews>
    <sheetView workbookViewId="0">
      <selection activeCell="B1" sqref="B1"/>
    </sheetView>
  </sheetViews>
  <sheetFormatPr defaultColWidth="11.42578125" defaultRowHeight="15"/>
  <cols>
    <col min="1" max="1" width="1.140625" customWidth="1"/>
    <col min="2" max="2" width="35.7109375" customWidth="1"/>
    <col min="14" max="15" width="11.42578125" customWidth="1"/>
  </cols>
  <sheetData>
    <row r="1" spans="2:16" ht="5.25" customHeight="1"/>
    <row r="2" spans="2:16" ht="18.75">
      <c r="B2" s="10" t="s">
        <v>151</v>
      </c>
      <c r="C2" s="11"/>
      <c r="D2" s="11"/>
    </row>
    <row r="3" spans="2:16">
      <c r="B3" s="11" t="s">
        <v>1</v>
      </c>
      <c r="C3" s="11" t="s">
        <v>152</v>
      </c>
      <c r="D3" s="11"/>
    </row>
    <row r="4" spans="2:16">
      <c r="B4" s="11" t="s">
        <v>44</v>
      </c>
      <c r="D4" s="11"/>
    </row>
    <row r="5" spans="2:16">
      <c r="B5" s="11"/>
      <c r="D5" s="11"/>
    </row>
    <row r="6" spans="2:16">
      <c r="B6" s="34"/>
      <c r="C6" s="67" t="s">
        <v>142</v>
      </c>
      <c r="D6" s="68"/>
      <c r="E6" s="68"/>
      <c r="F6" s="68"/>
      <c r="G6" s="68"/>
      <c r="H6" s="68"/>
      <c r="I6" s="68"/>
      <c r="J6" s="68"/>
      <c r="K6" s="69"/>
    </row>
    <row r="7" spans="2:16">
      <c r="B7" s="32" t="s">
        <v>87</v>
      </c>
      <c r="C7" s="33">
        <v>2015</v>
      </c>
      <c r="D7" s="33">
        <v>2017</v>
      </c>
      <c r="E7" s="33">
        <v>2020</v>
      </c>
      <c r="F7" s="33">
        <v>2025</v>
      </c>
      <c r="G7" s="33">
        <v>2030</v>
      </c>
      <c r="H7" s="33">
        <v>2035</v>
      </c>
      <c r="I7" s="33">
        <v>2040</v>
      </c>
      <c r="J7" s="33">
        <v>2045</v>
      </c>
      <c r="K7" s="33">
        <v>2050</v>
      </c>
    </row>
    <row r="8" spans="2:16">
      <c r="B8" s="34" t="s">
        <v>90</v>
      </c>
      <c r="C8" s="39">
        <v>63205.000069830516</v>
      </c>
      <c r="D8" s="39">
        <v>63205.000019242638</v>
      </c>
      <c r="E8" s="39">
        <v>63205.000011233235</v>
      </c>
      <c r="F8" s="39">
        <v>63205.00000470614</v>
      </c>
      <c r="G8" s="39">
        <v>63205.000001992281</v>
      </c>
      <c r="H8" s="39">
        <v>63205.000000749889</v>
      </c>
      <c r="I8" s="39">
        <v>63205.000000260363</v>
      </c>
      <c r="J8" s="39">
        <v>63205.00000009912</v>
      </c>
      <c r="K8" s="39">
        <v>63205.000000038322</v>
      </c>
    </row>
    <row r="9" spans="2:16">
      <c r="B9" s="36" t="s">
        <v>66</v>
      </c>
      <c r="C9" s="46">
        <v>48383.483211284612</v>
      </c>
      <c r="D9" s="46">
        <v>48384.193189043384</v>
      </c>
      <c r="E9" s="46">
        <v>48384.537572700268</v>
      </c>
      <c r="F9" s="46">
        <v>48384.135831338128</v>
      </c>
      <c r="G9" s="46">
        <v>48383.779950831507</v>
      </c>
      <c r="H9" s="46">
        <v>48383.606352174167</v>
      </c>
      <c r="I9" s="46">
        <v>48383.527536382433</v>
      </c>
      <c r="J9" s="46">
        <v>48383.49888728618</v>
      </c>
      <c r="K9" s="46">
        <v>48383.489040541128</v>
      </c>
    </row>
    <row r="10" spans="2:16">
      <c r="B10" s="36" t="s">
        <v>68</v>
      </c>
      <c r="C10" s="46">
        <v>35822.970783027326</v>
      </c>
      <c r="D10" s="46">
        <v>35823.496448204911</v>
      </c>
      <c r="E10" s="46">
        <v>35823.751440823718</v>
      </c>
      <c r="F10" s="46">
        <v>35823.454004445412</v>
      </c>
      <c r="G10" s="46">
        <v>35823.1905156266</v>
      </c>
      <c r="H10" s="46">
        <v>35823.061984864988</v>
      </c>
      <c r="I10" s="46">
        <v>35823.003630319938</v>
      </c>
      <c r="J10" s="46">
        <v>35822.982418766223</v>
      </c>
      <c r="K10" s="46">
        <v>35822.975128314705</v>
      </c>
    </row>
    <row r="11" spans="2:16">
      <c r="B11" s="36" t="s">
        <v>70</v>
      </c>
      <c r="C11" s="46">
        <v>35822.970782633674</v>
      </c>
      <c r="D11" s="46">
        <v>35823.496441538315</v>
      </c>
      <c r="E11" s="46">
        <v>35823.751428030984</v>
      </c>
      <c r="F11" s="46">
        <v>35823.453995060489</v>
      </c>
      <c r="G11" s="46">
        <v>35823.190511713401</v>
      </c>
      <c r="H11" s="46">
        <v>35823.061983421961</v>
      </c>
      <c r="I11" s="46">
        <v>35823.003629750143</v>
      </c>
      <c r="J11" s="46">
        <v>35822.98241855044</v>
      </c>
      <c r="K11" s="46">
        <v>35822.975128237857</v>
      </c>
    </row>
    <row r="12" spans="2:16">
      <c r="B12" s="36" t="s">
        <v>72</v>
      </c>
      <c r="C12" s="46">
        <v>25587.836281374512</v>
      </c>
      <c r="D12" s="46">
        <v>25588.21174787085</v>
      </c>
      <c r="E12" s="46">
        <v>25588.393880489344</v>
      </c>
      <c r="F12" s="46">
        <v>25588.181426617153</v>
      </c>
      <c r="G12" s="46">
        <v>25587.993223210105</v>
      </c>
      <c r="H12" s="46">
        <v>25587.901416935787</v>
      </c>
      <c r="I12" s="46">
        <v>25587.859735613107</v>
      </c>
      <c r="J12" s="46">
        <v>25587.84458470509</v>
      </c>
      <c r="K12" s="46">
        <v>25587.839377322904</v>
      </c>
    </row>
    <row r="13" spans="2:16">
      <c r="B13" s="36" t="s">
        <v>74</v>
      </c>
      <c r="C13" s="46">
        <v>19830.573112873917</v>
      </c>
      <c r="D13" s="46">
        <v>19830.864104290176</v>
      </c>
      <c r="E13" s="46">
        <v>19831.005259505433</v>
      </c>
      <c r="F13" s="46">
        <v>19830.840607598631</v>
      </c>
      <c r="G13" s="46">
        <v>19830.694748903155</v>
      </c>
      <c r="H13" s="46">
        <v>19830.623598469698</v>
      </c>
      <c r="I13" s="46">
        <v>19830.591295236678</v>
      </c>
      <c r="J13" s="46">
        <v>19830.579553202511</v>
      </c>
      <c r="K13" s="46">
        <v>19830.575517444213</v>
      </c>
    </row>
    <row r="14" spans="2:16">
      <c r="B14" s="36" t="s">
        <v>76</v>
      </c>
      <c r="C14" s="46">
        <v>166787606.0822421</v>
      </c>
      <c r="D14" s="46">
        <v>167547793.64814046</v>
      </c>
      <c r="E14" s="46">
        <v>167918317.06555465</v>
      </c>
      <c r="F14" s="46">
        <v>167486211.81611151</v>
      </c>
      <c r="G14" s="46">
        <v>167104750.88103122</v>
      </c>
      <c r="H14" s="46">
        <v>166919121.88691247</v>
      </c>
      <c r="I14" s="46">
        <v>166834940.81827542</v>
      </c>
      <c r="J14" s="46">
        <v>166804356.44265234</v>
      </c>
      <c r="K14" s="46">
        <v>166793846.38675815</v>
      </c>
      <c r="M14" s="47"/>
    </row>
    <row r="15" spans="2:16">
      <c r="B15" s="36" t="s">
        <v>77</v>
      </c>
      <c r="C15" s="46">
        <v>2685444.3890541676</v>
      </c>
      <c r="D15" s="46">
        <v>2685483.7955254545</v>
      </c>
      <c r="E15" s="46">
        <v>2685502.910789324</v>
      </c>
      <c r="F15" s="46">
        <v>2685480.6138033913</v>
      </c>
      <c r="G15" s="46">
        <v>2685460.8617424928</v>
      </c>
      <c r="H15" s="46">
        <v>2685451.2266068673</v>
      </c>
      <c r="I15" s="46">
        <v>2685446.8521265187</v>
      </c>
      <c r="J15" s="46">
        <v>2685445.262028872</v>
      </c>
      <c r="K15" s="46">
        <v>2685444.715509464</v>
      </c>
      <c r="M15" s="47"/>
      <c r="N15" s="30"/>
      <c r="O15" s="30"/>
      <c r="P15" s="30"/>
    </row>
    <row r="16" spans="2:16">
      <c r="B16" s="36" t="s">
        <v>78</v>
      </c>
      <c r="C16" s="46">
        <v>64618.739043582216</v>
      </c>
      <c r="D16" s="46">
        <v>64619.68726522303</v>
      </c>
      <c r="E16" s="46">
        <v>64620.147227921363</v>
      </c>
      <c r="F16" s="46">
        <v>64619.610704759216</v>
      </c>
      <c r="G16" s="46">
        <v>64619.135419076745</v>
      </c>
      <c r="H16" s="46">
        <v>64618.903572788324</v>
      </c>
      <c r="I16" s="46">
        <v>64618.798311474842</v>
      </c>
      <c r="J16" s="46">
        <v>64618.760049611956</v>
      </c>
      <c r="K16" s="46">
        <v>64618.746898941099</v>
      </c>
    </row>
    <row r="17" spans="5:5">
      <c r="E17" s="31"/>
    </row>
  </sheetData>
  <mergeCells count="1">
    <mergeCell ref="C6:K6"/>
  </mergeCells>
  <pageMargins left="0.7" right="0.7" top="0.78740157499999996" bottom="0.78740157499999996"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Tabelle18">
    <tabColor theme="5" tint="0.39997558519241921"/>
  </sheetPr>
  <dimension ref="B1:P44"/>
  <sheetViews>
    <sheetView workbookViewId="0">
      <selection activeCell="B1" sqref="B1"/>
    </sheetView>
  </sheetViews>
  <sheetFormatPr defaultColWidth="11.42578125" defaultRowHeight="15"/>
  <cols>
    <col min="1" max="1" width="1.140625" customWidth="1"/>
    <col min="2" max="2" width="35.7109375" customWidth="1"/>
    <col min="14" max="15" width="11.42578125" customWidth="1"/>
  </cols>
  <sheetData>
    <row r="1" spans="2:11" ht="5.25" customHeight="1"/>
    <row r="2" spans="2:11" ht="18.75">
      <c r="B2" s="10" t="s">
        <v>153</v>
      </c>
      <c r="C2" s="11"/>
      <c r="D2" s="11"/>
    </row>
    <row r="3" spans="2:11">
      <c r="B3" s="11" t="s">
        <v>1</v>
      </c>
      <c r="C3" s="11"/>
      <c r="D3" s="11"/>
    </row>
    <row r="4" spans="2:11">
      <c r="B4" s="11" t="s">
        <v>44</v>
      </c>
      <c r="D4" s="11"/>
    </row>
    <row r="5" spans="2:11">
      <c r="B5" s="11"/>
      <c r="D5" s="11"/>
    </row>
    <row r="6" spans="2:11">
      <c r="B6" s="34"/>
      <c r="C6" s="67" t="s">
        <v>142</v>
      </c>
      <c r="D6" s="68"/>
      <c r="E6" s="68"/>
      <c r="F6" s="68"/>
      <c r="G6" s="68"/>
      <c r="H6" s="68"/>
      <c r="I6" s="68"/>
      <c r="J6" s="68"/>
      <c r="K6" s="69"/>
    </row>
    <row r="7" spans="2:11">
      <c r="B7" s="32" t="s">
        <v>87</v>
      </c>
      <c r="C7" s="33">
        <v>2015</v>
      </c>
      <c r="D7" s="33">
        <v>2017</v>
      </c>
      <c r="E7" s="33">
        <v>2020</v>
      </c>
      <c r="F7" s="33">
        <v>2025</v>
      </c>
      <c r="G7" s="33">
        <v>2030</v>
      </c>
      <c r="H7" s="33">
        <v>2035</v>
      </c>
      <c r="I7" s="33">
        <v>2040</v>
      </c>
      <c r="J7" s="33">
        <v>2045</v>
      </c>
      <c r="K7" s="33">
        <v>2050</v>
      </c>
    </row>
    <row r="8" spans="2:11">
      <c r="B8" s="34" t="s">
        <v>26</v>
      </c>
      <c r="C8" s="39">
        <v>22223.000009601579</v>
      </c>
      <c r="D8" s="39">
        <v>22223.000009223008</v>
      </c>
      <c r="E8" s="39">
        <v>22222.999999218628</v>
      </c>
      <c r="F8" s="39">
        <v>22222.999986802999</v>
      </c>
      <c r="G8" s="39">
        <v>22222.999995070186</v>
      </c>
      <c r="H8" s="39">
        <v>22223.00000117888</v>
      </c>
      <c r="I8" s="39">
        <v>22223.00000136354</v>
      </c>
      <c r="J8" s="39">
        <v>22223.000000809676</v>
      </c>
      <c r="K8" s="39">
        <v>22223.000000490825</v>
      </c>
    </row>
    <row r="9" spans="2:11">
      <c r="B9" s="36" t="s">
        <v>51</v>
      </c>
      <c r="C9" s="46">
        <v>23023.187167282467</v>
      </c>
      <c r="D9" s="46">
        <v>23022.96761644835</v>
      </c>
      <c r="E9" s="46">
        <v>23022.647215372104</v>
      </c>
      <c r="F9" s="46">
        <v>23032.369298274654</v>
      </c>
      <c r="G9" s="46">
        <v>23074.000644803367</v>
      </c>
      <c r="H9" s="46">
        <v>23144.093466325372</v>
      </c>
      <c r="I9" s="46">
        <v>23244.544705184653</v>
      </c>
      <c r="J9" s="46">
        <v>23344.336042473682</v>
      </c>
      <c r="K9" s="46">
        <v>23430.296818662056</v>
      </c>
    </row>
    <row r="10" spans="2:11">
      <c r="B10" s="36" t="s">
        <v>6</v>
      </c>
      <c r="C10" s="46">
        <v>19013.681006124392</v>
      </c>
      <c r="D10" s="46">
        <v>19013.499687398646</v>
      </c>
      <c r="E10" s="46">
        <v>19013.235081006354</v>
      </c>
      <c r="F10" s="46">
        <v>19021.264052128936</v>
      </c>
      <c r="G10" s="46">
        <v>19055.645267258398</v>
      </c>
      <c r="H10" s="46">
        <v>19113.531370619316</v>
      </c>
      <c r="I10" s="46">
        <v>19196.488948199967</v>
      </c>
      <c r="J10" s="46">
        <v>19278.90154620204</v>
      </c>
      <c r="K10" s="46">
        <v>19349.892185962261</v>
      </c>
    </row>
    <row r="11" spans="2:11">
      <c r="B11" s="36" t="s">
        <v>7</v>
      </c>
      <c r="C11" s="46">
        <v>25212.965022450855</v>
      </c>
      <c r="D11" s="46">
        <v>25212.724587891767</v>
      </c>
      <c r="E11" s="46">
        <v>25212.373719524418</v>
      </c>
      <c r="F11" s="46">
        <v>25223.020494207438</v>
      </c>
      <c r="G11" s="46">
        <v>25268.611474417885</v>
      </c>
      <c r="H11" s="46">
        <v>25345.370954581875</v>
      </c>
      <c r="I11" s="46">
        <v>25455.376297042043</v>
      </c>
      <c r="J11" s="46">
        <v>25564.658973111342</v>
      </c>
      <c r="K11" s="46">
        <v>25658.795637738829</v>
      </c>
    </row>
    <row r="12" spans="2:11">
      <c r="B12" s="36" t="s">
        <v>8</v>
      </c>
      <c r="C12" s="46">
        <v>15447.662075165432</v>
      </c>
      <c r="D12" s="46">
        <v>15447.514778368735</v>
      </c>
      <c r="E12" s="46">
        <v>15447.299792908225</v>
      </c>
      <c r="F12" s="46">
        <v>15453.822930052762</v>
      </c>
      <c r="G12" s="46">
        <v>15481.75594001382</v>
      </c>
      <c r="H12" s="46">
        <v>15528.785493928044</v>
      </c>
      <c r="I12" s="46">
        <v>15596.184364498951</v>
      </c>
      <c r="J12" s="46">
        <v>15663.140466566761</v>
      </c>
      <c r="K12" s="46">
        <v>15720.816800443217</v>
      </c>
    </row>
    <row r="13" spans="2:11">
      <c r="B13" s="36" t="s">
        <v>9</v>
      </c>
      <c r="C13" s="46">
        <v>13108.147661047602</v>
      </c>
      <c r="D13" s="46">
        <v>13108.022654735549</v>
      </c>
      <c r="E13" s="46">
        <v>13107.840237194556</v>
      </c>
      <c r="F13" s="46">
        <v>13113.375464275185</v>
      </c>
      <c r="G13" s="46">
        <v>13137.078080635312</v>
      </c>
      <c r="H13" s="46">
        <v>13176.985111140941</v>
      </c>
      <c r="I13" s="46">
        <v>13234.176570601487</v>
      </c>
      <c r="J13" s="46">
        <v>13290.992318123501</v>
      </c>
      <c r="K13" s="46">
        <v>13339.933698011813</v>
      </c>
    </row>
    <row r="14" spans="2:11">
      <c r="B14" s="36" t="s">
        <v>10</v>
      </c>
      <c r="C14" s="46">
        <v>44314.389727042333</v>
      </c>
      <c r="D14" s="46">
        <v>44313.967110424688</v>
      </c>
      <c r="E14" s="46">
        <v>44313.350449032943</v>
      </c>
      <c r="F14" s="46">
        <v>44332.063274107124</v>
      </c>
      <c r="G14" s="46">
        <v>44412.194120803819</v>
      </c>
      <c r="H14" s="46">
        <v>44547.106827761498</v>
      </c>
      <c r="I14" s="46">
        <v>44740.452575789051</v>
      </c>
      <c r="J14" s="46">
        <v>44932.528163785428</v>
      </c>
      <c r="K14" s="46">
        <v>45097.983072829193</v>
      </c>
    </row>
    <row r="15" spans="2:11">
      <c r="B15" s="36" t="s">
        <v>112</v>
      </c>
      <c r="C15" s="46">
        <v>0</v>
      </c>
      <c r="D15" s="46">
        <v>0</v>
      </c>
      <c r="E15" s="46">
        <v>0</v>
      </c>
      <c r="F15" s="46">
        <v>21203.328217536993</v>
      </c>
      <c r="G15" s="46">
        <v>21241.653537525162</v>
      </c>
      <c r="H15" s="46">
        <v>21306.180159494124</v>
      </c>
      <c r="I15" s="46">
        <v>21398.654388220588</v>
      </c>
      <c r="J15" s="46">
        <v>21490.521120085461</v>
      </c>
      <c r="K15" s="46">
        <v>21569.655599830126</v>
      </c>
    </row>
    <row r="16" spans="2:11">
      <c r="B16" s="36" t="s">
        <v>140</v>
      </c>
      <c r="C16" s="46">
        <v>0</v>
      </c>
      <c r="D16" s="46">
        <v>0</v>
      </c>
      <c r="E16" s="46">
        <v>0</v>
      </c>
      <c r="F16" s="46">
        <v>21203.328217536997</v>
      </c>
      <c r="G16" s="46">
        <v>21241.653537525199</v>
      </c>
      <c r="H16" s="46">
        <v>21306.180159494161</v>
      </c>
      <c r="I16" s="46">
        <v>21398.654388220646</v>
      </c>
      <c r="J16" s="46">
        <v>21490.521120085446</v>
      </c>
      <c r="K16" s="46">
        <v>21569.655599830061</v>
      </c>
    </row>
    <row r="17" spans="2:11" ht="6" customHeight="1">
      <c r="B17" s="36"/>
      <c r="C17" s="38"/>
      <c r="D17" s="38"/>
      <c r="E17" s="38"/>
      <c r="F17" s="38"/>
      <c r="G17" s="38"/>
      <c r="H17" s="38"/>
      <c r="I17" s="38"/>
      <c r="J17" s="38"/>
      <c r="K17" s="38"/>
    </row>
    <row r="18" spans="2:11">
      <c r="B18" s="34" t="s">
        <v>27</v>
      </c>
      <c r="C18" s="39">
        <v>29862.391950352947</v>
      </c>
      <c r="D18" s="39">
        <v>29899.60964332207</v>
      </c>
      <c r="E18" s="39">
        <v>29935.762555163448</v>
      </c>
      <c r="F18" s="39">
        <v>29931.305749045303</v>
      </c>
      <c r="G18" s="39">
        <v>29906.681840555142</v>
      </c>
      <c r="H18" s="39">
        <v>29888.759147316097</v>
      </c>
      <c r="I18" s="39">
        <v>29879.560282330476</v>
      </c>
      <c r="J18" s="39">
        <v>29875.662207319987</v>
      </c>
      <c r="K18" s="39">
        <v>29874.661973825201</v>
      </c>
    </row>
    <row r="19" spans="2:11">
      <c r="B19" s="36" t="s">
        <v>57</v>
      </c>
      <c r="C19" s="46">
        <v>19535.656529385746</v>
      </c>
      <c r="D19" s="46">
        <v>19491.468588552871</v>
      </c>
      <c r="E19" s="46">
        <v>19433.473718605168</v>
      </c>
      <c r="F19" s="46">
        <v>19443.126027870763</v>
      </c>
      <c r="G19" s="46">
        <v>19481.750613892003</v>
      </c>
      <c r="H19" s="46">
        <v>19507.697185350542</v>
      </c>
      <c r="I19" s="46">
        <v>19516.646823802319</v>
      </c>
      <c r="J19" s="46">
        <v>19516.466403446044</v>
      </c>
      <c r="K19" s="46">
        <v>19491.378224583306</v>
      </c>
    </row>
    <row r="20" spans="2:11">
      <c r="B20" s="36" t="s">
        <v>59</v>
      </c>
      <c r="C20" s="46">
        <v>17543.477281623465</v>
      </c>
      <c r="D20" s="46">
        <v>17503.795464179748</v>
      </c>
      <c r="E20" s="46">
        <v>17451.714710797831</v>
      </c>
      <c r="F20" s="46">
        <v>17460.382713415158</v>
      </c>
      <c r="G20" s="46">
        <v>17495.068502235219</v>
      </c>
      <c r="H20" s="46">
        <v>17518.369133784621</v>
      </c>
      <c r="I20" s="46">
        <v>17526.406119572006</v>
      </c>
      <c r="J20" s="46">
        <v>17526.244098005813</v>
      </c>
      <c r="K20" s="46">
        <v>17521.885009841299</v>
      </c>
    </row>
    <row r="21" spans="2:11">
      <c r="B21" s="36" t="s">
        <v>61</v>
      </c>
      <c r="C21" s="46">
        <v>20792.459342141756</v>
      </c>
      <c r="D21" s="46">
        <v>20736.775110531034</v>
      </c>
      <c r="E21" s="46">
        <v>20678.174848438706</v>
      </c>
      <c r="F21" s="46">
        <v>20689.32778313649</v>
      </c>
      <c r="G21" s="46">
        <v>20729.398981988572</v>
      </c>
      <c r="H21" s="46">
        <v>20755.764553263973</v>
      </c>
      <c r="I21" s="46">
        <v>20766.618546282316</v>
      </c>
      <c r="J21" s="46">
        <v>20769.798026897221</v>
      </c>
      <c r="K21" s="46">
        <v>20769.275593752311</v>
      </c>
    </row>
    <row r="22" spans="2:11">
      <c r="B22" s="36" t="s">
        <v>63</v>
      </c>
      <c r="C22" s="46">
        <v>45713.254778594608</v>
      </c>
      <c r="D22" s="46">
        <v>45609.855404470793</v>
      </c>
      <c r="E22" s="46">
        <v>45474.147966026132</v>
      </c>
      <c r="F22" s="46">
        <v>45496.734289794927</v>
      </c>
      <c r="G22" s="46">
        <v>45587.115462644033</v>
      </c>
      <c r="H22" s="46">
        <v>45647.83019941151</v>
      </c>
      <c r="I22" s="46">
        <v>45668.772270534624</v>
      </c>
      <c r="J22" s="46">
        <v>45668.350088656451</v>
      </c>
      <c r="K22" s="46">
        <v>45656.991558828267</v>
      </c>
    </row>
    <row r="23" spans="2:11">
      <c r="B23" s="36" t="s">
        <v>64</v>
      </c>
      <c r="C23" s="46">
        <v>33730.941813748199</v>
      </c>
      <c r="D23" s="46">
        <v>33654.645395489293</v>
      </c>
      <c r="E23" s="46">
        <v>33554.509459976827</v>
      </c>
      <c r="F23" s="46">
        <v>33571.175488904104</v>
      </c>
      <c r="G23" s="46">
        <v>33637.86604503847</v>
      </c>
      <c r="H23" s="46">
        <v>33682.666295192546</v>
      </c>
      <c r="I23" s="46">
        <v>33698.119049735033</v>
      </c>
      <c r="J23" s="46">
        <v>33697.807528610829</v>
      </c>
      <c r="K23" s="46">
        <v>33689.426284786998</v>
      </c>
    </row>
    <row r="24" spans="2:11">
      <c r="B24" s="36" t="s">
        <v>65</v>
      </c>
      <c r="C24" s="46">
        <v>29449.453444000759</v>
      </c>
      <c r="D24" s="46">
        <v>29476.109791369228</v>
      </c>
      <c r="E24" s="46">
        <v>29484.990063063244</v>
      </c>
      <c r="F24" s="46">
        <v>29486.944144452951</v>
      </c>
      <c r="G24" s="46">
        <v>29480.267697316362</v>
      </c>
      <c r="H24" s="46">
        <v>29471.982366614844</v>
      </c>
      <c r="I24" s="46">
        <v>29462.111697416422</v>
      </c>
      <c r="J24" s="46">
        <v>29452.735076338824</v>
      </c>
      <c r="K24" s="46">
        <v>29443.05915286341</v>
      </c>
    </row>
    <row r="25" spans="2:11">
      <c r="B25" s="36" t="s">
        <v>115</v>
      </c>
      <c r="C25" s="46">
        <v>0</v>
      </c>
      <c r="D25" s="46">
        <v>0</v>
      </c>
      <c r="E25" s="46">
        <v>0</v>
      </c>
      <c r="F25" s="46">
        <v>29966.721396225545</v>
      </c>
      <c r="G25" s="46">
        <v>30021.333166400651</v>
      </c>
      <c r="H25" s="46">
        <v>30058.019082438368</v>
      </c>
      <c r="I25" s="46">
        <v>30070.667113974247</v>
      </c>
      <c r="J25" s="46">
        <v>30070.424817281251</v>
      </c>
      <c r="K25" s="46">
        <v>30063.527737696819</v>
      </c>
    </row>
    <row r="26" spans="2:11" ht="6" customHeight="1">
      <c r="B26" s="36"/>
      <c r="C26" s="4"/>
      <c r="D26" s="4"/>
      <c r="E26" s="4"/>
      <c r="F26" s="4"/>
      <c r="G26" s="4"/>
      <c r="H26" s="4"/>
      <c r="I26" s="4"/>
      <c r="J26" s="4"/>
      <c r="K26" s="4"/>
    </row>
    <row r="27" spans="2:11">
      <c r="B27" s="34" t="s">
        <v>29</v>
      </c>
      <c r="C27" s="39">
        <v>43814.999993910038</v>
      </c>
      <c r="D27" s="39">
        <v>43814.999989147931</v>
      </c>
      <c r="E27" s="39">
        <v>43814.999993768142</v>
      </c>
      <c r="F27" s="39">
        <v>43814.999997372812</v>
      </c>
      <c r="G27" s="39">
        <v>43814.999999247848</v>
      </c>
      <c r="H27" s="39">
        <v>43814.999999756437</v>
      </c>
      <c r="I27" s="39">
        <v>43814.99999989217</v>
      </c>
      <c r="J27" s="39">
        <v>43814.999999968684</v>
      </c>
      <c r="K27" s="39">
        <v>43814.999999988599</v>
      </c>
    </row>
    <row r="28" spans="2:11">
      <c r="B28" s="36" t="s">
        <v>79</v>
      </c>
      <c r="C28" s="46">
        <v>43814.999993910038</v>
      </c>
      <c r="D28" s="46">
        <v>43814.999989147931</v>
      </c>
      <c r="E28" s="46">
        <v>43814.999993768142</v>
      </c>
      <c r="F28" s="46">
        <v>43814.999997372812</v>
      </c>
      <c r="G28" s="46">
        <v>43814.999999247848</v>
      </c>
      <c r="H28" s="46">
        <v>43814.999999756437</v>
      </c>
      <c r="I28" s="46">
        <v>43814.99999989217</v>
      </c>
      <c r="J28" s="46">
        <v>43814.999999968684</v>
      </c>
      <c r="K28" s="46">
        <v>43814.999999988599</v>
      </c>
    </row>
    <row r="29" spans="2:11" ht="6" customHeight="1">
      <c r="B29" s="36"/>
      <c r="C29" s="4"/>
      <c r="D29" s="4"/>
      <c r="E29" s="4"/>
      <c r="F29" s="4"/>
      <c r="G29" s="4"/>
      <c r="H29" s="4"/>
      <c r="I29" s="4"/>
      <c r="J29" s="4"/>
      <c r="K29" s="4"/>
    </row>
    <row r="30" spans="2:11">
      <c r="B30" s="34" t="s">
        <v>90</v>
      </c>
      <c r="C30" s="39">
        <v>63205.000069830516</v>
      </c>
      <c r="D30" s="39">
        <v>63205.000019242638</v>
      </c>
      <c r="E30" s="39">
        <v>63205.000011233235</v>
      </c>
      <c r="F30" s="39">
        <v>63205.00000470614</v>
      </c>
      <c r="G30" s="39">
        <v>63205.000001992281</v>
      </c>
      <c r="H30" s="39">
        <v>63205.000000749889</v>
      </c>
      <c r="I30" s="39">
        <v>63205.000000260363</v>
      </c>
      <c r="J30" s="39">
        <v>63205.00000009912</v>
      </c>
      <c r="K30" s="39">
        <v>63205.000000038322</v>
      </c>
    </row>
    <row r="31" spans="2:11">
      <c r="B31" s="36" t="s">
        <v>66</v>
      </c>
      <c r="C31" s="46">
        <v>48383.483211284612</v>
      </c>
      <c r="D31" s="46">
        <v>48384.193189043384</v>
      </c>
      <c r="E31" s="46">
        <v>48384.537572700268</v>
      </c>
      <c r="F31" s="46">
        <v>48384.135831338128</v>
      </c>
      <c r="G31" s="46">
        <v>48383.779950831507</v>
      </c>
      <c r="H31" s="46">
        <v>48383.606352174167</v>
      </c>
      <c r="I31" s="46">
        <v>48383.527536382433</v>
      </c>
      <c r="J31" s="46">
        <v>48383.49888728618</v>
      </c>
      <c r="K31" s="46">
        <v>48383.489040541128</v>
      </c>
    </row>
    <row r="32" spans="2:11">
      <c r="B32" s="36" t="s">
        <v>68</v>
      </c>
      <c r="C32" s="46">
        <v>35822.970783027326</v>
      </c>
      <c r="D32" s="46">
        <v>35823.496448204911</v>
      </c>
      <c r="E32" s="46">
        <v>35823.751440823718</v>
      </c>
      <c r="F32" s="46">
        <v>35823.454004445412</v>
      </c>
      <c r="G32" s="46">
        <v>35823.1905156266</v>
      </c>
      <c r="H32" s="46">
        <v>35823.061984864988</v>
      </c>
      <c r="I32" s="46">
        <v>35823.003630319938</v>
      </c>
      <c r="J32" s="46">
        <v>35822.982418766223</v>
      </c>
      <c r="K32" s="46">
        <v>35822.975128314705</v>
      </c>
    </row>
    <row r="33" spans="2:16">
      <c r="B33" s="36" t="s">
        <v>70</v>
      </c>
      <c r="C33" s="46">
        <v>35822.970782633674</v>
      </c>
      <c r="D33" s="46">
        <v>35823.496441538315</v>
      </c>
      <c r="E33" s="46">
        <v>35823.751428030984</v>
      </c>
      <c r="F33" s="46">
        <v>35823.453995060489</v>
      </c>
      <c r="G33" s="46">
        <v>35823.190511713401</v>
      </c>
      <c r="H33" s="46">
        <v>35823.061983421961</v>
      </c>
      <c r="I33" s="46">
        <v>35823.003629750143</v>
      </c>
      <c r="J33" s="46">
        <v>35822.98241855044</v>
      </c>
      <c r="K33" s="46">
        <v>35822.975128237857</v>
      </c>
    </row>
    <row r="34" spans="2:16">
      <c r="B34" s="36" t="s">
        <v>72</v>
      </c>
      <c r="C34" s="46">
        <v>25587.836281374512</v>
      </c>
      <c r="D34" s="46">
        <v>25588.21174787085</v>
      </c>
      <c r="E34" s="46">
        <v>25588.393880489344</v>
      </c>
      <c r="F34" s="46">
        <v>25588.181426617153</v>
      </c>
      <c r="G34" s="46">
        <v>25587.993223210105</v>
      </c>
      <c r="H34" s="46">
        <v>25587.901416935787</v>
      </c>
      <c r="I34" s="46">
        <v>25587.859735613107</v>
      </c>
      <c r="J34" s="46">
        <v>25587.84458470509</v>
      </c>
      <c r="K34" s="46">
        <v>25587.839377322904</v>
      </c>
    </row>
    <row r="35" spans="2:16">
      <c r="B35" s="36" t="s">
        <v>74</v>
      </c>
      <c r="C35" s="46">
        <v>19830.573112873917</v>
      </c>
      <c r="D35" s="46">
        <v>19830.864104290176</v>
      </c>
      <c r="E35" s="46">
        <v>19831.005259505433</v>
      </c>
      <c r="F35" s="46">
        <v>19830.840607598631</v>
      </c>
      <c r="G35" s="46">
        <v>19830.694748903155</v>
      </c>
      <c r="H35" s="46">
        <v>19830.623598469698</v>
      </c>
      <c r="I35" s="46">
        <v>19830.591295236678</v>
      </c>
      <c r="J35" s="46">
        <v>19830.579553202511</v>
      </c>
      <c r="K35" s="46">
        <v>19830.575517444213</v>
      </c>
    </row>
    <row r="36" spans="2:16">
      <c r="B36" s="36" t="s">
        <v>76</v>
      </c>
      <c r="C36" s="46">
        <v>166787606.0822421</v>
      </c>
      <c r="D36" s="46">
        <v>167547793.64814046</v>
      </c>
      <c r="E36" s="46">
        <v>167918317.06555465</v>
      </c>
      <c r="F36" s="46">
        <v>167486211.81611151</v>
      </c>
      <c r="G36" s="46">
        <v>167104750.88103122</v>
      </c>
      <c r="H36" s="46">
        <v>166919121.88691247</v>
      </c>
      <c r="I36" s="46">
        <v>166834940.81827542</v>
      </c>
      <c r="J36" s="46">
        <v>166804356.44265234</v>
      </c>
      <c r="K36" s="46">
        <v>166793846.38675815</v>
      </c>
      <c r="M36" s="47"/>
    </row>
    <row r="37" spans="2:16">
      <c r="B37" s="36" t="s">
        <v>77</v>
      </c>
      <c r="C37" s="46">
        <v>2685444.3890541676</v>
      </c>
      <c r="D37" s="46">
        <v>2685483.7955254545</v>
      </c>
      <c r="E37" s="46">
        <v>2685502.910789324</v>
      </c>
      <c r="F37" s="46">
        <v>2685480.6138033913</v>
      </c>
      <c r="G37" s="46">
        <v>2685460.8617424928</v>
      </c>
      <c r="H37" s="46">
        <v>2685451.2266068673</v>
      </c>
      <c r="I37" s="46">
        <v>2685446.8521265187</v>
      </c>
      <c r="J37" s="46">
        <v>2685445.262028872</v>
      </c>
      <c r="K37" s="46">
        <v>2685444.715509464</v>
      </c>
      <c r="M37" s="47"/>
      <c r="N37" s="30"/>
      <c r="O37" s="30"/>
      <c r="P37" s="30"/>
    </row>
    <row r="38" spans="2:16">
      <c r="B38" s="36" t="s">
        <v>78</v>
      </c>
      <c r="C38" s="46">
        <v>64618.739043582216</v>
      </c>
      <c r="D38" s="46">
        <v>64619.68726522303</v>
      </c>
      <c r="E38" s="46">
        <v>64620.147227921363</v>
      </c>
      <c r="F38" s="46">
        <v>64619.610704759216</v>
      </c>
      <c r="G38" s="46">
        <v>64619.135419076745</v>
      </c>
      <c r="H38" s="46">
        <v>64618.903572788324</v>
      </c>
      <c r="I38" s="46">
        <v>64618.798311474842</v>
      </c>
      <c r="J38" s="46">
        <v>64618.760049611956</v>
      </c>
      <c r="K38" s="46">
        <v>64618.746898941099</v>
      </c>
    </row>
    <row r="39" spans="2:16" ht="6" customHeight="1">
      <c r="B39" s="36"/>
      <c r="C39" s="4"/>
      <c r="D39" s="4"/>
      <c r="E39" s="4"/>
      <c r="F39" s="4"/>
      <c r="G39" s="4"/>
      <c r="H39" s="4"/>
      <c r="I39" s="4"/>
      <c r="J39" s="4"/>
      <c r="K39" s="4"/>
    </row>
    <row r="40" spans="2:16">
      <c r="B40" s="34" t="s">
        <v>91</v>
      </c>
      <c r="C40" s="39">
        <v>17807.000001615419</v>
      </c>
      <c r="D40" s="39">
        <v>17807.000000727472</v>
      </c>
      <c r="E40" s="39">
        <v>17807.000000542586</v>
      </c>
      <c r="F40" s="39">
        <v>17807.000000355059</v>
      </c>
      <c r="G40" s="39">
        <v>17807.000000214437</v>
      </c>
      <c r="H40" s="39">
        <v>17807.000000116834</v>
      </c>
      <c r="I40" s="39">
        <v>17807.000000067448</v>
      </c>
      <c r="J40" s="39">
        <v>17807.000000038242</v>
      </c>
      <c r="K40" s="39">
        <v>17807.000000020002</v>
      </c>
    </row>
    <row r="41" spans="2:16">
      <c r="B41" s="36" t="s">
        <v>18</v>
      </c>
      <c r="C41" s="46">
        <v>17807.000000872664</v>
      </c>
      <c r="D41" s="46">
        <v>17807.000000815831</v>
      </c>
      <c r="E41" s="46">
        <v>17807.000000605465</v>
      </c>
      <c r="F41" s="46">
        <v>17807.000000468957</v>
      </c>
      <c r="G41" s="46">
        <v>17807.00000035124</v>
      </c>
      <c r="H41" s="46">
        <v>17807.000000219483</v>
      </c>
      <c r="I41" s="46">
        <v>17807.000000137446</v>
      </c>
      <c r="J41" s="46">
        <v>17807.000000081523</v>
      </c>
      <c r="K41" s="46">
        <v>17807.000000043536</v>
      </c>
    </row>
    <row r="42" spans="2:16">
      <c r="B42" s="36" t="s">
        <v>19</v>
      </c>
      <c r="C42" s="46">
        <v>17807.000003048935</v>
      </c>
      <c r="D42" s="46">
        <v>17807.000000593318</v>
      </c>
      <c r="E42" s="46">
        <v>17807.000000440301</v>
      </c>
      <c r="F42" s="46">
        <v>17807.000000341126</v>
      </c>
      <c r="G42" s="46">
        <v>17807.000000255437</v>
      </c>
      <c r="H42" s="46">
        <v>17807.00000015958</v>
      </c>
      <c r="I42" s="46">
        <v>17807.000000099979</v>
      </c>
      <c r="J42" s="46">
        <v>17807.000000059306</v>
      </c>
      <c r="K42" s="46">
        <v>17807.000000031676</v>
      </c>
    </row>
    <row r="43" spans="2:16">
      <c r="B43" s="36" t="s">
        <v>20</v>
      </c>
      <c r="C43" s="46">
        <v>17806.999999999956</v>
      </c>
      <c r="D43" s="46">
        <v>17807.000000000036</v>
      </c>
      <c r="E43" s="46">
        <v>17806.999999999982</v>
      </c>
      <c r="F43" s="46">
        <v>17807.000000000018</v>
      </c>
      <c r="G43" s="46">
        <v>17806.999999999982</v>
      </c>
      <c r="H43" s="46">
        <v>17806.999999999993</v>
      </c>
      <c r="I43" s="46">
        <v>17807.000000000051</v>
      </c>
      <c r="J43" s="46">
        <v>17806.999999999975</v>
      </c>
      <c r="K43" s="46">
        <v>17806.999999999978</v>
      </c>
    </row>
    <row r="44" spans="2:16">
      <c r="B44" s="36" t="s">
        <v>116</v>
      </c>
      <c r="C44" s="46">
        <v>0</v>
      </c>
      <c r="D44" s="46">
        <v>0</v>
      </c>
      <c r="E44" s="46">
        <v>0</v>
      </c>
      <c r="F44" s="46">
        <v>17807</v>
      </c>
      <c r="G44" s="46">
        <v>17807</v>
      </c>
      <c r="H44" s="46">
        <v>17807.000000000025</v>
      </c>
      <c r="I44" s="46">
        <v>17806.999999999942</v>
      </c>
      <c r="J44" s="46">
        <v>17806.999999999953</v>
      </c>
      <c r="K44" s="46">
        <v>17807.00000000008</v>
      </c>
    </row>
  </sheetData>
  <mergeCells count="1">
    <mergeCell ref="C6:K6"/>
  </mergeCells>
  <pageMargins left="0.7" right="0.7" top="0.78740157499999996" bottom="0.78740157499999996"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L9"/>
  <sheetViews>
    <sheetView workbookViewId="0">
      <selection activeCell="B1" sqref="B1"/>
    </sheetView>
  </sheetViews>
  <sheetFormatPr defaultColWidth="11.42578125" defaultRowHeight="15"/>
  <cols>
    <col min="1" max="1" width="1.28515625" customWidth="1"/>
    <col min="2" max="2" width="36.28515625" customWidth="1"/>
    <col min="11" max="11" width="3.7109375" customWidth="1"/>
  </cols>
  <sheetData>
    <row r="1" spans="2:12" ht="7.9" customHeight="1"/>
    <row r="2" spans="2:12" ht="18.75">
      <c r="B2" s="10" t="s">
        <v>154</v>
      </c>
      <c r="C2" s="11"/>
    </row>
    <row r="3" spans="2:12">
      <c r="B3" s="11" t="s">
        <v>1</v>
      </c>
      <c r="C3" s="11"/>
    </row>
    <row r="4" spans="2:12">
      <c r="B4" s="11"/>
    </row>
    <row r="6" spans="2:12">
      <c r="B6" s="32"/>
      <c r="C6" s="33">
        <v>2015</v>
      </c>
      <c r="D6" s="33">
        <v>2020</v>
      </c>
      <c r="E6" s="33">
        <v>2025</v>
      </c>
      <c r="F6" s="33">
        <v>2030</v>
      </c>
      <c r="G6" s="33">
        <v>2035</v>
      </c>
      <c r="H6" s="33">
        <v>2040</v>
      </c>
      <c r="I6" s="33">
        <v>2045</v>
      </c>
      <c r="J6" s="33">
        <v>2050</v>
      </c>
      <c r="L6" t="s">
        <v>155</v>
      </c>
    </row>
    <row r="7" spans="2:12">
      <c r="B7" s="4" t="s">
        <v>156</v>
      </c>
      <c r="C7" s="5">
        <v>532406.00060870918</v>
      </c>
      <c r="D7" s="5">
        <v>745304.00198226166</v>
      </c>
      <c r="E7" s="5">
        <v>989914.9991879008</v>
      </c>
      <c r="F7" s="5">
        <v>1297827.9984509018</v>
      </c>
      <c r="G7" s="5">
        <v>1668897.9989344806</v>
      </c>
      <c r="H7" s="5">
        <v>2101271.9993484709</v>
      </c>
      <c r="I7" s="5">
        <v>2592983.9996415381</v>
      </c>
      <c r="J7" s="5">
        <v>3142421.9998220485</v>
      </c>
      <c r="L7" t="s">
        <v>157</v>
      </c>
    </row>
    <row r="8" spans="2:12">
      <c r="B8" s="4" t="s">
        <v>158</v>
      </c>
      <c r="C8" s="51">
        <v>46050</v>
      </c>
      <c r="D8" s="51">
        <v>53115</v>
      </c>
      <c r="E8" s="51">
        <v>60180</v>
      </c>
      <c r="F8" s="51">
        <v>67245</v>
      </c>
      <c r="G8" s="51">
        <v>74310</v>
      </c>
      <c r="H8" s="51">
        <v>81375</v>
      </c>
      <c r="I8" s="51">
        <v>88440</v>
      </c>
      <c r="J8" s="51">
        <v>95505</v>
      </c>
      <c r="L8" t="s">
        <v>159</v>
      </c>
    </row>
    <row r="9" spans="2:12">
      <c r="B9" s="4" t="s">
        <v>160</v>
      </c>
      <c r="C9" s="38">
        <f>C7/C8</f>
        <v>11.561476669027344</v>
      </c>
      <c r="D9" s="38">
        <f t="shared" ref="D9:J9" si="0">D7/D8</f>
        <v>14.031893099543662</v>
      </c>
      <c r="E9" s="38">
        <f t="shared" si="0"/>
        <v>16.44923561295947</v>
      </c>
      <c r="F9" s="38">
        <f t="shared" si="0"/>
        <v>19.299992541466306</v>
      </c>
      <c r="G9" s="38">
        <f t="shared" si="0"/>
        <v>22.458592368920478</v>
      </c>
      <c r="H9" s="38">
        <f t="shared" si="0"/>
        <v>25.822082941302256</v>
      </c>
      <c r="I9" s="38">
        <f t="shared" si="0"/>
        <v>29.319131610600838</v>
      </c>
      <c r="J9" s="38">
        <f t="shared" si="0"/>
        <v>32.903219724852612</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J36"/>
  <sheetViews>
    <sheetView workbookViewId="0">
      <selection activeCell="B1" sqref="B1"/>
    </sheetView>
  </sheetViews>
  <sheetFormatPr defaultColWidth="11.42578125" defaultRowHeight="15"/>
  <cols>
    <col min="1" max="1" width="1.28515625" customWidth="1"/>
    <col min="2" max="2" width="34.42578125" customWidth="1"/>
    <col min="11" max="11" width="3.7109375" customWidth="1"/>
  </cols>
  <sheetData>
    <row r="1" spans="2:10" ht="7.9" customHeight="1"/>
    <row r="2" spans="2:10" ht="18.75">
      <c r="B2" s="10" t="s">
        <v>161</v>
      </c>
      <c r="C2" s="11"/>
    </row>
    <row r="3" spans="2:10">
      <c r="B3" s="11" t="s">
        <v>1</v>
      </c>
      <c r="C3" s="11"/>
    </row>
    <row r="4" spans="2:10">
      <c r="B4" s="11"/>
    </row>
    <row r="6" spans="2:10">
      <c r="B6" s="32" t="s">
        <v>162</v>
      </c>
      <c r="C6" s="33">
        <v>2015</v>
      </c>
      <c r="D6" s="33">
        <v>2020</v>
      </c>
      <c r="E6" s="33">
        <v>2025</v>
      </c>
      <c r="F6" s="33">
        <v>2030</v>
      </c>
      <c r="G6" s="33">
        <v>2035</v>
      </c>
      <c r="H6" s="33">
        <v>2040</v>
      </c>
      <c r="I6" s="33">
        <v>2045</v>
      </c>
      <c r="J6" s="33">
        <v>2050</v>
      </c>
    </row>
    <row r="7" spans="2:10">
      <c r="B7" s="4" t="s">
        <v>163</v>
      </c>
      <c r="C7" s="5">
        <v>8629.0943734267439</v>
      </c>
      <c r="D7" s="5">
        <v>8981.6072116046053</v>
      </c>
      <c r="E7" s="5">
        <v>9992.8520378149515</v>
      </c>
      <c r="F7" s="5">
        <v>10961.028739877142</v>
      </c>
      <c r="G7" s="5">
        <v>11886.137317791183</v>
      </c>
      <c r="H7" s="5">
        <v>12768.177771557064</v>
      </c>
      <c r="I7" s="5">
        <v>13607.150101174793</v>
      </c>
      <c r="J7" s="5">
        <v>14403.054306644372</v>
      </c>
    </row>
    <row r="8" spans="2:10">
      <c r="B8" s="4" t="s">
        <v>164</v>
      </c>
      <c r="C8" s="5">
        <v>0</v>
      </c>
      <c r="D8" s="5">
        <v>971.36450706122366</v>
      </c>
      <c r="E8" s="5">
        <v>1283.9970260899652</v>
      </c>
      <c r="F8" s="5">
        <v>1639.6976692668604</v>
      </c>
      <c r="G8" s="5">
        <v>2038.4664365919093</v>
      </c>
      <c r="H8" s="5">
        <v>2480.3033280651121</v>
      </c>
      <c r="I8" s="5">
        <v>2965.2083436864682</v>
      </c>
      <c r="J8" s="5">
        <v>3493.1814834559782</v>
      </c>
    </row>
    <row r="9" spans="2:10">
      <c r="B9" s="4" t="s">
        <v>165</v>
      </c>
      <c r="C9" s="52">
        <f>C8/SUM(C7:C8)</f>
        <v>0</v>
      </c>
      <c r="D9" s="52">
        <f t="shared" ref="D9:J9" si="0">D8/SUM(D7:D8)</f>
        <v>9.7595425217528162E-2</v>
      </c>
      <c r="E9" s="52">
        <f t="shared" si="0"/>
        <v>0.11386132942044949</v>
      </c>
      <c r="F9" s="52">
        <f t="shared" si="0"/>
        <v>0.13012723362337086</v>
      </c>
      <c r="G9" s="52">
        <f t="shared" si="0"/>
        <v>0.14639313782629218</v>
      </c>
      <c r="H9" s="52">
        <f t="shared" si="0"/>
        <v>0.16265904202921355</v>
      </c>
      <c r="I9" s="52">
        <f t="shared" si="0"/>
        <v>0.17892494623213492</v>
      </c>
      <c r="J9" s="52">
        <f t="shared" si="0"/>
        <v>0.19519085043505627</v>
      </c>
    </row>
    <row r="10" spans="2:10">
      <c r="C10" s="30"/>
      <c r="D10" s="30"/>
      <c r="E10" s="30"/>
      <c r="F10" s="30"/>
      <c r="G10" s="30"/>
      <c r="H10" s="30"/>
      <c r="I10" s="30"/>
      <c r="J10" s="30"/>
    </row>
    <row r="12" spans="2:10">
      <c r="B12" s="32" t="s">
        <v>166</v>
      </c>
      <c r="C12" s="33">
        <v>2015</v>
      </c>
      <c r="D12" s="33">
        <v>2020</v>
      </c>
      <c r="E12" s="33">
        <v>2025</v>
      </c>
      <c r="F12" s="33">
        <v>2030</v>
      </c>
      <c r="G12" s="33">
        <v>2035</v>
      </c>
      <c r="H12" s="33">
        <v>2040</v>
      </c>
      <c r="I12" s="33">
        <v>2045</v>
      </c>
      <c r="J12" s="33">
        <v>2050</v>
      </c>
    </row>
    <row r="13" spans="2:10">
      <c r="B13" s="4" t="s">
        <v>167</v>
      </c>
      <c r="C13" s="5">
        <v>15247.04207</v>
      </c>
      <c r="D13" s="5">
        <v>17401.815335887324</v>
      </c>
      <c r="E13" s="5">
        <v>19085.843995163217</v>
      </c>
      <c r="F13" s="5">
        <v>26183.435630470503</v>
      </c>
      <c r="G13" s="5">
        <v>33281.027265777775</v>
      </c>
      <c r="H13" s="5">
        <v>40378.618901085058</v>
      </c>
      <c r="I13" s="5">
        <v>47476.210536392347</v>
      </c>
      <c r="J13" s="5">
        <v>54573.80217169963</v>
      </c>
    </row>
    <row r="14" spans="2:10">
      <c r="B14" s="4" t="s">
        <v>168</v>
      </c>
      <c r="C14" s="5">
        <v>0</v>
      </c>
      <c r="D14" s="5">
        <v>4837.1788903944444</v>
      </c>
      <c r="E14" s="5">
        <v>10135.041484635976</v>
      </c>
      <c r="F14" s="5">
        <v>10135.041484635978</v>
      </c>
      <c r="G14" s="5">
        <v>10135.041484635978</v>
      </c>
      <c r="H14" s="5">
        <v>10135.041484635978</v>
      </c>
      <c r="I14" s="5">
        <v>10135.041484635978</v>
      </c>
      <c r="J14" s="5">
        <v>10135.041484635978</v>
      </c>
    </row>
    <row r="15" spans="2:10">
      <c r="B15" s="4" t="s">
        <v>165</v>
      </c>
      <c r="C15" s="52">
        <f>C14/SUM(C13:C14)</f>
        <v>0</v>
      </c>
      <c r="D15" s="52">
        <f t="shared" ref="D15:J15" si="1">D14/SUM(D13:D14)</f>
        <v>0.21750888737036167</v>
      </c>
      <c r="E15" s="52">
        <f t="shared" si="1"/>
        <v>0.34684238065415479</v>
      </c>
      <c r="F15" s="52">
        <f t="shared" si="1"/>
        <v>0.27906019992287512</v>
      </c>
      <c r="G15" s="52">
        <f t="shared" si="1"/>
        <v>0.2334398709127572</v>
      </c>
      <c r="H15" s="52">
        <f t="shared" si="1"/>
        <v>0.2006396172291823</v>
      </c>
      <c r="I15" s="52">
        <f t="shared" si="1"/>
        <v>0.17592121554547452</v>
      </c>
      <c r="J15" s="52">
        <f t="shared" si="1"/>
        <v>0.1566252912579077</v>
      </c>
    </row>
    <row r="20" spans="2:10">
      <c r="B20" s="32" t="s">
        <v>169</v>
      </c>
      <c r="C20" s="33">
        <v>2015</v>
      </c>
      <c r="D20" s="33">
        <v>2020</v>
      </c>
      <c r="E20" s="33">
        <v>2025</v>
      </c>
      <c r="F20" s="33">
        <v>2030</v>
      </c>
      <c r="G20" s="33">
        <v>2035</v>
      </c>
      <c r="H20" s="33">
        <v>2040</v>
      </c>
      <c r="I20" s="33">
        <v>2045</v>
      </c>
      <c r="J20" s="33">
        <v>2050</v>
      </c>
    </row>
    <row r="21" spans="2:10">
      <c r="B21" s="4" t="s">
        <v>170</v>
      </c>
      <c r="C21" s="5">
        <v>702.5</v>
      </c>
      <c r="D21" s="5">
        <v>702.5</v>
      </c>
      <c r="E21" s="5">
        <v>702.5</v>
      </c>
      <c r="F21" s="5">
        <v>702.5</v>
      </c>
      <c r="G21" s="5">
        <v>702.5</v>
      </c>
      <c r="H21" s="5">
        <v>702.5</v>
      </c>
      <c r="I21" s="5">
        <v>702.5</v>
      </c>
      <c r="J21" s="5">
        <v>702.5</v>
      </c>
    </row>
    <row r="22" spans="2:10">
      <c r="B22" s="4" t="s">
        <v>171</v>
      </c>
      <c r="C22" s="5">
        <v>702.5</v>
      </c>
      <c r="D22" s="5">
        <v>702.5</v>
      </c>
      <c r="E22" s="5">
        <v>702.5</v>
      </c>
      <c r="F22" s="5">
        <v>702.5</v>
      </c>
      <c r="G22" s="5">
        <v>702.5</v>
      </c>
      <c r="H22" s="5">
        <v>702.5</v>
      </c>
      <c r="I22" s="5">
        <v>702.5</v>
      </c>
      <c r="J22" s="5">
        <v>702.5</v>
      </c>
    </row>
    <row r="24" spans="2:10">
      <c r="B24" s="32" t="s">
        <v>172</v>
      </c>
      <c r="C24" s="33">
        <v>2015</v>
      </c>
      <c r="D24" s="33">
        <v>2020</v>
      </c>
      <c r="E24" s="33">
        <v>2025</v>
      </c>
      <c r="F24" s="33">
        <v>2030</v>
      </c>
      <c r="G24" s="33">
        <v>2035</v>
      </c>
      <c r="H24" s="33">
        <v>2040</v>
      </c>
      <c r="I24" s="33">
        <v>2045</v>
      </c>
      <c r="J24" s="33">
        <v>2050</v>
      </c>
    </row>
    <row r="25" spans="2:10">
      <c r="B25" s="4" t="s">
        <v>170</v>
      </c>
      <c r="C25" s="5">
        <v>1200</v>
      </c>
      <c r="D25" s="5">
        <v>1200</v>
      </c>
      <c r="E25" s="5">
        <v>1200</v>
      </c>
      <c r="F25" s="5">
        <v>1200</v>
      </c>
      <c r="G25" s="5">
        <v>1200</v>
      </c>
      <c r="H25" s="5">
        <v>1200</v>
      </c>
      <c r="I25" s="5">
        <v>1200</v>
      </c>
      <c r="J25" s="5">
        <v>1200</v>
      </c>
    </row>
    <row r="26" spans="2:10">
      <c r="B26" s="4" t="s">
        <v>171</v>
      </c>
      <c r="C26" s="5">
        <v>1200</v>
      </c>
      <c r="D26" s="5">
        <v>1200</v>
      </c>
      <c r="E26" s="5">
        <v>1200</v>
      </c>
      <c r="F26" s="5">
        <v>1200</v>
      </c>
      <c r="G26" s="5">
        <v>1200</v>
      </c>
      <c r="H26" s="5">
        <v>1200</v>
      </c>
      <c r="I26" s="5">
        <v>1200</v>
      </c>
      <c r="J26" s="5">
        <v>1200</v>
      </c>
    </row>
    <row r="29" spans="2:10">
      <c r="B29" s="32" t="s">
        <v>173</v>
      </c>
      <c r="C29" s="33">
        <v>2015</v>
      </c>
      <c r="D29" s="33">
        <v>2020</v>
      </c>
      <c r="E29" s="33">
        <v>2025</v>
      </c>
      <c r="F29" s="33">
        <v>2030</v>
      </c>
      <c r="G29" s="33">
        <v>2035</v>
      </c>
      <c r="H29" s="33">
        <v>2040</v>
      </c>
      <c r="I29" s="33">
        <v>2045</v>
      </c>
      <c r="J29" s="33">
        <v>2050</v>
      </c>
    </row>
    <row r="30" spans="2:10">
      <c r="B30" s="4" t="s">
        <v>174</v>
      </c>
      <c r="C30" s="5">
        <v>1400</v>
      </c>
      <c r="D30" s="5">
        <v>1400</v>
      </c>
      <c r="E30" s="5">
        <v>1400</v>
      </c>
      <c r="F30" s="5">
        <v>1400</v>
      </c>
      <c r="G30" s="5">
        <v>1400</v>
      </c>
      <c r="H30" s="5">
        <v>1400</v>
      </c>
      <c r="I30" s="5">
        <v>1400</v>
      </c>
      <c r="J30" s="5">
        <v>1400</v>
      </c>
    </row>
    <row r="31" spans="2:10">
      <c r="B31" s="4" t="s">
        <v>175</v>
      </c>
      <c r="C31" s="5">
        <v>1400</v>
      </c>
      <c r="D31" s="5">
        <v>1400</v>
      </c>
      <c r="E31" s="5">
        <v>1400</v>
      </c>
      <c r="F31" s="5">
        <v>1400</v>
      </c>
      <c r="G31" s="5">
        <v>1400</v>
      </c>
      <c r="H31" s="5">
        <v>1400</v>
      </c>
      <c r="I31" s="5">
        <v>1400</v>
      </c>
      <c r="J31" s="5">
        <v>1400</v>
      </c>
    </row>
    <row r="34" spans="2:10">
      <c r="B34" s="32" t="s">
        <v>172</v>
      </c>
      <c r="C34" s="33">
        <v>2015</v>
      </c>
      <c r="D34" s="33">
        <v>2020</v>
      </c>
      <c r="E34" s="33">
        <v>2025</v>
      </c>
      <c r="F34" s="33">
        <v>2030</v>
      </c>
      <c r="G34" s="33">
        <v>2035</v>
      </c>
      <c r="H34" s="33">
        <v>2040</v>
      </c>
      <c r="I34" s="33">
        <v>2045</v>
      </c>
      <c r="J34" s="33">
        <v>2050</v>
      </c>
    </row>
    <row r="35" spans="2:10">
      <c r="B35" s="4" t="s">
        <v>174</v>
      </c>
      <c r="C35" s="5">
        <v>2600</v>
      </c>
      <c r="D35" s="5">
        <v>2600</v>
      </c>
      <c r="E35" s="5">
        <v>2600</v>
      </c>
      <c r="F35" s="5">
        <v>2600</v>
      </c>
      <c r="G35" s="5">
        <v>2600</v>
      </c>
      <c r="H35" s="5">
        <v>2600</v>
      </c>
      <c r="I35" s="5">
        <v>2600</v>
      </c>
      <c r="J35" s="5">
        <v>2600</v>
      </c>
    </row>
    <row r="36" spans="2:10">
      <c r="B36" s="4" t="s">
        <v>175</v>
      </c>
      <c r="C36" s="5">
        <v>2600</v>
      </c>
      <c r="D36" s="5">
        <v>2600</v>
      </c>
      <c r="E36" s="5">
        <v>2600</v>
      </c>
      <c r="F36" s="5">
        <v>2600</v>
      </c>
      <c r="G36" s="5">
        <v>2600</v>
      </c>
      <c r="H36" s="5">
        <v>2600</v>
      </c>
      <c r="I36" s="5">
        <v>2600</v>
      </c>
      <c r="J36" s="5">
        <v>2600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4">
    <tabColor theme="8"/>
  </sheetPr>
  <dimension ref="B1:C18"/>
  <sheetViews>
    <sheetView workbookViewId="0">
      <selection activeCell="B1" sqref="B1"/>
    </sheetView>
  </sheetViews>
  <sheetFormatPr defaultColWidth="9.140625" defaultRowHeight="15"/>
  <cols>
    <col min="1" max="1" width="1.5703125" style="11" customWidth="1"/>
    <col min="2" max="2" width="30.140625" style="11" customWidth="1"/>
    <col min="3" max="3" width="13.140625" style="11" customWidth="1"/>
    <col min="4" max="4" width="8.7109375" style="11" customWidth="1"/>
    <col min="5" max="5" width="20.7109375" style="11" customWidth="1"/>
    <col min="6" max="6" width="8.7109375" style="11" customWidth="1"/>
    <col min="7" max="7" width="20.7109375" style="11" customWidth="1"/>
    <col min="8" max="8" width="8.7109375" style="11" customWidth="1"/>
    <col min="9" max="9" width="20.7109375" style="11" customWidth="1"/>
    <col min="10" max="10" width="8.7109375" style="11" customWidth="1"/>
    <col min="11" max="11" width="20.7109375" style="11" customWidth="1"/>
    <col min="12" max="12" width="3.85546875" style="11" customWidth="1"/>
    <col min="13" max="13" width="8.7109375" style="11" customWidth="1"/>
    <col min="14" max="14" width="20.7109375" style="11" customWidth="1"/>
    <col min="15" max="15" width="8.7109375" style="11" customWidth="1"/>
    <col min="16" max="16" width="20.7109375" style="11" customWidth="1"/>
    <col min="17" max="28" width="12.7109375" style="11" customWidth="1"/>
    <col min="29" max="29" width="3.7109375" style="11" customWidth="1"/>
    <col min="30" max="37" width="12.7109375" style="11" customWidth="1"/>
    <col min="38" max="38" width="3.7109375" style="11" customWidth="1"/>
    <col min="39" max="40" width="12.7109375" style="11" customWidth="1"/>
    <col min="41" max="41" width="3.7109375" style="11" customWidth="1"/>
    <col min="42" max="45" width="12.7109375" style="11" customWidth="1"/>
    <col min="46" max="16384" width="9.140625" style="11"/>
  </cols>
  <sheetData>
    <row r="1" spans="2:3" ht="6.75" customHeight="1"/>
    <row r="2" spans="2:3" ht="18.75">
      <c r="B2" s="10" t="s">
        <v>34</v>
      </c>
    </row>
    <row r="3" spans="2:3">
      <c r="B3" s="11" t="s">
        <v>1</v>
      </c>
    </row>
    <row r="4" spans="2:3">
      <c r="B4" s="11" t="s">
        <v>2</v>
      </c>
    </row>
    <row r="6" spans="2:3">
      <c r="B6" s="11" t="s">
        <v>35</v>
      </c>
    </row>
    <row r="7" spans="2:3" ht="30">
      <c r="B7" s="12" t="s">
        <v>36</v>
      </c>
      <c r="C7" s="13" t="s">
        <v>37</v>
      </c>
    </row>
    <row r="8" spans="2:3">
      <c r="B8" s="14" t="s">
        <v>38</v>
      </c>
      <c r="C8" s="15">
        <v>14</v>
      </c>
    </row>
    <row r="9" spans="2:3">
      <c r="B9" s="14" t="s">
        <v>27</v>
      </c>
      <c r="C9" s="15">
        <v>10</v>
      </c>
    </row>
    <row r="10" spans="2:3">
      <c r="B10" s="14" t="s">
        <v>29</v>
      </c>
      <c r="C10" s="15">
        <v>5</v>
      </c>
    </row>
    <row r="11" spans="2:3">
      <c r="B11" s="14" t="s">
        <v>39</v>
      </c>
      <c r="C11" s="15">
        <v>8</v>
      </c>
    </row>
    <row r="12" spans="2:3">
      <c r="B12" s="14" t="s">
        <v>28</v>
      </c>
      <c r="C12" s="15">
        <v>9</v>
      </c>
    </row>
    <row r="15" spans="2:3">
      <c r="B15" s="11" t="s">
        <v>40</v>
      </c>
    </row>
    <row r="16" spans="2:3" ht="30">
      <c r="B16" s="12" t="s">
        <v>36</v>
      </c>
      <c r="C16" s="13" t="s">
        <v>37</v>
      </c>
    </row>
    <row r="17" spans="2:3">
      <c r="B17" s="14" t="s">
        <v>38</v>
      </c>
      <c r="C17" s="15">
        <v>11</v>
      </c>
    </row>
    <row r="18" spans="2:3">
      <c r="B18" s="14" t="s">
        <v>27</v>
      </c>
      <c r="C18" s="15">
        <v>7</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tabColor theme="8"/>
  </sheetPr>
  <dimension ref="B2:P62"/>
  <sheetViews>
    <sheetView workbookViewId="0">
      <selection activeCell="B1" sqref="B1"/>
    </sheetView>
  </sheetViews>
  <sheetFormatPr defaultColWidth="9.140625" defaultRowHeight="15"/>
  <cols>
    <col min="1" max="1" width="1.5703125" customWidth="1"/>
    <col min="2" max="2" width="8.7109375" customWidth="1"/>
    <col min="3" max="3" width="20.7109375" customWidth="1"/>
    <col min="4" max="4" width="8.7109375" customWidth="1"/>
    <col min="5" max="5" width="20.7109375" customWidth="1"/>
    <col min="6" max="6" width="8.7109375" customWidth="1"/>
    <col min="7" max="7" width="20.7109375" customWidth="1"/>
    <col min="8" max="8" width="8.7109375" customWidth="1"/>
    <col min="9" max="9" width="20.7109375" customWidth="1"/>
    <col min="10" max="10" width="8.7109375" customWidth="1"/>
    <col min="11" max="11" width="20.7109375" customWidth="1"/>
    <col min="12" max="12" width="3.85546875" customWidth="1"/>
    <col min="13" max="13" width="8.7109375" customWidth="1"/>
    <col min="14" max="14" width="20.7109375" customWidth="1"/>
    <col min="15" max="15" width="8.7109375" customWidth="1"/>
    <col min="16" max="16" width="20.7109375" customWidth="1"/>
    <col min="17" max="28" width="12.7109375" customWidth="1"/>
    <col min="29" max="29" width="3.7109375" customWidth="1"/>
    <col min="30" max="37" width="12.7109375" customWidth="1"/>
    <col min="38" max="38" width="3.7109375" customWidth="1"/>
    <col min="39" max="40" width="12.7109375" customWidth="1"/>
    <col min="41" max="41" width="3.7109375" customWidth="1"/>
    <col min="42" max="45" width="12.7109375" customWidth="1"/>
  </cols>
  <sheetData>
    <row r="2" spans="2:16" ht="18.75">
      <c r="B2" s="1" t="s">
        <v>41</v>
      </c>
    </row>
    <row r="3" spans="2:16">
      <c r="B3" t="s">
        <v>1</v>
      </c>
    </row>
    <row r="4" spans="2:16">
      <c r="B4" t="s">
        <v>2</v>
      </c>
    </row>
    <row r="6" spans="2:16">
      <c r="B6" s="64" t="s">
        <v>35</v>
      </c>
      <c r="C6" s="64"/>
      <c r="D6" s="64"/>
      <c r="E6" s="64"/>
      <c r="F6" s="64"/>
      <c r="G6" s="64"/>
      <c r="H6" s="64"/>
      <c r="I6" s="64"/>
      <c r="J6" s="64"/>
      <c r="K6" s="64"/>
      <c r="M6" s="64" t="s">
        <v>40</v>
      </c>
      <c r="N6" s="64"/>
      <c r="O6" s="64"/>
      <c r="P6" s="64"/>
    </row>
    <row r="7" spans="2:16">
      <c r="B7" s="63" t="s">
        <v>26</v>
      </c>
      <c r="C7" s="63"/>
      <c r="D7" s="63" t="s">
        <v>27</v>
      </c>
      <c r="E7" s="63"/>
      <c r="F7" s="63" t="s">
        <v>29</v>
      </c>
      <c r="G7" s="63"/>
      <c r="H7" s="63" t="s">
        <v>39</v>
      </c>
      <c r="I7" s="63"/>
      <c r="J7" s="63" t="s">
        <v>28</v>
      </c>
      <c r="K7" s="63"/>
      <c r="M7" s="63" t="s">
        <v>26</v>
      </c>
      <c r="N7" s="63"/>
      <c r="O7" s="63" t="s">
        <v>27</v>
      </c>
      <c r="P7" s="63"/>
    </row>
    <row r="8" spans="2:16">
      <c r="B8" s="6" t="s">
        <v>31</v>
      </c>
      <c r="C8" s="16" t="s">
        <v>42</v>
      </c>
      <c r="D8" s="6" t="s">
        <v>31</v>
      </c>
      <c r="E8" s="16" t="s">
        <v>42</v>
      </c>
      <c r="F8" s="6" t="s">
        <v>31</v>
      </c>
      <c r="G8" s="16" t="s">
        <v>42</v>
      </c>
      <c r="H8" s="6" t="s">
        <v>31</v>
      </c>
      <c r="I8" s="16" t="s">
        <v>42</v>
      </c>
      <c r="J8" s="6" t="s">
        <v>31</v>
      </c>
      <c r="K8" s="16" t="s">
        <v>42</v>
      </c>
      <c r="M8" s="6" t="s">
        <v>31</v>
      </c>
      <c r="N8" s="16" t="s">
        <v>42</v>
      </c>
      <c r="O8" s="6" t="s">
        <v>31</v>
      </c>
      <c r="P8" s="16" t="s">
        <v>42</v>
      </c>
    </row>
    <row r="9" spans="2:16">
      <c r="B9" s="7">
        <v>0</v>
      </c>
      <c r="C9" s="17">
        <v>1</v>
      </c>
      <c r="D9" s="7">
        <v>0</v>
      </c>
      <c r="E9" s="17">
        <v>1</v>
      </c>
      <c r="F9" s="7">
        <v>0</v>
      </c>
      <c r="G9" s="17">
        <v>1</v>
      </c>
      <c r="H9" s="7">
        <v>0</v>
      </c>
      <c r="I9" s="17">
        <v>1</v>
      </c>
      <c r="J9" s="7">
        <v>0</v>
      </c>
      <c r="K9" s="17">
        <v>1</v>
      </c>
      <c r="M9" s="7">
        <v>0</v>
      </c>
      <c r="N9" s="17">
        <v>1</v>
      </c>
      <c r="O9" s="7">
        <v>0</v>
      </c>
      <c r="P9" s="17">
        <v>1</v>
      </c>
    </row>
    <row r="10" spans="2:16">
      <c r="B10" s="7">
        <v>1</v>
      </c>
      <c r="C10" s="17">
        <v>0.99209540725377032</v>
      </c>
      <c r="D10" s="7">
        <v>1</v>
      </c>
      <c r="E10" s="17">
        <v>0.97889135026540675</v>
      </c>
      <c r="F10" s="7">
        <v>1</v>
      </c>
      <c r="G10" s="17">
        <v>0.89124053022722582</v>
      </c>
      <c r="H10" s="7">
        <v>1</v>
      </c>
      <c r="I10" s="17">
        <v>0.95172934016335631</v>
      </c>
      <c r="J10" s="7">
        <v>1</v>
      </c>
      <c r="K10" s="17">
        <v>0.95967543072056793</v>
      </c>
      <c r="M10" s="7">
        <v>1</v>
      </c>
      <c r="N10" s="17">
        <v>0.98763128622873997</v>
      </c>
      <c r="O10" s="7">
        <v>1</v>
      </c>
      <c r="P10" s="17">
        <v>0.96364044430128626</v>
      </c>
    </row>
    <row r="11" spans="2:16">
      <c r="B11" s="7">
        <v>2</v>
      </c>
      <c r="C11" s="17">
        <v>0.97454543330740284</v>
      </c>
      <c r="D11" s="7">
        <v>2</v>
      </c>
      <c r="E11" s="17">
        <v>0.9414411625028376</v>
      </c>
      <c r="F11" s="7">
        <v>2</v>
      </c>
      <c r="G11" s="17">
        <v>0.78394839312769982</v>
      </c>
      <c r="H11" s="7">
        <v>2</v>
      </c>
      <c r="I11" s="17">
        <v>0.88530706059258457</v>
      </c>
      <c r="J11" s="7">
        <v>2</v>
      </c>
      <c r="K11" s="17">
        <v>0.90550502767247343</v>
      </c>
      <c r="M11" s="7">
        <v>2</v>
      </c>
      <c r="N11" s="17">
        <v>0.96036998945416874</v>
      </c>
      <c r="O11" s="7">
        <v>2</v>
      </c>
      <c r="P11" s="17">
        <v>0.90054372410988826</v>
      </c>
    </row>
    <row r="12" spans="2:16">
      <c r="B12" s="7">
        <v>3</v>
      </c>
      <c r="C12" s="17">
        <v>0.94992733386323791</v>
      </c>
      <c r="D12" s="7">
        <v>3</v>
      </c>
      <c r="E12" s="17">
        <v>0.89506588165000744</v>
      </c>
      <c r="F12" s="7">
        <v>3</v>
      </c>
      <c r="G12" s="17">
        <v>0.6858092718904012</v>
      </c>
      <c r="H12" s="7">
        <v>3</v>
      </c>
      <c r="I12" s="17">
        <v>0.81353461112604675</v>
      </c>
      <c r="J12" s="7">
        <v>3</v>
      </c>
      <c r="K12" s="17">
        <v>0.84694493043437258</v>
      </c>
      <c r="M12" s="7">
        <v>3</v>
      </c>
      <c r="N12" s="17">
        <v>0.9225976646979055</v>
      </c>
      <c r="O12" s="7">
        <v>3</v>
      </c>
      <c r="P12" s="17">
        <v>0.82493548992928667</v>
      </c>
    </row>
    <row r="13" spans="2:16">
      <c r="B13" s="7">
        <v>4</v>
      </c>
      <c r="C13" s="17">
        <v>0.91964006922206232</v>
      </c>
      <c r="D13" s="7">
        <v>4</v>
      </c>
      <c r="E13" s="17">
        <v>0.84309386275985243</v>
      </c>
      <c r="F13" s="7">
        <v>4</v>
      </c>
      <c r="G13" s="17">
        <v>0.59775044262794241</v>
      </c>
      <c r="H13" s="7">
        <v>4</v>
      </c>
      <c r="I13" s="17">
        <v>0.74084946179423994</v>
      </c>
      <c r="J13" s="7">
        <v>4</v>
      </c>
      <c r="K13" s="17">
        <v>0.78711345724585124</v>
      </c>
      <c r="M13" s="7">
        <v>4</v>
      </c>
      <c r="N13" s="17">
        <v>0.87688527891895196</v>
      </c>
      <c r="O13" s="7">
        <v>4</v>
      </c>
      <c r="P13" s="17">
        <v>0.74356707920590637</v>
      </c>
    </row>
    <row r="14" spans="2:16">
      <c r="B14" s="7">
        <v>5</v>
      </c>
      <c r="C14" s="17">
        <v>0.88477711509867529</v>
      </c>
      <c r="D14" s="7">
        <v>5</v>
      </c>
      <c r="E14" s="17">
        <v>0.78778636542457059</v>
      </c>
      <c r="F14" s="7">
        <v>5</v>
      </c>
      <c r="G14" s="17">
        <v>0.51953916464238936</v>
      </c>
      <c r="H14" s="7">
        <v>5</v>
      </c>
      <c r="I14" s="17">
        <v>0.66971260077042494</v>
      </c>
      <c r="J14" s="7">
        <v>5</v>
      </c>
      <c r="K14" s="17">
        <v>0.72774038575889743</v>
      </c>
      <c r="M14" s="7">
        <v>5</v>
      </c>
      <c r="N14" s="17">
        <v>0.82531704956385665</v>
      </c>
      <c r="O14" s="7">
        <v>5</v>
      </c>
      <c r="P14" s="17">
        <v>0.66094366975311447</v>
      </c>
    </row>
    <row r="15" spans="2:16">
      <c r="B15" s="7">
        <v>6</v>
      </c>
      <c r="C15" s="17">
        <v>0.84628344547333578</v>
      </c>
      <c r="D15" s="7">
        <v>6</v>
      </c>
      <c r="E15" s="17">
        <v>0.73084517525277426</v>
      </c>
      <c r="F15" s="7">
        <v>6</v>
      </c>
      <c r="G15" s="17">
        <v>0.45053442099448177</v>
      </c>
      <c r="H15" s="7">
        <v>6</v>
      </c>
      <c r="I15" s="17">
        <v>0.60161673829279327</v>
      </c>
      <c r="J15" s="7">
        <v>6</v>
      </c>
      <c r="K15" s="17">
        <v>0.66990682943933244</v>
      </c>
      <c r="M15" s="7">
        <v>6</v>
      </c>
      <c r="N15" s="17">
        <v>0.76970585994045049</v>
      </c>
      <c r="O15" s="7">
        <v>6</v>
      </c>
      <c r="P15" s="17">
        <v>0.58022979597467284</v>
      </c>
    </row>
    <row r="16" spans="2:16">
      <c r="B16" s="7">
        <v>7</v>
      </c>
      <c r="C16" s="17">
        <v>0.80500694586843313</v>
      </c>
      <c r="D16" s="7">
        <v>7</v>
      </c>
      <c r="E16" s="17">
        <v>0.67359735269320298</v>
      </c>
      <c r="F16" s="7">
        <v>7</v>
      </c>
      <c r="G16" s="17">
        <v>0.38994483695758103</v>
      </c>
      <c r="H16" s="7">
        <v>7</v>
      </c>
      <c r="I16" s="17">
        <v>0.5374697212750752</v>
      </c>
      <c r="J16" s="7">
        <v>7</v>
      </c>
      <c r="K16" s="17">
        <v>0.61431374157128016</v>
      </c>
      <c r="M16" s="7">
        <v>7</v>
      </c>
      <c r="N16" s="17">
        <v>0.71165213310847852</v>
      </c>
      <c r="O16" s="7">
        <v>7</v>
      </c>
      <c r="P16" s="17">
        <v>0.50361886103994569</v>
      </c>
    </row>
    <row r="17" spans="2:16">
      <c r="B17" s="7">
        <v>8</v>
      </c>
      <c r="C17" s="17">
        <v>0.76171789946211699</v>
      </c>
      <c r="D17" s="7">
        <v>8</v>
      </c>
      <c r="E17" s="17">
        <v>0.61708567362466127</v>
      </c>
      <c r="F17" s="7">
        <v>8</v>
      </c>
      <c r="G17" s="17">
        <v>0.33694189858032736</v>
      </c>
      <c r="H17" s="7">
        <v>8</v>
      </c>
      <c r="I17" s="17">
        <v>0.47779055460849928</v>
      </c>
      <c r="J17" s="7">
        <v>8</v>
      </c>
      <c r="K17" s="17">
        <v>0.56141241937396236</v>
      </c>
      <c r="M17" s="7">
        <v>8</v>
      </c>
      <c r="N17" s="17">
        <v>0.65256014052574796</v>
      </c>
      <c r="O17" s="7">
        <v>8</v>
      </c>
      <c r="P17" s="17">
        <v>0.43255210693432694</v>
      </c>
    </row>
    <row r="18" spans="2:16">
      <c r="B18" s="7">
        <v>9</v>
      </c>
      <c r="C18" s="17">
        <v>0.7171164488433811</v>
      </c>
      <c r="D18" s="7">
        <v>9</v>
      </c>
      <c r="E18" s="17">
        <v>0.56212287221154378</v>
      </c>
      <c r="F18" s="7">
        <v>9</v>
      </c>
      <c r="G18" s="17">
        <v>0.29071509758909742</v>
      </c>
      <c r="H18" s="7">
        <v>9</v>
      </c>
      <c r="I18" s="17">
        <v>0.4228276956210027</v>
      </c>
      <c r="J18" s="7">
        <v>9</v>
      </c>
      <c r="K18" s="17">
        <v>0.51147955729549566</v>
      </c>
      <c r="M18" s="7">
        <v>9</v>
      </c>
      <c r="N18" s="17">
        <v>0.59364207381925282</v>
      </c>
      <c r="O18" s="7">
        <v>9</v>
      </c>
      <c r="P18" s="17">
        <v>0.36787944117144233</v>
      </c>
    </row>
    <row r="19" spans="2:16">
      <c r="B19" s="7">
        <v>10</v>
      </c>
      <c r="C19" s="17">
        <v>0.6718352237309474</v>
      </c>
      <c r="D19" s="7">
        <v>10</v>
      </c>
      <c r="E19" s="17">
        <v>0.50932955565879345</v>
      </c>
      <c r="F19" s="7">
        <v>10</v>
      </c>
      <c r="G19" s="17">
        <v>0.25049946802577439</v>
      </c>
      <c r="H19" s="7">
        <v>10</v>
      </c>
      <c r="I19" s="17">
        <v>0.37263798769472034</v>
      </c>
      <c r="J19" s="7">
        <v>10</v>
      </c>
      <c r="K19" s="17">
        <v>0.46466537336182068</v>
      </c>
      <c r="M19" s="7">
        <v>10</v>
      </c>
      <c r="N19" s="17">
        <v>0.53592033347989487</v>
      </c>
      <c r="O19" s="7">
        <v>10</v>
      </c>
      <c r="P19" s="17">
        <v>0.30999040046928827</v>
      </c>
    </row>
    <row r="20" spans="2:16">
      <c r="B20" s="7">
        <v>11</v>
      </c>
      <c r="C20" s="17">
        <v>0.62644018987811534</v>
      </c>
      <c r="D20" s="7">
        <v>11</v>
      </c>
      <c r="E20" s="17">
        <v>0.45916377127730473</v>
      </c>
      <c r="F20" s="7">
        <v>11</v>
      </c>
      <c r="G20" s="17">
        <v>0.2155886192078211</v>
      </c>
      <c r="H20" s="7">
        <v>11</v>
      </c>
      <c r="I20" s="17">
        <v>0.32714266089258337</v>
      </c>
      <c r="J20" s="7">
        <v>11</v>
      </c>
      <c r="K20" s="17">
        <v>0.42102681696800076</v>
      </c>
      <c r="M20" s="7">
        <v>11</v>
      </c>
      <c r="N20" s="17">
        <v>0.48023193724370394</v>
      </c>
      <c r="O20" s="7">
        <v>11</v>
      </c>
      <c r="P20" s="17">
        <v>0.25892482582777865</v>
      </c>
    </row>
    <row r="21" spans="2:16">
      <c r="B21" s="7">
        <v>12</v>
      </c>
      <c r="C21" s="17">
        <v>0.58143113940095537</v>
      </c>
      <c r="D21" s="7">
        <v>12</v>
      </c>
      <c r="E21" s="17">
        <v>0.41194574669843825</v>
      </c>
      <c r="F21" s="7">
        <v>12</v>
      </c>
      <c r="G21" s="17">
        <v>0.18533969720083138</v>
      </c>
      <c r="H21" s="7">
        <v>12</v>
      </c>
      <c r="I21" s="17">
        <v>0.28616853620067889</v>
      </c>
      <c r="J21" s="7">
        <v>12</v>
      </c>
      <c r="K21" s="17">
        <v>0.38055165583103567</v>
      </c>
      <c r="M21" s="7">
        <v>12</v>
      </c>
      <c r="N21" s="17">
        <v>0.42723631710795473</v>
      </c>
      <c r="O21" s="7">
        <v>12</v>
      </c>
      <c r="P21" s="17">
        <v>0.21446671706769443</v>
      </c>
    </row>
    <row r="22" spans="2:16">
      <c r="B22" s="7">
        <v>13</v>
      </c>
      <c r="C22" s="17">
        <v>0.53724250095489468</v>
      </c>
      <c r="D22" s="7">
        <v>13</v>
      </c>
      <c r="E22" s="17">
        <v>0.36787944117144233</v>
      </c>
      <c r="F22" s="7">
        <v>13</v>
      </c>
      <c r="G22" s="17">
        <v>0.15917373175464239</v>
      </c>
      <c r="H22" s="7">
        <v>13</v>
      </c>
      <c r="I22" s="17">
        <v>0.24947895564914818</v>
      </c>
      <c r="J22" s="7">
        <v>13</v>
      </c>
      <c r="K22" s="17">
        <v>0.34317654780874163</v>
      </c>
      <c r="M22" s="7">
        <v>13</v>
      </c>
      <c r="N22" s="17">
        <v>0.37742657767582483</v>
      </c>
      <c r="O22" s="7">
        <v>13</v>
      </c>
      <c r="P22" s="17">
        <v>0.1762228010172579</v>
      </c>
    </row>
    <row r="23" spans="2:16">
      <c r="B23" s="7">
        <v>14</v>
      </c>
      <c r="C23" s="17">
        <v>0.49424477546279244</v>
      </c>
      <c r="D23" s="7">
        <v>14</v>
      </c>
      <c r="E23" s="17">
        <v>0.32707169125181468</v>
      </c>
      <c r="F23" s="7">
        <v>14</v>
      </c>
      <c r="G23" s="17">
        <v>0.1365733473043364</v>
      </c>
      <c r="H23" s="7">
        <v>14</v>
      </c>
      <c r="I23" s="17">
        <v>0.21679720277730163</v>
      </c>
      <c r="J23" s="7">
        <v>14</v>
      </c>
      <c r="K23" s="17">
        <v>0.30880090624821599</v>
      </c>
      <c r="M23" s="7">
        <v>14</v>
      </c>
      <c r="N23" s="17">
        <v>0.33114371857175323</v>
      </c>
      <c r="O23" s="7">
        <v>14</v>
      </c>
      <c r="P23" s="17">
        <v>0.14368690103485279</v>
      </c>
    </row>
    <row r="24" spans="2:16">
      <c r="B24" s="7">
        <v>15</v>
      </c>
      <c r="C24" s="17">
        <v>0.45274670152732821</v>
      </c>
      <c r="D24" s="7">
        <v>15</v>
      </c>
      <c r="E24" s="17">
        <v>0.28954933276948108</v>
      </c>
      <c r="F24" s="7">
        <v>15</v>
      </c>
      <c r="G24" s="17">
        <v>0.11707901976063947</v>
      </c>
      <c r="H24" s="7">
        <v>15</v>
      </c>
      <c r="I24" s="17">
        <v>0.18782424173621551</v>
      </c>
      <c r="J24" s="7">
        <v>15</v>
      </c>
      <c r="K24" s="17">
        <v>0.27729768819213763</v>
      </c>
      <c r="M24" s="7">
        <v>15</v>
      </c>
      <c r="N24" s="17">
        <v>0.28859306750397912</v>
      </c>
      <c r="O24" s="7">
        <v>15</v>
      </c>
      <c r="P24" s="17">
        <v>0.11629125513840857</v>
      </c>
    </row>
    <row r="25" spans="2:16">
      <c r="B25" s="7">
        <v>16</v>
      </c>
      <c r="C25" s="17">
        <v>0.41299814062951912</v>
      </c>
      <c r="D25" s="7">
        <v>16</v>
      </c>
      <c r="E25" s="17">
        <v>0.25527449351172404</v>
      </c>
      <c r="F25" s="7">
        <v>16</v>
      </c>
      <c r="G25" s="17">
        <v>0.1002846038173187</v>
      </c>
      <c r="H25" s="7">
        <v>16</v>
      </c>
      <c r="I25" s="17">
        <v>0.16225206316446986</v>
      </c>
      <c r="J25" s="7">
        <v>16</v>
      </c>
      <c r="K25" s="17">
        <v>0.24852185353370887</v>
      </c>
      <c r="M25" s="7">
        <v>16</v>
      </c>
      <c r="N25" s="17">
        <v>0.24986208903844315</v>
      </c>
      <c r="O25" s="7">
        <v>16</v>
      </c>
      <c r="P25" s="17">
        <v>9.3446110197625359E-2</v>
      </c>
    </row>
    <row r="26" spans="2:16">
      <c r="B26" s="7">
        <v>17</v>
      </c>
      <c r="C26" s="17">
        <v>0.37519360699112453</v>
      </c>
      <c r="D26" s="7">
        <v>17</v>
      </c>
      <c r="E26" s="17">
        <v>0.22415816890688106</v>
      </c>
      <c r="F26" s="7">
        <v>17</v>
      </c>
      <c r="G26" s="17">
        <v>8.5832580804426364E-2</v>
      </c>
      <c r="H26" s="7">
        <v>17</v>
      </c>
      <c r="I26" s="17">
        <v>0.13977358973002399</v>
      </c>
      <c r="J26" s="7">
        <v>17</v>
      </c>
      <c r="K26" s="17">
        <v>0.22231701618331723</v>
      </c>
      <c r="M26" s="7">
        <v>17</v>
      </c>
      <c r="N26" s="17">
        <v>0.21493875600592116</v>
      </c>
      <c r="O26" s="7">
        <v>17</v>
      </c>
      <c r="P26" s="17">
        <v>7.4569070076507774E-2</v>
      </c>
    </row>
    <row r="27" spans="2:16">
      <c r="B27" s="7">
        <v>18</v>
      </c>
      <c r="C27" s="17">
        <v>0.3394763310764527</v>
      </c>
      <c r="D27" s="7">
        <v>18</v>
      </c>
      <c r="E27" s="17">
        <v>0.19607216332145114</v>
      </c>
      <c r="F27" s="7">
        <v>18</v>
      </c>
      <c r="G27" s="17">
        <v>7.3409306102756797E-2</v>
      </c>
      <c r="H27" s="7">
        <v>18</v>
      </c>
      <c r="I27" s="17">
        <v>0.12008987188421069</v>
      </c>
      <c r="J27" s="7">
        <v>18</v>
      </c>
      <c r="K27" s="17">
        <v>0.19852066581819552</v>
      </c>
      <c r="M27" s="7">
        <v>18</v>
      </c>
      <c r="N27" s="17">
        <v>0.18372975400941272</v>
      </c>
      <c r="O27" s="7">
        <v>18</v>
      </c>
      <c r="P27" s="17">
        <v>5.9105746561956253E-2</v>
      </c>
    </row>
    <row r="28" spans="2:16">
      <c r="B28" s="7">
        <v>19</v>
      </c>
      <c r="C28" s="17">
        <v>0.30594272851520454</v>
      </c>
      <c r="D28" s="7">
        <v>19</v>
      </c>
      <c r="E28" s="17">
        <v>0.17085947536777671</v>
      </c>
      <c r="F28" s="7">
        <v>19</v>
      </c>
      <c r="G28" s="17">
        <v>6.274042596082291E-2</v>
      </c>
      <c r="H28" s="7">
        <v>19</v>
      </c>
      <c r="I28" s="17">
        <v>0.10291514799130158</v>
      </c>
      <c r="J28" s="7">
        <v>19</v>
      </c>
      <c r="K28" s="17">
        <v>0.17696824500650774</v>
      </c>
      <c r="M28" s="7">
        <v>19</v>
      </c>
      <c r="N28" s="17">
        <v>0.15607790760043921</v>
      </c>
      <c r="O28" s="7">
        <v>19</v>
      </c>
      <c r="P28" s="17">
        <v>4.6543248161736758E-2</v>
      </c>
    </row>
    <row r="29" spans="2:16">
      <c r="B29" s="7">
        <v>20</v>
      </c>
      <c r="C29" s="17">
        <v>0.2746471414818254</v>
      </c>
      <c r="D29" s="7">
        <v>20</v>
      </c>
      <c r="E29" s="17">
        <v>0.14834321258757366</v>
      </c>
      <c r="F29" s="7">
        <v>20</v>
      </c>
      <c r="G29" s="17">
        <v>5.3586562700445609E-2</v>
      </c>
      <c r="H29" s="7">
        <v>20</v>
      </c>
      <c r="I29" s="17">
        <v>8.798022743743017E-2</v>
      </c>
      <c r="J29" s="7">
        <v>20</v>
      </c>
      <c r="K29" s="17">
        <v>0.15749630205652815</v>
      </c>
      <c r="M29" s="7">
        <v>20</v>
      </c>
      <c r="N29" s="17">
        <v>0.13177835044771943</v>
      </c>
      <c r="O29" s="7">
        <v>20</v>
      </c>
      <c r="P29" s="17">
        <v>3.6417957065854427E-2</v>
      </c>
    </row>
    <row r="30" spans="2:16">
      <c r="B30" s="7">
        <v>21</v>
      </c>
      <c r="C30" s="17">
        <v>0.24560672327373168</v>
      </c>
      <c r="D30" s="7">
        <v>21</v>
      </c>
      <c r="E30" s="17">
        <v>0.1283341314015036</v>
      </c>
      <c r="F30" s="7">
        <v>21</v>
      </c>
      <c r="G30" s="17">
        <v>4.5739320919030074E-2</v>
      </c>
      <c r="H30" s="7">
        <v>21</v>
      </c>
      <c r="I30" s="17">
        <v>7.5034566506681735E-2</v>
      </c>
      <c r="J30" s="7">
        <v>21</v>
      </c>
      <c r="K30" s="17">
        <v>0.13994489390002268</v>
      </c>
      <c r="M30" s="7">
        <v>21</v>
      </c>
      <c r="N30" s="17">
        <v>0.11059309771059282</v>
      </c>
      <c r="O30" s="7">
        <v>21</v>
      </c>
      <c r="P30" s="17">
        <v>2.8318908841096276E-2</v>
      </c>
    </row>
    <row r="31" spans="2:16">
      <c r="B31" s="7">
        <v>22</v>
      </c>
      <c r="C31" s="17">
        <v>0.21880634625193154</v>
      </c>
      <c r="D31" s="7">
        <v>22</v>
      </c>
      <c r="E31" s="17">
        <v>0.11063690829573235</v>
      </c>
      <c r="F31" s="7">
        <v>22</v>
      </c>
      <c r="G31" s="17">
        <v>3.9017636928241763E-2</v>
      </c>
      <c r="H31" s="7">
        <v>22</v>
      </c>
      <c r="I31" s="17">
        <v>6.3847336512070765E-2</v>
      </c>
      <c r="J31" s="7">
        <v>22</v>
      </c>
      <c r="K31" s="17">
        <v>0.12415937926018113</v>
      </c>
      <c r="M31" s="7">
        <v>22</v>
      </c>
      <c r="N31" s="17">
        <v>9.2263807306059348E-2</v>
      </c>
      <c r="O31" s="7">
        <v>22</v>
      </c>
      <c r="P31" s="17">
        <v>2.1887923146923227E-2</v>
      </c>
    </row>
    <row r="32" spans="2:16">
      <c r="B32" s="7">
        <v>23</v>
      </c>
      <c r="C32" s="17">
        <v>0.19420342645192834</v>
      </c>
      <c r="D32" s="7">
        <v>23</v>
      </c>
      <c r="E32" s="17">
        <v>9.5055255895621332E-2</v>
      </c>
      <c r="F32" s="7">
        <v>23</v>
      </c>
      <c r="G32" s="17">
        <v>3.3264473958719717E-2</v>
      </c>
      <c r="H32" s="7">
        <v>23</v>
      </c>
      <c r="I32" s="17">
        <v>5.420772686201579E-2</v>
      </c>
      <c r="J32" s="7">
        <v>23</v>
      </c>
      <c r="K32" s="17">
        <v>0.10999171638510449</v>
      </c>
      <c r="M32" s="7">
        <v>23</v>
      </c>
      <c r="N32" s="17">
        <v>7.6522631426950996E-2</v>
      </c>
      <c r="O32" s="7">
        <v>23</v>
      </c>
      <c r="P32" s="17">
        <v>1.6817454656063192E-2</v>
      </c>
    </row>
    <row r="33" spans="2:16">
      <c r="B33" s="7">
        <v>24</v>
      </c>
      <c r="C33" s="17">
        <v>0.17173257353271784</v>
      </c>
      <c r="D33" s="7">
        <v>24</v>
      </c>
      <c r="E33" s="17">
        <v>8.1396002070139306E-2</v>
      </c>
      <c r="F33" s="7">
        <v>24</v>
      </c>
      <c r="G33" s="17">
        <v>2.8343853133813521E-2</v>
      </c>
      <c r="H33" s="7">
        <v>24</v>
      </c>
      <c r="I33" s="17">
        <v>4.5924679216148317E-2</v>
      </c>
      <c r="J33" s="7">
        <v>24</v>
      </c>
      <c r="K33" s="17">
        <v>9.7301359310508012E-2</v>
      </c>
      <c r="M33" s="7">
        <v>24</v>
      </c>
      <c r="N33" s="17">
        <v>6.3101156701379654E-2</v>
      </c>
      <c r="O33" s="7">
        <v>24</v>
      </c>
      <c r="P33" s="17">
        <v>1.2846955373686469E-2</v>
      </c>
    </row>
    <row r="34" spans="2:16">
      <c r="B34" s="7">
        <v>25</v>
      </c>
      <c r="C34" s="17">
        <v>0.15130999114028021</v>
      </c>
      <c r="D34" s="7">
        <v>25</v>
      </c>
      <c r="E34" s="17">
        <v>6.9472251407035127E-2</v>
      </c>
      <c r="F34" s="7">
        <v>25</v>
      </c>
      <c r="G34" s="17">
        <v>2.4138202564977587E-2</v>
      </c>
      <c r="H34" s="7">
        <v>25</v>
      </c>
      <c r="I34" s="17">
        <v>3.8826210477994963E-2</v>
      </c>
      <c r="J34" s="7">
        <v>25</v>
      </c>
      <c r="K34" s="17">
        <v>8.5955830378297987E-2</v>
      </c>
      <c r="M34" s="7">
        <v>25</v>
      </c>
      <c r="N34" s="17">
        <v>5.1737509030276456E-2</v>
      </c>
      <c r="O34" s="7">
        <v>25</v>
      </c>
      <c r="P34" s="17">
        <v>9.7583726452178179E-3</v>
      </c>
    </row>
    <row r="35" spans="2:16">
      <c r="B35" s="7">
        <v>26</v>
      </c>
      <c r="C35" s="17">
        <v>0.13283756931234619</v>
      </c>
      <c r="D35" s="7">
        <v>26</v>
      </c>
      <c r="E35" s="17">
        <v>5.9105746561956253E-2</v>
      </c>
      <c r="F35" s="7">
        <v>26</v>
      </c>
      <c r="G35" s="17">
        <v>2.0546002588009808E-2</v>
      </c>
      <c r="H35" s="7">
        <v>26</v>
      </c>
      <c r="I35" s="17">
        <v>3.2758450557232435E-2</v>
      </c>
      <c r="J35" s="7">
        <v>26</v>
      </c>
      <c r="K35" s="17">
        <v>7.5831033538177786E-2</v>
      </c>
      <c r="M35" s="7">
        <v>26</v>
      </c>
      <c r="N35" s="17">
        <v>4.2181757283291696E-2</v>
      </c>
      <c r="O35" s="7">
        <v>26</v>
      </c>
      <c r="P35" s="17">
        <v>7.3712576781507326E-3</v>
      </c>
    </row>
    <row r="36" spans="2:16">
      <c r="B36" s="7">
        <v>27</v>
      </c>
      <c r="C36" s="17">
        <v>0.11620662654734595</v>
      </c>
      <c r="D36" s="7">
        <v>27</v>
      </c>
      <c r="E36" s="17">
        <v>5.0128542570685108E-2</v>
      </c>
      <c r="F36" s="7">
        <v>27</v>
      </c>
      <c r="G36" s="17">
        <v>1.7479703074043545E-2</v>
      </c>
      <c r="H36" s="7">
        <v>27</v>
      </c>
      <c r="I36" s="17">
        <v>2.7584494472737423E-2</v>
      </c>
      <c r="J36" s="7">
        <v>27</v>
      </c>
      <c r="K36" s="17">
        <v>6.6811362085612239E-2</v>
      </c>
      <c r="M36" s="7">
        <v>27</v>
      </c>
      <c r="N36" s="17">
        <v>3.4199789775696189E-2</v>
      </c>
      <c r="O36" s="7">
        <v>27</v>
      </c>
      <c r="P36" s="17">
        <v>5.537830714382473E-3</v>
      </c>
    </row>
    <row r="37" spans="2:16">
      <c r="B37" s="7">
        <v>28</v>
      </c>
      <c r="C37" s="17">
        <v>0.10130127408387719</v>
      </c>
      <c r="D37" s="7">
        <v>28</v>
      </c>
      <c r="E37" s="17">
        <v>4.2384100757915114E-2</v>
      </c>
      <c r="F37" s="7">
        <v>28</v>
      </c>
      <c r="G37" s="17">
        <v>1.4863888172145061E-2</v>
      </c>
      <c r="H37" s="7">
        <v>28</v>
      </c>
      <c r="I37" s="17">
        <v>2.3183146573493071E-2</v>
      </c>
      <c r="J37" s="7">
        <v>28</v>
      </c>
      <c r="K37" s="17">
        <v>5.8789645441500379E-2</v>
      </c>
      <c r="M37" s="7">
        <v>28</v>
      </c>
      <c r="N37" s="17">
        <v>2.757586073501446E-2</v>
      </c>
      <c r="O37" s="7">
        <v>28</v>
      </c>
      <c r="P37" s="17">
        <v>4.1382420756620724E-3</v>
      </c>
    </row>
    <row r="38" spans="2:16">
      <c r="B38" s="7">
        <v>29</v>
      </c>
      <c r="C38" s="17">
        <v>8.8001388421476534E-2</v>
      </c>
      <c r="D38" s="7">
        <v>29</v>
      </c>
      <c r="E38" s="17">
        <v>3.5727900923004978E-2</v>
      </c>
      <c r="F38" s="7">
        <v>29</v>
      </c>
      <c r="G38" s="17">
        <v>1.2633664255817309E-2</v>
      </c>
      <c r="H38" s="7">
        <v>29</v>
      </c>
      <c r="I38" s="17">
        <v>1.9447616711776153E-2</v>
      </c>
      <c r="J38" s="7">
        <v>29</v>
      </c>
      <c r="K38" s="17">
        <v>5.1666971995757781E-2</v>
      </c>
      <c r="M38" s="7">
        <v>29</v>
      </c>
      <c r="N38" s="17">
        <v>2.2114013251711376E-2</v>
      </c>
      <c r="O38" s="7">
        <v>29</v>
      </c>
      <c r="P38" s="17">
        <v>3.0761824841279463E-3</v>
      </c>
    </row>
    <row r="39" spans="2:16">
      <c r="B39" s="7">
        <v>30</v>
      </c>
      <c r="C39" s="17">
        <v>7.618518992330886E-2</v>
      </c>
      <c r="D39" s="7">
        <v>30</v>
      </c>
      <c r="E39" s="17">
        <v>3.0027661544222702E-2</v>
      </c>
      <c r="F39" s="7">
        <v>30</v>
      </c>
      <c r="G39" s="17">
        <v>1.0733247893097771E-2</v>
      </c>
      <c r="H39" s="7">
        <v>30</v>
      </c>
      <c r="I39" s="17">
        <v>1.6284213517405412E-2</v>
      </c>
      <c r="J39" s="7">
        <v>30</v>
      </c>
      <c r="K39" s="17">
        <v>4.5352418650538837E-2</v>
      </c>
      <c r="M39" s="7">
        <v>30</v>
      </c>
      <c r="N39" s="17">
        <v>1.7638583180610581E-2</v>
      </c>
      <c r="O39" s="7">
        <v>30</v>
      </c>
      <c r="P39" s="17">
        <v>2.2749295490668954E-3</v>
      </c>
    </row>
    <row r="40" spans="2:16">
      <c r="B40" s="7">
        <v>31</v>
      </c>
      <c r="C40" s="17">
        <v>6.573143535184682E-2</v>
      </c>
      <c r="D40" s="7">
        <v>31</v>
      </c>
      <c r="E40" s="17">
        <v>2.5163248272157455E-2</v>
      </c>
      <c r="F40" s="7">
        <v>31</v>
      </c>
      <c r="G40" s="17">
        <v>9.1147320873161061E-3</v>
      </c>
      <c r="H40" s="7">
        <v>31</v>
      </c>
      <c r="I40" s="17">
        <v>1.3611067989822125E-2</v>
      </c>
      <c r="J40" s="7">
        <v>31</v>
      </c>
      <c r="K40" s="17">
        <v>3.9762712304449582E-2</v>
      </c>
      <c r="M40" s="7">
        <v>31</v>
      </c>
      <c r="N40" s="17">
        <v>1.3993977814194527E-2</v>
      </c>
      <c r="O40" s="7">
        <v>31</v>
      </c>
      <c r="P40" s="17">
        <v>1.6738676996444497E-3</v>
      </c>
    </row>
    <row r="41" spans="2:16">
      <c r="B41" s="7">
        <v>32</v>
      </c>
      <c r="C41" s="17">
        <v>5.652124036729525E-2</v>
      </c>
      <c r="D41" s="7">
        <v>32</v>
      </c>
      <c r="E41" s="17">
        <v>2.1026341365372653E-2</v>
      </c>
      <c r="F41" s="7">
        <v>32</v>
      </c>
      <c r="G41" s="17">
        <v>7.7370106677127444E-3</v>
      </c>
      <c r="H41" s="7">
        <v>32</v>
      </c>
      <c r="I41" s="17">
        <v>1.1356911015157675E-2</v>
      </c>
      <c r="J41" s="7">
        <v>32</v>
      </c>
      <c r="K41" s="17">
        <v>3.4821843956708218E-2</v>
      </c>
      <c r="M41" s="7">
        <v>32</v>
      </c>
      <c r="N41" s="17">
        <v>1.1043906421653104E-2</v>
      </c>
      <c r="O41" s="7">
        <v>32</v>
      </c>
      <c r="P41" s="17">
        <v>1.2254834604521845E-3</v>
      </c>
    </row>
    <row r="42" spans="2:16">
      <c r="B42" s="7">
        <v>33</v>
      </c>
      <c r="C42" s="17">
        <v>4.8439554407638113E-2</v>
      </c>
      <c r="D42" s="7">
        <v>33</v>
      </c>
      <c r="E42" s="17">
        <v>1.7519923269744428E-2</v>
      </c>
      <c r="F42" s="7">
        <v>33</v>
      </c>
      <c r="G42" s="17">
        <v>6.5648424253198709E-3</v>
      </c>
      <c r="H42" s="7">
        <v>33</v>
      </c>
      <c r="I42" s="17">
        <v>9.4599207565096502E-3</v>
      </c>
      <c r="J42" s="7">
        <v>33</v>
      </c>
      <c r="K42" s="17">
        <v>3.046065225162561E-2</v>
      </c>
      <c r="M42" s="7">
        <v>33</v>
      </c>
      <c r="N42" s="17">
        <v>8.6702192008525185E-3</v>
      </c>
      <c r="O42" s="7">
        <v>33</v>
      </c>
      <c r="P42" s="17">
        <v>8.9281414455562357E-4</v>
      </c>
    </row>
    <row r="43" spans="2:16">
      <c r="B43" s="7">
        <v>34</v>
      </c>
      <c r="C43" s="17">
        <v>4.1376315069041998E-2</v>
      </c>
      <c r="D43" s="7">
        <v>34</v>
      </c>
      <c r="E43" s="17">
        <v>1.4557638499627034E-2</v>
      </c>
      <c r="F43" s="7">
        <v>34</v>
      </c>
      <c r="G43" s="17">
        <v>5.5680383079867541E-3</v>
      </c>
      <c r="H43" s="7">
        <v>34</v>
      </c>
      <c r="I43" s="17">
        <v>7.8666498363434111E-3</v>
      </c>
      <c r="J43" s="7">
        <v>34</v>
      </c>
      <c r="K43" s="17">
        <v>2.6616390024296385E-2</v>
      </c>
      <c r="M43" s="7">
        <v>34</v>
      </c>
      <c r="N43" s="17">
        <v>6.7714887450868039E-3</v>
      </c>
      <c r="O43" s="7">
        <v>34</v>
      </c>
      <c r="P43" s="17">
        <v>6.4731328825615576E-4</v>
      </c>
    </row>
    <row r="44" spans="2:16">
      <c r="B44" s="7">
        <v>35</v>
      </c>
      <c r="C44" s="17">
        <v>3.5227312258868507E-2</v>
      </c>
      <c r="D44" s="7">
        <v>35</v>
      </c>
      <c r="E44" s="17">
        <v>1.206306952132921E-2</v>
      </c>
      <c r="F44" s="7">
        <v>35</v>
      </c>
      <c r="G44" s="17">
        <v>4.7207566552118991E-3</v>
      </c>
      <c r="H44" s="7">
        <v>35</v>
      </c>
      <c r="I44" s="17">
        <v>6.5310375532652148E-3</v>
      </c>
      <c r="J44" s="7">
        <v>35</v>
      </c>
      <c r="K44" s="17">
        <v>2.3232284661026982E-2</v>
      </c>
      <c r="M44" s="7">
        <v>35</v>
      </c>
      <c r="N44" s="17">
        <v>5.2614453332421292E-3</v>
      </c>
      <c r="O44" s="7">
        <v>35</v>
      </c>
      <c r="P44" s="17">
        <v>4.6708826614266276E-4</v>
      </c>
    </row>
    <row r="45" spans="2:16">
      <c r="B45" s="7">
        <v>36</v>
      </c>
      <c r="C45" s="17">
        <v>2.9894794172514116E-2</v>
      </c>
      <c r="D45" s="7">
        <v>36</v>
      </c>
      <c r="E45" s="17">
        <v>9.9689645870428487E-3</v>
      </c>
      <c r="F45" s="7">
        <v>36</v>
      </c>
      <c r="G45" s="17">
        <v>4.000893034375513E-3</v>
      </c>
      <c r="H45" s="7">
        <v>36</v>
      </c>
      <c r="I45" s="17">
        <v>5.413508813124232E-3</v>
      </c>
      <c r="J45" s="7">
        <v>36</v>
      </c>
      <c r="K45" s="17">
        <v>2.0257100779526624E-2</v>
      </c>
      <c r="M45" s="7">
        <v>36</v>
      </c>
      <c r="N45" s="17">
        <v>4.0673553937837165E-3</v>
      </c>
      <c r="O45" s="7">
        <v>36</v>
      </c>
      <c r="P45" s="17">
        <v>3.354626279025125E-4</v>
      </c>
    </row>
    <row r="46" spans="2:16">
      <c r="B46" s="7">
        <v>37</v>
      </c>
      <c r="C46" s="17">
        <v>2.5287847738103157E-2</v>
      </c>
      <c r="D46" s="7">
        <v>37</v>
      </c>
      <c r="E46" s="17">
        <v>8.2164464906743419E-3</v>
      </c>
      <c r="F46" s="7">
        <v>37</v>
      </c>
      <c r="G46" s="17">
        <v>3.3895527149752046E-3</v>
      </c>
      <c r="H46" s="7">
        <v>37</v>
      </c>
      <c r="I46" s="17">
        <v>4.4801588025080276E-3</v>
      </c>
      <c r="J46" s="7">
        <v>37</v>
      </c>
      <c r="K46" s="17">
        <v>1.7644711801872659E-2</v>
      </c>
      <c r="M46" s="7">
        <v>37</v>
      </c>
      <c r="N46" s="17">
        <v>3.1284122099208326E-3</v>
      </c>
      <c r="O46" s="7">
        <v>37</v>
      </c>
      <c r="P46" s="17">
        <v>2.3981625272023705E-4</v>
      </c>
    </row>
    <row r="47" spans="2:16">
      <c r="B47" s="7">
        <v>38</v>
      </c>
      <c r="C47" s="17">
        <v>2.1322585774367228E-2</v>
      </c>
      <c r="D47" s="7">
        <v>38</v>
      </c>
      <c r="E47" s="17">
        <v>6.7542250455202213E-3</v>
      </c>
      <c r="F47" s="7">
        <v>38</v>
      </c>
      <c r="G47" s="17">
        <v>2.8705951763972576E-3</v>
      </c>
      <c r="H47" s="7">
        <v>38</v>
      </c>
      <c r="I47" s="17">
        <v>3.7020205175366766E-3</v>
      </c>
      <c r="J47" s="7">
        <v>38</v>
      </c>
      <c r="K47" s="17">
        <v>1.535368538421172E-2</v>
      </c>
      <c r="M47" s="7">
        <v>38</v>
      </c>
      <c r="N47" s="17">
        <v>2.3941898627213736E-3</v>
      </c>
      <c r="O47" s="7">
        <v>38</v>
      </c>
      <c r="P47" s="17">
        <v>1.7065920724370688E-4</v>
      </c>
    </row>
    <row r="48" spans="2:16">
      <c r="B48" s="7">
        <v>39</v>
      </c>
      <c r="C48" s="17">
        <v>1.7922171909224901E-2</v>
      </c>
      <c r="D48" s="7">
        <v>39</v>
      </c>
      <c r="E48" s="17">
        <v>5.537830714382473E-3</v>
      </c>
      <c r="F48" s="7">
        <v>39</v>
      </c>
      <c r="G48" s="17">
        <v>2.4302412843278214E-3</v>
      </c>
      <c r="H48" s="7">
        <v>39</v>
      </c>
      <c r="I48" s="17">
        <v>3.0544109355378061E-3</v>
      </c>
      <c r="J48" s="7">
        <v>39</v>
      </c>
      <c r="K48" s="17">
        <v>1.334688633486728E-2</v>
      </c>
      <c r="M48" s="7">
        <v>39</v>
      </c>
      <c r="N48" s="17">
        <v>1.8231958335313088E-3</v>
      </c>
      <c r="O48" s="7">
        <v>39</v>
      </c>
      <c r="P48" s="17">
        <v>1.2089929104330446E-4</v>
      </c>
    </row>
    <row r="49" spans="2:16">
      <c r="B49" s="7">
        <v>40</v>
      </c>
      <c r="C49" s="17">
        <v>1.5016712492959178E-2</v>
      </c>
      <c r="D49" s="7">
        <v>40</v>
      </c>
      <c r="E49" s="17">
        <v>4.5288822275836573E-3</v>
      </c>
      <c r="F49" s="7">
        <v>40</v>
      </c>
      <c r="G49" s="17">
        <v>2.0567348925310709E-3</v>
      </c>
      <c r="H49" s="7">
        <v>40</v>
      </c>
      <c r="I49" s="17">
        <v>2.5163507583205844E-3</v>
      </c>
      <c r="J49" s="7">
        <v>40</v>
      </c>
      <c r="K49" s="17">
        <v>1.1591099556959647E-2</v>
      </c>
      <c r="M49" s="7">
        <v>40</v>
      </c>
      <c r="N49" s="17">
        <v>1.3815446860125974E-3</v>
      </c>
      <c r="O49" s="7">
        <v>40</v>
      </c>
      <c r="P49" s="17">
        <v>8.5267977379190285E-5</v>
      </c>
    </row>
    <row r="50" spans="2:16">
      <c r="B50" s="7">
        <v>41</v>
      </c>
      <c r="C50" s="17">
        <v>1.2543042479769138E-2</v>
      </c>
      <c r="D50" s="7">
        <v>41</v>
      </c>
      <c r="E50" s="17">
        <v>3.6943971573259343E-3</v>
      </c>
      <c r="F50" s="7">
        <v>41</v>
      </c>
      <c r="G50" s="17">
        <v>1.7400516348886523E-3</v>
      </c>
      <c r="H50" s="7">
        <v>41</v>
      </c>
      <c r="I50" s="17">
        <v>2.0700521605351448E-3</v>
      </c>
      <c r="J50" s="7">
        <v>41</v>
      </c>
      <c r="K50" s="17">
        <v>1.0056674658045271E-2</v>
      </c>
      <c r="M50" s="7">
        <v>41</v>
      </c>
      <c r="N50" s="17">
        <v>1.0417647469962057E-3</v>
      </c>
      <c r="O50" s="7">
        <v>41</v>
      </c>
      <c r="P50" s="17">
        <v>5.9874327686359014E-5</v>
      </c>
    </row>
    <row r="51" spans="2:16">
      <c r="B51" s="7">
        <v>42</v>
      </c>
      <c r="C51" s="17">
        <v>1.0444429696613126E-2</v>
      </c>
      <c r="D51" s="7">
        <v>42</v>
      </c>
      <c r="E51" s="17">
        <v>3.0061512196027946E-3</v>
      </c>
      <c r="F51" s="7">
        <v>42</v>
      </c>
      <c r="G51" s="17">
        <v>1.4716485737384648E-3</v>
      </c>
      <c r="H51" s="7">
        <v>42</v>
      </c>
      <c r="I51" s="17">
        <v>1.7004687600139159E-3</v>
      </c>
      <c r="J51" s="7">
        <v>42</v>
      </c>
      <c r="K51" s="17">
        <v>8.7171931474381934E-3</v>
      </c>
      <c r="M51" s="7">
        <v>42</v>
      </c>
      <c r="N51" s="17">
        <v>7.8174152169934407E-4</v>
      </c>
      <c r="O51" s="7">
        <v>42</v>
      </c>
      <c r="P51" s="17">
        <v>4.1861157169684098E-5</v>
      </c>
    </row>
    <row r="52" spans="2:16">
      <c r="B52" s="7">
        <v>43</v>
      </c>
      <c r="C52" s="17">
        <v>8.6702192008525168E-3</v>
      </c>
      <c r="D52" s="7">
        <v>43</v>
      </c>
      <c r="E52" s="17">
        <v>2.4400894817429714E-3</v>
      </c>
      <c r="F52" s="7">
        <v>43</v>
      </c>
      <c r="G52" s="17">
        <v>1.2442491722101895E-3</v>
      </c>
      <c r="H52" s="7">
        <v>43</v>
      </c>
      <c r="I52" s="17">
        <v>1.3949020194234628E-3</v>
      </c>
      <c r="J52" s="7">
        <v>43</v>
      </c>
      <c r="K52" s="17">
        <v>7.5491585655369274E-3</v>
      </c>
      <c r="M52" s="7">
        <v>43</v>
      </c>
      <c r="N52" s="17">
        <v>5.8379546185655053E-4</v>
      </c>
      <c r="O52" s="7">
        <v>43</v>
      </c>
      <c r="P52" s="17">
        <v>2.9142061349451587E-5</v>
      </c>
    </row>
    <row r="53" spans="2:16">
      <c r="B53" s="7">
        <v>44</v>
      </c>
      <c r="C53" s="17">
        <v>7.1754366599664186E-3</v>
      </c>
      <c r="D53" s="7">
        <v>44</v>
      </c>
      <c r="E53" s="17">
        <v>1.9757905956573093E-3</v>
      </c>
      <c r="F53" s="7">
        <v>44</v>
      </c>
      <c r="G53" s="17">
        <v>1.0516587684955389E-3</v>
      </c>
      <c r="H53" s="7">
        <v>44</v>
      </c>
      <c r="I53" s="17">
        <v>1.1426584335367453E-3</v>
      </c>
      <c r="J53" s="7">
        <v>44</v>
      </c>
      <c r="K53" s="17">
        <v>6.5317094358617774E-3</v>
      </c>
      <c r="M53" s="7">
        <v>44</v>
      </c>
      <c r="N53" s="17">
        <v>4.3388736852779415E-4</v>
      </c>
      <c r="O53" s="7">
        <v>44</v>
      </c>
      <c r="P53" s="17">
        <v>2.020177557930207E-5</v>
      </c>
    </row>
    <row r="54" spans="2:16">
      <c r="B54" s="7">
        <v>45</v>
      </c>
      <c r="C54" s="17">
        <v>5.920366958876112E-3</v>
      </c>
      <c r="D54" s="7">
        <v>45</v>
      </c>
      <c r="E54" s="17">
        <v>1.5959835848184259E-3</v>
      </c>
      <c r="F54" s="7">
        <v>45</v>
      </c>
      <c r="G54" s="17">
        <v>8.8860635699126035E-4</v>
      </c>
      <c r="H54" s="7">
        <v>45</v>
      </c>
      <c r="I54" s="17">
        <v>9.3475210865189733E-4</v>
      </c>
      <c r="J54" s="7">
        <v>45</v>
      </c>
      <c r="K54" s="17">
        <v>5.6463545798697314E-3</v>
      </c>
      <c r="M54" s="7">
        <v>45</v>
      </c>
      <c r="N54" s="17">
        <v>3.2094185841985971E-4</v>
      </c>
      <c r="O54" s="7">
        <v>45</v>
      </c>
      <c r="P54" s="17">
        <v>1.3945692377873972E-5</v>
      </c>
    </row>
    <row r="55" spans="2:16">
      <c r="B55" s="7">
        <v>46</v>
      </c>
      <c r="C55" s="17">
        <v>4.870121625019974E-3</v>
      </c>
      <c r="D55" s="7">
        <v>46</v>
      </c>
      <c r="E55" s="17">
        <v>1.2861155199976253E-3</v>
      </c>
      <c r="F55" s="7">
        <v>46</v>
      </c>
      <c r="G55" s="17">
        <v>7.5060903302987328E-4</v>
      </c>
      <c r="H55" s="7">
        <v>46</v>
      </c>
      <c r="I55" s="17">
        <v>7.6364766421174398E-4</v>
      </c>
      <c r="J55" s="7">
        <v>46</v>
      </c>
      <c r="K55" s="17">
        <v>4.8767300698945573E-3</v>
      </c>
      <c r="M55" s="7">
        <v>46</v>
      </c>
      <c r="N55" s="17">
        <v>2.3627766622352084E-4</v>
      </c>
      <c r="O55" s="7">
        <v>46</v>
      </c>
      <c r="P55" s="17">
        <v>9.5872093045012023E-6</v>
      </c>
    </row>
    <row r="56" spans="2:16">
      <c r="B56" s="7">
        <v>47</v>
      </c>
      <c r="C56" s="17">
        <v>3.994206211991592E-3</v>
      </c>
      <c r="D56" s="7">
        <v>47</v>
      </c>
      <c r="E56" s="17">
        <v>1.0339675618145077E-3</v>
      </c>
      <c r="F56" s="7">
        <v>47</v>
      </c>
      <c r="G56" s="17">
        <v>6.338559421354981E-4</v>
      </c>
      <c r="H56" s="7">
        <v>47</v>
      </c>
      <c r="I56" s="17">
        <v>6.2303875343896347E-4</v>
      </c>
      <c r="J56" s="7">
        <v>47</v>
      </c>
      <c r="K56" s="17">
        <v>4.2083769020527344E-3</v>
      </c>
      <c r="M56" s="7">
        <v>47</v>
      </c>
      <c r="N56" s="17">
        <v>1.7313283058244375E-4</v>
      </c>
      <c r="O56" s="7">
        <v>47</v>
      </c>
      <c r="P56" s="17">
        <v>6.5639548225829662E-6</v>
      </c>
    </row>
    <row r="57" spans="2:16">
      <c r="B57" s="7">
        <v>48</v>
      </c>
      <c r="C57" s="17">
        <v>3.2660965367780517E-3</v>
      </c>
      <c r="D57" s="7">
        <v>48</v>
      </c>
      <c r="E57" s="17">
        <v>8.2931626929440999E-4</v>
      </c>
      <c r="F57" s="7">
        <v>48</v>
      </c>
      <c r="G57" s="17">
        <v>5.3510899861993941E-4</v>
      </c>
      <c r="H57" s="7">
        <v>48</v>
      </c>
      <c r="I57" s="17">
        <v>5.07657888201531E-4</v>
      </c>
      <c r="J57" s="7">
        <v>48</v>
      </c>
      <c r="K57" s="17">
        <v>3.6285383360313787E-3</v>
      </c>
      <c r="M57" s="7">
        <v>48</v>
      </c>
      <c r="N57" s="17">
        <v>1.2627278281124253E-4</v>
      </c>
      <c r="O57" s="7">
        <v>48</v>
      </c>
      <c r="P57" s="17">
        <v>4.4758882124123058E-6</v>
      </c>
    </row>
    <row r="58" spans="2:16">
      <c r="B58" s="7">
        <v>49</v>
      </c>
      <c r="C58" s="17">
        <v>2.6628306466934854E-3</v>
      </c>
      <c r="D58" s="7">
        <v>49</v>
      </c>
      <c r="E58" s="17">
        <v>6.6363672069902617E-4</v>
      </c>
      <c r="F58" s="7">
        <v>49</v>
      </c>
      <c r="G58" s="17">
        <v>4.5161800855193475E-4</v>
      </c>
      <c r="H58" s="7">
        <v>49</v>
      </c>
      <c r="I58" s="17">
        <v>4.131136470901987E-4</v>
      </c>
      <c r="J58" s="7">
        <v>49</v>
      </c>
      <c r="K58" s="17">
        <v>3.1259757615233232E-3</v>
      </c>
      <c r="M58" s="7">
        <v>49</v>
      </c>
      <c r="N58" s="17">
        <v>9.1669824286588455E-5</v>
      </c>
      <c r="O58" s="7">
        <v>49</v>
      </c>
      <c r="P58" s="17">
        <v>3.0398459939820949E-6</v>
      </c>
    </row>
    <row r="59" spans="2:16">
      <c r="B59" s="7">
        <v>50</v>
      </c>
      <c r="C59" s="17">
        <v>2.1646216112394226E-3</v>
      </c>
      <c r="D59" s="7">
        <v>50</v>
      </c>
      <c r="E59" s="17">
        <v>5.2984381975855444E-4</v>
      </c>
      <c r="F59" s="7">
        <v>50</v>
      </c>
      <c r="G59" s="17">
        <v>3.8104815482336912E-4</v>
      </c>
      <c r="H59" s="7">
        <v>50</v>
      </c>
      <c r="I59" s="17">
        <v>3.3575173286891444E-4</v>
      </c>
      <c r="J59" s="7">
        <v>50</v>
      </c>
      <c r="K59" s="17">
        <v>2.6908019024879173E-3</v>
      </c>
      <c r="M59" s="7">
        <v>50</v>
      </c>
      <c r="N59" s="17">
        <v>6.6243274209076136E-5</v>
      </c>
      <c r="O59" s="7">
        <v>50</v>
      </c>
      <c r="P59" s="17">
        <v>2.0563663879888814E-6</v>
      </c>
    </row>
    <row r="60" spans="2:16">
      <c r="B60" s="18"/>
      <c r="C60" s="19"/>
    </row>
    <row r="61" spans="2:16" ht="60">
      <c r="B61" s="7" t="s">
        <v>37</v>
      </c>
      <c r="D61" s="7" t="s">
        <v>37</v>
      </c>
      <c r="F61" s="7" t="s">
        <v>37</v>
      </c>
      <c r="H61" s="7" t="s">
        <v>37</v>
      </c>
      <c r="J61" s="7" t="s">
        <v>37</v>
      </c>
      <c r="M61" s="7" t="s">
        <v>37</v>
      </c>
      <c r="O61" s="7" t="s">
        <v>37</v>
      </c>
    </row>
    <row r="62" spans="2:16">
      <c r="B62" s="7">
        <v>14</v>
      </c>
      <c r="D62" s="7">
        <v>10</v>
      </c>
      <c r="F62" s="7">
        <v>5</v>
      </c>
      <c r="H62" s="7">
        <v>8</v>
      </c>
      <c r="J62" s="7">
        <v>9</v>
      </c>
      <c r="M62" s="7">
        <v>11</v>
      </c>
      <c r="O62" s="7">
        <v>7</v>
      </c>
    </row>
  </sheetData>
  <mergeCells count="9">
    <mergeCell ref="B6:K6"/>
    <mergeCell ref="M6:P6"/>
    <mergeCell ref="B7:C7"/>
    <mergeCell ref="D7:E7"/>
    <mergeCell ref="F7:G7"/>
    <mergeCell ref="H7:I7"/>
    <mergeCell ref="J7:K7"/>
    <mergeCell ref="M7:N7"/>
    <mergeCell ref="O7:P7"/>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6">
    <tabColor theme="9"/>
  </sheetPr>
  <dimension ref="B1:D14"/>
  <sheetViews>
    <sheetView workbookViewId="0">
      <selection activeCell="B1" sqref="B1"/>
    </sheetView>
  </sheetViews>
  <sheetFormatPr defaultColWidth="11.42578125" defaultRowHeight="15"/>
  <cols>
    <col min="1" max="1" width="1.5703125" customWidth="1"/>
    <col min="2" max="2" width="30.7109375" customWidth="1"/>
    <col min="3" max="4" width="11.85546875" customWidth="1"/>
  </cols>
  <sheetData>
    <row r="1" spans="2:4" ht="9" customHeight="1"/>
    <row r="2" spans="2:4" ht="18.75">
      <c r="B2" s="10" t="s">
        <v>43</v>
      </c>
      <c r="C2" s="11"/>
      <c r="D2" s="11"/>
    </row>
    <row r="3" spans="2:4">
      <c r="B3" s="11" t="s">
        <v>1</v>
      </c>
      <c r="C3" s="11"/>
      <c r="D3" s="11"/>
    </row>
    <row r="4" spans="2:4">
      <c r="B4" s="11" t="s">
        <v>44</v>
      </c>
      <c r="C4" s="11"/>
      <c r="D4" s="11"/>
    </row>
    <row r="5" spans="2:4">
      <c r="B5" s="11"/>
      <c r="C5" s="65" t="s">
        <v>45</v>
      </c>
      <c r="D5" s="65"/>
    </row>
    <row r="6" spans="2:4">
      <c r="B6" s="2" t="s">
        <v>36</v>
      </c>
      <c r="C6" s="27">
        <v>2015</v>
      </c>
      <c r="D6" s="27">
        <v>2017</v>
      </c>
    </row>
    <row r="7" spans="2:4">
      <c r="B7" s="20" t="s">
        <v>26</v>
      </c>
      <c r="C7" s="5">
        <f>SUM(Fleet_segment!F7:F12)</f>
        <v>532406.00060870918</v>
      </c>
      <c r="D7" s="5">
        <f>SUM(Fleet_segment!G7:G12)</f>
        <v>626896.00229053746</v>
      </c>
    </row>
    <row r="8" spans="2:4">
      <c r="B8" s="20" t="s">
        <v>27</v>
      </c>
      <c r="C8" s="5">
        <f>SUM(Fleet_segment!F13:F18)</f>
        <v>119229.99996426472</v>
      </c>
      <c r="D8" s="5">
        <f>SUM(Fleet_segment!G13:G18)</f>
        <v>142921.99964523365</v>
      </c>
    </row>
    <row r="9" spans="2:4">
      <c r="B9" s="20" t="s">
        <v>39</v>
      </c>
      <c r="C9" s="5">
        <f>SUM(Fleet_segment!F19:F26)</f>
        <v>57791.999893399588</v>
      </c>
      <c r="D9" s="5">
        <f>SUM(Fleet_segment!G19:G26)</f>
        <v>75201.999959344001</v>
      </c>
    </row>
    <row r="10" spans="2:4">
      <c r="B10" s="20" t="s">
        <v>29</v>
      </c>
      <c r="C10" s="5">
        <f>SUM(Fleet_segment!F27)</f>
        <v>10040.9999982394</v>
      </c>
      <c r="D10" s="5">
        <f>SUM(Fleet_segment!G27)</f>
        <v>13070.0000063847</v>
      </c>
    </row>
    <row r="11" spans="2:4">
      <c r="B11" s="20" t="s">
        <v>28</v>
      </c>
      <c r="C11" s="5">
        <f>SUM(Fleet_segment!F28:F30)</f>
        <v>539767.9995584162</v>
      </c>
      <c r="D11" s="5">
        <f>SUM(Fleet_segment!G28:G30)</f>
        <v>762806.99980149465</v>
      </c>
    </row>
    <row r="13" spans="2:4">
      <c r="B13" s="28" t="s">
        <v>46</v>
      </c>
      <c r="C13" s="25">
        <f>SUM(C7:C11)</f>
        <v>1259237.000023029</v>
      </c>
      <c r="D13" s="25">
        <f>SUM(D7:D11)</f>
        <v>1620897.0017029946</v>
      </c>
    </row>
    <row r="14" spans="2:4">
      <c r="B14" s="28" t="s">
        <v>47</v>
      </c>
      <c r="C14" s="25" t="b">
        <f>C13=Fleet_segment!F33</f>
        <v>1</v>
      </c>
      <c r="D14" s="25" t="b">
        <f>D13=Fleet_segment!G33</f>
        <v>1</v>
      </c>
    </row>
  </sheetData>
  <mergeCells count="1">
    <mergeCell ref="C5:D5"/>
  </mergeCells>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7">
    <tabColor theme="9"/>
  </sheetPr>
  <dimension ref="B1:K33"/>
  <sheetViews>
    <sheetView workbookViewId="0">
      <selection activeCell="B1" sqref="B1"/>
    </sheetView>
  </sheetViews>
  <sheetFormatPr defaultColWidth="11.42578125" defaultRowHeight="15"/>
  <cols>
    <col min="1" max="1" width="1.140625" style="11" customWidth="1"/>
    <col min="2" max="2" width="17.5703125" style="11" customWidth="1"/>
    <col min="3" max="3" width="17.140625" style="11" bestFit="1" customWidth="1"/>
    <col min="4" max="4" width="13.42578125" style="11" bestFit="1" customWidth="1"/>
    <col min="5" max="5" width="11.140625" style="11" bestFit="1" customWidth="1"/>
    <col min="6" max="7" width="11" style="11" customWidth="1"/>
    <col min="8" max="16384" width="11.42578125" style="11"/>
  </cols>
  <sheetData>
    <row r="1" spans="2:11" ht="6" customHeight="1"/>
    <row r="2" spans="2:11" ht="18.75">
      <c r="B2" s="10" t="s">
        <v>43</v>
      </c>
    </row>
    <row r="3" spans="2:11">
      <c r="B3" s="11" t="s">
        <v>1</v>
      </c>
    </row>
    <row r="4" spans="2:11">
      <c r="B4" s="11" t="s">
        <v>44</v>
      </c>
    </row>
    <row r="5" spans="2:11">
      <c r="F5" s="65" t="s">
        <v>45</v>
      </c>
      <c r="G5" s="65"/>
    </row>
    <row r="6" spans="2:11">
      <c r="B6" s="2" t="s">
        <v>36</v>
      </c>
      <c r="C6" s="2" t="s">
        <v>48</v>
      </c>
      <c r="D6" s="2" t="s">
        <v>49</v>
      </c>
      <c r="E6" s="2" t="s">
        <v>50</v>
      </c>
      <c r="F6" s="27">
        <v>2015</v>
      </c>
      <c r="G6" s="27">
        <v>2017</v>
      </c>
      <c r="H6" s="29"/>
      <c r="I6" s="29"/>
      <c r="J6" s="29"/>
      <c r="K6" s="29"/>
    </row>
    <row r="7" spans="2:11">
      <c r="B7" s="66" t="s">
        <v>38</v>
      </c>
      <c r="C7" s="21" t="s">
        <v>51</v>
      </c>
      <c r="D7" s="22" t="s">
        <v>52</v>
      </c>
      <c r="E7" s="24" t="s">
        <v>53</v>
      </c>
      <c r="F7" s="23">
        <v>395252.056925721</v>
      </c>
      <c r="G7" s="23">
        <v>465065.24377084401</v>
      </c>
      <c r="H7" s="29"/>
      <c r="I7" s="29"/>
      <c r="J7" s="29"/>
      <c r="K7" s="29"/>
    </row>
    <row r="8" spans="2:11">
      <c r="B8" s="66"/>
      <c r="C8" s="21" t="s">
        <v>6</v>
      </c>
      <c r="D8" s="22" t="s">
        <v>54</v>
      </c>
      <c r="E8" s="24" t="s">
        <v>53</v>
      </c>
      <c r="F8" s="23">
        <v>95260.186315699699</v>
      </c>
      <c r="G8" s="23">
        <v>112874.769215382</v>
      </c>
      <c r="H8" s="29"/>
      <c r="I8" s="29"/>
      <c r="J8" s="29"/>
      <c r="K8" s="29"/>
    </row>
    <row r="9" spans="2:11">
      <c r="B9" s="66"/>
      <c r="C9" s="21" t="s">
        <v>7</v>
      </c>
      <c r="D9" s="22" t="s">
        <v>55</v>
      </c>
      <c r="E9" s="24" t="s">
        <v>53</v>
      </c>
      <c r="F9" s="23">
        <v>8067.8789194819101</v>
      </c>
      <c r="G9" s="23">
        <v>9631.4756711794598</v>
      </c>
      <c r="H9" s="29"/>
      <c r="I9" s="29"/>
      <c r="J9" s="29"/>
      <c r="K9" s="29"/>
    </row>
    <row r="10" spans="2:11">
      <c r="B10" s="66"/>
      <c r="C10" s="21" t="s">
        <v>8</v>
      </c>
      <c r="D10" s="22" t="s">
        <v>52</v>
      </c>
      <c r="E10" s="24" t="s">
        <v>56</v>
      </c>
      <c r="F10" s="23">
        <v>14285.327159856501</v>
      </c>
      <c r="G10" s="23">
        <v>16430.480698227399</v>
      </c>
      <c r="H10" s="29"/>
      <c r="I10" s="29"/>
      <c r="J10" s="29"/>
      <c r="K10" s="29"/>
    </row>
    <row r="11" spans="2:11">
      <c r="B11" s="66"/>
      <c r="C11" s="21" t="s">
        <v>9</v>
      </c>
      <c r="D11" s="22" t="s">
        <v>54</v>
      </c>
      <c r="E11" s="24" t="s">
        <v>56</v>
      </c>
      <c r="F11" s="23">
        <v>11842.7583648328</v>
      </c>
      <c r="G11" s="23">
        <v>13875.171487609799</v>
      </c>
      <c r="H11" s="29"/>
      <c r="I11" s="29"/>
      <c r="J11" s="29"/>
      <c r="K11" s="29"/>
    </row>
    <row r="12" spans="2:11">
      <c r="B12" s="66"/>
      <c r="C12" s="21" t="s">
        <v>10</v>
      </c>
      <c r="D12" s="22" t="s">
        <v>55</v>
      </c>
      <c r="E12" s="24" t="s">
        <v>56</v>
      </c>
      <c r="F12" s="23">
        <v>7697.7929231172902</v>
      </c>
      <c r="G12" s="23">
        <v>9018.8614472947102</v>
      </c>
      <c r="H12" s="29"/>
      <c r="I12" s="29"/>
      <c r="J12" s="29"/>
      <c r="K12" s="29"/>
    </row>
    <row r="13" spans="2:11">
      <c r="B13" s="66" t="s">
        <v>27</v>
      </c>
      <c r="C13" s="21" t="s">
        <v>57</v>
      </c>
      <c r="D13" s="22" t="s">
        <v>58</v>
      </c>
      <c r="E13" s="24" t="s">
        <v>53</v>
      </c>
      <c r="F13" s="23">
        <v>8709.4241781714409</v>
      </c>
      <c r="G13" s="23">
        <v>10121.218924512999</v>
      </c>
      <c r="H13" s="29"/>
      <c r="I13" s="29"/>
      <c r="J13" s="29"/>
      <c r="K13" s="29"/>
    </row>
    <row r="14" spans="2:11">
      <c r="B14" s="66"/>
      <c r="C14" s="21" t="s">
        <v>59</v>
      </c>
      <c r="D14" s="22" t="s">
        <v>60</v>
      </c>
      <c r="E14" s="24" t="s">
        <v>53</v>
      </c>
      <c r="F14" s="23">
        <v>7537.0017801751301</v>
      </c>
      <c r="G14" s="23">
        <v>8802.9401680253595</v>
      </c>
      <c r="H14" s="29"/>
      <c r="I14" s="29"/>
      <c r="J14" s="29"/>
      <c r="K14" s="29"/>
    </row>
    <row r="15" spans="2:11">
      <c r="B15" s="66"/>
      <c r="C15" s="21" t="s">
        <v>61</v>
      </c>
      <c r="D15" s="22" t="s">
        <v>62</v>
      </c>
      <c r="E15" s="24" t="s">
        <v>53</v>
      </c>
      <c r="F15" s="23">
        <v>3211.7231946041102</v>
      </c>
      <c r="G15" s="23">
        <v>3744.08402943494</v>
      </c>
      <c r="H15" s="29"/>
      <c r="I15" s="29"/>
      <c r="J15" s="29"/>
      <c r="K15" s="29"/>
    </row>
    <row r="16" spans="2:11">
      <c r="B16" s="66"/>
      <c r="C16" s="21" t="s">
        <v>63</v>
      </c>
      <c r="D16" s="22" t="s">
        <v>58</v>
      </c>
      <c r="E16" s="24" t="s">
        <v>56</v>
      </c>
      <c r="F16" s="23">
        <v>3349.7785420232499</v>
      </c>
      <c r="G16" s="23">
        <v>3998.9131815105402</v>
      </c>
      <c r="H16" s="29"/>
      <c r="I16" s="29"/>
      <c r="J16" s="29"/>
      <c r="K16" s="29"/>
    </row>
    <row r="17" spans="2:11">
      <c r="B17" s="66"/>
      <c r="C17" s="21" t="s">
        <v>64</v>
      </c>
      <c r="D17" s="22" t="s">
        <v>60</v>
      </c>
      <c r="E17" s="24" t="s">
        <v>56</v>
      </c>
      <c r="F17" s="23">
        <v>46394.431807287998</v>
      </c>
      <c r="G17" s="23">
        <v>56282.662054422799</v>
      </c>
      <c r="H17" s="29"/>
      <c r="I17" s="29"/>
      <c r="J17" s="29"/>
      <c r="K17" s="29"/>
    </row>
    <row r="18" spans="2:11">
      <c r="B18" s="66"/>
      <c r="C18" s="21" t="s">
        <v>65</v>
      </c>
      <c r="D18" s="22" t="s">
        <v>62</v>
      </c>
      <c r="E18" s="24" t="s">
        <v>56</v>
      </c>
      <c r="F18" s="23">
        <v>50027.640462002797</v>
      </c>
      <c r="G18" s="23">
        <v>59972.181287327003</v>
      </c>
      <c r="H18" s="29"/>
      <c r="I18" s="29"/>
      <c r="J18" s="29"/>
      <c r="K18" s="29"/>
    </row>
    <row r="19" spans="2:11">
      <c r="B19" s="66" t="s">
        <v>39</v>
      </c>
      <c r="C19" s="21" t="s">
        <v>66</v>
      </c>
      <c r="D19" s="22" t="s">
        <v>67</v>
      </c>
      <c r="E19" s="24" t="s">
        <v>56</v>
      </c>
      <c r="F19" s="23">
        <v>12448.3967494482</v>
      </c>
      <c r="G19" s="23">
        <v>16219.386928755001</v>
      </c>
      <c r="H19" s="29"/>
      <c r="I19" s="29"/>
      <c r="J19" s="29"/>
      <c r="K19" s="29"/>
    </row>
    <row r="20" spans="2:11">
      <c r="B20" s="66"/>
      <c r="C20" s="21" t="s">
        <v>68</v>
      </c>
      <c r="D20" s="22" t="s">
        <v>69</v>
      </c>
      <c r="E20" s="24" t="s">
        <v>56</v>
      </c>
      <c r="F20" s="23">
        <v>28895.9999022505</v>
      </c>
      <c r="G20" s="23">
        <v>37649.459056530599</v>
      </c>
      <c r="H20" s="29"/>
      <c r="I20" s="29"/>
      <c r="J20" s="29"/>
      <c r="K20" s="29"/>
    </row>
    <row r="21" spans="2:11">
      <c r="B21" s="66"/>
      <c r="C21" s="21" t="s">
        <v>70</v>
      </c>
      <c r="D21" s="22" t="s">
        <v>71</v>
      </c>
      <c r="E21" s="24" t="s">
        <v>56</v>
      </c>
      <c r="F21" s="23">
        <v>502.79040116401302</v>
      </c>
      <c r="G21" s="23">
        <v>652.13787773002502</v>
      </c>
      <c r="H21" s="29"/>
      <c r="I21" s="29"/>
      <c r="J21" s="29"/>
      <c r="K21" s="29"/>
    </row>
    <row r="22" spans="2:11">
      <c r="B22" s="66"/>
      <c r="C22" s="21" t="s">
        <v>72</v>
      </c>
      <c r="D22" s="22" t="s">
        <v>73</v>
      </c>
      <c r="E22" s="24" t="s">
        <v>56</v>
      </c>
      <c r="F22" s="23">
        <v>213.830400038975</v>
      </c>
      <c r="G22" s="23">
        <v>277.34599372902801</v>
      </c>
      <c r="H22" s="29"/>
      <c r="I22" s="29"/>
      <c r="J22" s="29"/>
      <c r="K22" s="29"/>
    </row>
    <row r="23" spans="2:11">
      <c r="B23" s="66"/>
      <c r="C23" s="21" t="s">
        <v>74</v>
      </c>
      <c r="D23" s="22" t="s">
        <v>75</v>
      </c>
      <c r="E23" s="24" t="s">
        <v>56</v>
      </c>
      <c r="F23" s="23">
        <v>75.129600116085797</v>
      </c>
      <c r="G23" s="23">
        <v>97.445889514146799</v>
      </c>
      <c r="H23" s="29"/>
      <c r="I23" s="29"/>
      <c r="J23" s="29"/>
      <c r="K23" s="29"/>
    </row>
    <row r="24" spans="2:11" ht="30">
      <c r="B24" s="66"/>
      <c r="C24" s="21" t="s">
        <v>76</v>
      </c>
      <c r="D24" s="22" t="s">
        <v>76</v>
      </c>
      <c r="E24" s="24" t="s">
        <v>56</v>
      </c>
      <c r="F24" s="23">
        <v>5.7792000149065297</v>
      </c>
      <c r="G24" s="23">
        <v>7.4958376571004699</v>
      </c>
      <c r="H24" s="29"/>
      <c r="I24" s="47"/>
      <c r="J24" s="29"/>
      <c r="K24" s="29"/>
    </row>
    <row r="25" spans="2:11" ht="30">
      <c r="B25" s="66"/>
      <c r="C25" s="21" t="s">
        <v>77</v>
      </c>
      <c r="D25" s="22" t="s">
        <v>77</v>
      </c>
      <c r="E25" s="24" t="s">
        <v>56</v>
      </c>
      <c r="F25" s="23">
        <v>5.7792000149065297</v>
      </c>
      <c r="G25" s="23">
        <v>7.4958376571004699</v>
      </c>
      <c r="H25" s="29"/>
      <c r="I25" s="47"/>
      <c r="J25" s="29"/>
      <c r="K25" s="29"/>
    </row>
    <row r="26" spans="2:11" ht="30">
      <c r="B26" s="66"/>
      <c r="C26" s="21" t="s">
        <v>78</v>
      </c>
      <c r="D26" s="22" t="s">
        <v>78</v>
      </c>
      <c r="E26" s="24" t="s">
        <v>56</v>
      </c>
      <c r="F26" s="23">
        <v>15644.294440352</v>
      </c>
      <c r="G26" s="23">
        <v>20291.232537771</v>
      </c>
      <c r="H26" s="29"/>
      <c r="I26" s="29"/>
      <c r="J26" s="29"/>
      <c r="K26" s="29"/>
    </row>
    <row r="27" spans="2:11">
      <c r="B27" s="20" t="s">
        <v>29</v>
      </c>
      <c r="C27" s="21" t="s">
        <v>79</v>
      </c>
      <c r="D27" s="22" t="s">
        <v>80</v>
      </c>
      <c r="E27" s="24" t="s">
        <v>56</v>
      </c>
      <c r="F27" s="23">
        <v>10040.9999982394</v>
      </c>
      <c r="G27" s="23">
        <v>13070.0000063847</v>
      </c>
      <c r="H27" s="29"/>
      <c r="I27" s="29"/>
      <c r="J27" s="29"/>
      <c r="K27" s="29"/>
    </row>
    <row r="28" spans="2:11">
      <c r="B28" s="66" t="s">
        <v>28</v>
      </c>
      <c r="C28" s="21" t="s">
        <v>18</v>
      </c>
      <c r="D28" s="22" t="s">
        <v>81</v>
      </c>
      <c r="E28" s="24" t="s">
        <v>53</v>
      </c>
      <c r="F28" s="23">
        <v>343655.07974701602</v>
      </c>
      <c r="G28" s="23">
        <v>485492.95995684998</v>
      </c>
      <c r="H28" s="29"/>
      <c r="I28" s="29"/>
      <c r="J28" s="29"/>
      <c r="K28" s="29"/>
    </row>
    <row r="29" spans="2:11">
      <c r="B29" s="66"/>
      <c r="C29" s="21" t="s">
        <v>19</v>
      </c>
      <c r="D29" s="22" t="s">
        <v>82</v>
      </c>
      <c r="E29" s="24" t="s">
        <v>53</v>
      </c>
      <c r="F29" s="23">
        <v>187625.388333957</v>
      </c>
      <c r="G29" s="23">
        <v>265064.62611349602</v>
      </c>
      <c r="H29" s="29"/>
      <c r="I29" s="29"/>
      <c r="J29" s="29"/>
      <c r="K29" s="29"/>
    </row>
    <row r="30" spans="2:11">
      <c r="B30" s="66"/>
      <c r="C30" s="21" t="s">
        <v>20</v>
      </c>
      <c r="D30" s="22" t="s">
        <v>83</v>
      </c>
      <c r="E30" s="24" t="s">
        <v>53</v>
      </c>
      <c r="F30" s="23">
        <v>8487.5314774431608</v>
      </c>
      <c r="G30" s="23">
        <v>12249.413731148699</v>
      </c>
      <c r="H30" s="29"/>
      <c r="I30" s="29"/>
      <c r="J30" s="29"/>
      <c r="K30" s="29"/>
    </row>
    <row r="33" spans="5:7">
      <c r="E33" s="28" t="s">
        <v>46</v>
      </c>
      <c r="F33" s="26">
        <f>SUM(F7:F30)</f>
        <v>1259237.000023029</v>
      </c>
      <c r="G33" s="26">
        <f>SUM(G7:G30)</f>
        <v>1620897.0017029946</v>
      </c>
    </row>
  </sheetData>
  <mergeCells count="5">
    <mergeCell ref="B7:B12"/>
    <mergeCell ref="B13:B18"/>
    <mergeCell ref="B19:B26"/>
    <mergeCell ref="B28:B30"/>
    <mergeCell ref="F5:G5"/>
  </mergeCells>
  <pageMargins left="0.7" right="0.7" top="0.78740157499999996" bottom="0.78740157499999996"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tabColor theme="7" tint="0.39997558519241921"/>
  </sheetPr>
  <dimension ref="B1:M112"/>
  <sheetViews>
    <sheetView workbookViewId="0">
      <selection activeCell="B1" sqref="B1"/>
    </sheetView>
  </sheetViews>
  <sheetFormatPr defaultColWidth="11.42578125" defaultRowHeight="15"/>
  <cols>
    <col min="1" max="1" width="1.140625" customWidth="1"/>
    <col min="2" max="2" width="35.7109375" customWidth="1"/>
  </cols>
  <sheetData>
    <row r="1" spans="2:13" ht="5.25" customHeight="1"/>
    <row r="2" spans="2:13" ht="18.75">
      <c r="B2" s="10" t="s">
        <v>84</v>
      </c>
      <c r="C2" s="11"/>
      <c r="D2" s="11"/>
    </row>
    <row r="3" spans="2:13">
      <c r="B3" s="11" t="s">
        <v>1</v>
      </c>
      <c r="C3" s="11"/>
      <c r="D3" s="11"/>
    </row>
    <row r="4" spans="2:13">
      <c r="B4" s="11" t="s">
        <v>44</v>
      </c>
      <c r="D4" s="11"/>
    </row>
    <row r="5" spans="2:13">
      <c r="B5" s="11"/>
      <c r="D5" s="11"/>
    </row>
    <row r="6" spans="2:13">
      <c r="B6" s="34" t="s">
        <v>85</v>
      </c>
      <c r="C6" s="67" t="s">
        <v>86</v>
      </c>
      <c r="D6" s="68"/>
      <c r="E6" s="68"/>
      <c r="F6" s="68"/>
      <c r="G6" s="68"/>
      <c r="H6" s="68"/>
      <c r="I6" s="68"/>
      <c r="J6" s="68"/>
      <c r="K6" s="69"/>
    </row>
    <row r="7" spans="2:13">
      <c r="B7" s="32" t="s">
        <v>87</v>
      </c>
      <c r="C7" s="33">
        <v>2015</v>
      </c>
      <c r="D7" s="33">
        <v>2017</v>
      </c>
      <c r="E7" s="33">
        <v>2020</v>
      </c>
      <c r="F7" s="33">
        <v>2025</v>
      </c>
      <c r="G7" s="33">
        <v>2030</v>
      </c>
      <c r="H7" s="33">
        <v>2035</v>
      </c>
      <c r="I7" s="33">
        <v>2040</v>
      </c>
      <c r="J7" s="33">
        <v>2045</v>
      </c>
      <c r="K7" s="33">
        <v>2050</v>
      </c>
    </row>
    <row r="8" spans="2:13">
      <c r="B8" s="34" t="s">
        <v>26</v>
      </c>
      <c r="C8" s="35">
        <v>189.64078099602372</v>
      </c>
      <c r="D8" s="35">
        <v>181.05373448251262</v>
      </c>
      <c r="E8" s="35">
        <v>170.04717047245904</v>
      </c>
      <c r="F8" s="35">
        <v>151.10139888822883</v>
      </c>
      <c r="G8" s="35">
        <v>137.92597940582812</v>
      </c>
      <c r="H8" s="35">
        <v>128.35565757601518</v>
      </c>
      <c r="I8" s="35">
        <v>120.49043824350785</v>
      </c>
      <c r="J8" s="35">
        <v>113.5332904660477</v>
      </c>
      <c r="K8" s="35">
        <v>107.13687048830629</v>
      </c>
    </row>
    <row r="9" spans="2:13">
      <c r="B9" s="36" t="s">
        <v>51</v>
      </c>
      <c r="C9" s="37">
        <v>181.44565287704398</v>
      </c>
      <c r="D9" s="37">
        <v>172.979378036068</v>
      </c>
      <c r="E9" s="37">
        <v>162.01503517441625</v>
      </c>
      <c r="F9" s="37">
        <v>143.66546207496316</v>
      </c>
      <c r="G9" s="37">
        <v>131.09277329593564</v>
      </c>
      <c r="H9" s="37">
        <v>122.02428661290755</v>
      </c>
      <c r="I9" s="37">
        <v>114.5860393217764</v>
      </c>
      <c r="J9" s="37">
        <v>107.99835724296621</v>
      </c>
      <c r="K9" s="37">
        <v>101.93417720854345</v>
      </c>
    </row>
    <row r="10" spans="2:13">
      <c r="B10" s="36" t="s">
        <v>6</v>
      </c>
      <c r="C10" s="37">
        <v>216.02571720621657</v>
      </c>
      <c r="D10" s="37">
        <v>207.45673215284558</v>
      </c>
      <c r="E10" s="37">
        <v>197.2763071065381</v>
      </c>
      <c r="F10" s="37">
        <v>177.11054448855242</v>
      </c>
      <c r="G10" s="37">
        <v>162.24734403322796</v>
      </c>
      <c r="H10" s="37">
        <v>151.09197002244119</v>
      </c>
      <c r="I10" s="37">
        <v>141.78677925841941</v>
      </c>
      <c r="J10" s="37">
        <v>133.55330309511788</v>
      </c>
      <c r="K10" s="37">
        <v>125.99393461356311</v>
      </c>
    </row>
    <row r="11" spans="2:13">
      <c r="B11" s="36" t="s">
        <v>7</v>
      </c>
      <c r="C11" s="37">
        <v>278.2461196852027</v>
      </c>
      <c r="D11" s="37">
        <v>268.58848267065423</v>
      </c>
      <c r="E11" s="37">
        <v>259.14442831037468</v>
      </c>
      <c r="F11" s="37">
        <v>236.56509901036975</v>
      </c>
      <c r="G11" s="37">
        <v>218.1427857680454</v>
      </c>
      <c r="H11" s="37">
        <v>203.55723520318818</v>
      </c>
      <c r="I11" s="37">
        <v>191.07756300577364</v>
      </c>
      <c r="J11" s="37">
        <v>179.90831725658339</v>
      </c>
      <c r="K11" s="37">
        <v>169.64052865460462</v>
      </c>
    </row>
    <row r="12" spans="2:13">
      <c r="B12" s="36" t="s">
        <v>8</v>
      </c>
      <c r="C12" s="37">
        <v>144.99578577814233</v>
      </c>
      <c r="D12" s="37">
        <v>134.07685032273312</v>
      </c>
      <c r="E12" s="37">
        <v>118.36208827038821</v>
      </c>
      <c r="F12" s="37">
        <v>100.0846166181919</v>
      </c>
      <c r="G12" s="37">
        <v>90.118191143958697</v>
      </c>
      <c r="H12" s="37">
        <v>83.744976408467281</v>
      </c>
      <c r="I12" s="37">
        <v>78.71020250681164</v>
      </c>
      <c r="J12" s="37">
        <v>74.221146391398946</v>
      </c>
      <c r="K12" s="37">
        <v>70.054066272861789</v>
      </c>
    </row>
    <row r="13" spans="2:13">
      <c r="B13" s="36" t="s">
        <v>9</v>
      </c>
      <c r="C13" s="37">
        <v>186.77998452232876</v>
      </c>
      <c r="D13" s="37">
        <v>177.81182996405397</v>
      </c>
      <c r="E13" s="37">
        <v>164.76346878141365</v>
      </c>
      <c r="F13" s="37">
        <v>145.04388091348901</v>
      </c>
      <c r="G13" s="37">
        <v>132.10802609775095</v>
      </c>
      <c r="H13" s="37">
        <v>122.9330837138256</v>
      </c>
      <c r="I13" s="37">
        <v>115.40206828892492</v>
      </c>
      <c r="J13" s="37">
        <v>108.70141477040512</v>
      </c>
      <c r="K13" s="37">
        <v>102.51645439147971</v>
      </c>
    </row>
    <row r="14" spans="2:13">
      <c r="B14" s="36" t="s">
        <v>10</v>
      </c>
      <c r="C14" s="37">
        <v>245.50973918282901</v>
      </c>
      <c r="D14" s="37">
        <v>233.71135611386379</v>
      </c>
      <c r="E14" s="37">
        <v>216.5340906656341</v>
      </c>
      <c r="F14" s="37">
        <v>190.55821050717219</v>
      </c>
      <c r="G14" s="37">
        <v>173.51328597915281</v>
      </c>
      <c r="H14" s="37">
        <v>161.42160032398755</v>
      </c>
      <c r="I14" s="37">
        <v>151.49556129987101</v>
      </c>
      <c r="J14" s="37">
        <v>142.66372744037463</v>
      </c>
      <c r="K14" s="37">
        <v>134.51154555173187</v>
      </c>
      <c r="M14" s="31"/>
    </row>
    <row r="15" spans="2:13" ht="6" customHeight="1">
      <c r="B15" s="36"/>
      <c r="C15" s="38"/>
      <c r="D15" s="4"/>
      <c r="E15" s="4"/>
      <c r="F15" s="4"/>
      <c r="G15" s="4"/>
      <c r="H15" s="4"/>
      <c r="I15" s="4"/>
      <c r="J15" s="4"/>
      <c r="K15" s="4"/>
    </row>
    <row r="16" spans="2:13">
      <c r="B16" s="34" t="s">
        <v>27</v>
      </c>
      <c r="C16" s="35">
        <v>220.19512097661323</v>
      </c>
      <c r="D16" s="35">
        <v>216.82738781211725</v>
      </c>
      <c r="E16" s="35">
        <v>213.0865736649277</v>
      </c>
      <c r="F16" s="35">
        <v>205.46102033410816</v>
      </c>
      <c r="G16" s="35">
        <v>195.28923910642521</v>
      </c>
      <c r="H16" s="35">
        <v>184.43659446260563</v>
      </c>
      <c r="I16" s="35">
        <v>173.92661444840277</v>
      </c>
      <c r="J16" s="35">
        <v>163.9698362463553</v>
      </c>
      <c r="K16" s="35">
        <v>154.59672227065846</v>
      </c>
    </row>
    <row r="17" spans="2:11">
      <c r="B17" s="36" t="s">
        <v>88</v>
      </c>
      <c r="C17" s="37">
        <v>167.91961736823987</v>
      </c>
      <c r="D17" s="37">
        <v>166.02945970016683</v>
      </c>
      <c r="E17" s="37">
        <v>162.32564821743168</v>
      </c>
      <c r="F17" s="37">
        <v>155.46342479025336</v>
      </c>
      <c r="G17" s="37">
        <v>147.70348959567033</v>
      </c>
      <c r="H17" s="37">
        <v>139.7266449813512</v>
      </c>
      <c r="I17" s="37">
        <v>131.9656724710652</v>
      </c>
      <c r="J17" s="37">
        <v>124.56240435737504</v>
      </c>
      <c r="K17" s="37">
        <v>117.59661619291782</v>
      </c>
    </row>
    <row r="18" spans="2:11">
      <c r="B18" s="36" t="s">
        <v>59</v>
      </c>
      <c r="C18" s="37">
        <v>209.52306369901683</v>
      </c>
      <c r="D18" s="37">
        <v>202.72459424372525</v>
      </c>
      <c r="E18" s="37">
        <v>192.80982810163474</v>
      </c>
      <c r="F18" s="37">
        <v>180.66747448651449</v>
      </c>
      <c r="G18" s="37">
        <v>170.281055485613</v>
      </c>
      <c r="H18" s="37">
        <v>160.63844762886995</v>
      </c>
      <c r="I18" s="37">
        <v>151.58008297773407</v>
      </c>
      <c r="J18" s="37">
        <v>143.02625432404221</v>
      </c>
      <c r="K18" s="37">
        <v>134.93919654123016</v>
      </c>
    </row>
    <row r="19" spans="2:11">
      <c r="B19" s="36" t="s">
        <v>61</v>
      </c>
      <c r="C19" s="37">
        <v>282.94947950243233</v>
      </c>
      <c r="D19" s="37">
        <v>281.12101976645562</v>
      </c>
      <c r="E19" s="37">
        <v>275.46872818312909</v>
      </c>
      <c r="F19" s="37">
        <v>263.73681508342571</v>
      </c>
      <c r="G19" s="37">
        <v>250.21019829793556</v>
      </c>
      <c r="H19" s="37">
        <v>236.39592360307526</v>
      </c>
      <c r="I19" s="37">
        <v>223.08995071010204</v>
      </c>
      <c r="J19" s="37">
        <v>210.44730887133224</v>
      </c>
      <c r="K19" s="37">
        <v>198.47839496286119</v>
      </c>
    </row>
    <row r="20" spans="2:11">
      <c r="B20" s="36" t="s">
        <v>89</v>
      </c>
      <c r="C20" s="37">
        <v>150.68901847463155</v>
      </c>
      <c r="D20" s="37">
        <v>149.76821850562879</v>
      </c>
      <c r="E20" s="37">
        <v>148.06051461914313</v>
      </c>
      <c r="F20" s="37">
        <v>143.30217501200983</v>
      </c>
      <c r="G20" s="37">
        <v>136.42241141033011</v>
      </c>
      <c r="H20" s="37">
        <v>128.99666491666159</v>
      </c>
      <c r="I20" s="37">
        <v>121.72495120659532</v>
      </c>
      <c r="J20" s="37">
        <v>114.80489516252884</v>
      </c>
      <c r="K20" s="37">
        <v>108.26992943079691</v>
      </c>
    </row>
    <row r="21" spans="2:11">
      <c r="B21" s="36" t="s">
        <v>64</v>
      </c>
      <c r="C21" s="37">
        <v>198.20187132333842</v>
      </c>
      <c r="D21" s="37">
        <v>195.58692421880383</v>
      </c>
      <c r="E21" s="37">
        <v>192.81889775131202</v>
      </c>
      <c r="F21" s="37">
        <v>186.17689393162783</v>
      </c>
      <c r="G21" s="37">
        <v>177.00535139278631</v>
      </c>
      <c r="H21" s="37">
        <v>167.14956219796545</v>
      </c>
      <c r="I21" s="37">
        <v>157.59451245077665</v>
      </c>
      <c r="J21" s="37">
        <v>148.55452393523495</v>
      </c>
      <c r="K21" s="37">
        <v>140.04854687747482</v>
      </c>
    </row>
    <row r="22" spans="2:11">
      <c r="B22" s="36" t="s">
        <v>65</v>
      </c>
      <c r="C22" s="37">
        <v>254.93109782043396</v>
      </c>
      <c r="D22" s="37">
        <v>250.58028220797431</v>
      </c>
      <c r="E22" s="37">
        <v>246.05896140606598</v>
      </c>
      <c r="F22" s="37">
        <v>237.5986554982413</v>
      </c>
      <c r="G22" s="37">
        <v>226.03483869427501</v>
      </c>
      <c r="H22" s="37">
        <v>213.53693997323285</v>
      </c>
      <c r="I22" s="37">
        <v>201.38185644766511</v>
      </c>
      <c r="J22" s="37">
        <v>189.84566466656082</v>
      </c>
      <c r="K22" s="37">
        <v>178.96524411890309</v>
      </c>
    </row>
    <row r="23" spans="2:11" ht="6" customHeight="1">
      <c r="B23" s="36"/>
      <c r="C23" s="4"/>
      <c r="D23" s="4"/>
      <c r="E23" s="4"/>
      <c r="F23" s="4"/>
      <c r="G23" s="4"/>
      <c r="H23" s="4"/>
      <c r="I23" s="4"/>
      <c r="J23" s="4"/>
      <c r="K23" s="4"/>
    </row>
    <row r="24" spans="2:11">
      <c r="B24" s="34" t="s">
        <v>29</v>
      </c>
      <c r="C24" s="35">
        <v>860.11375452605444</v>
      </c>
      <c r="D24" s="35">
        <v>862.60960777139974</v>
      </c>
      <c r="E24" s="35">
        <v>864.79031207867206</v>
      </c>
      <c r="F24" s="35">
        <v>866.17261248879811</v>
      </c>
      <c r="G24" s="35">
        <v>866.58486084536571</v>
      </c>
      <c r="H24" s="35">
        <v>866.69792141614141</v>
      </c>
      <c r="I24" s="35">
        <v>866.73096123616972</v>
      </c>
      <c r="J24" s="35">
        <v>866.74162603911623</v>
      </c>
      <c r="K24" s="35">
        <v>866.74482498076486</v>
      </c>
    </row>
    <row r="25" spans="2:11">
      <c r="B25" s="36" t="s">
        <v>79</v>
      </c>
      <c r="C25" s="37">
        <v>860.11375452605432</v>
      </c>
      <c r="D25" s="37">
        <v>862.60960777139974</v>
      </c>
      <c r="E25" s="37">
        <v>864.79031207867195</v>
      </c>
      <c r="F25" s="37">
        <v>866.17261248879811</v>
      </c>
      <c r="G25" s="37">
        <v>866.58486084536582</v>
      </c>
      <c r="H25" s="37">
        <v>866.69792141614153</v>
      </c>
      <c r="I25" s="37">
        <v>866.73096123616972</v>
      </c>
      <c r="J25" s="37">
        <v>866.74162603911623</v>
      </c>
      <c r="K25" s="37">
        <v>866.74482498076486</v>
      </c>
    </row>
    <row r="26" spans="2:11" ht="6" customHeight="1">
      <c r="B26" s="36"/>
      <c r="C26" s="4"/>
      <c r="D26" s="4"/>
      <c r="E26" s="4"/>
      <c r="F26" s="4"/>
      <c r="G26" s="4"/>
      <c r="H26" s="4"/>
      <c r="I26" s="4"/>
      <c r="J26" s="4"/>
      <c r="K26" s="4"/>
    </row>
    <row r="27" spans="2:11">
      <c r="B27" s="34" t="s">
        <v>90</v>
      </c>
      <c r="C27" s="35">
        <v>772.31860202008306</v>
      </c>
      <c r="D27" s="35">
        <v>761.0093057122217</v>
      </c>
      <c r="E27" s="35">
        <v>742.47389522056392</v>
      </c>
      <c r="F27" s="35">
        <v>708.03164599753177</v>
      </c>
      <c r="G27" s="35">
        <v>671.6554546324902</v>
      </c>
      <c r="H27" s="35">
        <v>637.02816960800396</v>
      </c>
      <c r="I27" s="35">
        <v>608.09768996340529</v>
      </c>
      <c r="J27" s="35">
        <v>589.03772228814319</v>
      </c>
      <c r="K27" s="35">
        <v>574.71718449535047</v>
      </c>
    </row>
    <row r="28" spans="2:11">
      <c r="B28" s="36" t="s">
        <v>66</v>
      </c>
      <c r="C28" s="37">
        <v>359.30303151755425</v>
      </c>
      <c r="D28" s="37">
        <v>354.79164329311402</v>
      </c>
      <c r="E28" s="37">
        <v>348.07375639333139</v>
      </c>
      <c r="F28" s="37">
        <v>336.56841194495536</v>
      </c>
      <c r="G28" s="37">
        <v>324.62977692584934</v>
      </c>
      <c r="H28" s="37">
        <v>313.1637264535438</v>
      </c>
      <c r="I28" s="37">
        <v>303.02613682799063</v>
      </c>
      <c r="J28" s="37">
        <v>295.25409598609872</v>
      </c>
      <c r="K28" s="37">
        <v>288.66489323773021</v>
      </c>
    </row>
    <row r="29" spans="2:11">
      <c r="B29" s="36" t="s">
        <v>68</v>
      </c>
      <c r="C29" s="37">
        <v>543.65156099605588</v>
      </c>
      <c r="D29" s="37">
        <v>536.94455602131166</v>
      </c>
      <c r="E29" s="37">
        <v>527.15695586625145</v>
      </c>
      <c r="F29" s="37">
        <v>509.97150080669701</v>
      </c>
      <c r="G29" s="37">
        <v>491.94843160823666</v>
      </c>
      <c r="H29" s="37">
        <v>474.58877688212954</v>
      </c>
      <c r="I29" s="37">
        <v>459.23027279823805</v>
      </c>
      <c r="J29" s="37">
        <v>447.4532523761564</v>
      </c>
      <c r="K29" s="37">
        <v>437.46774778685926</v>
      </c>
    </row>
    <row r="30" spans="2:11">
      <c r="B30" s="36" t="s">
        <v>70</v>
      </c>
      <c r="C30" s="37">
        <v>592.76110250797774</v>
      </c>
      <c r="D30" s="37">
        <v>583.05276443245907</v>
      </c>
      <c r="E30" s="37">
        <v>570.98901385469583</v>
      </c>
      <c r="F30" s="37">
        <v>550.00428943783095</v>
      </c>
      <c r="G30" s="37">
        <v>528.34222219843764</v>
      </c>
      <c r="H30" s="37">
        <v>507.63828719528686</v>
      </c>
      <c r="I30" s="37">
        <v>489.62707802597737</v>
      </c>
      <c r="J30" s="37">
        <v>476.41112573076117</v>
      </c>
      <c r="K30" s="37">
        <v>465.55718342847842</v>
      </c>
    </row>
    <row r="31" spans="2:11">
      <c r="B31" s="36" t="s">
        <v>72</v>
      </c>
      <c r="C31" s="37">
        <v>719.84289305120808</v>
      </c>
      <c r="D31" s="37">
        <v>707.10827882583703</v>
      </c>
      <c r="E31" s="37">
        <v>691.78059724265381</v>
      </c>
      <c r="F31" s="37">
        <v>665.95417713696327</v>
      </c>
      <c r="G31" s="37">
        <v>639.61627719180433</v>
      </c>
      <c r="H31" s="37">
        <v>614.52311933434635</v>
      </c>
      <c r="I31" s="37">
        <v>592.71203567500083</v>
      </c>
      <c r="J31" s="37">
        <v>576.71158331844254</v>
      </c>
      <c r="K31" s="37">
        <v>563.57201914895643</v>
      </c>
    </row>
    <row r="32" spans="2:11">
      <c r="B32" s="36" t="s">
        <v>74</v>
      </c>
      <c r="C32" s="37">
        <v>914.07199905699633</v>
      </c>
      <c r="D32" s="37">
        <v>901.98033085936959</v>
      </c>
      <c r="E32" s="37">
        <v>884.06713002573633</v>
      </c>
      <c r="F32" s="37">
        <v>851.91494617299031</v>
      </c>
      <c r="G32" s="37">
        <v>818.4072753435355</v>
      </c>
      <c r="H32" s="37">
        <v>786.3504835063851</v>
      </c>
      <c r="I32" s="37">
        <v>758.45410269669549</v>
      </c>
      <c r="J32" s="37">
        <v>737.98164497119217</v>
      </c>
      <c r="K32" s="37">
        <v>721.16813387299067</v>
      </c>
    </row>
    <row r="33" spans="2:11">
      <c r="B33" s="36" t="s">
        <v>76</v>
      </c>
      <c r="C33" s="37">
        <v>909.96084027627523</v>
      </c>
      <c r="D33" s="37">
        <v>895.90528133931161</v>
      </c>
      <c r="E33" s="37">
        <v>872.3269813787964</v>
      </c>
      <c r="F33" s="37">
        <v>826.827887619536</v>
      </c>
      <c r="G33" s="37">
        <v>778.7418252619907</v>
      </c>
      <c r="H33" s="37">
        <v>733.23951646340868</v>
      </c>
      <c r="I33" s="37">
        <v>695.83992566360087</v>
      </c>
      <c r="J33" s="37">
        <v>672.30263275112077</v>
      </c>
      <c r="K33" s="37">
        <v>655.36861129969793</v>
      </c>
    </row>
    <row r="34" spans="2:11">
      <c r="B34" s="36" t="s">
        <v>77</v>
      </c>
      <c r="C34" s="37">
        <v>965.49032335867275</v>
      </c>
      <c r="D34" s="37">
        <v>950.97938623416837</v>
      </c>
      <c r="E34" s="37">
        <v>926.12014566787548</v>
      </c>
      <c r="F34" s="37">
        <v>877.90405326298446</v>
      </c>
      <c r="G34" s="37">
        <v>826.86788375110041</v>
      </c>
      <c r="H34" s="37">
        <v>778.55901276621796</v>
      </c>
      <c r="I34" s="37">
        <v>738.84928257845024</v>
      </c>
      <c r="J34" s="37">
        <v>713.85745785070844</v>
      </c>
      <c r="K34" s="37">
        <v>695.87679549700431</v>
      </c>
    </row>
    <row r="35" spans="2:11">
      <c r="B35" s="36" t="s">
        <v>78</v>
      </c>
      <c r="C35" s="37">
        <v>1121.6056021514364</v>
      </c>
      <c r="D35" s="37">
        <v>1105.739128769344</v>
      </c>
      <c r="E35" s="37">
        <v>1076.660851458289</v>
      </c>
      <c r="F35" s="37">
        <v>1020.4036435440647</v>
      </c>
      <c r="G35" s="37">
        <v>960.99366872735425</v>
      </c>
      <c r="H35" s="37">
        <v>904.82462069019721</v>
      </c>
      <c r="I35" s="37">
        <v>858.6669226019751</v>
      </c>
      <c r="J35" s="37">
        <v>829.61897255149904</v>
      </c>
      <c r="K35" s="37">
        <v>808.72151874945314</v>
      </c>
    </row>
    <row r="36" spans="2:11" ht="6" customHeight="1">
      <c r="B36" s="36"/>
      <c r="C36" s="4"/>
      <c r="D36" s="4"/>
      <c r="E36" s="4"/>
      <c r="F36" s="4"/>
      <c r="G36" s="4"/>
      <c r="H36" s="4"/>
      <c r="I36" s="4"/>
      <c r="J36" s="4"/>
      <c r="K36" s="4"/>
    </row>
    <row r="37" spans="2:11">
      <c r="B37" s="34" t="s">
        <v>91</v>
      </c>
      <c r="C37" s="35">
        <v>70.138909652632449</v>
      </c>
      <c r="D37" s="35">
        <v>70.114725314109066</v>
      </c>
      <c r="E37" s="35">
        <v>69.068997305191004</v>
      </c>
      <c r="F37" s="35">
        <v>66.127221181185362</v>
      </c>
      <c r="G37" s="35">
        <v>64.170403468460748</v>
      </c>
      <c r="H37" s="35">
        <v>63.258111650912227</v>
      </c>
      <c r="I37" s="35">
        <v>62.86923349267667</v>
      </c>
      <c r="J37" s="35">
        <v>62.69813826303465</v>
      </c>
      <c r="K37" s="35">
        <v>62.617940470816109</v>
      </c>
    </row>
    <row r="38" spans="2:11">
      <c r="B38" s="36" t="s">
        <v>18</v>
      </c>
      <c r="C38" s="37">
        <v>66.400867868050469</v>
      </c>
      <c r="D38" s="37">
        <v>66.570870451758481</v>
      </c>
      <c r="E38" s="37">
        <v>65.418658164778051</v>
      </c>
      <c r="F38" s="37">
        <v>62.063551169839151</v>
      </c>
      <c r="G38" s="37">
        <v>59.817479158161113</v>
      </c>
      <c r="H38" s="37">
        <v>58.771194365044032</v>
      </c>
      <c r="I38" s="37">
        <v>58.325819164374785</v>
      </c>
      <c r="J38" s="37">
        <v>58.130286514170237</v>
      </c>
      <c r="K38" s="37">
        <v>58.038706961730924</v>
      </c>
    </row>
    <row r="39" spans="2:11">
      <c r="B39" s="36" t="s">
        <v>19</v>
      </c>
      <c r="C39" s="37">
        <v>75.101001271206755</v>
      </c>
      <c r="D39" s="37">
        <v>74.681309549599618</v>
      </c>
      <c r="E39" s="37">
        <v>73.813738883851954</v>
      </c>
      <c r="F39" s="37">
        <v>71.620261754326776</v>
      </c>
      <c r="G39" s="37">
        <v>70.192494538696565</v>
      </c>
      <c r="H39" s="37">
        <v>69.529645090896281</v>
      </c>
      <c r="I39" s="37">
        <v>69.247817750951242</v>
      </c>
      <c r="J39" s="37">
        <v>69.123863738518139</v>
      </c>
      <c r="K39" s="37">
        <v>69.065949520850822</v>
      </c>
    </row>
    <row r="40" spans="2:11">
      <c r="B40" s="36" t="s">
        <v>20</v>
      </c>
      <c r="C40" s="37">
        <v>111.79798114329598</v>
      </c>
      <c r="D40" s="37">
        <v>111.75562789261198</v>
      </c>
      <c r="E40" s="37">
        <v>110.79655659556059</v>
      </c>
      <c r="F40" s="37">
        <v>108.38010170878518</v>
      </c>
      <c r="G40" s="37">
        <v>106.76826622730324</v>
      </c>
      <c r="H40" s="37">
        <v>105.99188991310933</v>
      </c>
      <c r="I40" s="37">
        <v>105.66103617180367</v>
      </c>
      <c r="J40" s="37">
        <v>105.51527733690425</v>
      </c>
      <c r="K40" s="37">
        <v>105.44555390009754</v>
      </c>
    </row>
    <row r="41" spans="2:11">
      <c r="E41" s="31"/>
    </row>
    <row r="42" spans="2:11">
      <c r="B42" s="34" t="s">
        <v>92</v>
      </c>
      <c r="C42" s="67" t="s">
        <v>86</v>
      </c>
      <c r="D42" s="68"/>
      <c r="E42" s="68"/>
      <c r="F42" s="68"/>
      <c r="G42" s="68"/>
      <c r="H42" s="68"/>
      <c r="I42" s="68"/>
      <c r="J42" s="68"/>
      <c r="K42" s="69"/>
    </row>
    <row r="43" spans="2:11">
      <c r="B43" s="32" t="s">
        <v>87</v>
      </c>
      <c r="C43" s="33">
        <v>2015</v>
      </c>
      <c r="D43" s="33">
        <v>2017</v>
      </c>
      <c r="E43" s="33">
        <v>2020</v>
      </c>
      <c r="F43" s="33">
        <v>2025</v>
      </c>
      <c r="G43" s="33">
        <v>2030</v>
      </c>
      <c r="H43" s="33">
        <v>2035</v>
      </c>
      <c r="I43" s="33">
        <v>2040</v>
      </c>
      <c r="J43" s="33">
        <v>2045</v>
      </c>
      <c r="K43" s="33">
        <v>2050</v>
      </c>
    </row>
    <row r="44" spans="2:11">
      <c r="B44" s="34" t="s">
        <v>26</v>
      </c>
      <c r="C44" s="35">
        <v>36.110683953442368</v>
      </c>
      <c r="D44" s="35">
        <v>34.470386326933209</v>
      </c>
      <c r="E44" s="35">
        <v>32.365504096821098</v>
      </c>
      <c r="F44" s="35">
        <v>28.756111330238639</v>
      </c>
      <c r="G44" s="35">
        <v>26.249384279774201</v>
      </c>
      <c r="H44" s="35">
        <v>24.428978263214589</v>
      </c>
      <c r="I44" s="35">
        <v>22.932554025860398</v>
      </c>
      <c r="J44" s="35">
        <v>21.608594943240867</v>
      </c>
      <c r="K44" s="35">
        <v>20.391161368602919</v>
      </c>
    </row>
    <row r="45" spans="2:11">
      <c r="B45" s="36" t="s">
        <v>51</v>
      </c>
      <c r="C45" s="37">
        <v>34.262344027314164</v>
      </c>
      <c r="D45" s="37">
        <v>32.66365915042774</v>
      </c>
      <c r="E45" s="37">
        <v>30.593264620700946</v>
      </c>
      <c r="F45" s="37">
        <v>27.12831863649571</v>
      </c>
      <c r="G45" s="37">
        <v>24.754220489392107</v>
      </c>
      <c r="H45" s="37">
        <v>23.041820078501164</v>
      </c>
      <c r="I45" s="37">
        <v>21.637257425122677</v>
      </c>
      <c r="J45" s="37">
        <v>20.393306819815432</v>
      </c>
      <c r="K45" s="37">
        <v>19.24820899416645</v>
      </c>
    </row>
    <row r="46" spans="2:11">
      <c r="B46" s="36" t="s">
        <v>6</v>
      </c>
      <c r="C46" s="37">
        <v>40.792090217131332</v>
      </c>
      <c r="D46" s="37">
        <v>39.174010592691594</v>
      </c>
      <c r="E46" s="37">
        <v>37.251643097245235</v>
      </c>
      <c r="F46" s="37">
        <v>33.443746432678786</v>
      </c>
      <c r="G46" s="37">
        <v>30.637131453082944</v>
      </c>
      <c r="H46" s="37">
        <v>28.530664552109911</v>
      </c>
      <c r="I46" s="37">
        <v>26.773567359967501</v>
      </c>
      <c r="J46" s="37">
        <v>25.218841807854712</v>
      </c>
      <c r="K46" s="37">
        <v>23.791407865858996</v>
      </c>
    </row>
    <row r="47" spans="2:11">
      <c r="B47" s="36" t="s">
        <v>7</v>
      </c>
      <c r="C47" s="37">
        <v>52.541155578854777</v>
      </c>
      <c r="D47" s="37">
        <v>50.717506036213976</v>
      </c>
      <c r="E47" s="37">
        <v>48.934187260735655</v>
      </c>
      <c r="F47" s="37">
        <v>44.670537313128342</v>
      </c>
      <c r="G47" s="37">
        <v>41.191855823221346</v>
      </c>
      <c r="H47" s="37">
        <v>38.437669413367992</v>
      </c>
      <c r="I47" s="37">
        <v>36.081135567579601</v>
      </c>
      <c r="J47" s="37">
        <v>33.972049269195274</v>
      </c>
      <c r="K47" s="37">
        <v>32.033184932119497</v>
      </c>
    </row>
    <row r="48" spans="2:11">
      <c r="B48" s="36" t="s">
        <v>8</v>
      </c>
      <c r="C48" s="37">
        <v>30.945409313724348</v>
      </c>
      <c r="D48" s="37">
        <v>28.615059330623588</v>
      </c>
      <c r="E48" s="37">
        <v>25.261170516767425</v>
      </c>
      <c r="F48" s="37">
        <v>21.360340996365796</v>
      </c>
      <c r="G48" s="37">
        <v>19.233278378375083</v>
      </c>
      <c r="H48" s="37">
        <v>17.873088924760136</v>
      </c>
      <c r="I48" s="37">
        <v>16.798553286688666</v>
      </c>
      <c r="J48" s="37">
        <v>15.840486276822062</v>
      </c>
      <c r="K48" s="37">
        <v>14.951136291791984</v>
      </c>
    </row>
    <row r="49" spans="2:11">
      <c r="B49" s="36" t="s">
        <v>9</v>
      </c>
      <c r="C49" s="37">
        <v>39.86311079067152</v>
      </c>
      <c r="D49" s="37">
        <v>37.949101965482676</v>
      </c>
      <c r="E49" s="37">
        <v>35.16428394126816</v>
      </c>
      <c r="F49" s="37">
        <v>30.955673913080215</v>
      </c>
      <c r="G49" s="37">
        <v>28.194867314822027</v>
      </c>
      <c r="H49" s="37">
        <v>26.236725248990975</v>
      </c>
      <c r="I49" s="37">
        <v>24.629434708643046</v>
      </c>
      <c r="J49" s="37">
        <v>23.199362346972375</v>
      </c>
      <c r="K49" s="37">
        <v>21.879350668785612</v>
      </c>
    </row>
    <row r="50" spans="2:11">
      <c r="B50" s="36" t="s">
        <v>10</v>
      </c>
      <c r="C50" s="37">
        <v>52.397380577274937</v>
      </c>
      <c r="D50" s="37">
        <v>49.8793364055092</v>
      </c>
      <c r="E50" s="37">
        <v>46.213315994410515</v>
      </c>
      <c r="F50" s="37">
        <v>40.669470430389786</v>
      </c>
      <c r="G50" s="37">
        <v>37.031694591523902</v>
      </c>
      <c r="H50" s="37">
        <v>34.45105295505239</v>
      </c>
      <c r="I50" s="37">
        <v>32.332609727086577</v>
      </c>
      <c r="J50" s="37">
        <v>30.447694849690702</v>
      </c>
      <c r="K50" s="37">
        <v>28.707833211711911</v>
      </c>
    </row>
    <row r="51" spans="2:11" ht="6" customHeight="1">
      <c r="B51" s="36"/>
      <c r="C51" s="38"/>
      <c r="D51" s="38"/>
      <c r="E51" s="38"/>
      <c r="F51" s="38"/>
      <c r="G51" s="38"/>
      <c r="H51" s="38"/>
      <c r="I51" s="38"/>
      <c r="J51" s="38"/>
      <c r="K51" s="38"/>
    </row>
    <row r="52" spans="2:11">
      <c r="B52" s="34" t="s">
        <v>27</v>
      </c>
      <c r="C52" s="35">
        <v>46.475448870241848</v>
      </c>
      <c r="D52" s="35">
        <v>45.782033290020522</v>
      </c>
      <c r="E52" s="35">
        <v>45.019143601704108</v>
      </c>
      <c r="F52" s="35">
        <v>43.411305772419311</v>
      </c>
      <c r="G52" s="35">
        <v>41.251221758337643</v>
      </c>
      <c r="H52" s="35">
        <v>38.950375450837875</v>
      </c>
      <c r="I52" s="35">
        <v>36.726613559026937</v>
      </c>
      <c r="J52" s="35">
        <v>34.622173156544314</v>
      </c>
      <c r="K52" s="35">
        <v>32.64263448898469</v>
      </c>
    </row>
    <row r="53" spans="2:11">
      <c r="B53" s="36" t="s">
        <v>88</v>
      </c>
      <c r="C53" s="37">
        <v>31.708225620066578</v>
      </c>
      <c r="D53" s="37">
        <v>31.351307549765551</v>
      </c>
      <c r="E53" s="37">
        <v>30.651917615525669</v>
      </c>
      <c r="F53" s="37">
        <v>29.356125425819123</v>
      </c>
      <c r="G53" s="37">
        <v>27.890818514076052</v>
      </c>
      <c r="H53" s="37">
        <v>26.384552642755153</v>
      </c>
      <c r="I53" s="37">
        <v>24.919049854908593</v>
      </c>
      <c r="J53" s="37">
        <v>23.521092312163908</v>
      </c>
      <c r="K53" s="37">
        <v>22.205744015152039</v>
      </c>
    </row>
    <row r="54" spans="2:11">
      <c r="B54" s="36" t="s">
        <v>59</v>
      </c>
      <c r="C54" s="37">
        <v>39.564195538910099</v>
      </c>
      <c r="D54" s="37">
        <v>38.280441998150252</v>
      </c>
      <c r="E54" s="37">
        <v>36.40823881706401</v>
      </c>
      <c r="F54" s="37">
        <v>34.115400767400352</v>
      </c>
      <c r="G54" s="37">
        <v>32.154135477336503</v>
      </c>
      <c r="H54" s="37">
        <v>30.333323887366408</v>
      </c>
      <c r="I54" s="37">
        <v>28.622834817604044</v>
      </c>
      <c r="J54" s="37">
        <v>27.007617172890956</v>
      </c>
      <c r="K54" s="37">
        <v>25.480539772413145</v>
      </c>
    </row>
    <row r="55" spans="2:11">
      <c r="B55" s="36" t="s">
        <v>61</v>
      </c>
      <c r="C55" s="37">
        <v>53.429290012427394</v>
      </c>
      <c r="D55" s="37">
        <v>53.084022349516893</v>
      </c>
      <c r="E55" s="37">
        <v>52.016701332452577</v>
      </c>
      <c r="F55" s="37">
        <v>49.801366677987311</v>
      </c>
      <c r="G55" s="37">
        <v>47.247138508386776</v>
      </c>
      <c r="H55" s="37">
        <v>44.638591956963687</v>
      </c>
      <c r="I55" s="37">
        <v>42.126027926641619</v>
      </c>
      <c r="J55" s="37">
        <v>39.738720558150511</v>
      </c>
      <c r="K55" s="37">
        <v>37.478633091391352</v>
      </c>
    </row>
    <row r="56" spans="2:11">
      <c r="B56" s="36" t="s">
        <v>89</v>
      </c>
      <c r="C56" s="37">
        <v>32.160475083847551</v>
      </c>
      <c r="D56" s="37">
        <v>31.963955358919446</v>
      </c>
      <c r="E56" s="37">
        <v>31.599492381803714</v>
      </c>
      <c r="F56" s="37">
        <v>30.58395413007996</v>
      </c>
      <c r="G56" s="37">
        <v>29.115655589587242</v>
      </c>
      <c r="H56" s="37">
        <v>27.530831841274093</v>
      </c>
      <c r="I56" s="37">
        <v>25.978882203823709</v>
      </c>
      <c r="J56" s="37">
        <v>24.501984336700794</v>
      </c>
      <c r="K56" s="37">
        <v>23.107273529525791</v>
      </c>
    </row>
    <row r="57" spans="2:11">
      <c r="B57" s="36" t="s">
        <v>64</v>
      </c>
      <c r="C57" s="37">
        <v>42.300802067665529</v>
      </c>
      <c r="D57" s="37">
        <v>41.742712685623921</v>
      </c>
      <c r="E57" s="37">
        <v>41.151952674441105</v>
      </c>
      <c r="F57" s="37">
        <v>39.73439749681723</v>
      </c>
      <c r="G57" s="37">
        <v>37.776981035507426</v>
      </c>
      <c r="H57" s="37">
        <v>35.673530724129549</v>
      </c>
      <c r="I57" s="37">
        <v>33.63426507338724</v>
      </c>
      <c r="J57" s="37">
        <v>31.704925242553511</v>
      </c>
      <c r="K57" s="37">
        <v>29.889555642306718</v>
      </c>
    </row>
    <row r="58" spans="2:11">
      <c r="B58" s="36" t="s">
        <v>65</v>
      </c>
      <c r="C58" s="37">
        <v>54.408113494562436</v>
      </c>
      <c r="D58" s="37">
        <v>53.479550162507287</v>
      </c>
      <c r="E58" s="37">
        <v>52.514597132301347</v>
      </c>
      <c r="F58" s="37">
        <v>50.708974797611248</v>
      </c>
      <c r="G58" s="37">
        <v>48.240992419315084</v>
      </c>
      <c r="H58" s="37">
        <v>45.573655645294004</v>
      </c>
      <c r="I58" s="37">
        <v>42.979483456615789</v>
      </c>
      <c r="J58" s="37">
        <v>40.51739688856803</v>
      </c>
      <c r="K58" s="37">
        <v>38.195266865645102</v>
      </c>
    </row>
    <row r="59" spans="2:11" ht="6" customHeight="1">
      <c r="B59" s="36"/>
      <c r="C59" s="4"/>
      <c r="D59" s="4"/>
      <c r="E59" s="4"/>
      <c r="F59" s="4"/>
      <c r="G59" s="4"/>
      <c r="H59" s="4"/>
      <c r="I59" s="4"/>
      <c r="J59" s="4"/>
      <c r="K59" s="4"/>
    </row>
    <row r="60" spans="2:11">
      <c r="B60" s="34" t="s">
        <v>29</v>
      </c>
      <c r="C60" s="35">
        <v>183.56790197267472</v>
      </c>
      <c r="D60" s="35">
        <v>184.1005740075874</v>
      </c>
      <c r="E60" s="35">
        <v>184.56598606779716</v>
      </c>
      <c r="F60" s="35">
        <v>184.86100051774355</v>
      </c>
      <c r="G60" s="35">
        <v>184.94898372404458</v>
      </c>
      <c r="H60" s="35">
        <v>184.97311342975379</v>
      </c>
      <c r="I60" s="35">
        <v>184.98016488127655</v>
      </c>
      <c r="J60" s="35">
        <v>184.98244099358325</v>
      </c>
      <c r="K60" s="35">
        <v>184.98312372072709</v>
      </c>
    </row>
    <row r="61" spans="2:11">
      <c r="B61" s="36" t="s">
        <v>79</v>
      </c>
      <c r="C61" s="37">
        <v>183.56790197267475</v>
      </c>
      <c r="D61" s="37">
        <v>184.1005740075874</v>
      </c>
      <c r="E61" s="37">
        <v>184.56598606779716</v>
      </c>
      <c r="F61" s="37">
        <v>184.86100051774355</v>
      </c>
      <c r="G61" s="37">
        <v>184.94898372404458</v>
      </c>
      <c r="H61" s="37">
        <v>184.97311342975377</v>
      </c>
      <c r="I61" s="37">
        <v>184.98016488127655</v>
      </c>
      <c r="J61" s="37">
        <v>184.98244099358325</v>
      </c>
      <c r="K61" s="37">
        <v>184.98312372072706</v>
      </c>
    </row>
    <row r="62" spans="2:11" ht="6" customHeight="1">
      <c r="B62" s="36"/>
      <c r="C62" s="4"/>
      <c r="D62" s="4"/>
      <c r="E62" s="4"/>
      <c r="F62" s="4"/>
      <c r="G62" s="4"/>
      <c r="H62" s="4"/>
      <c r="I62" s="4"/>
      <c r="J62" s="4"/>
      <c r="K62" s="4"/>
    </row>
    <row r="63" spans="2:11">
      <c r="B63" s="34" t="s">
        <v>90</v>
      </c>
      <c r="C63" s="35">
        <v>164.83041304858156</v>
      </c>
      <c r="D63" s="35">
        <v>162.41675115200442</v>
      </c>
      <c r="E63" s="35">
        <v>158.46087159740898</v>
      </c>
      <c r="F63" s="35">
        <v>151.11010968269477</v>
      </c>
      <c r="G63" s="35">
        <v>143.34660038465231</v>
      </c>
      <c r="H63" s="35">
        <v>135.9563476076143</v>
      </c>
      <c r="I63" s="35">
        <v>129.78192309286104</v>
      </c>
      <c r="J63" s="35">
        <v>125.71409106552325</v>
      </c>
      <c r="K63" s="35">
        <v>122.6577615231688</v>
      </c>
    </row>
    <row r="64" spans="2:11">
      <c r="B64" s="36" t="s">
        <v>66</v>
      </c>
      <c r="C64" s="37">
        <v>76.683465786967986</v>
      </c>
      <c r="D64" s="37">
        <v>75.720632595443149</v>
      </c>
      <c r="E64" s="37">
        <v>74.286882236966051</v>
      </c>
      <c r="F64" s="37">
        <v>71.831379193621373</v>
      </c>
      <c r="G64" s="37">
        <v>69.28340205531552</v>
      </c>
      <c r="H64" s="37">
        <v>66.836285243105351</v>
      </c>
      <c r="I64" s="37">
        <v>64.672692289463797</v>
      </c>
      <c r="J64" s="37">
        <v>63.01396142522109</v>
      </c>
      <c r="K64" s="37">
        <v>61.607675201072645</v>
      </c>
    </row>
    <row r="65" spans="2:11">
      <c r="B65" s="36" t="s">
        <v>68</v>
      </c>
      <c r="C65" s="37">
        <v>116.02764858842002</v>
      </c>
      <c r="D65" s="37">
        <v>114.5962206810585</v>
      </c>
      <c r="E65" s="37">
        <v>112.50732346675706</v>
      </c>
      <c r="F65" s="37">
        <v>108.83955520572464</v>
      </c>
      <c r="G65" s="37">
        <v>104.99302097410693</v>
      </c>
      <c r="H65" s="37">
        <v>101.2880745292062</v>
      </c>
      <c r="I65" s="37">
        <v>98.01021929519446</v>
      </c>
      <c r="J65" s="37">
        <v>95.496734399743474</v>
      </c>
      <c r="K65" s="37">
        <v>93.365599863235772</v>
      </c>
    </row>
    <row r="66" spans="2:11">
      <c r="B66" s="36" t="s">
        <v>70</v>
      </c>
      <c r="C66" s="37">
        <v>126.50874536747449</v>
      </c>
      <c r="D66" s="37">
        <v>124.43676448961212</v>
      </c>
      <c r="E66" s="37">
        <v>121.86208483610291</v>
      </c>
      <c r="F66" s="37">
        <v>117.38346579948343</v>
      </c>
      <c r="G66" s="37">
        <v>112.76028634839143</v>
      </c>
      <c r="H66" s="37">
        <v>108.34159417993375</v>
      </c>
      <c r="I66" s="37">
        <v>104.49759114916836</v>
      </c>
      <c r="J66" s="37">
        <v>101.67700535730343</v>
      </c>
      <c r="K66" s="37">
        <v>99.36052639614509</v>
      </c>
    </row>
    <row r="67" spans="2:11">
      <c r="B67" s="36" t="s">
        <v>72</v>
      </c>
      <c r="C67" s="37">
        <v>153.63089932233842</v>
      </c>
      <c r="D67" s="37">
        <v>150.91304205813171</v>
      </c>
      <c r="E67" s="37">
        <v>147.64176504910336</v>
      </c>
      <c r="F67" s="37">
        <v>142.12981767084187</v>
      </c>
      <c r="G67" s="37">
        <v>136.50870882348579</v>
      </c>
      <c r="H67" s="37">
        <v>131.15325634115584</v>
      </c>
      <c r="I67" s="37">
        <v>126.49827338567137</v>
      </c>
      <c r="J67" s="37">
        <v>123.08341174178845</v>
      </c>
      <c r="K67" s="37">
        <v>120.27912891903907</v>
      </c>
    </row>
    <row r="68" spans="2:11">
      <c r="B68" s="36" t="s">
        <v>74</v>
      </c>
      <c r="C68" s="37">
        <v>195.08382261753351</v>
      </c>
      <c r="D68" s="37">
        <v>192.50318470689908</v>
      </c>
      <c r="E68" s="37">
        <v>188.68009889139881</v>
      </c>
      <c r="F68" s="37">
        <v>181.81808918322886</v>
      </c>
      <c r="G68" s="37">
        <v>174.66678762365396</v>
      </c>
      <c r="H68" s="37">
        <v>167.82513674834266</v>
      </c>
      <c r="I68" s="37">
        <v>161.87141252184514</v>
      </c>
      <c r="J68" s="37">
        <v>157.50212288646927</v>
      </c>
      <c r="K68" s="37">
        <v>153.91373595410141</v>
      </c>
    </row>
    <row r="69" spans="2:11">
      <c r="B69" s="36" t="s">
        <v>76</v>
      </c>
      <c r="C69" s="37">
        <v>194.20640752205077</v>
      </c>
      <c r="D69" s="37">
        <v>191.20663051402764</v>
      </c>
      <c r="E69" s="37">
        <v>186.17448327413246</v>
      </c>
      <c r="F69" s="37">
        <v>176.46393843155204</v>
      </c>
      <c r="G69" s="37">
        <v>166.20127545859941</v>
      </c>
      <c r="H69" s="37">
        <v>156.49004445326446</v>
      </c>
      <c r="I69" s="37">
        <v>148.50811836310413</v>
      </c>
      <c r="J69" s="37">
        <v>143.48472296299093</v>
      </c>
      <c r="K69" s="37">
        <v>139.87061637134497</v>
      </c>
    </row>
    <row r="70" spans="2:11">
      <c r="B70" s="36" t="s">
        <v>77</v>
      </c>
      <c r="C70" s="37">
        <v>206.05766632755572</v>
      </c>
      <c r="D70" s="37">
        <v>202.96070122313131</v>
      </c>
      <c r="E70" s="37">
        <v>197.65517202844597</v>
      </c>
      <c r="F70" s="37">
        <v>187.36475767626118</v>
      </c>
      <c r="G70" s="37">
        <v>176.47247451869129</v>
      </c>
      <c r="H70" s="37">
        <v>166.16225910044122</v>
      </c>
      <c r="I70" s="37">
        <v>157.68729655030018</v>
      </c>
      <c r="J70" s="37">
        <v>152.35347087015126</v>
      </c>
      <c r="K70" s="37">
        <v>148.51598722687748</v>
      </c>
    </row>
    <row r="71" spans="2:11">
      <c r="B71" s="36" t="s">
        <v>78</v>
      </c>
      <c r="C71" s="37">
        <v>239.37622918399794</v>
      </c>
      <c r="D71" s="37">
        <v>235.98996171050436</v>
      </c>
      <c r="E71" s="37">
        <v>229.78399380116511</v>
      </c>
      <c r="F71" s="37">
        <v>217.77742191074677</v>
      </c>
      <c r="G71" s="37">
        <v>205.09797762100587</v>
      </c>
      <c r="H71" s="37">
        <v>193.11022106005558</v>
      </c>
      <c r="I71" s="37">
        <v>183.25911502511957</v>
      </c>
      <c r="J71" s="37">
        <v>177.05961964521933</v>
      </c>
      <c r="K71" s="37">
        <v>172.59962614921221</v>
      </c>
    </row>
    <row r="72" spans="2:11" ht="6" customHeight="1">
      <c r="B72" s="36"/>
      <c r="C72" s="4"/>
      <c r="D72" s="4"/>
      <c r="E72" s="4"/>
      <c r="F72" s="4"/>
      <c r="G72" s="4"/>
      <c r="H72" s="4"/>
      <c r="I72" s="4"/>
      <c r="J72" s="4"/>
      <c r="K72" s="4"/>
    </row>
    <row r="73" spans="2:11">
      <c r="B73" s="34" t="s">
        <v>91</v>
      </c>
      <c r="C73" s="35">
        <v>13.244315386534321</v>
      </c>
      <c r="D73" s="35">
        <v>13.239748663036554</v>
      </c>
      <c r="E73" s="35">
        <v>13.04228406560788</v>
      </c>
      <c r="F73" s="35">
        <v>12.486789106021707</v>
      </c>
      <c r="G73" s="35">
        <v>12.117283633672114</v>
      </c>
      <c r="H73" s="35">
        <v>11.945015763869065</v>
      </c>
      <c r="I73" s="35">
        <v>11.871583983989479</v>
      </c>
      <c r="J73" s="35">
        <v>11.839276108179419</v>
      </c>
      <c r="K73" s="35">
        <v>11.824132376138149</v>
      </c>
    </row>
    <row r="74" spans="2:11">
      <c r="B74" s="36" t="s">
        <v>18</v>
      </c>
      <c r="C74" s="37">
        <v>12.538461751679746</v>
      </c>
      <c r="D74" s="37">
        <v>12.570563303390566</v>
      </c>
      <c r="E74" s="37">
        <v>12.352991302391603</v>
      </c>
      <c r="F74" s="37">
        <v>11.719447162389843</v>
      </c>
      <c r="G74" s="37">
        <v>11.29532186231234</v>
      </c>
      <c r="H74" s="37">
        <v>11.097752127441828</v>
      </c>
      <c r="I74" s="37">
        <v>11.013652023060134</v>
      </c>
      <c r="J74" s="37">
        <v>10.976729634324702</v>
      </c>
      <c r="K74" s="37">
        <v>10.959436686922597</v>
      </c>
    </row>
    <row r="75" spans="2:11">
      <c r="B75" s="36" t="s">
        <v>19</v>
      </c>
      <c r="C75" s="37">
        <v>14.181306091105533</v>
      </c>
      <c r="D75" s="37">
        <v>14.102055792610569</v>
      </c>
      <c r="E75" s="37">
        <v>13.93823260838694</v>
      </c>
      <c r="F75" s="37">
        <v>13.524038788715963</v>
      </c>
      <c r="G75" s="37">
        <v>13.254433809168768</v>
      </c>
      <c r="H75" s="37">
        <v>13.129268088972438</v>
      </c>
      <c r="I75" s="37">
        <v>13.076050692333881</v>
      </c>
      <c r="J75" s="37">
        <v>13.052644482539332</v>
      </c>
      <c r="K75" s="37">
        <v>13.041708553139387</v>
      </c>
    </row>
    <row r="76" spans="2:11">
      <c r="B76" s="36" t="s">
        <v>20</v>
      </c>
      <c r="C76" s="37">
        <v>21.110788992484085</v>
      </c>
      <c r="D76" s="37">
        <v>21.102791437168758</v>
      </c>
      <c r="E76" s="37">
        <v>20.921690208204264</v>
      </c>
      <c r="F76" s="37">
        <v>20.4653915460738</v>
      </c>
      <c r="G76" s="37">
        <v>20.161028995049286</v>
      </c>
      <c r="H76" s="37">
        <v>20.014426020826502</v>
      </c>
      <c r="I76" s="37">
        <v>19.951950979250167</v>
      </c>
      <c r="J76" s="37">
        <v>19.924427369468624</v>
      </c>
      <c r="K76" s="37">
        <v>19.911261507731187</v>
      </c>
    </row>
    <row r="78" spans="2:11">
      <c r="B78" s="34" t="s">
        <v>93</v>
      </c>
      <c r="C78" s="67" t="s">
        <v>86</v>
      </c>
      <c r="D78" s="68"/>
      <c r="E78" s="68"/>
      <c r="F78" s="68"/>
      <c r="G78" s="68"/>
      <c r="H78" s="68"/>
      <c r="I78" s="68"/>
      <c r="J78" s="68"/>
      <c r="K78" s="69"/>
    </row>
    <row r="79" spans="2:11">
      <c r="B79" s="32" t="s">
        <v>87</v>
      </c>
      <c r="C79" s="33">
        <v>2015</v>
      </c>
      <c r="D79" s="33">
        <v>2017</v>
      </c>
      <c r="E79" s="33">
        <v>2020</v>
      </c>
      <c r="F79" s="33">
        <v>2025</v>
      </c>
      <c r="G79" s="33">
        <v>2030</v>
      </c>
      <c r="H79" s="33">
        <v>2035</v>
      </c>
      <c r="I79" s="33">
        <v>2040</v>
      </c>
      <c r="J79" s="33">
        <v>2045</v>
      </c>
      <c r="K79" s="33">
        <v>2050</v>
      </c>
    </row>
    <row r="80" spans="2:11">
      <c r="B80" s="34" t="s">
        <v>26</v>
      </c>
      <c r="C80" s="35">
        <f>C8+C44</f>
        <v>225.75146494946608</v>
      </c>
      <c r="D80" s="35">
        <f t="shared" ref="D80:K80" si="0">D8+D44</f>
        <v>215.52412080944583</v>
      </c>
      <c r="E80" s="35">
        <f t="shared" si="0"/>
        <v>202.41267456928014</v>
      </c>
      <c r="F80" s="35">
        <f t="shared" si="0"/>
        <v>179.85751021846747</v>
      </c>
      <c r="G80" s="35">
        <f t="shared" si="0"/>
        <v>164.17536368560232</v>
      </c>
      <c r="H80" s="35">
        <f t="shared" si="0"/>
        <v>152.78463583922976</v>
      </c>
      <c r="I80" s="35">
        <f t="shared" si="0"/>
        <v>143.42299226936825</v>
      </c>
      <c r="J80" s="35">
        <f t="shared" si="0"/>
        <v>135.14188540928856</v>
      </c>
      <c r="K80" s="35">
        <f t="shared" si="0"/>
        <v>127.52803185690921</v>
      </c>
    </row>
    <row r="81" spans="2:11">
      <c r="B81" s="36" t="s">
        <v>51</v>
      </c>
      <c r="C81" s="37">
        <f>C9+C45</f>
        <v>215.70799690435814</v>
      </c>
      <c r="D81" s="37">
        <f t="shared" ref="D81:K81" si="1">D9+D45</f>
        <v>205.64303718649575</v>
      </c>
      <c r="E81" s="37">
        <f t="shared" si="1"/>
        <v>192.6082997951172</v>
      </c>
      <c r="F81" s="37">
        <f t="shared" si="1"/>
        <v>170.79378071145888</v>
      </c>
      <c r="G81" s="37">
        <f t="shared" si="1"/>
        <v>155.84699378532775</v>
      </c>
      <c r="H81" s="37">
        <f t="shared" si="1"/>
        <v>145.06610669140872</v>
      </c>
      <c r="I81" s="37">
        <f t="shared" si="1"/>
        <v>136.22329674689908</v>
      </c>
      <c r="J81" s="37">
        <f t="shared" si="1"/>
        <v>128.39166406278164</v>
      </c>
      <c r="K81" s="37">
        <f t="shared" si="1"/>
        <v>121.18238620270989</v>
      </c>
    </row>
    <row r="82" spans="2:11">
      <c r="B82" s="36" t="s">
        <v>6</v>
      </c>
      <c r="C82" s="37">
        <f t="shared" ref="C82:K86" si="2">C10+C46</f>
        <v>256.81780742334792</v>
      </c>
      <c r="D82" s="37">
        <f t="shared" si="2"/>
        <v>246.63074274553716</v>
      </c>
      <c r="E82" s="37">
        <f t="shared" si="2"/>
        <v>234.52795020378335</v>
      </c>
      <c r="F82" s="37">
        <f t="shared" si="2"/>
        <v>210.5542909212312</v>
      </c>
      <c r="G82" s="37">
        <f t="shared" si="2"/>
        <v>192.88447548631092</v>
      </c>
      <c r="H82" s="37">
        <f t="shared" si="2"/>
        <v>179.62263457455111</v>
      </c>
      <c r="I82" s="37">
        <f t="shared" si="2"/>
        <v>168.56034661838692</v>
      </c>
      <c r="J82" s="37">
        <f t="shared" si="2"/>
        <v>158.7721449029726</v>
      </c>
      <c r="K82" s="37">
        <f t="shared" si="2"/>
        <v>149.7853424794221</v>
      </c>
    </row>
    <row r="83" spans="2:11">
      <c r="B83" s="36" t="s">
        <v>7</v>
      </c>
      <c r="C83" s="37">
        <f t="shared" si="2"/>
        <v>330.78727526405748</v>
      </c>
      <c r="D83" s="37">
        <f t="shared" si="2"/>
        <v>319.30598870686822</v>
      </c>
      <c r="E83" s="37">
        <f t="shared" si="2"/>
        <v>308.07861557111033</v>
      </c>
      <c r="F83" s="37">
        <f t="shared" si="2"/>
        <v>281.23563632349811</v>
      </c>
      <c r="G83" s="37">
        <f t="shared" si="2"/>
        <v>259.33464159126675</v>
      </c>
      <c r="H83" s="37">
        <f t="shared" si="2"/>
        <v>241.99490461655617</v>
      </c>
      <c r="I83" s="37">
        <f t="shared" si="2"/>
        <v>227.15869857335323</v>
      </c>
      <c r="J83" s="37">
        <f t="shared" si="2"/>
        <v>213.88036652577867</v>
      </c>
      <c r="K83" s="37">
        <f t="shared" si="2"/>
        <v>201.67371358672412</v>
      </c>
    </row>
    <row r="84" spans="2:11">
      <c r="B84" s="36" t="s">
        <v>8</v>
      </c>
      <c r="C84" s="37">
        <f t="shared" si="2"/>
        <v>175.94119509186669</v>
      </c>
      <c r="D84" s="37">
        <f t="shared" si="2"/>
        <v>162.6919096533567</v>
      </c>
      <c r="E84" s="37">
        <f t="shared" si="2"/>
        <v>143.62325878715563</v>
      </c>
      <c r="F84" s="37">
        <f t="shared" si="2"/>
        <v>121.44495761455769</v>
      </c>
      <c r="G84" s="37">
        <f t="shared" si="2"/>
        <v>109.35146952233379</v>
      </c>
      <c r="H84" s="37">
        <f t="shared" si="2"/>
        <v>101.61806533322742</v>
      </c>
      <c r="I84" s="37">
        <f t="shared" si="2"/>
        <v>95.508755793500313</v>
      </c>
      <c r="J84" s="37">
        <f t="shared" si="2"/>
        <v>90.061632668221009</v>
      </c>
      <c r="K84" s="37">
        <f t="shared" si="2"/>
        <v>85.005202564653771</v>
      </c>
    </row>
    <row r="85" spans="2:11">
      <c r="B85" s="36" t="s">
        <v>9</v>
      </c>
      <c r="C85" s="37">
        <f t="shared" si="2"/>
        <v>226.64309531300029</v>
      </c>
      <c r="D85" s="37">
        <f t="shared" si="2"/>
        <v>215.76093192953664</v>
      </c>
      <c r="E85" s="37">
        <f t="shared" si="2"/>
        <v>199.92775272268182</v>
      </c>
      <c r="F85" s="37">
        <f t="shared" si="2"/>
        <v>175.99955482656921</v>
      </c>
      <c r="G85" s="37">
        <f t="shared" si="2"/>
        <v>160.30289341257298</v>
      </c>
      <c r="H85" s="37">
        <f t="shared" si="2"/>
        <v>149.16980896281657</v>
      </c>
      <c r="I85" s="37">
        <f t="shared" si="2"/>
        <v>140.03150299756797</v>
      </c>
      <c r="J85" s="37">
        <f t="shared" si="2"/>
        <v>131.90077711737749</v>
      </c>
      <c r="K85" s="37">
        <f t="shared" si="2"/>
        <v>124.39580506026533</v>
      </c>
    </row>
    <row r="86" spans="2:11">
      <c r="B86" s="36" t="s">
        <v>10</v>
      </c>
      <c r="C86" s="37">
        <f t="shared" si="2"/>
        <v>297.90711976010397</v>
      </c>
      <c r="D86" s="37">
        <f t="shared" si="2"/>
        <v>283.59069251937296</v>
      </c>
      <c r="E86" s="37">
        <f t="shared" si="2"/>
        <v>262.74740666004459</v>
      </c>
      <c r="F86" s="37">
        <f t="shared" si="2"/>
        <v>231.22768093756198</v>
      </c>
      <c r="G86" s="37">
        <f t="shared" si="2"/>
        <v>210.54498057067673</v>
      </c>
      <c r="H86" s="37">
        <f t="shared" si="2"/>
        <v>195.87265327903992</v>
      </c>
      <c r="I86" s="37">
        <f t="shared" si="2"/>
        <v>183.82817102695759</v>
      </c>
      <c r="J86" s="37">
        <f t="shared" si="2"/>
        <v>173.11142229006532</v>
      </c>
      <c r="K86" s="37">
        <f t="shared" si="2"/>
        <v>163.21937876344379</v>
      </c>
    </row>
    <row r="87" spans="2:11" ht="6" customHeight="1">
      <c r="B87" s="36"/>
      <c r="C87" s="38"/>
      <c r="D87" s="38"/>
      <c r="E87" s="38"/>
      <c r="F87" s="38"/>
      <c r="G87" s="38"/>
      <c r="H87" s="38"/>
      <c r="I87" s="38"/>
      <c r="J87" s="38"/>
      <c r="K87" s="38"/>
    </row>
    <row r="88" spans="2:11">
      <c r="B88" s="34" t="s">
        <v>27</v>
      </c>
      <c r="C88" s="35">
        <f>C16+C52</f>
        <v>266.67056984685507</v>
      </c>
      <c r="D88" s="35">
        <f t="shared" ref="D88:K88" si="3">D16+D52</f>
        <v>262.60942110213779</v>
      </c>
      <c r="E88" s="35">
        <f t="shared" si="3"/>
        <v>258.10571726663181</v>
      </c>
      <c r="F88" s="35">
        <f t="shared" si="3"/>
        <v>248.87232610652745</v>
      </c>
      <c r="G88" s="35">
        <f t="shared" si="3"/>
        <v>236.54046086476285</v>
      </c>
      <c r="H88" s="35">
        <f t="shared" si="3"/>
        <v>223.38696991344349</v>
      </c>
      <c r="I88" s="35">
        <f t="shared" si="3"/>
        <v>210.6532280074297</v>
      </c>
      <c r="J88" s="35">
        <f t="shared" si="3"/>
        <v>198.59200940289961</v>
      </c>
      <c r="K88" s="35">
        <f t="shared" si="3"/>
        <v>187.23935675964316</v>
      </c>
    </row>
    <row r="89" spans="2:11">
      <c r="B89" s="36" t="s">
        <v>88</v>
      </c>
      <c r="C89" s="37">
        <f>C17+C53</f>
        <v>199.62784298830644</v>
      </c>
      <c r="D89" s="37">
        <f t="shared" ref="D89:K89" si="4">D17+D53</f>
        <v>197.38076724993238</v>
      </c>
      <c r="E89" s="37">
        <f t="shared" si="4"/>
        <v>192.97756583295734</v>
      </c>
      <c r="F89" s="37">
        <f t="shared" si="4"/>
        <v>184.81955021607249</v>
      </c>
      <c r="G89" s="37">
        <f t="shared" si="4"/>
        <v>175.59430810974638</v>
      </c>
      <c r="H89" s="37">
        <f t="shared" si="4"/>
        <v>166.11119762410635</v>
      </c>
      <c r="I89" s="37">
        <f t="shared" si="4"/>
        <v>156.8847223259738</v>
      </c>
      <c r="J89" s="37">
        <f t="shared" si="4"/>
        <v>148.08349666953896</v>
      </c>
      <c r="K89" s="37">
        <f t="shared" si="4"/>
        <v>139.80236020806987</v>
      </c>
    </row>
    <row r="90" spans="2:11">
      <c r="B90" s="36" t="s">
        <v>59</v>
      </c>
      <c r="C90" s="37">
        <f t="shared" ref="C90:K94" si="5">C18+C54</f>
        <v>249.08725923792693</v>
      </c>
      <c r="D90" s="37">
        <f t="shared" si="5"/>
        <v>241.0050362418755</v>
      </c>
      <c r="E90" s="37">
        <f t="shared" si="5"/>
        <v>229.21806691869875</v>
      </c>
      <c r="F90" s="37">
        <f t="shared" si="5"/>
        <v>214.78287525391485</v>
      </c>
      <c r="G90" s="37">
        <f t="shared" si="5"/>
        <v>202.43519096294949</v>
      </c>
      <c r="H90" s="37">
        <f t="shared" si="5"/>
        <v>190.97177151623637</v>
      </c>
      <c r="I90" s="37">
        <f t="shared" si="5"/>
        <v>180.20291779533812</v>
      </c>
      <c r="J90" s="37">
        <f t="shared" si="5"/>
        <v>170.03387149693316</v>
      </c>
      <c r="K90" s="37">
        <f t="shared" si="5"/>
        <v>160.41973631364331</v>
      </c>
    </row>
    <row r="91" spans="2:11">
      <c r="B91" s="36" t="s">
        <v>61</v>
      </c>
      <c r="C91" s="37">
        <f t="shared" si="5"/>
        <v>336.3787695148597</v>
      </c>
      <c r="D91" s="37">
        <f t="shared" si="5"/>
        <v>334.2050421159725</v>
      </c>
      <c r="E91" s="37">
        <f t="shared" si="5"/>
        <v>327.48542951558164</v>
      </c>
      <c r="F91" s="37">
        <f t="shared" si="5"/>
        <v>313.538181761413</v>
      </c>
      <c r="G91" s="37">
        <f t="shared" si="5"/>
        <v>297.45733680632236</v>
      </c>
      <c r="H91" s="37">
        <f t="shared" si="5"/>
        <v>281.03451556003893</v>
      </c>
      <c r="I91" s="37">
        <f t="shared" si="5"/>
        <v>265.21597863674367</v>
      </c>
      <c r="J91" s="37">
        <f t="shared" si="5"/>
        <v>250.18602942948274</v>
      </c>
      <c r="K91" s="37">
        <f t="shared" si="5"/>
        <v>235.95702805425253</v>
      </c>
    </row>
    <row r="92" spans="2:11">
      <c r="B92" s="36" t="s">
        <v>89</v>
      </c>
      <c r="C92" s="37">
        <f t="shared" si="5"/>
        <v>182.84949355847911</v>
      </c>
      <c r="D92" s="37">
        <f t="shared" si="5"/>
        <v>181.73217386454823</v>
      </c>
      <c r="E92" s="37">
        <f t="shared" si="5"/>
        <v>179.66000700094685</v>
      </c>
      <c r="F92" s="37">
        <f t="shared" si="5"/>
        <v>173.88612914208977</v>
      </c>
      <c r="G92" s="37">
        <f t="shared" si="5"/>
        <v>165.53806699991736</v>
      </c>
      <c r="H92" s="37">
        <f t="shared" si="5"/>
        <v>156.52749675793569</v>
      </c>
      <c r="I92" s="37">
        <f t="shared" si="5"/>
        <v>147.70383341041904</v>
      </c>
      <c r="J92" s="37">
        <f t="shared" si="5"/>
        <v>139.30687949922964</v>
      </c>
      <c r="K92" s="37">
        <f t="shared" si="5"/>
        <v>131.37720296032271</v>
      </c>
    </row>
    <row r="93" spans="2:11">
      <c r="B93" s="36" t="s">
        <v>64</v>
      </c>
      <c r="C93" s="37">
        <f t="shared" si="5"/>
        <v>240.50267339100395</v>
      </c>
      <c r="D93" s="37">
        <f t="shared" si="5"/>
        <v>237.32963690442776</v>
      </c>
      <c r="E93" s="37">
        <f t="shared" si="5"/>
        <v>233.97085042575313</v>
      </c>
      <c r="F93" s="37">
        <f t="shared" si="5"/>
        <v>225.91129142844505</v>
      </c>
      <c r="G93" s="37">
        <f t="shared" si="5"/>
        <v>214.78233242829373</v>
      </c>
      <c r="H93" s="37">
        <f t="shared" si="5"/>
        <v>202.82309292209499</v>
      </c>
      <c r="I93" s="37">
        <f t="shared" si="5"/>
        <v>191.22877752416389</v>
      </c>
      <c r="J93" s="37">
        <f t="shared" si="5"/>
        <v>180.25944917778847</v>
      </c>
      <c r="K93" s="37">
        <f t="shared" si="5"/>
        <v>169.93810251978152</v>
      </c>
    </row>
    <row r="94" spans="2:11">
      <c r="B94" s="36" t="s">
        <v>65</v>
      </c>
      <c r="C94" s="37">
        <f t="shared" si="5"/>
        <v>309.33921131499642</v>
      </c>
      <c r="D94" s="37">
        <f t="shared" si="5"/>
        <v>304.05983237048162</v>
      </c>
      <c r="E94" s="37">
        <f t="shared" si="5"/>
        <v>298.57355853836731</v>
      </c>
      <c r="F94" s="37">
        <f t="shared" si="5"/>
        <v>288.30763029585256</v>
      </c>
      <c r="G94" s="37">
        <f t="shared" si="5"/>
        <v>274.27583111359007</v>
      </c>
      <c r="H94" s="37">
        <f t="shared" si="5"/>
        <v>259.11059561852687</v>
      </c>
      <c r="I94" s="37">
        <f t="shared" si="5"/>
        <v>244.3613399042809</v>
      </c>
      <c r="J94" s="37">
        <f t="shared" si="5"/>
        <v>230.36306155512887</v>
      </c>
      <c r="K94" s="37">
        <f t="shared" si="5"/>
        <v>217.16051098454818</v>
      </c>
    </row>
    <row r="95" spans="2:11" ht="6" customHeight="1">
      <c r="B95" s="36"/>
      <c r="C95" s="37"/>
      <c r="D95" s="37"/>
      <c r="E95" s="37"/>
      <c r="F95" s="37"/>
      <c r="G95" s="37"/>
      <c r="H95" s="37"/>
      <c r="I95" s="37"/>
      <c r="J95" s="37"/>
      <c r="K95" s="37"/>
    </row>
    <row r="96" spans="2:11">
      <c r="B96" s="34" t="s">
        <v>29</v>
      </c>
      <c r="C96" s="35">
        <f>C24+C60</f>
        <v>1043.6816564987291</v>
      </c>
      <c r="D96" s="35">
        <f t="shared" ref="D96:K96" si="6">D24+D60</f>
        <v>1046.7101817789871</v>
      </c>
      <c r="E96" s="35">
        <f t="shared" si="6"/>
        <v>1049.3562981464693</v>
      </c>
      <c r="F96" s="35">
        <f t="shared" si="6"/>
        <v>1051.0336130065416</v>
      </c>
      <c r="G96" s="35">
        <f t="shared" si="6"/>
        <v>1051.5338445694103</v>
      </c>
      <c r="H96" s="35">
        <f t="shared" si="6"/>
        <v>1051.6710348458953</v>
      </c>
      <c r="I96" s="35">
        <f t="shared" si="6"/>
        <v>1051.7111261174464</v>
      </c>
      <c r="J96" s="35">
        <f t="shared" si="6"/>
        <v>1051.7240670326994</v>
      </c>
      <c r="K96" s="35">
        <f t="shared" si="6"/>
        <v>1051.7279487014919</v>
      </c>
    </row>
    <row r="97" spans="2:11">
      <c r="B97" s="36" t="s">
        <v>79</v>
      </c>
      <c r="C97" s="37">
        <f>C25+C61</f>
        <v>1043.6816564987291</v>
      </c>
      <c r="D97" s="37">
        <f t="shared" ref="D97:K97" si="7">D25+D61</f>
        <v>1046.7101817789871</v>
      </c>
      <c r="E97" s="37">
        <f t="shared" si="7"/>
        <v>1049.356298146469</v>
      </c>
      <c r="F97" s="37">
        <f t="shared" si="7"/>
        <v>1051.0336130065416</v>
      </c>
      <c r="G97" s="37">
        <f t="shared" si="7"/>
        <v>1051.5338445694103</v>
      </c>
      <c r="H97" s="37">
        <f t="shared" si="7"/>
        <v>1051.6710348458953</v>
      </c>
      <c r="I97" s="37">
        <f t="shared" si="7"/>
        <v>1051.7111261174464</v>
      </c>
      <c r="J97" s="37">
        <f t="shared" si="7"/>
        <v>1051.7240670326994</v>
      </c>
      <c r="K97" s="37">
        <f t="shared" si="7"/>
        <v>1051.7279487014919</v>
      </c>
    </row>
    <row r="98" spans="2:11" ht="6" customHeight="1">
      <c r="B98" s="36"/>
      <c r="C98" s="4"/>
      <c r="D98" s="4"/>
      <c r="E98" s="4"/>
      <c r="F98" s="4"/>
      <c r="G98" s="4"/>
      <c r="H98" s="4"/>
      <c r="I98" s="4"/>
      <c r="J98" s="4"/>
      <c r="K98" s="4"/>
    </row>
    <row r="99" spans="2:11">
      <c r="B99" s="34" t="s">
        <v>90</v>
      </c>
      <c r="C99" s="35">
        <f>C27+C63</f>
        <v>937.14901506866465</v>
      </c>
      <c r="D99" s="35">
        <f t="shared" ref="D99:K99" si="8">D27+D63</f>
        <v>923.4260568642261</v>
      </c>
      <c r="E99" s="35">
        <f t="shared" si="8"/>
        <v>900.9347668179729</v>
      </c>
      <c r="F99" s="35">
        <f t="shared" si="8"/>
        <v>859.14175568022654</v>
      </c>
      <c r="G99" s="35">
        <f t="shared" si="8"/>
        <v>815.00205501714254</v>
      </c>
      <c r="H99" s="35">
        <f t="shared" si="8"/>
        <v>772.98451721561833</v>
      </c>
      <c r="I99" s="35">
        <f t="shared" si="8"/>
        <v>737.87961305626629</v>
      </c>
      <c r="J99" s="35">
        <f t="shared" si="8"/>
        <v>714.75181335366642</v>
      </c>
      <c r="K99" s="35">
        <f t="shared" si="8"/>
        <v>697.37494601851927</v>
      </c>
    </row>
    <row r="100" spans="2:11">
      <c r="B100" s="36" t="s">
        <v>66</v>
      </c>
      <c r="C100" s="37">
        <f>C28+C64</f>
        <v>435.98649730452223</v>
      </c>
      <c r="D100" s="37">
        <f t="shared" ref="D100:K100" si="9">D28+D64</f>
        <v>430.51227588855716</v>
      </c>
      <c r="E100" s="37">
        <f t="shared" si="9"/>
        <v>422.36063863029744</v>
      </c>
      <c r="F100" s="37">
        <f t="shared" si="9"/>
        <v>408.39979113857675</v>
      </c>
      <c r="G100" s="37">
        <f t="shared" si="9"/>
        <v>393.91317898116483</v>
      </c>
      <c r="H100" s="37">
        <f t="shared" si="9"/>
        <v>380.00001169664915</v>
      </c>
      <c r="I100" s="37">
        <f t="shared" si="9"/>
        <v>367.69882911745441</v>
      </c>
      <c r="J100" s="37">
        <f t="shared" si="9"/>
        <v>358.26805741131983</v>
      </c>
      <c r="K100" s="37">
        <f t="shared" si="9"/>
        <v>350.27256843880286</v>
      </c>
    </row>
    <row r="101" spans="2:11">
      <c r="B101" s="36" t="s">
        <v>68</v>
      </c>
      <c r="C101" s="37">
        <f t="shared" ref="C101:K107" si="10">C29+C65</f>
        <v>659.67920958447587</v>
      </c>
      <c r="D101" s="37">
        <f t="shared" si="10"/>
        <v>651.54077670237018</v>
      </c>
      <c r="E101" s="37">
        <f t="shared" si="10"/>
        <v>639.66427933300849</v>
      </c>
      <c r="F101" s="37">
        <f t="shared" si="10"/>
        <v>618.81105601242166</v>
      </c>
      <c r="G101" s="37">
        <f t="shared" si="10"/>
        <v>596.94145258234357</v>
      </c>
      <c r="H101" s="37">
        <f t="shared" si="10"/>
        <v>575.87685141133579</v>
      </c>
      <c r="I101" s="37">
        <f t="shared" si="10"/>
        <v>557.24049209343252</v>
      </c>
      <c r="J101" s="37">
        <f t="shared" si="10"/>
        <v>542.9499867758999</v>
      </c>
      <c r="K101" s="37">
        <f t="shared" si="10"/>
        <v>530.83334765009499</v>
      </c>
    </row>
    <row r="102" spans="2:11">
      <c r="B102" s="36" t="s">
        <v>70</v>
      </c>
      <c r="C102" s="37">
        <f t="shared" si="10"/>
        <v>719.26984787545223</v>
      </c>
      <c r="D102" s="37">
        <f t="shared" si="10"/>
        <v>707.48952892207114</v>
      </c>
      <c r="E102" s="37">
        <f t="shared" si="10"/>
        <v>692.85109869079872</v>
      </c>
      <c r="F102" s="37">
        <f t="shared" si="10"/>
        <v>667.38775523731442</v>
      </c>
      <c r="G102" s="37">
        <f t="shared" si="10"/>
        <v>641.10250854682909</v>
      </c>
      <c r="H102" s="37">
        <f t="shared" si="10"/>
        <v>615.97988137522066</v>
      </c>
      <c r="I102" s="37">
        <f t="shared" si="10"/>
        <v>594.12466917514575</v>
      </c>
      <c r="J102" s="37">
        <f t="shared" si="10"/>
        <v>578.08813108806464</v>
      </c>
      <c r="K102" s="37">
        <f t="shared" si="10"/>
        <v>564.91770982462356</v>
      </c>
    </row>
    <row r="103" spans="2:11">
      <c r="B103" s="36" t="s">
        <v>72</v>
      </c>
      <c r="C103" s="37">
        <f t="shared" si="10"/>
        <v>873.47379237354653</v>
      </c>
      <c r="D103" s="37">
        <f t="shared" si="10"/>
        <v>858.02132088396877</v>
      </c>
      <c r="E103" s="37">
        <f t="shared" si="10"/>
        <v>839.42236229175717</v>
      </c>
      <c r="F103" s="37">
        <f t="shared" si="10"/>
        <v>808.08399480780508</v>
      </c>
      <c r="G103" s="37">
        <f t="shared" si="10"/>
        <v>776.12498601529012</v>
      </c>
      <c r="H103" s="37">
        <f t="shared" si="10"/>
        <v>745.67637567550219</v>
      </c>
      <c r="I103" s="37">
        <f t="shared" si="10"/>
        <v>719.21030906067222</v>
      </c>
      <c r="J103" s="37">
        <f t="shared" si="10"/>
        <v>699.79499506023103</v>
      </c>
      <c r="K103" s="37">
        <f t="shared" si="10"/>
        <v>683.8511480679955</v>
      </c>
    </row>
    <row r="104" spans="2:11">
      <c r="B104" s="36" t="s">
        <v>74</v>
      </c>
      <c r="C104" s="37">
        <f t="shared" si="10"/>
        <v>1109.1558216745298</v>
      </c>
      <c r="D104" s="37">
        <f t="shared" si="10"/>
        <v>1094.4835155662686</v>
      </c>
      <c r="E104" s="37">
        <f t="shared" si="10"/>
        <v>1072.7472289171351</v>
      </c>
      <c r="F104" s="37">
        <f t="shared" si="10"/>
        <v>1033.7330353562193</v>
      </c>
      <c r="G104" s="37">
        <f t="shared" si="10"/>
        <v>993.07406296718943</v>
      </c>
      <c r="H104" s="37">
        <f t="shared" si="10"/>
        <v>954.17562025472773</v>
      </c>
      <c r="I104" s="37">
        <f t="shared" si="10"/>
        <v>920.32551521854066</v>
      </c>
      <c r="J104" s="37">
        <f t="shared" si="10"/>
        <v>895.48376785766141</v>
      </c>
      <c r="K104" s="37">
        <f t="shared" si="10"/>
        <v>875.08186982709208</v>
      </c>
    </row>
    <row r="105" spans="2:11">
      <c r="B105" s="36" t="s">
        <v>76</v>
      </c>
      <c r="C105" s="37">
        <f t="shared" si="10"/>
        <v>1104.1672477983261</v>
      </c>
      <c r="D105" s="37">
        <f t="shared" si="10"/>
        <v>1087.1119118533393</v>
      </c>
      <c r="E105" s="37">
        <f t="shared" si="10"/>
        <v>1058.5014646529289</v>
      </c>
      <c r="F105" s="37">
        <f t="shared" si="10"/>
        <v>1003.291826051088</v>
      </c>
      <c r="G105" s="37">
        <f t="shared" si="10"/>
        <v>944.94310072059011</v>
      </c>
      <c r="H105" s="37">
        <f t="shared" si="10"/>
        <v>889.72956091667311</v>
      </c>
      <c r="I105" s="37">
        <f t="shared" si="10"/>
        <v>844.348044026705</v>
      </c>
      <c r="J105" s="37">
        <f t="shared" si="10"/>
        <v>815.78735571411175</v>
      </c>
      <c r="K105" s="37">
        <f t="shared" si="10"/>
        <v>795.23922767104295</v>
      </c>
    </row>
    <row r="106" spans="2:11">
      <c r="B106" s="36" t="s">
        <v>77</v>
      </c>
      <c r="C106" s="37">
        <f t="shared" si="10"/>
        <v>1171.5479896862284</v>
      </c>
      <c r="D106" s="37">
        <f t="shared" si="10"/>
        <v>1153.9400874572998</v>
      </c>
      <c r="E106" s="37">
        <f t="shared" si="10"/>
        <v>1123.7753176963215</v>
      </c>
      <c r="F106" s="37">
        <f t="shared" si="10"/>
        <v>1065.2688109392457</v>
      </c>
      <c r="G106" s="37">
        <f t="shared" si="10"/>
        <v>1003.3403582697917</v>
      </c>
      <c r="H106" s="37">
        <f t="shared" si="10"/>
        <v>944.72127186665921</v>
      </c>
      <c r="I106" s="37">
        <f t="shared" si="10"/>
        <v>896.53657912875042</v>
      </c>
      <c r="J106" s="37">
        <f t="shared" si="10"/>
        <v>866.21092872085967</v>
      </c>
      <c r="K106" s="37">
        <f t="shared" si="10"/>
        <v>844.39278272388174</v>
      </c>
    </row>
    <row r="107" spans="2:11">
      <c r="B107" s="36" t="s">
        <v>78</v>
      </c>
      <c r="C107" s="37">
        <f t="shared" si="10"/>
        <v>1360.9818313354344</v>
      </c>
      <c r="D107" s="37">
        <f t="shared" si="10"/>
        <v>1341.7290904798483</v>
      </c>
      <c r="E107" s="37">
        <f t="shared" si="10"/>
        <v>1306.444845259454</v>
      </c>
      <c r="F107" s="37">
        <f t="shared" si="10"/>
        <v>1238.1810654548115</v>
      </c>
      <c r="G107" s="37">
        <f t="shared" si="10"/>
        <v>1166.0916463483602</v>
      </c>
      <c r="H107" s="37">
        <f t="shared" si="10"/>
        <v>1097.9348417502529</v>
      </c>
      <c r="I107" s="37">
        <f t="shared" si="10"/>
        <v>1041.9260376270947</v>
      </c>
      <c r="J107" s="37">
        <f t="shared" si="10"/>
        <v>1006.6785921967183</v>
      </c>
      <c r="K107" s="37">
        <f t="shared" si="10"/>
        <v>981.32114489866535</v>
      </c>
    </row>
    <row r="108" spans="2:11" ht="6" customHeight="1">
      <c r="B108" s="36"/>
      <c r="C108" s="4"/>
      <c r="D108" s="4"/>
      <c r="E108" s="4"/>
      <c r="F108" s="4"/>
      <c r="G108" s="4"/>
      <c r="H108" s="4"/>
      <c r="I108" s="4"/>
      <c r="J108" s="4"/>
      <c r="K108" s="4"/>
    </row>
    <row r="109" spans="2:11">
      <c r="B109" s="34" t="s">
        <v>91</v>
      </c>
      <c r="C109" s="35">
        <f>C37+C73</f>
        <v>83.383225039166774</v>
      </c>
      <c r="D109" s="35">
        <f t="shared" ref="D109:K109" si="11">D37+D73</f>
        <v>83.354473977145616</v>
      </c>
      <c r="E109" s="35">
        <f t="shared" si="11"/>
        <v>82.111281370798878</v>
      </c>
      <c r="F109" s="35">
        <f t="shared" si="11"/>
        <v>78.614010287207066</v>
      </c>
      <c r="G109" s="35">
        <f t="shared" si="11"/>
        <v>76.287687102132864</v>
      </c>
      <c r="H109" s="35">
        <f t="shared" si="11"/>
        <v>75.203127414781292</v>
      </c>
      <c r="I109" s="35">
        <f t="shared" si="11"/>
        <v>74.740817476666152</v>
      </c>
      <c r="J109" s="35">
        <f t="shared" si="11"/>
        <v>74.537414371214069</v>
      </c>
      <c r="K109" s="35">
        <f t="shared" si="11"/>
        <v>74.442072846954261</v>
      </c>
    </row>
    <row r="110" spans="2:11">
      <c r="B110" s="36" t="s">
        <v>18</v>
      </c>
      <c r="C110" s="37">
        <f>C38+C74</f>
        <v>78.939329619730216</v>
      </c>
      <c r="D110" s="37">
        <f t="shared" ref="D110:K110" si="12">D38+D74</f>
        <v>79.141433755149052</v>
      </c>
      <c r="E110" s="37">
        <f t="shared" si="12"/>
        <v>77.771649467169652</v>
      </c>
      <c r="F110" s="37">
        <f t="shared" si="12"/>
        <v>73.782998332228999</v>
      </c>
      <c r="G110" s="37">
        <f t="shared" si="12"/>
        <v>71.112801020473455</v>
      </c>
      <c r="H110" s="37">
        <f t="shared" si="12"/>
        <v>69.868946492485861</v>
      </c>
      <c r="I110" s="37">
        <f t="shared" si="12"/>
        <v>69.339471187434924</v>
      </c>
      <c r="J110" s="37">
        <f t="shared" si="12"/>
        <v>69.107016148494935</v>
      </c>
      <c r="K110" s="37">
        <f t="shared" si="12"/>
        <v>68.998143648653524</v>
      </c>
    </row>
    <row r="111" spans="2:11">
      <c r="B111" s="36" t="s">
        <v>19</v>
      </c>
      <c r="C111" s="37">
        <f t="shared" ref="C111:K112" si="13">C39+C75</f>
        <v>89.282307362312281</v>
      </c>
      <c r="D111" s="37">
        <f t="shared" si="13"/>
        <v>88.783365342210189</v>
      </c>
      <c r="E111" s="37">
        <f t="shared" si="13"/>
        <v>87.751971492238894</v>
      </c>
      <c r="F111" s="37">
        <f t="shared" si="13"/>
        <v>85.144300543042732</v>
      </c>
      <c r="G111" s="37">
        <f t="shared" si="13"/>
        <v>83.446928347865338</v>
      </c>
      <c r="H111" s="37">
        <f t="shared" si="13"/>
        <v>82.658913179868719</v>
      </c>
      <c r="I111" s="37">
        <f t="shared" si="13"/>
        <v>82.323868443285122</v>
      </c>
      <c r="J111" s="37">
        <f t="shared" si="13"/>
        <v>82.176508221057475</v>
      </c>
      <c r="K111" s="37">
        <f t="shared" si="13"/>
        <v>82.107658073990208</v>
      </c>
    </row>
    <row r="112" spans="2:11">
      <c r="B112" s="36" t="s">
        <v>20</v>
      </c>
      <c r="C112" s="37">
        <f t="shared" si="13"/>
        <v>132.90877013578006</v>
      </c>
      <c r="D112" s="37">
        <f t="shared" si="13"/>
        <v>132.85841932978073</v>
      </c>
      <c r="E112" s="37">
        <f t="shared" si="13"/>
        <v>131.71824680376486</v>
      </c>
      <c r="F112" s="37">
        <f t="shared" si="13"/>
        <v>128.84549325485898</v>
      </c>
      <c r="G112" s="37">
        <f t="shared" si="13"/>
        <v>126.92929522235252</v>
      </c>
      <c r="H112" s="37">
        <f t="shared" si="13"/>
        <v>126.00631593393584</v>
      </c>
      <c r="I112" s="37">
        <f t="shared" si="13"/>
        <v>125.61298715105384</v>
      </c>
      <c r="J112" s="37">
        <f t="shared" si="13"/>
        <v>125.43970470637288</v>
      </c>
      <c r="K112" s="37">
        <f t="shared" si="13"/>
        <v>125.35681540782872</v>
      </c>
    </row>
  </sheetData>
  <mergeCells count="3">
    <mergeCell ref="C6:K6"/>
    <mergeCell ref="C42:K42"/>
    <mergeCell ref="C78:K78"/>
  </mergeCells>
  <pageMargins left="0.7" right="0.7" top="0.78740157499999996" bottom="0.78740157499999996"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9">
    <tabColor theme="7" tint="0.39997558519241921"/>
  </sheetPr>
  <dimension ref="B1:K145"/>
  <sheetViews>
    <sheetView workbookViewId="0">
      <selection activeCell="B1" sqref="B1"/>
    </sheetView>
  </sheetViews>
  <sheetFormatPr defaultColWidth="11.42578125" defaultRowHeight="15"/>
  <cols>
    <col min="1" max="1" width="1.140625" customWidth="1"/>
    <col min="2" max="2" width="35.7109375" customWidth="1"/>
  </cols>
  <sheetData>
    <row r="1" spans="2:11" ht="5.25" customHeight="1"/>
    <row r="2" spans="2:11" ht="18.75">
      <c r="B2" s="10" t="s">
        <v>94</v>
      </c>
      <c r="C2" s="11"/>
      <c r="D2" s="11"/>
    </row>
    <row r="3" spans="2:11">
      <c r="B3" s="11" t="s">
        <v>1</v>
      </c>
      <c r="C3" s="11"/>
      <c r="D3" s="11"/>
    </row>
    <row r="4" spans="2:11">
      <c r="B4" s="11" t="s">
        <v>44</v>
      </c>
      <c r="D4" s="11"/>
    </row>
    <row r="5" spans="2:11">
      <c r="B5" s="11"/>
      <c r="D5" s="11"/>
    </row>
    <row r="6" spans="2:11">
      <c r="B6" s="34" t="s">
        <v>85</v>
      </c>
      <c r="C6" s="67" t="s">
        <v>86</v>
      </c>
      <c r="D6" s="68"/>
      <c r="E6" s="68"/>
      <c r="F6" s="68"/>
      <c r="G6" s="68"/>
      <c r="H6" s="68"/>
      <c r="I6" s="68"/>
      <c r="J6" s="68"/>
      <c r="K6" s="69"/>
    </row>
    <row r="7" spans="2:11">
      <c r="B7" s="32" t="s">
        <v>87</v>
      </c>
      <c r="C7" s="33">
        <v>2015</v>
      </c>
      <c r="D7" s="33">
        <v>2017</v>
      </c>
      <c r="E7" s="33">
        <v>2020</v>
      </c>
      <c r="F7" s="33">
        <v>2025</v>
      </c>
      <c r="G7" s="33">
        <v>2030</v>
      </c>
      <c r="H7" s="33">
        <v>2035</v>
      </c>
      <c r="I7" s="33">
        <v>2040</v>
      </c>
      <c r="J7" s="33">
        <v>2045</v>
      </c>
      <c r="K7" s="33">
        <v>2050</v>
      </c>
    </row>
    <row r="8" spans="2:11">
      <c r="B8" s="34" t="s">
        <v>26</v>
      </c>
      <c r="C8" s="42">
        <v>189.64078099602372</v>
      </c>
      <c r="D8" s="42">
        <v>181.05373448251262</v>
      </c>
      <c r="E8" s="42">
        <v>170.04717047245904</v>
      </c>
      <c r="F8" s="42">
        <v>151.10139888822883</v>
      </c>
      <c r="G8" s="42">
        <v>137.92597940582812</v>
      </c>
      <c r="H8" s="42">
        <v>128.35565757601518</v>
      </c>
      <c r="I8" s="42">
        <v>120.49043824350785</v>
      </c>
      <c r="J8" s="42">
        <v>113.5332904660477</v>
      </c>
      <c r="K8" s="42">
        <v>107.13687048830629</v>
      </c>
    </row>
    <row r="9" spans="2:11">
      <c r="B9" s="36" t="s">
        <v>51</v>
      </c>
      <c r="C9" s="43">
        <v>181.44565287704398</v>
      </c>
      <c r="D9" s="43">
        <v>172.979378036068</v>
      </c>
      <c r="E9" s="43">
        <v>162.01503517441625</v>
      </c>
      <c r="F9" s="43">
        <v>143.66546207496316</v>
      </c>
      <c r="G9" s="43">
        <v>131.09277329593564</v>
      </c>
      <c r="H9" s="43">
        <v>122.02428661290755</v>
      </c>
      <c r="I9" s="43">
        <v>114.5860393217764</v>
      </c>
      <c r="J9" s="43">
        <v>107.99835724296621</v>
      </c>
      <c r="K9" s="43">
        <v>101.93417720854345</v>
      </c>
    </row>
    <row r="10" spans="2:11">
      <c r="B10" s="36" t="s">
        <v>6</v>
      </c>
      <c r="C10" s="43">
        <v>216.02571720621657</v>
      </c>
      <c r="D10" s="43">
        <v>207.45673215284558</v>
      </c>
      <c r="E10" s="43">
        <v>197.2763071065381</v>
      </c>
      <c r="F10" s="43">
        <v>177.11054448855242</v>
      </c>
      <c r="G10" s="43">
        <v>162.24734403322796</v>
      </c>
      <c r="H10" s="43">
        <v>151.09197002244119</v>
      </c>
      <c r="I10" s="43">
        <v>141.78677925841941</v>
      </c>
      <c r="J10" s="43">
        <v>133.55330309511788</v>
      </c>
      <c r="K10" s="43">
        <v>125.99393461356311</v>
      </c>
    </row>
    <row r="11" spans="2:11">
      <c r="B11" s="36" t="s">
        <v>7</v>
      </c>
      <c r="C11" s="43">
        <v>278.2461196852027</v>
      </c>
      <c r="D11" s="43">
        <v>268.58848267065423</v>
      </c>
      <c r="E11" s="43">
        <v>259.14442831037468</v>
      </c>
      <c r="F11" s="43">
        <v>236.56509901036975</v>
      </c>
      <c r="G11" s="43">
        <v>218.1427857680454</v>
      </c>
      <c r="H11" s="43">
        <v>203.55723520318818</v>
      </c>
      <c r="I11" s="43">
        <v>191.07756300577364</v>
      </c>
      <c r="J11" s="43">
        <v>179.90831725658339</v>
      </c>
      <c r="K11" s="43">
        <v>169.64052865460462</v>
      </c>
    </row>
    <row r="12" spans="2:11">
      <c r="B12" s="36" t="s">
        <v>8</v>
      </c>
      <c r="C12" s="43">
        <v>144.99578577814233</v>
      </c>
      <c r="D12" s="43">
        <v>134.07685032273312</v>
      </c>
      <c r="E12" s="43">
        <v>118.36208827038821</v>
      </c>
      <c r="F12" s="43">
        <v>100.0846166181919</v>
      </c>
      <c r="G12" s="43">
        <v>90.118191143958697</v>
      </c>
      <c r="H12" s="43">
        <v>83.744976408467281</v>
      </c>
      <c r="I12" s="43">
        <v>78.71020250681164</v>
      </c>
      <c r="J12" s="43">
        <v>74.221146391398946</v>
      </c>
      <c r="K12" s="43">
        <v>70.054066272861789</v>
      </c>
    </row>
    <row r="13" spans="2:11">
      <c r="B13" s="36" t="s">
        <v>9</v>
      </c>
      <c r="C13" s="43">
        <v>186.77998452232876</v>
      </c>
      <c r="D13" s="43">
        <v>177.81182996405397</v>
      </c>
      <c r="E13" s="43">
        <v>164.76346878141365</v>
      </c>
      <c r="F13" s="43">
        <v>145.04388091348901</v>
      </c>
      <c r="G13" s="43">
        <v>132.10802609775095</v>
      </c>
      <c r="H13" s="43">
        <v>122.9330837138256</v>
      </c>
      <c r="I13" s="43">
        <v>115.40206828892492</v>
      </c>
      <c r="J13" s="43">
        <v>108.70141477040512</v>
      </c>
      <c r="K13" s="43">
        <v>102.51645439147971</v>
      </c>
    </row>
    <row r="14" spans="2:11">
      <c r="B14" s="36" t="s">
        <v>10</v>
      </c>
      <c r="C14" s="43">
        <v>245.50973918282901</v>
      </c>
      <c r="D14" s="43">
        <v>233.71135611386379</v>
      </c>
      <c r="E14" s="43">
        <v>216.5340906656341</v>
      </c>
      <c r="F14" s="43">
        <v>190.55821050717219</v>
      </c>
      <c r="G14" s="43">
        <v>173.51328597915281</v>
      </c>
      <c r="H14" s="43">
        <v>161.42160032398755</v>
      </c>
      <c r="I14" s="43">
        <v>151.49556129987101</v>
      </c>
      <c r="J14" s="43">
        <v>142.66372744037463</v>
      </c>
      <c r="K14" s="43">
        <v>134.51154555173187</v>
      </c>
    </row>
    <row r="15" spans="2:11" ht="6" customHeight="1">
      <c r="B15" s="36"/>
      <c r="C15" s="44"/>
      <c r="D15" s="14"/>
      <c r="E15" s="14"/>
      <c r="F15" s="14"/>
      <c r="G15" s="14"/>
      <c r="H15" s="14"/>
      <c r="I15" s="14"/>
      <c r="J15" s="14"/>
      <c r="K15" s="14"/>
    </row>
    <row r="16" spans="2:11">
      <c r="B16" s="34" t="s">
        <v>27</v>
      </c>
      <c r="C16" s="42">
        <v>220.19512097661323</v>
      </c>
      <c r="D16" s="42">
        <v>216.82738781211725</v>
      </c>
      <c r="E16" s="42">
        <v>213.0865736649277</v>
      </c>
      <c r="F16" s="42">
        <v>205.46102033410816</v>
      </c>
      <c r="G16" s="42">
        <v>195.28923910642521</v>
      </c>
      <c r="H16" s="42">
        <v>184.43659446260563</v>
      </c>
      <c r="I16" s="42">
        <v>173.92661444840277</v>
      </c>
      <c r="J16" s="42">
        <v>163.9698362463553</v>
      </c>
      <c r="K16" s="42">
        <v>154.59672227065846</v>
      </c>
    </row>
    <row r="17" spans="2:11">
      <c r="B17" s="36" t="s">
        <v>88</v>
      </c>
      <c r="C17" s="43">
        <v>167.91961736823987</v>
      </c>
      <c r="D17" s="43">
        <v>166.02945970016683</v>
      </c>
      <c r="E17" s="43">
        <v>162.32564821743168</v>
      </c>
      <c r="F17" s="43">
        <v>155.46342479025336</v>
      </c>
      <c r="G17" s="43">
        <v>147.70348959567033</v>
      </c>
      <c r="H17" s="43">
        <v>139.7266449813512</v>
      </c>
      <c r="I17" s="43">
        <v>131.9656724710652</v>
      </c>
      <c r="J17" s="43">
        <v>124.56240435737504</v>
      </c>
      <c r="K17" s="43">
        <v>117.59661619291782</v>
      </c>
    </row>
    <row r="18" spans="2:11">
      <c r="B18" s="36" t="s">
        <v>59</v>
      </c>
      <c r="C18" s="43">
        <v>209.52306369901683</v>
      </c>
      <c r="D18" s="43">
        <v>202.72459424372525</v>
      </c>
      <c r="E18" s="43">
        <v>192.80982810163474</v>
      </c>
      <c r="F18" s="43">
        <v>180.66747448651449</v>
      </c>
      <c r="G18" s="43">
        <v>170.281055485613</v>
      </c>
      <c r="H18" s="43">
        <v>160.63844762886995</v>
      </c>
      <c r="I18" s="43">
        <v>151.58008297773407</v>
      </c>
      <c r="J18" s="43">
        <v>143.02625432404221</v>
      </c>
      <c r="K18" s="43">
        <v>134.93919654123016</v>
      </c>
    </row>
    <row r="19" spans="2:11">
      <c r="B19" s="36" t="s">
        <v>61</v>
      </c>
      <c r="C19" s="43">
        <v>282.94947950243233</v>
      </c>
      <c r="D19" s="43">
        <v>281.12101976645562</v>
      </c>
      <c r="E19" s="43">
        <v>275.46872818312909</v>
      </c>
      <c r="F19" s="43">
        <v>263.73681508342571</v>
      </c>
      <c r="G19" s="43">
        <v>250.21019829793556</v>
      </c>
      <c r="H19" s="43">
        <v>236.39592360307526</v>
      </c>
      <c r="I19" s="43">
        <v>223.08995071010204</v>
      </c>
      <c r="J19" s="43">
        <v>210.44730887133224</v>
      </c>
      <c r="K19" s="43">
        <v>198.47839496286119</v>
      </c>
    </row>
    <row r="20" spans="2:11">
      <c r="B20" s="36" t="s">
        <v>89</v>
      </c>
      <c r="C20" s="43">
        <v>150.68901847463155</v>
      </c>
      <c r="D20" s="43">
        <v>149.76821850562879</v>
      </c>
      <c r="E20" s="43">
        <v>148.06051461914313</v>
      </c>
      <c r="F20" s="43">
        <v>143.30217501200983</v>
      </c>
      <c r="G20" s="43">
        <v>136.42241141033011</v>
      </c>
      <c r="H20" s="43">
        <v>128.99666491666159</v>
      </c>
      <c r="I20" s="43">
        <v>121.72495120659532</v>
      </c>
      <c r="J20" s="43">
        <v>114.80489516252884</v>
      </c>
      <c r="K20" s="43">
        <v>108.26992943079691</v>
      </c>
    </row>
    <row r="21" spans="2:11">
      <c r="B21" s="36" t="s">
        <v>64</v>
      </c>
      <c r="C21" s="43">
        <v>198.20187132333842</v>
      </c>
      <c r="D21" s="43">
        <v>195.58692421880383</v>
      </c>
      <c r="E21" s="43">
        <v>192.81889775131202</v>
      </c>
      <c r="F21" s="43">
        <v>186.17689393162783</v>
      </c>
      <c r="G21" s="43">
        <v>177.00535139278631</v>
      </c>
      <c r="H21" s="43">
        <v>167.14956219796545</v>
      </c>
      <c r="I21" s="43">
        <v>157.59451245077665</v>
      </c>
      <c r="J21" s="43">
        <v>148.55452393523495</v>
      </c>
      <c r="K21" s="43">
        <v>140.04854687747482</v>
      </c>
    </row>
    <row r="22" spans="2:11">
      <c r="B22" s="36" t="s">
        <v>65</v>
      </c>
      <c r="C22" s="43">
        <v>254.93109782043396</v>
      </c>
      <c r="D22" s="43">
        <v>250.58028220797431</v>
      </c>
      <c r="E22" s="43">
        <v>246.05896140606598</v>
      </c>
      <c r="F22" s="43">
        <v>237.5986554982413</v>
      </c>
      <c r="G22" s="43">
        <v>226.03483869427501</v>
      </c>
      <c r="H22" s="43">
        <v>213.53693997323285</v>
      </c>
      <c r="I22" s="43">
        <v>201.38185644766511</v>
      </c>
      <c r="J22" s="43">
        <v>189.84566466656082</v>
      </c>
      <c r="K22" s="43">
        <v>178.96524411890309</v>
      </c>
    </row>
    <row r="23" spans="2:11" ht="6" customHeight="1">
      <c r="B23" s="36"/>
      <c r="C23" s="14"/>
      <c r="D23" s="14"/>
      <c r="E23" s="14"/>
      <c r="F23" s="14"/>
      <c r="G23" s="14"/>
      <c r="H23" s="14"/>
      <c r="I23" s="14"/>
      <c r="J23" s="14"/>
      <c r="K23" s="14"/>
    </row>
    <row r="24" spans="2:11">
      <c r="B24" s="34" t="s">
        <v>29</v>
      </c>
      <c r="C24" s="42">
        <v>860.11375452605444</v>
      </c>
      <c r="D24" s="42">
        <v>862.60960777139974</v>
      </c>
      <c r="E24" s="42">
        <v>864.79031207867206</v>
      </c>
      <c r="F24" s="42">
        <v>866.17261248879811</v>
      </c>
      <c r="G24" s="42">
        <v>866.58486084536571</v>
      </c>
      <c r="H24" s="42">
        <v>866.69792141614141</v>
      </c>
      <c r="I24" s="42">
        <v>866.73096123616972</v>
      </c>
      <c r="J24" s="42">
        <v>866.74162603911623</v>
      </c>
      <c r="K24" s="42">
        <v>866.74482498076486</v>
      </c>
    </row>
    <row r="25" spans="2:11">
      <c r="B25" s="36" t="s">
        <v>79</v>
      </c>
      <c r="C25" s="43">
        <v>860.11375452605432</v>
      </c>
      <c r="D25" s="43">
        <v>862.60960777139974</v>
      </c>
      <c r="E25" s="43">
        <v>864.79031207867195</v>
      </c>
      <c r="F25" s="43">
        <v>866.17261248879811</v>
      </c>
      <c r="G25" s="43">
        <v>866.58486084536582</v>
      </c>
      <c r="H25" s="43">
        <v>866.69792141614153</v>
      </c>
      <c r="I25" s="43">
        <v>866.73096123616972</v>
      </c>
      <c r="J25" s="43">
        <v>866.74162603911623</v>
      </c>
      <c r="K25" s="43">
        <v>866.74482498076486</v>
      </c>
    </row>
    <row r="26" spans="2:11" ht="6" customHeight="1">
      <c r="B26" s="36"/>
      <c r="C26" s="14"/>
      <c r="D26" s="14"/>
      <c r="E26" s="14"/>
      <c r="F26" s="14"/>
      <c r="G26" s="14"/>
      <c r="H26" s="14"/>
      <c r="I26" s="14"/>
      <c r="J26" s="14"/>
      <c r="K26" s="14"/>
    </row>
    <row r="27" spans="2:11">
      <c r="B27" s="34" t="s">
        <v>90</v>
      </c>
      <c r="C27" s="42">
        <v>772.31860202008306</v>
      </c>
      <c r="D27" s="42">
        <v>761.0093057122217</v>
      </c>
      <c r="E27" s="42">
        <v>742.47389522056392</v>
      </c>
      <c r="F27" s="42">
        <v>708.03164599753177</v>
      </c>
      <c r="G27" s="42">
        <v>671.6554546324902</v>
      </c>
      <c r="H27" s="42">
        <v>637.02816960800396</v>
      </c>
      <c r="I27" s="42">
        <v>608.09768996340529</v>
      </c>
      <c r="J27" s="42">
        <v>589.03772228814319</v>
      </c>
      <c r="K27" s="42">
        <v>574.71718449535047</v>
      </c>
    </row>
    <row r="28" spans="2:11">
      <c r="B28" s="36" t="s">
        <v>66</v>
      </c>
      <c r="C28" s="43">
        <v>359.30303151755425</v>
      </c>
      <c r="D28" s="43">
        <v>354.79164329311402</v>
      </c>
      <c r="E28" s="43">
        <v>348.07375639333139</v>
      </c>
      <c r="F28" s="43">
        <v>336.56841194495536</v>
      </c>
      <c r="G28" s="43">
        <v>324.62977692584934</v>
      </c>
      <c r="H28" s="43">
        <v>313.1637264535438</v>
      </c>
      <c r="I28" s="43">
        <v>303.02613682799063</v>
      </c>
      <c r="J28" s="43">
        <v>295.25409598609872</v>
      </c>
      <c r="K28" s="43">
        <v>288.66489323773021</v>
      </c>
    </row>
    <row r="29" spans="2:11">
      <c r="B29" s="36" t="s">
        <v>68</v>
      </c>
      <c r="C29" s="43">
        <v>543.65156099605588</v>
      </c>
      <c r="D29" s="43">
        <v>536.94455602131166</v>
      </c>
      <c r="E29" s="43">
        <v>527.15695586625145</v>
      </c>
      <c r="F29" s="43">
        <v>509.97150080669701</v>
      </c>
      <c r="G29" s="43">
        <v>491.94843160823666</v>
      </c>
      <c r="H29" s="43">
        <v>474.58877688212954</v>
      </c>
      <c r="I29" s="43">
        <v>459.23027279823805</v>
      </c>
      <c r="J29" s="43">
        <v>447.4532523761564</v>
      </c>
      <c r="K29" s="43">
        <v>437.46774778685926</v>
      </c>
    </row>
    <row r="30" spans="2:11">
      <c r="B30" s="36" t="s">
        <v>70</v>
      </c>
      <c r="C30" s="43">
        <v>592.76110250797774</v>
      </c>
      <c r="D30" s="43">
        <v>583.05276443245907</v>
      </c>
      <c r="E30" s="43">
        <v>570.98901385469583</v>
      </c>
      <c r="F30" s="43">
        <v>550.00428943783095</v>
      </c>
      <c r="G30" s="43">
        <v>528.34222219843764</v>
      </c>
      <c r="H30" s="43">
        <v>507.63828719528686</v>
      </c>
      <c r="I30" s="43">
        <v>489.62707802597737</v>
      </c>
      <c r="J30" s="43">
        <v>476.41112573076117</v>
      </c>
      <c r="K30" s="43">
        <v>465.55718342847842</v>
      </c>
    </row>
    <row r="31" spans="2:11">
      <c r="B31" s="36" t="s">
        <v>72</v>
      </c>
      <c r="C31" s="43">
        <v>719.84289305120808</v>
      </c>
      <c r="D31" s="43">
        <v>707.10827882583703</v>
      </c>
      <c r="E31" s="43">
        <v>691.78059724265381</v>
      </c>
      <c r="F31" s="43">
        <v>665.95417713696327</v>
      </c>
      <c r="G31" s="43">
        <v>639.61627719180433</v>
      </c>
      <c r="H31" s="43">
        <v>614.52311933434635</v>
      </c>
      <c r="I31" s="43">
        <v>592.71203567500083</v>
      </c>
      <c r="J31" s="43">
        <v>576.71158331844254</v>
      </c>
      <c r="K31" s="43">
        <v>563.57201914895643</v>
      </c>
    </row>
    <row r="32" spans="2:11">
      <c r="B32" s="36" t="s">
        <v>74</v>
      </c>
      <c r="C32" s="43">
        <v>914.07199905699633</v>
      </c>
      <c r="D32" s="43">
        <v>901.98033085936959</v>
      </c>
      <c r="E32" s="43">
        <v>884.06713002573633</v>
      </c>
      <c r="F32" s="43">
        <v>851.91494617299031</v>
      </c>
      <c r="G32" s="43">
        <v>818.4072753435355</v>
      </c>
      <c r="H32" s="43">
        <v>786.3504835063851</v>
      </c>
      <c r="I32" s="43">
        <v>758.45410269669549</v>
      </c>
      <c r="J32" s="43">
        <v>737.98164497119217</v>
      </c>
      <c r="K32" s="43">
        <v>721.16813387299067</v>
      </c>
    </row>
    <row r="33" spans="2:11">
      <c r="B33" s="36" t="s">
        <v>76</v>
      </c>
      <c r="C33" s="43">
        <v>909.96084027627523</v>
      </c>
      <c r="D33" s="43">
        <v>895.90528133931161</v>
      </c>
      <c r="E33" s="43">
        <v>872.3269813787964</v>
      </c>
      <c r="F33" s="43">
        <v>826.827887619536</v>
      </c>
      <c r="G33" s="43">
        <v>778.7418252619907</v>
      </c>
      <c r="H33" s="43">
        <v>733.23951646340868</v>
      </c>
      <c r="I33" s="43">
        <v>695.83992566360087</v>
      </c>
      <c r="J33" s="43">
        <v>672.30263275112077</v>
      </c>
      <c r="K33" s="43">
        <v>655.36861129969793</v>
      </c>
    </row>
    <row r="34" spans="2:11">
      <c r="B34" s="36" t="s">
        <v>77</v>
      </c>
      <c r="C34" s="43">
        <v>965.49032335867275</v>
      </c>
      <c r="D34" s="43">
        <v>950.97938623416837</v>
      </c>
      <c r="E34" s="43">
        <v>926.12014566787548</v>
      </c>
      <c r="F34" s="43">
        <v>877.90405326298446</v>
      </c>
      <c r="G34" s="43">
        <v>826.86788375110041</v>
      </c>
      <c r="H34" s="43">
        <v>778.55901276621796</v>
      </c>
      <c r="I34" s="43">
        <v>738.84928257845024</v>
      </c>
      <c r="J34" s="43">
        <v>713.85745785070844</v>
      </c>
      <c r="K34" s="43">
        <v>695.87679549700431</v>
      </c>
    </row>
    <row r="35" spans="2:11">
      <c r="B35" s="36" t="s">
        <v>78</v>
      </c>
      <c r="C35" s="43">
        <v>1121.6056021514364</v>
      </c>
      <c r="D35" s="43">
        <v>1105.739128769344</v>
      </c>
      <c r="E35" s="43">
        <v>1076.660851458289</v>
      </c>
      <c r="F35" s="43">
        <v>1020.4036435440647</v>
      </c>
      <c r="G35" s="43">
        <v>960.99366872735425</v>
      </c>
      <c r="H35" s="43">
        <v>904.82462069019721</v>
      </c>
      <c r="I35" s="43">
        <v>858.6669226019751</v>
      </c>
      <c r="J35" s="43">
        <v>829.61897255149904</v>
      </c>
      <c r="K35" s="43">
        <v>808.72151874945314</v>
      </c>
    </row>
    <row r="36" spans="2:11" ht="6" customHeight="1">
      <c r="B36" s="36"/>
      <c r="C36" s="14"/>
      <c r="D36" s="14"/>
      <c r="E36" s="14"/>
      <c r="F36" s="14"/>
      <c r="G36" s="14"/>
      <c r="H36" s="14"/>
      <c r="I36" s="14"/>
      <c r="J36" s="14"/>
      <c r="K36" s="14"/>
    </row>
    <row r="37" spans="2:11">
      <c r="B37" s="34" t="s">
        <v>91</v>
      </c>
      <c r="C37" s="42">
        <v>70.138909652632449</v>
      </c>
      <c r="D37" s="42">
        <v>70.114725314109066</v>
      </c>
      <c r="E37" s="42">
        <v>69.068997305191004</v>
      </c>
      <c r="F37" s="42">
        <v>66.127221181185362</v>
      </c>
      <c r="G37" s="42">
        <v>64.170403468460748</v>
      </c>
      <c r="H37" s="42">
        <v>63.258111650912227</v>
      </c>
      <c r="I37" s="42">
        <v>62.86923349267667</v>
      </c>
      <c r="J37" s="42">
        <v>62.69813826303465</v>
      </c>
      <c r="K37" s="42">
        <v>62.617940470816109</v>
      </c>
    </row>
    <row r="38" spans="2:11">
      <c r="B38" s="36" t="s">
        <v>18</v>
      </c>
      <c r="C38" s="43">
        <v>66.400867868050469</v>
      </c>
      <c r="D38" s="43">
        <v>66.570870451758481</v>
      </c>
      <c r="E38" s="43">
        <v>65.418658164778051</v>
      </c>
      <c r="F38" s="43">
        <v>62.063551169839151</v>
      </c>
      <c r="G38" s="43">
        <v>59.817479158161113</v>
      </c>
      <c r="H38" s="43">
        <v>58.771194365044032</v>
      </c>
      <c r="I38" s="43">
        <v>58.325819164374785</v>
      </c>
      <c r="J38" s="43">
        <v>58.130286514170237</v>
      </c>
      <c r="K38" s="43">
        <v>58.038706961730924</v>
      </c>
    </row>
    <row r="39" spans="2:11">
      <c r="B39" s="36" t="s">
        <v>19</v>
      </c>
      <c r="C39" s="43">
        <v>75.101001271206755</v>
      </c>
      <c r="D39" s="43">
        <v>74.681309549599618</v>
      </c>
      <c r="E39" s="43">
        <v>73.813738883851954</v>
      </c>
      <c r="F39" s="43">
        <v>71.620261754326776</v>
      </c>
      <c r="G39" s="43">
        <v>70.192494538696565</v>
      </c>
      <c r="H39" s="43">
        <v>69.529645090896281</v>
      </c>
      <c r="I39" s="43">
        <v>69.247817750951242</v>
      </c>
      <c r="J39" s="43">
        <v>69.123863738518139</v>
      </c>
      <c r="K39" s="43">
        <v>69.065949520850822</v>
      </c>
    </row>
    <row r="40" spans="2:11">
      <c r="B40" s="36" t="s">
        <v>20</v>
      </c>
      <c r="C40" s="43">
        <v>111.79798114329598</v>
      </c>
      <c r="D40" s="43">
        <v>111.75562789261198</v>
      </c>
      <c r="E40" s="43">
        <v>110.79655659556059</v>
      </c>
      <c r="F40" s="43">
        <v>108.38010170878518</v>
      </c>
      <c r="G40" s="43">
        <v>106.76826622730324</v>
      </c>
      <c r="H40" s="43">
        <v>105.99188991310933</v>
      </c>
      <c r="I40" s="43">
        <v>105.66103617180367</v>
      </c>
      <c r="J40" s="43">
        <v>105.51527733690425</v>
      </c>
      <c r="K40" s="43">
        <v>105.44555390009754</v>
      </c>
    </row>
    <row r="41" spans="2:11" ht="6" customHeight="1">
      <c r="B41" s="36"/>
      <c r="C41" s="14"/>
      <c r="D41" s="14"/>
      <c r="E41" s="14"/>
      <c r="F41" s="14"/>
      <c r="G41" s="14"/>
      <c r="H41" s="14"/>
      <c r="I41" s="14"/>
      <c r="J41" s="14"/>
      <c r="K41" s="14"/>
    </row>
    <row r="42" spans="2:11">
      <c r="B42" s="34"/>
      <c r="C42" s="67" t="s">
        <v>95</v>
      </c>
      <c r="D42" s="68"/>
      <c r="E42" s="68"/>
      <c r="F42" s="68"/>
      <c r="G42" s="68"/>
      <c r="H42" s="68"/>
      <c r="I42" s="68"/>
      <c r="J42" s="68"/>
      <c r="K42" s="69"/>
    </row>
    <row r="43" spans="2:11">
      <c r="B43" s="34" t="s">
        <v>96</v>
      </c>
      <c r="C43" s="45" t="s">
        <v>97</v>
      </c>
      <c r="D43" s="45" t="s">
        <v>97</v>
      </c>
      <c r="E43" s="45" t="s">
        <v>97</v>
      </c>
      <c r="F43" s="45" t="s">
        <v>97</v>
      </c>
      <c r="G43" s="45" t="s">
        <v>97</v>
      </c>
      <c r="H43" s="45" t="s">
        <v>97</v>
      </c>
      <c r="I43" s="45" t="s">
        <v>97</v>
      </c>
      <c r="J43" s="45" t="s">
        <v>97</v>
      </c>
      <c r="K43" s="45" t="s">
        <v>97</v>
      </c>
    </row>
    <row r="44" spans="2:11">
      <c r="B44" s="36" t="s">
        <v>98</v>
      </c>
      <c r="C44" s="43">
        <v>44.120850978569869</v>
      </c>
      <c r="D44" s="43">
        <v>44.120850978569869</v>
      </c>
      <c r="E44" s="43">
        <v>44.120850978569869</v>
      </c>
      <c r="F44" s="43">
        <v>44.120850978569869</v>
      </c>
      <c r="G44" s="43">
        <v>44.120850978569869</v>
      </c>
      <c r="H44" s="43">
        <v>44.120850978569869</v>
      </c>
      <c r="I44" s="43">
        <v>44.120850978569869</v>
      </c>
      <c r="J44" s="43">
        <v>44.120850978569869</v>
      </c>
      <c r="K44" s="43">
        <v>44.120850978569869</v>
      </c>
    </row>
    <row r="45" spans="2:11" ht="30">
      <c r="B45" s="41" t="s">
        <v>99</v>
      </c>
      <c r="C45" s="43">
        <v>0</v>
      </c>
      <c r="D45" s="43">
        <v>0</v>
      </c>
      <c r="E45" s="43">
        <v>0</v>
      </c>
      <c r="F45" s="43">
        <v>0</v>
      </c>
      <c r="G45" s="43">
        <v>0</v>
      </c>
      <c r="H45" s="43">
        <v>0</v>
      </c>
      <c r="I45" s="43">
        <v>0</v>
      </c>
      <c r="J45" s="43">
        <v>0</v>
      </c>
      <c r="K45" s="43">
        <v>0</v>
      </c>
    </row>
    <row r="46" spans="2:11" ht="30">
      <c r="B46" s="41" t="s">
        <v>100</v>
      </c>
      <c r="C46" s="43">
        <v>0</v>
      </c>
      <c r="D46" s="43">
        <v>0</v>
      </c>
      <c r="E46" s="43">
        <v>0</v>
      </c>
      <c r="F46" s="43">
        <v>0</v>
      </c>
      <c r="G46" s="43">
        <v>0</v>
      </c>
      <c r="H46" s="43">
        <v>0</v>
      </c>
      <c r="I46" s="43">
        <v>0</v>
      </c>
      <c r="J46" s="43">
        <v>0</v>
      </c>
      <c r="K46" s="43">
        <v>0</v>
      </c>
    </row>
    <row r="47" spans="2:11">
      <c r="B47" s="34"/>
      <c r="C47" s="67" t="s">
        <v>101</v>
      </c>
      <c r="D47" s="68"/>
      <c r="E47" s="68"/>
      <c r="F47" s="68"/>
      <c r="G47" s="68"/>
      <c r="H47" s="68"/>
      <c r="I47" s="68"/>
      <c r="J47" s="68"/>
      <c r="K47" s="69"/>
    </row>
    <row r="48" spans="2:11">
      <c r="B48" s="34" t="s">
        <v>102</v>
      </c>
      <c r="C48" s="45" t="s">
        <v>97</v>
      </c>
      <c r="D48" s="45" t="s">
        <v>97</v>
      </c>
      <c r="E48" s="45" t="s">
        <v>97</v>
      </c>
      <c r="F48" s="45" t="s">
        <v>97</v>
      </c>
      <c r="G48" s="45" t="s">
        <v>97</v>
      </c>
      <c r="H48" s="45" t="s">
        <v>97</v>
      </c>
      <c r="I48" s="45" t="s">
        <v>97</v>
      </c>
      <c r="J48" s="45" t="s">
        <v>97</v>
      </c>
      <c r="K48" s="45" t="s">
        <v>97</v>
      </c>
    </row>
    <row r="49" spans="2:11">
      <c r="B49" s="36" t="s">
        <v>103</v>
      </c>
      <c r="C49" s="43">
        <v>55.645335454339552</v>
      </c>
      <c r="D49" s="43">
        <v>55.645335454339552</v>
      </c>
      <c r="E49" s="43">
        <v>55.645335454339552</v>
      </c>
      <c r="F49" s="43">
        <v>55.645335454339552</v>
      </c>
      <c r="G49" s="43">
        <v>55.645335454339552</v>
      </c>
      <c r="H49" s="43">
        <v>55.645335454339552</v>
      </c>
      <c r="I49" s="43">
        <v>55.645335454339552</v>
      </c>
      <c r="J49" s="43">
        <v>55.645335454339552</v>
      </c>
      <c r="K49" s="43">
        <v>55.645335454339552</v>
      </c>
    </row>
    <row r="50" spans="2:11" ht="30">
      <c r="B50" s="41" t="s">
        <v>104</v>
      </c>
      <c r="C50" s="43">
        <v>0</v>
      </c>
      <c r="D50" s="43">
        <v>0</v>
      </c>
      <c r="E50" s="43">
        <v>0</v>
      </c>
      <c r="F50" s="43">
        <v>0</v>
      </c>
      <c r="G50" s="43">
        <v>0</v>
      </c>
      <c r="H50" s="43">
        <v>0</v>
      </c>
      <c r="I50" s="43">
        <v>0</v>
      </c>
      <c r="J50" s="43">
        <v>0</v>
      </c>
      <c r="K50" s="43">
        <v>0</v>
      </c>
    </row>
    <row r="51" spans="2:11" ht="30">
      <c r="B51" s="41" t="s">
        <v>105</v>
      </c>
      <c r="C51" s="43">
        <v>0</v>
      </c>
      <c r="D51" s="43">
        <v>0</v>
      </c>
      <c r="E51" s="43">
        <v>0</v>
      </c>
      <c r="F51" s="43">
        <v>0</v>
      </c>
      <c r="G51" s="43">
        <v>0</v>
      </c>
      <c r="H51" s="43">
        <v>0</v>
      </c>
      <c r="I51" s="43">
        <v>0</v>
      </c>
      <c r="J51" s="43">
        <v>0</v>
      </c>
      <c r="K51" s="43">
        <v>0</v>
      </c>
    </row>
    <row r="52" spans="2:11">
      <c r="E52" s="31"/>
    </row>
    <row r="53" spans="2:11">
      <c r="B53" s="34" t="s">
        <v>92</v>
      </c>
      <c r="C53" s="67" t="s">
        <v>86</v>
      </c>
      <c r="D53" s="68"/>
      <c r="E53" s="68"/>
      <c r="F53" s="68"/>
      <c r="G53" s="68"/>
      <c r="H53" s="68"/>
      <c r="I53" s="68"/>
      <c r="J53" s="68"/>
      <c r="K53" s="69"/>
    </row>
    <row r="54" spans="2:11">
      <c r="B54" s="32" t="s">
        <v>87</v>
      </c>
      <c r="C54" s="33">
        <v>2015</v>
      </c>
      <c r="D54" s="33">
        <v>2017</v>
      </c>
      <c r="E54" s="33">
        <v>2020</v>
      </c>
      <c r="F54" s="33">
        <v>2025</v>
      </c>
      <c r="G54" s="33">
        <v>2030</v>
      </c>
      <c r="H54" s="33">
        <v>2035</v>
      </c>
      <c r="I54" s="33">
        <v>2040</v>
      </c>
      <c r="J54" s="33">
        <v>2045</v>
      </c>
      <c r="K54" s="33">
        <v>2050</v>
      </c>
    </row>
    <row r="55" spans="2:11">
      <c r="B55" s="34" t="s">
        <v>26</v>
      </c>
      <c r="C55" s="35">
        <v>36.110683953442368</v>
      </c>
      <c r="D55" s="35">
        <v>34.470386326933209</v>
      </c>
      <c r="E55" s="35">
        <v>32.365504096821098</v>
      </c>
      <c r="F55" s="35">
        <v>28.756111330238639</v>
      </c>
      <c r="G55" s="35">
        <v>26.249384279774201</v>
      </c>
      <c r="H55" s="35">
        <v>24.428978263214589</v>
      </c>
      <c r="I55" s="35">
        <v>22.932554025860398</v>
      </c>
      <c r="J55" s="35">
        <v>21.608594943240867</v>
      </c>
      <c r="K55" s="35">
        <v>20.391161368602919</v>
      </c>
    </row>
    <row r="56" spans="2:11">
      <c r="B56" s="36" t="s">
        <v>51</v>
      </c>
      <c r="C56" s="37">
        <v>34.262344027314164</v>
      </c>
      <c r="D56" s="37">
        <v>32.66365915042774</v>
      </c>
      <c r="E56" s="37">
        <v>30.593264620700946</v>
      </c>
      <c r="F56" s="37">
        <v>27.12831863649571</v>
      </c>
      <c r="G56" s="37">
        <v>24.754220489392107</v>
      </c>
      <c r="H56" s="37">
        <v>23.041820078501164</v>
      </c>
      <c r="I56" s="37">
        <v>21.637257425122677</v>
      </c>
      <c r="J56" s="37">
        <v>20.393306819815432</v>
      </c>
      <c r="K56" s="37">
        <v>19.24820899416645</v>
      </c>
    </row>
    <row r="57" spans="2:11">
      <c r="B57" s="36" t="s">
        <v>6</v>
      </c>
      <c r="C57" s="37">
        <v>40.792090217131332</v>
      </c>
      <c r="D57" s="37">
        <v>39.174010592691594</v>
      </c>
      <c r="E57" s="37">
        <v>37.251643097245235</v>
      </c>
      <c r="F57" s="37">
        <v>33.443746432678786</v>
      </c>
      <c r="G57" s="37">
        <v>30.637131453082944</v>
      </c>
      <c r="H57" s="37">
        <v>28.530664552109911</v>
      </c>
      <c r="I57" s="37">
        <v>26.773567359967501</v>
      </c>
      <c r="J57" s="37">
        <v>25.218841807854712</v>
      </c>
      <c r="K57" s="37">
        <v>23.791407865858996</v>
      </c>
    </row>
    <row r="58" spans="2:11">
      <c r="B58" s="36" t="s">
        <v>7</v>
      </c>
      <c r="C58" s="37">
        <v>52.541155578854777</v>
      </c>
      <c r="D58" s="37">
        <v>50.717506036213976</v>
      </c>
      <c r="E58" s="37">
        <v>48.934187260735655</v>
      </c>
      <c r="F58" s="37">
        <v>44.670537313128342</v>
      </c>
      <c r="G58" s="37">
        <v>41.191855823221346</v>
      </c>
      <c r="H58" s="37">
        <v>38.437669413367992</v>
      </c>
      <c r="I58" s="37">
        <v>36.081135567579601</v>
      </c>
      <c r="J58" s="37">
        <v>33.972049269195274</v>
      </c>
      <c r="K58" s="37">
        <v>32.033184932119497</v>
      </c>
    </row>
    <row r="59" spans="2:11">
      <c r="B59" s="36" t="s">
        <v>8</v>
      </c>
      <c r="C59" s="37">
        <v>30.945409313724348</v>
      </c>
      <c r="D59" s="37">
        <v>28.615059330623588</v>
      </c>
      <c r="E59" s="37">
        <v>25.261170516767425</v>
      </c>
      <c r="F59" s="37">
        <v>21.360340996365796</v>
      </c>
      <c r="G59" s="37">
        <v>19.233278378375083</v>
      </c>
      <c r="H59" s="37">
        <v>17.873088924760136</v>
      </c>
      <c r="I59" s="37">
        <v>16.798553286688666</v>
      </c>
      <c r="J59" s="37">
        <v>15.840486276822062</v>
      </c>
      <c r="K59" s="37">
        <v>14.951136291791984</v>
      </c>
    </row>
    <row r="60" spans="2:11">
      <c r="B60" s="36" t="s">
        <v>9</v>
      </c>
      <c r="C60" s="37">
        <v>39.86311079067152</v>
      </c>
      <c r="D60" s="37">
        <v>37.949101965482676</v>
      </c>
      <c r="E60" s="37">
        <v>35.16428394126816</v>
      </c>
      <c r="F60" s="37">
        <v>30.955673913080215</v>
      </c>
      <c r="G60" s="37">
        <v>28.194867314822027</v>
      </c>
      <c r="H60" s="37">
        <v>26.236725248990975</v>
      </c>
      <c r="I60" s="37">
        <v>24.629434708643046</v>
      </c>
      <c r="J60" s="37">
        <v>23.199362346972375</v>
      </c>
      <c r="K60" s="37">
        <v>21.879350668785612</v>
      </c>
    </row>
    <row r="61" spans="2:11">
      <c r="B61" s="36" t="s">
        <v>10</v>
      </c>
      <c r="C61" s="37">
        <v>52.397380577274937</v>
      </c>
      <c r="D61" s="37">
        <v>49.8793364055092</v>
      </c>
      <c r="E61" s="37">
        <v>46.213315994410515</v>
      </c>
      <c r="F61" s="37">
        <v>40.669470430389786</v>
      </c>
      <c r="G61" s="37">
        <v>37.031694591523902</v>
      </c>
      <c r="H61" s="37">
        <v>34.45105295505239</v>
      </c>
      <c r="I61" s="37">
        <v>32.332609727086577</v>
      </c>
      <c r="J61" s="37">
        <v>30.447694849690702</v>
      </c>
      <c r="K61" s="37">
        <v>28.707833211711911</v>
      </c>
    </row>
    <row r="62" spans="2:11" ht="6" customHeight="1">
      <c r="B62" s="36"/>
      <c r="C62" s="38"/>
      <c r="D62" s="38"/>
      <c r="E62" s="38"/>
      <c r="F62" s="38"/>
      <c r="G62" s="38"/>
      <c r="H62" s="38"/>
      <c r="I62" s="38"/>
      <c r="J62" s="38"/>
      <c r="K62" s="38"/>
    </row>
    <row r="63" spans="2:11">
      <c r="B63" s="34" t="s">
        <v>27</v>
      </c>
      <c r="C63" s="35">
        <v>46.475448870241848</v>
      </c>
      <c r="D63" s="35">
        <v>45.782033290020522</v>
      </c>
      <c r="E63" s="35">
        <v>45.019143601704108</v>
      </c>
      <c r="F63" s="35">
        <v>43.411305772419311</v>
      </c>
      <c r="G63" s="35">
        <v>41.251221758337643</v>
      </c>
      <c r="H63" s="35">
        <v>38.950375450837875</v>
      </c>
      <c r="I63" s="35">
        <v>36.726613559026937</v>
      </c>
      <c r="J63" s="35">
        <v>34.622173156544314</v>
      </c>
      <c r="K63" s="35">
        <v>32.64263448898469</v>
      </c>
    </row>
    <row r="64" spans="2:11">
      <c r="B64" s="36" t="s">
        <v>88</v>
      </c>
      <c r="C64" s="37">
        <v>31.708225620066578</v>
      </c>
      <c r="D64" s="37">
        <v>31.351307549765551</v>
      </c>
      <c r="E64" s="37">
        <v>30.651917615525669</v>
      </c>
      <c r="F64" s="37">
        <v>29.356125425819123</v>
      </c>
      <c r="G64" s="37">
        <v>27.890818514076052</v>
      </c>
      <c r="H64" s="37">
        <v>26.384552642755153</v>
      </c>
      <c r="I64" s="37">
        <v>24.919049854908593</v>
      </c>
      <c r="J64" s="37">
        <v>23.521092312163908</v>
      </c>
      <c r="K64" s="37">
        <v>22.205744015152039</v>
      </c>
    </row>
    <row r="65" spans="2:11">
      <c r="B65" s="36" t="s">
        <v>59</v>
      </c>
      <c r="C65" s="37">
        <v>39.564195538910099</v>
      </c>
      <c r="D65" s="37">
        <v>38.280441998150252</v>
      </c>
      <c r="E65" s="37">
        <v>36.40823881706401</v>
      </c>
      <c r="F65" s="37">
        <v>34.115400767400352</v>
      </c>
      <c r="G65" s="37">
        <v>32.154135477336503</v>
      </c>
      <c r="H65" s="37">
        <v>30.333323887366408</v>
      </c>
      <c r="I65" s="37">
        <v>28.622834817604044</v>
      </c>
      <c r="J65" s="37">
        <v>27.007617172890956</v>
      </c>
      <c r="K65" s="37">
        <v>25.480539772413145</v>
      </c>
    </row>
    <row r="66" spans="2:11">
      <c r="B66" s="36" t="s">
        <v>61</v>
      </c>
      <c r="C66" s="37">
        <v>53.429290012427394</v>
      </c>
      <c r="D66" s="37">
        <v>53.084022349516893</v>
      </c>
      <c r="E66" s="37">
        <v>52.016701332452577</v>
      </c>
      <c r="F66" s="37">
        <v>49.801366677987311</v>
      </c>
      <c r="G66" s="37">
        <v>47.247138508386776</v>
      </c>
      <c r="H66" s="37">
        <v>44.638591956963687</v>
      </c>
      <c r="I66" s="37">
        <v>42.126027926641619</v>
      </c>
      <c r="J66" s="37">
        <v>39.738720558150511</v>
      </c>
      <c r="K66" s="37">
        <v>37.478633091391352</v>
      </c>
    </row>
    <row r="67" spans="2:11">
      <c r="B67" s="36" t="s">
        <v>89</v>
      </c>
      <c r="C67" s="37">
        <v>32.160475083847551</v>
      </c>
      <c r="D67" s="37">
        <v>31.963955358919446</v>
      </c>
      <c r="E67" s="37">
        <v>31.599492381803714</v>
      </c>
      <c r="F67" s="37">
        <v>30.58395413007996</v>
      </c>
      <c r="G67" s="37">
        <v>29.115655589587242</v>
      </c>
      <c r="H67" s="37">
        <v>27.530831841274093</v>
      </c>
      <c r="I67" s="37">
        <v>25.978882203823709</v>
      </c>
      <c r="J67" s="37">
        <v>24.501984336700794</v>
      </c>
      <c r="K67" s="37">
        <v>23.107273529525791</v>
      </c>
    </row>
    <row r="68" spans="2:11">
      <c r="B68" s="36" t="s">
        <v>64</v>
      </c>
      <c r="C68" s="37">
        <v>42.300802067665529</v>
      </c>
      <c r="D68" s="37">
        <v>41.742712685623921</v>
      </c>
      <c r="E68" s="37">
        <v>41.151952674441105</v>
      </c>
      <c r="F68" s="37">
        <v>39.73439749681723</v>
      </c>
      <c r="G68" s="37">
        <v>37.776981035507426</v>
      </c>
      <c r="H68" s="37">
        <v>35.673530724129549</v>
      </c>
      <c r="I68" s="37">
        <v>33.63426507338724</v>
      </c>
      <c r="J68" s="37">
        <v>31.704925242553511</v>
      </c>
      <c r="K68" s="37">
        <v>29.889555642306718</v>
      </c>
    </row>
    <row r="69" spans="2:11">
      <c r="B69" s="36" t="s">
        <v>65</v>
      </c>
      <c r="C69" s="37">
        <v>54.408113494562436</v>
      </c>
      <c r="D69" s="37">
        <v>53.479550162507287</v>
      </c>
      <c r="E69" s="37">
        <v>52.514597132301347</v>
      </c>
      <c r="F69" s="37">
        <v>50.708974797611248</v>
      </c>
      <c r="G69" s="37">
        <v>48.240992419315084</v>
      </c>
      <c r="H69" s="37">
        <v>45.573655645294004</v>
      </c>
      <c r="I69" s="37">
        <v>42.979483456615789</v>
      </c>
      <c r="J69" s="37">
        <v>40.51739688856803</v>
      </c>
      <c r="K69" s="37">
        <v>38.195266865645102</v>
      </c>
    </row>
    <row r="70" spans="2:11" ht="6" customHeight="1">
      <c r="B70" s="36"/>
      <c r="C70" s="4"/>
      <c r="D70" s="4"/>
      <c r="E70" s="4"/>
      <c r="F70" s="4"/>
      <c r="G70" s="4"/>
      <c r="H70" s="4"/>
      <c r="I70" s="4"/>
      <c r="J70" s="4"/>
      <c r="K70" s="4"/>
    </row>
    <row r="71" spans="2:11">
      <c r="B71" s="34" t="s">
        <v>29</v>
      </c>
      <c r="C71" s="35">
        <v>183.56790197267472</v>
      </c>
      <c r="D71" s="35">
        <v>184.1005740075874</v>
      </c>
      <c r="E71" s="35">
        <v>184.56598606779716</v>
      </c>
      <c r="F71" s="35">
        <v>184.86100051774355</v>
      </c>
      <c r="G71" s="35">
        <v>184.94898372404458</v>
      </c>
      <c r="H71" s="35">
        <v>184.97311342975379</v>
      </c>
      <c r="I71" s="35">
        <v>184.98016488127655</v>
      </c>
      <c r="J71" s="35">
        <v>184.98244099358325</v>
      </c>
      <c r="K71" s="35">
        <v>184.98312372072709</v>
      </c>
    </row>
    <row r="72" spans="2:11">
      <c r="B72" s="36" t="s">
        <v>79</v>
      </c>
      <c r="C72" s="43">
        <v>183.56790197267475</v>
      </c>
      <c r="D72" s="43">
        <v>184.1005740075874</v>
      </c>
      <c r="E72" s="43">
        <v>184.56598606779716</v>
      </c>
      <c r="F72" s="43">
        <v>184.86100051774355</v>
      </c>
      <c r="G72" s="43">
        <v>184.94898372404458</v>
      </c>
      <c r="H72" s="43">
        <v>184.97311342975377</v>
      </c>
      <c r="I72" s="43">
        <v>184.98016488127655</v>
      </c>
      <c r="J72" s="43">
        <v>184.98244099358325</v>
      </c>
      <c r="K72" s="43">
        <v>184.98312372072706</v>
      </c>
    </row>
    <row r="73" spans="2:11" ht="6" customHeight="1">
      <c r="B73" s="36"/>
      <c r="C73" s="14"/>
      <c r="D73" s="14"/>
      <c r="E73" s="14"/>
      <c r="F73" s="14"/>
      <c r="G73" s="14"/>
      <c r="H73" s="14"/>
      <c r="I73" s="14"/>
      <c r="J73" s="14"/>
      <c r="K73" s="14"/>
    </row>
    <row r="74" spans="2:11">
      <c r="B74" s="34" t="s">
        <v>90</v>
      </c>
      <c r="C74" s="42">
        <v>164.83041304858156</v>
      </c>
      <c r="D74" s="42">
        <v>162.41675115200442</v>
      </c>
      <c r="E74" s="42">
        <v>158.46087159740898</v>
      </c>
      <c r="F74" s="42">
        <v>151.11010968269477</v>
      </c>
      <c r="G74" s="42">
        <v>143.34660038465231</v>
      </c>
      <c r="H74" s="42">
        <v>135.9563476076143</v>
      </c>
      <c r="I74" s="42">
        <v>129.78192309286104</v>
      </c>
      <c r="J74" s="42">
        <v>125.71409106552325</v>
      </c>
      <c r="K74" s="42">
        <v>122.6577615231688</v>
      </c>
    </row>
    <row r="75" spans="2:11">
      <c r="B75" s="36" t="s">
        <v>66</v>
      </c>
      <c r="C75" s="43">
        <v>76.683465786967986</v>
      </c>
      <c r="D75" s="43">
        <v>75.720632595443149</v>
      </c>
      <c r="E75" s="43">
        <v>74.286882236966051</v>
      </c>
      <c r="F75" s="43">
        <v>71.831379193621373</v>
      </c>
      <c r="G75" s="43">
        <v>69.28340205531552</v>
      </c>
      <c r="H75" s="43">
        <v>66.836285243105351</v>
      </c>
      <c r="I75" s="43">
        <v>64.672692289463797</v>
      </c>
      <c r="J75" s="43">
        <v>63.01396142522109</v>
      </c>
      <c r="K75" s="43">
        <v>61.607675201072645</v>
      </c>
    </row>
    <row r="76" spans="2:11">
      <c r="B76" s="36" t="s">
        <v>68</v>
      </c>
      <c r="C76" s="43">
        <v>116.02764858842002</v>
      </c>
      <c r="D76" s="43">
        <v>114.5962206810585</v>
      </c>
      <c r="E76" s="43">
        <v>112.50732346675706</v>
      </c>
      <c r="F76" s="43">
        <v>108.83955520572464</v>
      </c>
      <c r="G76" s="43">
        <v>104.99302097410693</v>
      </c>
      <c r="H76" s="43">
        <v>101.2880745292062</v>
      </c>
      <c r="I76" s="43">
        <v>98.01021929519446</v>
      </c>
      <c r="J76" s="43">
        <v>95.496734399743474</v>
      </c>
      <c r="K76" s="43">
        <v>93.365599863235772</v>
      </c>
    </row>
    <row r="77" spans="2:11">
      <c r="B77" s="36" t="s">
        <v>70</v>
      </c>
      <c r="C77" s="43">
        <v>126.50874536747449</v>
      </c>
      <c r="D77" s="43">
        <v>124.43676448961212</v>
      </c>
      <c r="E77" s="43">
        <v>121.86208483610291</v>
      </c>
      <c r="F77" s="43">
        <v>117.38346579948343</v>
      </c>
      <c r="G77" s="43">
        <v>112.76028634839143</v>
      </c>
      <c r="H77" s="43">
        <v>108.34159417993375</v>
      </c>
      <c r="I77" s="43">
        <v>104.49759114916836</v>
      </c>
      <c r="J77" s="43">
        <v>101.67700535730343</v>
      </c>
      <c r="K77" s="43">
        <v>99.36052639614509</v>
      </c>
    </row>
    <row r="78" spans="2:11">
      <c r="B78" s="36" t="s">
        <v>72</v>
      </c>
      <c r="C78" s="43">
        <v>153.63089932233842</v>
      </c>
      <c r="D78" s="43">
        <v>150.91304205813171</v>
      </c>
      <c r="E78" s="43">
        <v>147.64176504910336</v>
      </c>
      <c r="F78" s="43">
        <v>142.12981767084187</v>
      </c>
      <c r="G78" s="43">
        <v>136.50870882348579</v>
      </c>
      <c r="H78" s="43">
        <v>131.15325634115584</v>
      </c>
      <c r="I78" s="43">
        <v>126.49827338567137</v>
      </c>
      <c r="J78" s="43">
        <v>123.08341174178845</v>
      </c>
      <c r="K78" s="43">
        <v>120.27912891903907</v>
      </c>
    </row>
    <row r="79" spans="2:11">
      <c r="B79" s="36" t="s">
        <v>74</v>
      </c>
      <c r="C79" s="43">
        <v>195.08382261753351</v>
      </c>
      <c r="D79" s="43">
        <v>192.50318470689908</v>
      </c>
      <c r="E79" s="43">
        <v>188.68009889139881</v>
      </c>
      <c r="F79" s="43">
        <v>181.81808918322886</v>
      </c>
      <c r="G79" s="43">
        <v>174.66678762365396</v>
      </c>
      <c r="H79" s="43">
        <v>167.82513674834266</v>
      </c>
      <c r="I79" s="43">
        <v>161.87141252184514</v>
      </c>
      <c r="J79" s="43">
        <v>157.50212288646927</v>
      </c>
      <c r="K79" s="43">
        <v>153.91373595410141</v>
      </c>
    </row>
    <row r="80" spans="2:11">
      <c r="B80" s="36" t="s">
        <v>76</v>
      </c>
      <c r="C80" s="43">
        <v>194.20640752205077</v>
      </c>
      <c r="D80" s="43">
        <v>191.20663051402764</v>
      </c>
      <c r="E80" s="43">
        <v>186.17448327413246</v>
      </c>
      <c r="F80" s="43">
        <v>176.46393843155204</v>
      </c>
      <c r="G80" s="43">
        <v>166.20127545859941</v>
      </c>
      <c r="H80" s="43">
        <v>156.49004445326446</v>
      </c>
      <c r="I80" s="43">
        <v>148.50811836310413</v>
      </c>
      <c r="J80" s="43">
        <v>143.48472296299093</v>
      </c>
      <c r="K80" s="43">
        <v>139.87061637134497</v>
      </c>
    </row>
    <row r="81" spans="2:11">
      <c r="B81" s="36" t="s">
        <v>77</v>
      </c>
      <c r="C81" s="43">
        <v>206.05766632755572</v>
      </c>
      <c r="D81" s="43">
        <v>202.96070122313131</v>
      </c>
      <c r="E81" s="43">
        <v>197.65517202844597</v>
      </c>
      <c r="F81" s="43">
        <v>187.36475767626118</v>
      </c>
      <c r="G81" s="43">
        <v>176.47247451869129</v>
      </c>
      <c r="H81" s="43">
        <v>166.16225910044122</v>
      </c>
      <c r="I81" s="43">
        <v>157.68729655030018</v>
      </c>
      <c r="J81" s="43">
        <v>152.35347087015126</v>
      </c>
      <c r="K81" s="43">
        <v>148.51598722687748</v>
      </c>
    </row>
    <row r="82" spans="2:11">
      <c r="B82" s="36" t="s">
        <v>78</v>
      </c>
      <c r="C82" s="43">
        <v>239.37622918399794</v>
      </c>
      <c r="D82" s="43">
        <v>235.98996171050436</v>
      </c>
      <c r="E82" s="43">
        <v>229.78399380116511</v>
      </c>
      <c r="F82" s="43">
        <v>217.77742191074677</v>
      </c>
      <c r="G82" s="43">
        <v>205.09797762100587</v>
      </c>
      <c r="H82" s="43">
        <v>193.11022106005558</v>
      </c>
      <c r="I82" s="43">
        <v>183.25911502511957</v>
      </c>
      <c r="J82" s="43">
        <v>177.05961964521933</v>
      </c>
      <c r="K82" s="43">
        <v>172.59962614921221</v>
      </c>
    </row>
    <row r="83" spans="2:11" ht="6" customHeight="1">
      <c r="B83" s="36"/>
      <c r="C83" s="14"/>
      <c r="D83" s="14"/>
      <c r="E83" s="14"/>
      <c r="F83" s="14"/>
      <c r="G83" s="14"/>
      <c r="H83" s="14"/>
      <c r="I83" s="14"/>
      <c r="J83" s="14"/>
      <c r="K83" s="14"/>
    </row>
    <row r="84" spans="2:11">
      <c r="B84" s="34" t="s">
        <v>91</v>
      </c>
      <c r="C84" s="42">
        <v>13.244315386534321</v>
      </c>
      <c r="D84" s="42">
        <v>13.239748663036554</v>
      </c>
      <c r="E84" s="42">
        <v>13.04228406560788</v>
      </c>
      <c r="F84" s="42">
        <v>12.486789106021707</v>
      </c>
      <c r="G84" s="42">
        <v>12.117283633672114</v>
      </c>
      <c r="H84" s="42">
        <v>11.945015763869065</v>
      </c>
      <c r="I84" s="42">
        <v>11.871583983989479</v>
      </c>
      <c r="J84" s="42">
        <v>11.839276108179419</v>
      </c>
      <c r="K84" s="42">
        <v>11.824132376138149</v>
      </c>
    </row>
    <row r="85" spans="2:11">
      <c r="B85" s="36" t="s">
        <v>18</v>
      </c>
      <c r="C85" s="43">
        <v>12.538461751679746</v>
      </c>
      <c r="D85" s="43">
        <v>12.570563303390566</v>
      </c>
      <c r="E85" s="43">
        <v>12.352991302391603</v>
      </c>
      <c r="F85" s="43">
        <v>11.719447162389843</v>
      </c>
      <c r="G85" s="43">
        <v>11.29532186231234</v>
      </c>
      <c r="H85" s="43">
        <v>11.097752127441828</v>
      </c>
      <c r="I85" s="43">
        <v>11.013652023060134</v>
      </c>
      <c r="J85" s="43">
        <v>10.976729634324702</v>
      </c>
      <c r="K85" s="43">
        <v>10.959436686922597</v>
      </c>
    </row>
    <row r="86" spans="2:11">
      <c r="B86" s="36" t="s">
        <v>19</v>
      </c>
      <c r="C86" s="43">
        <v>14.181306091105533</v>
      </c>
      <c r="D86" s="43">
        <v>14.102055792610569</v>
      </c>
      <c r="E86" s="43">
        <v>13.93823260838694</v>
      </c>
      <c r="F86" s="43">
        <v>13.524038788715963</v>
      </c>
      <c r="G86" s="43">
        <v>13.254433809168768</v>
      </c>
      <c r="H86" s="43">
        <v>13.129268088972438</v>
      </c>
      <c r="I86" s="43">
        <v>13.076050692333881</v>
      </c>
      <c r="J86" s="43">
        <v>13.052644482539332</v>
      </c>
      <c r="K86" s="43">
        <v>13.041708553139387</v>
      </c>
    </row>
    <row r="87" spans="2:11">
      <c r="B87" s="36" t="s">
        <v>20</v>
      </c>
      <c r="C87" s="43">
        <v>21.110788992484085</v>
      </c>
      <c r="D87" s="43">
        <v>21.102791437168758</v>
      </c>
      <c r="E87" s="43">
        <v>20.921690208204264</v>
      </c>
      <c r="F87" s="43">
        <v>20.4653915460738</v>
      </c>
      <c r="G87" s="43">
        <v>20.161028995049286</v>
      </c>
      <c r="H87" s="43">
        <v>20.014426020826502</v>
      </c>
      <c r="I87" s="43">
        <v>19.951950979250167</v>
      </c>
      <c r="J87" s="43">
        <v>19.924427369468624</v>
      </c>
      <c r="K87" s="43">
        <v>19.911261507731187</v>
      </c>
    </row>
    <row r="88" spans="2:11" ht="6" customHeight="1">
      <c r="B88" s="36"/>
      <c r="C88" s="14"/>
      <c r="D88" s="14"/>
      <c r="E88" s="14"/>
      <c r="F88" s="14"/>
      <c r="G88" s="14"/>
      <c r="H88" s="14"/>
      <c r="I88" s="14"/>
      <c r="J88" s="14"/>
      <c r="K88" s="14"/>
    </row>
    <row r="89" spans="2:11">
      <c r="B89" s="34"/>
      <c r="C89" s="67" t="s">
        <v>95</v>
      </c>
      <c r="D89" s="68"/>
      <c r="E89" s="68"/>
      <c r="F89" s="68"/>
      <c r="G89" s="68"/>
      <c r="H89" s="68"/>
      <c r="I89" s="68"/>
      <c r="J89" s="68"/>
      <c r="K89" s="69"/>
    </row>
    <row r="90" spans="2:11">
      <c r="B90" s="34" t="s">
        <v>96</v>
      </c>
      <c r="C90" s="45" t="s">
        <v>97</v>
      </c>
      <c r="D90" s="45" t="s">
        <v>97</v>
      </c>
      <c r="E90" s="45" t="s">
        <v>97</v>
      </c>
      <c r="F90" s="45" t="s">
        <v>97</v>
      </c>
      <c r="G90" s="45" t="s">
        <v>97</v>
      </c>
      <c r="H90" s="45" t="s">
        <v>97</v>
      </c>
      <c r="I90" s="45" t="s">
        <v>97</v>
      </c>
      <c r="J90" s="45" t="s">
        <v>97</v>
      </c>
      <c r="K90" s="45" t="s">
        <v>97</v>
      </c>
    </row>
    <row r="91" spans="2:11">
      <c r="B91" s="36" t="s">
        <v>98</v>
      </c>
      <c r="C91" s="43">
        <v>9.4163963833457878</v>
      </c>
      <c r="D91" s="43">
        <v>9.4163963833457878</v>
      </c>
      <c r="E91" s="43">
        <v>9.4163963833457878</v>
      </c>
      <c r="F91" s="43">
        <v>9.4163963833457878</v>
      </c>
      <c r="G91" s="43">
        <v>9.4163963833457878</v>
      </c>
      <c r="H91" s="43">
        <v>9.4163963833457878</v>
      </c>
      <c r="I91" s="43">
        <v>9.4163963833457878</v>
      </c>
      <c r="J91" s="43">
        <v>9.4163963833457878</v>
      </c>
      <c r="K91" s="43">
        <v>9.4163963833457878</v>
      </c>
    </row>
    <row r="92" spans="2:11" ht="30">
      <c r="B92" s="41" t="s">
        <v>106</v>
      </c>
      <c r="C92" s="43">
        <v>2.7267661596547357</v>
      </c>
      <c r="D92" s="43">
        <v>7.3371922011529991</v>
      </c>
      <c r="E92" s="43">
        <v>7.8381571904557426</v>
      </c>
      <c r="F92" s="43">
        <v>8.5275145017174783</v>
      </c>
      <c r="G92" s="43">
        <v>8.4198400629060171</v>
      </c>
      <c r="H92" s="43">
        <v>7.3616667440251788</v>
      </c>
      <c r="I92" s="43">
        <v>7.2859616388227773</v>
      </c>
      <c r="J92" s="43">
        <v>7.2261044777516696</v>
      </c>
      <c r="K92" s="43">
        <v>7.1718759646337551</v>
      </c>
    </row>
    <row r="93" spans="2:11" ht="30">
      <c r="B93" s="41" t="s">
        <v>100</v>
      </c>
      <c r="C93" s="43">
        <v>1.7968180384463024</v>
      </c>
      <c r="D93" s="43">
        <v>2.8883994646434372</v>
      </c>
      <c r="E93" s="43">
        <v>0.43588025045192386</v>
      </c>
      <c r="F93" s="43">
        <v>0.75857818100973262</v>
      </c>
      <c r="G93" s="43">
        <v>3.1171552984624564</v>
      </c>
      <c r="H93" s="43">
        <v>3.2309056806051477</v>
      </c>
      <c r="I93" s="43">
        <v>3.3788295129556878</v>
      </c>
      <c r="J93" s="43">
        <v>3.3788295129556878</v>
      </c>
      <c r="K93" s="43">
        <v>3.3788295129556878</v>
      </c>
    </row>
    <row r="94" spans="2:11">
      <c r="B94" s="34"/>
      <c r="C94" s="67" t="s">
        <v>101</v>
      </c>
      <c r="D94" s="68"/>
      <c r="E94" s="68"/>
      <c r="F94" s="68"/>
      <c r="G94" s="68"/>
      <c r="H94" s="68"/>
      <c r="I94" s="68"/>
      <c r="J94" s="68"/>
      <c r="K94" s="69"/>
    </row>
    <row r="95" spans="2:11">
      <c r="B95" s="34" t="s">
        <v>102</v>
      </c>
      <c r="C95" s="45" t="s">
        <v>97</v>
      </c>
      <c r="D95" s="45" t="s">
        <v>97</v>
      </c>
      <c r="E95" s="45" t="s">
        <v>97</v>
      </c>
      <c r="F95" s="45" t="s">
        <v>97</v>
      </c>
      <c r="G95" s="45" t="s">
        <v>97</v>
      </c>
      <c r="H95" s="45" t="s">
        <v>97</v>
      </c>
      <c r="I95" s="45" t="s">
        <v>97</v>
      </c>
      <c r="J95" s="45" t="s">
        <v>97</v>
      </c>
      <c r="K95" s="45" t="s">
        <v>97</v>
      </c>
    </row>
    <row r="96" spans="2:11">
      <c r="B96" s="36" t="s">
        <v>103</v>
      </c>
      <c r="C96" s="43">
        <v>11.875984345288579</v>
      </c>
      <c r="D96" s="43">
        <v>11.875984345288579</v>
      </c>
      <c r="E96" s="43">
        <v>11.875984345288579</v>
      </c>
      <c r="F96" s="43">
        <v>11.875984345288579</v>
      </c>
      <c r="G96" s="43">
        <v>11.875984345288579</v>
      </c>
      <c r="H96" s="43">
        <v>11.875984345288579</v>
      </c>
      <c r="I96" s="43">
        <v>11.875984345288579</v>
      </c>
      <c r="J96" s="43">
        <v>11.875984345288579</v>
      </c>
      <c r="K96" s="43">
        <v>11.875984345288579</v>
      </c>
    </row>
    <row r="97" spans="2:11" ht="30">
      <c r="B97" s="41" t="s">
        <v>104</v>
      </c>
      <c r="C97" s="43">
        <v>3.4390047855882759</v>
      </c>
      <c r="D97" s="43">
        <v>9.2536864604998268</v>
      </c>
      <c r="E97" s="43">
        <v>9.8855048470982805</v>
      </c>
      <c r="F97" s="43">
        <v>10.754924134856186</v>
      </c>
      <c r="G97" s="43">
        <v>10.619124844166354</v>
      </c>
      <c r="H97" s="43">
        <v>9.2845538195377468</v>
      </c>
      <c r="I97" s="43">
        <v>9.1890743380418041</v>
      </c>
      <c r="J97" s="43">
        <v>9.1135823261410334</v>
      </c>
      <c r="K97" s="43">
        <v>9.0451891801180331</v>
      </c>
    </row>
    <row r="98" spans="2:11" ht="30">
      <c r="B98" s="41" t="s">
        <v>105</v>
      </c>
      <c r="C98" s="43">
        <v>2.2661517237805948</v>
      </c>
      <c r="D98" s="43">
        <v>3.6428571428571437</v>
      </c>
      <c r="E98" s="43">
        <v>0.54973333959718262</v>
      </c>
      <c r="F98" s="43">
        <v>0.95672083412742726</v>
      </c>
      <c r="G98" s="43">
        <v>3.931364613308681</v>
      </c>
      <c r="H98" s="43">
        <v>4.0748269000053678</v>
      </c>
      <c r="I98" s="43">
        <v>4.2613888336551824</v>
      </c>
      <c r="J98" s="43">
        <v>4.2613888336551824</v>
      </c>
      <c r="K98" s="43">
        <v>4.2613888336551824</v>
      </c>
    </row>
    <row r="100" spans="2:11">
      <c r="B100" s="34" t="s">
        <v>93</v>
      </c>
      <c r="C100" s="67" t="s">
        <v>86</v>
      </c>
      <c r="D100" s="68"/>
      <c r="E100" s="68"/>
      <c r="F100" s="68"/>
      <c r="G100" s="68"/>
      <c r="H100" s="68"/>
      <c r="I100" s="68"/>
      <c r="J100" s="68"/>
      <c r="K100" s="69"/>
    </row>
    <row r="101" spans="2:11">
      <c r="B101" s="32" t="s">
        <v>87</v>
      </c>
      <c r="C101" s="33">
        <v>2015</v>
      </c>
      <c r="D101" s="33">
        <v>2017</v>
      </c>
      <c r="E101" s="33">
        <v>2020</v>
      </c>
      <c r="F101" s="33">
        <v>2025</v>
      </c>
      <c r="G101" s="33">
        <v>2030</v>
      </c>
      <c r="H101" s="33">
        <v>2035</v>
      </c>
      <c r="I101" s="33">
        <v>2040</v>
      </c>
      <c r="J101" s="33">
        <v>2045</v>
      </c>
      <c r="K101" s="33">
        <v>2050</v>
      </c>
    </row>
    <row r="102" spans="2:11">
      <c r="B102" s="34" t="s">
        <v>26</v>
      </c>
      <c r="C102" s="35">
        <f t="shared" ref="C102:K102" si="0">C8+C55</f>
        <v>225.75146494946608</v>
      </c>
      <c r="D102" s="35">
        <f t="shared" si="0"/>
        <v>215.52412080944583</v>
      </c>
      <c r="E102" s="35">
        <f t="shared" si="0"/>
        <v>202.41267456928014</v>
      </c>
      <c r="F102" s="35">
        <f t="shared" si="0"/>
        <v>179.85751021846747</v>
      </c>
      <c r="G102" s="35">
        <f t="shared" si="0"/>
        <v>164.17536368560232</v>
      </c>
      <c r="H102" s="35">
        <f t="shared" si="0"/>
        <v>152.78463583922976</v>
      </c>
      <c r="I102" s="35">
        <f t="shared" si="0"/>
        <v>143.42299226936825</v>
      </c>
      <c r="J102" s="35">
        <f t="shared" si="0"/>
        <v>135.14188540928856</v>
      </c>
      <c r="K102" s="35">
        <f t="shared" si="0"/>
        <v>127.52803185690921</v>
      </c>
    </row>
    <row r="103" spans="2:11">
      <c r="B103" s="36" t="s">
        <v>51</v>
      </c>
      <c r="C103" s="37">
        <f t="shared" ref="C103:K103" si="1">C9+C56</f>
        <v>215.70799690435814</v>
      </c>
      <c r="D103" s="37">
        <f t="shared" si="1"/>
        <v>205.64303718649575</v>
      </c>
      <c r="E103" s="37">
        <f t="shared" si="1"/>
        <v>192.6082997951172</v>
      </c>
      <c r="F103" s="37">
        <f t="shared" si="1"/>
        <v>170.79378071145888</v>
      </c>
      <c r="G103" s="37">
        <f t="shared" si="1"/>
        <v>155.84699378532775</v>
      </c>
      <c r="H103" s="37">
        <f t="shared" si="1"/>
        <v>145.06610669140872</v>
      </c>
      <c r="I103" s="37">
        <f t="shared" si="1"/>
        <v>136.22329674689908</v>
      </c>
      <c r="J103" s="37">
        <f t="shared" si="1"/>
        <v>128.39166406278164</v>
      </c>
      <c r="K103" s="37">
        <f t="shared" si="1"/>
        <v>121.18238620270989</v>
      </c>
    </row>
    <row r="104" spans="2:11">
      <c r="B104" s="36" t="s">
        <v>6</v>
      </c>
      <c r="C104" s="37">
        <f t="shared" ref="C104:K104" si="2">C10+C57</f>
        <v>256.81780742334792</v>
      </c>
      <c r="D104" s="37">
        <f t="shared" si="2"/>
        <v>246.63074274553716</v>
      </c>
      <c r="E104" s="37">
        <f t="shared" si="2"/>
        <v>234.52795020378335</v>
      </c>
      <c r="F104" s="37">
        <f t="shared" si="2"/>
        <v>210.5542909212312</v>
      </c>
      <c r="G104" s="37">
        <f t="shared" si="2"/>
        <v>192.88447548631092</v>
      </c>
      <c r="H104" s="37">
        <f t="shared" si="2"/>
        <v>179.62263457455111</v>
      </c>
      <c r="I104" s="37">
        <f t="shared" si="2"/>
        <v>168.56034661838692</v>
      </c>
      <c r="J104" s="37">
        <f t="shared" si="2"/>
        <v>158.7721449029726</v>
      </c>
      <c r="K104" s="37">
        <f t="shared" si="2"/>
        <v>149.7853424794221</v>
      </c>
    </row>
    <row r="105" spans="2:11">
      <c r="B105" s="36" t="s">
        <v>7</v>
      </c>
      <c r="C105" s="37">
        <f t="shared" ref="C105:K105" si="3">C11+C58</f>
        <v>330.78727526405748</v>
      </c>
      <c r="D105" s="37">
        <f t="shared" si="3"/>
        <v>319.30598870686822</v>
      </c>
      <c r="E105" s="37">
        <f t="shared" si="3"/>
        <v>308.07861557111033</v>
      </c>
      <c r="F105" s="37">
        <f t="shared" si="3"/>
        <v>281.23563632349811</v>
      </c>
      <c r="G105" s="37">
        <f t="shared" si="3"/>
        <v>259.33464159126675</v>
      </c>
      <c r="H105" s="37">
        <f t="shared" si="3"/>
        <v>241.99490461655617</v>
      </c>
      <c r="I105" s="37">
        <f t="shared" si="3"/>
        <v>227.15869857335323</v>
      </c>
      <c r="J105" s="37">
        <f t="shared" si="3"/>
        <v>213.88036652577867</v>
      </c>
      <c r="K105" s="37">
        <f t="shared" si="3"/>
        <v>201.67371358672412</v>
      </c>
    </row>
    <row r="106" spans="2:11">
      <c r="B106" s="36" t="s">
        <v>8</v>
      </c>
      <c r="C106" s="37">
        <f t="shared" ref="C106:K106" si="4">C12+C59</f>
        <v>175.94119509186669</v>
      </c>
      <c r="D106" s="37">
        <f t="shared" si="4"/>
        <v>162.6919096533567</v>
      </c>
      <c r="E106" s="37">
        <f t="shared" si="4"/>
        <v>143.62325878715563</v>
      </c>
      <c r="F106" s="37">
        <f t="shared" si="4"/>
        <v>121.44495761455769</v>
      </c>
      <c r="G106" s="37">
        <f t="shared" si="4"/>
        <v>109.35146952233379</v>
      </c>
      <c r="H106" s="37">
        <f t="shared" si="4"/>
        <v>101.61806533322742</v>
      </c>
      <c r="I106" s="37">
        <f t="shared" si="4"/>
        <v>95.508755793500313</v>
      </c>
      <c r="J106" s="37">
        <f t="shared" si="4"/>
        <v>90.061632668221009</v>
      </c>
      <c r="K106" s="37">
        <f t="shared" si="4"/>
        <v>85.005202564653771</v>
      </c>
    </row>
    <row r="107" spans="2:11">
      <c r="B107" s="36" t="s">
        <v>9</v>
      </c>
      <c r="C107" s="37">
        <f t="shared" ref="C107:K107" si="5">C13+C60</f>
        <v>226.64309531300029</v>
      </c>
      <c r="D107" s="37">
        <f t="shared" si="5"/>
        <v>215.76093192953664</v>
      </c>
      <c r="E107" s="37">
        <f t="shared" si="5"/>
        <v>199.92775272268182</v>
      </c>
      <c r="F107" s="37">
        <f t="shared" si="5"/>
        <v>175.99955482656921</v>
      </c>
      <c r="G107" s="37">
        <f t="shared" si="5"/>
        <v>160.30289341257298</v>
      </c>
      <c r="H107" s="37">
        <f t="shared" si="5"/>
        <v>149.16980896281657</v>
      </c>
      <c r="I107" s="37">
        <f t="shared" si="5"/>
        <v>140.03150299756797</v>
      </c>
      <c r="J107" s="37">
        <f t="shared" si="5"/>
        <v>131.90077711737749</v>
      </c>
      <c r="K107" s="37">
        <f t="shared" si="5"/>
        <v>124.39580506026533</v>
      </c>
    </row>
    <row r="108" spans="2:11">
      <c r="B108" s="36" t="s">
        <v>10</v>
      </c>
      <c r="C108" s="37">
        <f t="shared" ref="C108:K108" si="6">C14+C61</f>
        <v>297.90711976010397</v>
      </c>
      <c r="D108" s="37">
        <f t="shared" si="6"/>
        <v>283.59069251937296</v>
      </c>
      <c r="E108" s="37">
        <f t="shared" si="6"/>
        <v>262.74740666004459</v>
      </c>
      <c r="F108" s="37">
        <f t="shared" si="6"/>
        <v>231.22768093756198</v>
      </c>
      <c r="G108" s="37">
        <f t="shared" si="6"/>
        <v>210.54498057067673</v>
      </c>
      <c r="H108" s="37">
        <f t="shared" si="6"/>
        <v>195.87265327903992</v>
      </c>
      <c r="I108" s="37">
        <f t="shared" si="6"/>
        <v>183.82817102695759</v>
      </c>
      <c r="J108" s="37">
        <f t="shared" si="6"/>
        <v>173.11142229006532</v>
      </c>
      <c r="K108" s="37">
        <f t="shared" si="6"/>
        <v>163.21937876344379</v>
      </c>
    </row>
    <row r="109" spans="2:11" ht="6" customHeight="1">
      <c r="B109" s="36"/>
      <c r="C109" s="38"/>
      <c r="D109" s="38"/>
      <c r="E109" s="38"/>
      <c r="F109" s="38"/>
      <c r="G109" s="38"/>
      <c r="H109" s="38"/>
      <c r="I109" s="38"/>
      <c r="J109" s="38"/>
      <c r="K109" s="38"/>
    </row>
    <row r="110" spans="2:11">
      <c r="B110" s="34" t="s">
        <v>27</v>
      </c>
      <c r="C110" s="35">
        <f t="shared" ref="C110:K110" si="7">C16+C63</f>
        <v>266.67056984685507</v>
      </c>
      <c r="D110" s="35">
        <f t="shared" si="7"/>
        <v>262.60942110213779</v>
      </c>
      <c r="E110" s="35">
        <f t="shared" si="7"/>
        <v>258.10571726663181</v>
      </c>
      <c r="F110" s="35">
        <f t="shared" si="7"/>
        <v>248.87232610652745</v>
      </c>
      <c r="G110" s="35">
        <f t="shared" si="7"/>
        <v>236.54046086476285</v>
      </c>
      <c r="H110" s="35">
        <f t="shared" si="7"/>
        <v>223.38696991344349</v>
      </c>
      <c r="I110" s="35">
        <f t="shared" si="7"/>
        <v>210.6532280074297</v>
      </c>
      <c r="J110" s="35">
        <f t="shared" si="7"/>
        <v>198.59200940289961</v>
      </c>
      <c r="K110" s="35">
        <f t="shared" si="7"/>
        <v>187.23935675964316</v>
      </c>
    </row>
    <row r="111" spans="2:11">
      <c r="B111" s="36" t="s">
        <v>88</v>
      </c>
      <c r="C111" s="37">
        <f t="shared" ref="C111:K111" si="8">C17+C64</f>
        <v>199.62784298830644</v>
      </c>
      <c r="D111" s="37">
        <f t="shared" si="8"/>
        <v>197.38076724993238</v>
      </c>
      <c r="E111" s="37">
        <f t="shared" si="8"/>
        <v>192.97756583295734</v>
      </c>
      <c r="F111" s="37">
        <f t="shared" si="8"/>
        <v>184.81955021607249</v>
      </c>
      <c r="G111" s="37">
        <f t="shared" si="8"/>
        <v>175.59430810974638</v>
      </c>
      <c r="H111" s="37">
        <f t="shared" si="8"/>
        <v>166.11119762410635</v>
      </c>
      <c r="I111" s="37">
        <f t="shared" si="8"/>
        <v>156.8847223259738</v>
      </c>
      <c r="J111" s="37">
        <f t="shared" si="8"/>
        <v>148.08349666953896</v>
      </c>
      <c r="K111" s="37">
        <f t="shared" si="8"/>
        <v>139.80236020806987</v>
      </c>
    </row>
    <row r="112" spans="2:11">
      <c r="B112" s="36" t="s">
        <v>59</v>
      </c>
      <c r="C112" s="37">
        <f t="shared" ref="C112:K112" si="9">C18+C65</f>
        <v>249.08725923792693</v>
      </c>
      <c r="D112" s="37">
        <f t="shared" si="9"/>
        <v>241.0050362418755</v>
      </c>
      <c r="E112" s="37">
        <f t="shared" si="9"/>
        <v>229.21806691869875</v>
      </c>
      <c r="F112" s="37">
        <f t="shared" si="9"/>
        <v>214.78287525391485</v>
      </c>
      <c r="G112" s="37">
        <f t="shared" si="9"/>
        <v>202.43519096294949</v>
      </c>
      <c r="H112" s="37">
        <f t="shared" si="9"/>
        <v>190.97177151623637</v>
      </c>
      <c r="I112" s="37">
        <f t="shared" si="9"/>
        <v>180.20291779533812</v>
      </c>
      <c r="J112" s="37">
        <f t="shared" si="9"/>
        <v>170.03387149693316</v>
      </c>
      <c r="K112" s="37">
        <f t="shared" si="9"/>
        <v>160.41973631364331</v>
      </c>
    </row>
    <row r="113" spans="2:11">
      <c r="B113" s="36" t="s">
        <v>61</v>
      </c>
      <c r="C113" s="37">
        <f t="shared" ref="C113:K113" si="10">C19+C66</f>
        <v>336.3787695148597</v>
      </c>
      <c r="D113" s="37">
        <f t="shared" si="10"/>
        <v>334.2050421159725</v>
      </c>
      <c r="E113" s="37">
        <f t="shared" si="10"/>
        <v>327.48542951558164</v>
      </c>
      <c r="F113" s="37">
        <f t="shared" si="10"/>
        <v>313.538181761413</v>
      </c>
      <c r="G113" s="37">
        <f t="shared" si="10"/>
        <v>297.45733680632236</v>
      </c>
      <c r="H113" s="37">
        <f t="shared" si="10"/>
        <v>281.03451556003893</v>
      </c>
      <c r="I113" s="37">
        <f t="shared" si="10"/>
        <v>265.21597863674367</v>
      </c>
      <c r="J113" s="37">
        <f t="shared" si="10"/>
        <v>250.18602942948274</v>
      </c>
      <c r="K113" s="37">
        <f t="shared" si="10"/>
        <v>235.95702805425253</v>
      </c>
    </row>
    <row r="114" spans="2:11">
      <c r="B114" s="36" t="s">
        <v>89</v>
      </c>
      <c r="C114" s="37">
        <f t="shared" ref="C114:K114" si="11">C20+C67</f>
        <v>182.84949355847911</v>
      </c>
      <c r="D114" s="37">
        <f t="shared" si="11"/>
        <v>181.73217386454823</v>
      </c>
      <c r="E114" s="37">
        <f t="shared" si="11"/>
        <v>179.66000700094685</v>
      </c>
      <c r="F114" s="37">
        <f t="shared" si="11"/>
        <v>173.88612914208977</v>
      </c>
      <c r="G114" s="37">
        <f t="shared" si="11"/>
        <v>165.53806699991736</v>
      </c>
      <c r="H114" s="37">
        <f t="shared" si="11"/>
        <v>156.52749675793569</v>
      </c>
      <c r="I114" s="37">
        <f t="shared" si="11"/>
        <v>147.70383341041904</v>
      </c>
      <c r="J114" s="37">
        <f t="shared" si="11"/>
        <v>139.30687949922964</v>
      </c>
      <c r="K114" s="37">
        <f t="shared" si="11"/>
        <v>131.37720296032271</v>
      </c>
    </row>
    <row r="115" spans="2:11">
      <c r="B115" s="36" t="s">
        <v>64</v>
      </c>
      <c r="C115" s="37">
        <f t="shared" ref="C115:K115" si="12">C21+C68</f>
        <v>240.50267339100395</v>
      </c>
      <c r="D115" s="37">
        <f t="shared" si="12"/>
        <v>237.32963690442776</v>
      </c>
      <c r="E115" s="37">
        <f t="shared" si="12"/>
        <v>233.97085042575313</v>
      </c>
      <c r="F115" s="37">
        <f t="shared" si="12"/>
        <v>225.91129142844505</v>
      </c>
      <c r="G115" s="37">
        <f t="shared" si="12"/>
        <v>214.78233242829373</v>
      </c>
      <c r="H115" s="37">
        <f t="shared" si="12"/>
        <v>202.82309292209499</v>
      </c>
      <c r="I115" s="37">
        <f t="shared" si="12"/>
        <v>191.22877752416389</v>
      </c>
      <c r="J115" s="37">
        <f t="shared" si="12"/>
        <v>180.25944917778847</v>
      </c>
      <c r="K115" s="37">
        <f t="shared" si="12"/>
        <v>169.93810251978152</v>
      </c>
    </row>
    <row r="116" spans="2:11">
      <c r="B116" s="36" t="s">
        <v>65</v>
      </c>
      <c r="C116" s="37">
        <f t="shared" ref="C116:K116" si="13">C22+C69</f>
        <v>309.33921131499642</v>
      </c>
      <c r="D116" s="37">
        <f t="shared" si="13"/>
        <v>304.05983237048162</v>
      </c>
      <c r="E116" s="37">
        <f t="shared" si="13"/>
        <v>298.57355853836731</v>
      </c>
      <c r="F116" s="37">
        <f t="shared" si="13"/>
        <v>288.30763029585256</v>
      </c>
      <c r="G116" s="37">
        <f t="shared" si="13"/>
        <v>274.27583111359007</v>
      </c>
      <c r="H116" s="37">
        <f t="shared" si="13"/>
        <v>259.11059561852687</v>
      </c>
      <c r="I116" s="37">
        <f t="shared" si="13"/>
        <v>244.3613399042809</v>
      </c>
      <c r="J116" s="37">
        <f t="shared" si="13"/>
        <v>230.36306155512887</v>
      </c>
      <c r="K116" s="37">
        <f t="shared" si="13"/>
        <v>217.16051098454818</v>
      </c>
    </row>
    <row r="117" spans="2:11" ht="6" customHeight="1">
      <c r="B117" s="36"/>
      <c r="C117" s="37"/>
      <c r="D117" s="37"/>
      <c r="E117" s="37"/>
      <c r="F117" s="37"/>
      <c r="G117" s="37"/>
      <c r="H117" s="37"/>
      <c r="I117" s="37"/>
      <c r="J117" s="37"/>
      <c r="K117" s="37"/>
    </row>
    <row r="118" spans="2:11">
      <c r="B118" s="34" t="s">
        <v>29</v>
      </c>
      <c r="C118" s="35">
        <f t="shared" ref="C118:K118" si="14">C24+C71</f>
        <v>1043.6816564987291</v>
      </c>
      <c r="D118" s="35">
        <f t="shared" si="14"/>
        <v>1046.7101817789871</v>
      </c>
      <c r="E118" s="35">
        <f t="shared" si="14"/>
        <v>1049.3562981464693</v>
      </c>
      <c r="F118" s="35">
        <f t="shared" si="14"/>
        <v>1051.0336130065416</v>
      </c>
      <c r="G118" s="35">
        <f t="shared" si="14"/>
        <v>1051.5338445694103</v>
      </c>
      <c r="H118" s="35">
        <f t="shared" si="14"/>
        <v>1051.6710348458953</v>
      </c>
      <c r="I118" s="35">
        <f t="shared" si="14"/>
        <v>1051.7111261174464</v>
      </c>
      <c r="J118" s="35">
        <f t="shared" si="14"/>
        <v>1051.7240670326994</v>
      </c>
      <c r="K118" s="35">
        <f t="shared" si="14"/>
        <v>1051.7279487014919</v>
      </c>
    </row>
    <row r="119" spans="2:11">
      <c r="B119" s="36" t="s">
        <v>79</v>
      </c>
      <c r="C119" s="37">
        <f t="shared" ref="C119:K119" si="15">C25+C72</f>
        <v>1043.6816564987291</v>
      </c>
      <c r="D119" s="37">
        <f t="shared" si="15"/>
        <v>1046.7101817789871</v>
      </c>
      <c r="E119" s="37">
        <f t="shared" si="15"/>
        <v>1049.356298146469</v>
      </c>
      <c r="F119" s="37">
        <f t="shared" si="15"/>
        <v>1051.0336130065416</v>
      </c>
      <c r="G119" s="37">
        <f t="shared" si="15"/>
        <v>1051.5338445694103</v>
      </c>
      <c r="H119" s="37">
        <f t="shared" si="15"/>
        <v>1051.6710348458953</v>
      </c>
      <c r="I119" s="37">
        <f t="shared" si="15"/>
        <v>1051.7111261174464</v>
      </c>
      <c r="J119" s="37">
        <f t="shared" si="15"/>
        <v>1051.7240670326994</v>
      </c>
      <c r="K119" s="37">
        <f t="shared" si="15"/>
        <v>1051.7279487014919</v>
      </c>
    </row>
    <row r="120" spans="2:11" ht="6" customHeight="1">
      <c r="B120" s="36"/>
      <c r="C120" s="4"/>
      <c r="D120" s="4"/>
      <c r="E120" s="4"/>
      <c r="F120" s="4"/>
      <c r="G120" s="4"/>
      <c r="H120" s="4"/>
      <c r="I120" s="4"/>
      <c r="J120" s="4"/>
      <c r="K120" s="4"/>
    </row>
    <row r="121" spans="2:11">
      <c r="B121" s="34" t="s">
        <v>90</v>
      </c>
      <c r="C121" s="35">
        <f t="shared" ref="C121:K121" si="16">C27+C74</f>
        <v>937.14901506866465</v>
      </c>
      <c r="D121" s="35">
        <f t="shared" si="16"/>
        <v>923.4260568642261</v>
      </c>
      <c r="E121" s="35">
        <f t="shared" si="16"/>
        <v>900.9347668179729</v>
      </c>
      <c r="F121" s="35">
        <f t="shared" si="16"/>
        <v>859.14175568022654</v>
      </c>
      <c r="G121" s="35">
        <f t="shared" si="16"/>
        <v>815.00205501714254</v>
      </c>
      <c r="H121" s="35">
        <f t="shared" si="16"/>
        <v>772.98451721561833</v>
      </c>
      <c r="I121" s="35">
        <f t="shared" si="16"/>
        <v>737.87961305626629</v>
      </c>
      <c r="J121" s="35">
        <f t="shared" si="16"/>
        <v>714.75181335366642</v>
      </c>
      <c r="K121" s="35">
        <f t="shared" si="16"/>
        <v>697.37494601851927</v>
      </c>
    </row>
    <row r="122" spans="2:11">
      <c r="B122" s="36" t="s">
        <v>66</v>
      </c>
      <c r="C122" s="37">
        <f t="shared" ref="C122:K122" si="17">C28+C75</f>
        <v>435.98649730452223</v>
      </c>
      <c r="D122" s="37">
        <f t="shared" si="17"/>
        <v>430.51227588855716</v>
      </c>
      <c r="E122" s="37">
        <f t="shared" si="17"/>
        <v>422.36063863029744</v>
      </c>
      <c r="F122" s="37">
        <f t="shared" si="17"/>
        <v>408.39979113857675</v>
      </c>
      <c r="G122" s="37">
        <f t="shared" si="17"/>
        <v>393.91317898116483</v>
      </c>
      <c r="H122" s="37">
        <f t="shared" si="17"/>
        <v>380.00001169664915</v>
      </c>
      <c r="I122" s="37">
        <f t="shared" si="17"/>
        <v>367.69882911745441</v>
      </c>
      <c r="J122" s="37">
        <f t="shared" si="17"/>
        <v>358.26805741131983</v>
      </c>
      <c r="K122" s="37">
        <f t="shared" si="17"/>
        <v>350.27256843880286</v>
      </c>
    </row>
    <row r="123" spans="2:11">
      <c r="B123" s="36" t="s">
        <v>68</v>
      </c>
      <c r="C123" s="37">
        <f t="shared" ref="C123:K123" si="18">C29+C76</f>
        <v>659.67920958447587</v>
      </c>
      <c r="D123" s="37">
        <f t="shared" si="18"/>
        <v>651.54077670237018</v>
      </c>
      <c r="E123" s="37">
        <f t="shared" si="18"/>
        <v>639.66427933300849</v>
      </c>
      <c r="F123" s="37">
        <f t="shared" si="18"/>
        <v>618.81105601242166</v>
      </c>
      <c r="G123" s="37">
        <f t="shared" si="18"/>
        <v>596.94145258234357</v>
      </c>
      <c r="H123" s="37">
        <f t="shared" si="18"/>
        <v>575.87685141133579</v>
      </c>
      <c r="I123" s="37">
        <f t="shared" si="18"/>
        <v>557.24049209343252</v>
      </c>
      <c r="J123" s="37">
        <f t="shared" si="18"/>
        <v>542.9499867758999</v>
      </c>
      <c r="K123" s="37">
        <f t="shared" si="18"/>
        <v>530.83334765009499</v>
      </c>
    </row>
    <row r="124" spans="2:11">
      <c r="B124" s="36" t="s">
        <v>70</v>
      </c>
      <c r="C124" s="37">
        <f t="shared" ref="C124:K124" si="19">C30+C77</f>
        <v>719.26984787545223</v>
      </c>
      <c r="D124" s="37">
        <f t="shared" si="19"/>
        <v>707.48952892207114</v>
      </c>
      <c r="E124" s="37">
        <f t="shared" si="19"/>
        <v>692.85109869079872</v>
      </c>
      <c r="F124" s="37">
        <f t="shared" si="19"/>
        <v>667.38775523731442</v>
      </c>
      <c r="G124" s="37">
        <f t="shared" si="19"/>
        <v>641.10250854682909</v>
      </c>
      <c r="H124" s="37">
        <f t="shared" si="19"/>
        <v>615.97988137522066</v>
      </c>
      <c r="I124" s="37">
        <f t="shared" si="19"/>
        <v>594.12466917514575</v>
      </c>
      <c r="J124" s="37">
        <f t="shared" si="19"/>
        <v>578.08813108806464</v>
      </c>
      <c r="K124" s="37">
        <f t="shared" si="19"/>
        <v>564.91770982462356</v>
      </c>
    </row>
    <row r="125" spans="2:11">
      <c r="B125" s="36" t="s">
        <v>72</v>
      </c>
      <c r="C125" s="37">
        <f t="shared" ref="C125:K125" si="20">C31+C78</f>
        <v>873.47379237354653</v>
      </c>
      <c r="D125" s="37">
        <f t="shared" si="20"/>
        <v>858.02132088396877</v>
      </c>
      <c r="E125" s="37">
        <f t="shared" si="20"/>
        <v>839.42236229175717</v>
      </c>
      <c r="F125" s="37">
        <f t="shared" si="20"/>
        <v>808.08399480780508</v>
      </c>
      <c r="G125" s="37">
        <f t="shared" si="20"/>
        <v>776.12498601529012</v>
      </c>
      <c r="H125" s="37">
        <f t="shared" si="20"/>
        <v>745.67637567550219</v>
      </c>
      <c r="I125" s="37">
        <f t="shared" si="20"/>
        <v>719.21030906067222</v>
      </c>
      <c r="J125" s="37">
        <f t="shared" si="20"/>
        <v>699.79499506023103</v>
      </c>
      <c r="K125" s="37">
        <f t="shared" si="20"/>
        <v>683.8511480679955</v>
      </c>
    </row>
    <row r="126" spans="2:11">
      <c r="B126" s="36" t="s">
        <v>74</v>
      </c>
      <c r="C126" s="37">
        <f t="shared" ref="C126:K126" si="21">C32+C79</f>
        <v>1109.1558216745298</v>
      </c>
      <c r="D126" s="37">
        <f t="shared" si="21"/>
        <v>1094.4835155662686</v>
      </c>
      <c r="E126" s="37">
        <f t="shared" si="21"/>
        <v>1072.7472289171351</v>
      </c>
      <c r="F126" s="37">
        <f t="shared" si="21"/>
        <v>1033.7330353562193</v>
      </c>
      <c r="G126" s="37">
        <f t="shared" si="21"/>
        <v>993.07406296718943</v>
      </c>
      <c r="H126" s="37">
        <f t="shared" si="21"/>
        <v>954.17562025472773</v>
      </c>
      <c r="I126" s="37">
        <f t="shared" si="21"/>
        <v>920.32551521854066</v>
      </c>
      <c r="J126" s="37">
        <f t="shared" si="21"/>
        <v>895.48376785766141</v>
      </c>
      <c r="K126" s="37">
        <f t="shared" si="21"/>
        <v>875.08186982709208</v>
      </c>
    </row>
    <row r="127" spans="2:11">
      <c r="B127" s="36" t="s">
        <v>76</v>
      </c>
      <c r="C127" s="37">
        <f t="shared" ref="C127:K127" si="22">C33+C80</f>
        <v>1104.1672477983261</v>
      </c>
      <c r="D127" s="37">
        <f t="shared" si="22"/>
        <v>1087.1119118533393</v>
      </c>
      <c r="E127" s="37">
        <f t="shared" si="22"/>
        <v>1058.5014646529289</v>
      </c>
      <c r="F127" s="37">
        <f t="shared" si="22"/>
        <v>1003.291826051088</v>
      </c>
      <c r="G127" s="37">
        <f t="shared" si="22"/>
        <v>944.94310072059011</v>
      </c>
      <c r="H127" s="37">
        <f t="shared" si="22"/>
        <v>889.72956091667311</v>
      </c>
      <c r="I127" s="37">
        <f t="shared" si="22"/>
        <v>844.348044026705</v>
      </c>
      <c r="J127" s="37">
        <f t="shared" si="22"/>
        <v>815.78735571411175</v>
      </c>
      <c r="K127" s="37">
        <f t="shared" si="22"/>
        <v>795.23922767104295</v>
      </c>
    </row>
    <row r="128" spans="2:11">
      <c r="B128" s="36" t="s">
        <v>77</v>
      </c>
      <c r="C128" s="37">
        <f t="shared" ref="C128:K128" si="23">C34+C81</f>
        <v>1171.5479896862284</v>
      </c>
      <c r="D128" s="37">
        <f t="shared" si="23"/>
        <v>1153.9400874572998</v>
      </c>
      <c r="E128" s="37">
        <f t="shared" si="23"/>
        <v>1123.7753176963215</v>
      </c>
      <c r="F128" s="37">
        <f t="shared" si="23"/>
        <v>1065.2688109392457</v>
      </c>
      <c r="G128" s="37">
        <f t="shared" si="23"/>
        <v>1003.3403582697917</v>
      </c>
      <c r="H128" s="37">
        <f t="shared" si="23"/>
        <v>944.72127186665921</v>
      </c>
      <c r="I128" s="37">
        <f t="shared" si="23"/>
        <v>896.53657912875042</v>
      </c>
      <c r="J128" s="37">
        <f t="shared" si="23"/>
        <v>866.21092872085967</v>
      </c>
      <c r="K128" s="37">
        <f t="shared" si="23"/>
        <v>844.39278272388174</v>
      </c>
    </row>
    <row r="129" spans="2:11">
      <c r="B129" s="36" t="s">
        <v>78</v>
      </c>
      <c r="C129" s="37">
        <f t="shared" ref="C129:K129" si="24">C35+C82</f>
        <v>1360.9818313354344</v>
      </c>
      <c r="D129" s="37">
        <f t="shared" si="24"/>
        <v>1341.7290904798483</v>
      </c>
      <c r="E129" s="37">
        <f t="shared" si="24"/>
        <v>1306.444845259454</v>
      </c>
      <c r="F129" s="37">
        <f t="shared" si="24"/>
        <v>1238.1810654548115</v>
      </c>
      <c r="G129" s="37">
        <f t="shared" si="24"/>
        <v>1166.0916463483602</v>
      </c>
      <c r="H129" s="37">
        <f t="shared" si="24"/>
        <v>1097.9348417502529</v>
      </c>
      <c r="I129" s="37">
        <f t="shared" si="24"/>
        <v>1041.9260376270947</v>
      </c>
      <c r="J129" s="37">
        <f t="shared" si="24"/>
        <v>1006.6785921967183</v>
      </c>
      <c r="K129" s="37">
        <f t="shared" si="24"/>
        <v>981.32114489866535</v>
      </c>
    </row>
    <row r="130" spans="2:11" ht="6" customHeight="1">
      <c r="B130" s="36"/>
      <c r="C130" s="4"/>
      <c r="D130" s="4"/>
      <c r="E130" s="4"/>
      <c r="F130" s="4"/>
      <c r="G130" s="4"/>
      <c r="H130" s="4"/>
      <c r="I130" s="4"/>
      <c r="J130" s="4"/>
      <c r="K130" s="4"/>
    </row>
    <row r="131" spans="2:11">
      <c r="B131" s="34" t="s">
        <v>91</v>
      </c>
      <c r="C131" s="35">
        <f t="shared" ref="C131:K131" si="25">C37+C84</f>
        <v>83.383225039166774</v>
      </c>
      <c r="D131" s="35">
        <f t="shared" si="25"/>
        <v>83.354473977145616</v>
      </c>
      <c r="E131" s="35">
        <f t="shared" si="25"/>
        <v>82.111281370798878</v>
      </c>
      <c r="F131" s="35">
        <f t="shared" si="25"/>
        <v>78.614010287207066</v>
      </c>
      <c r="G131" s="35">
        <f t="shared" si="25"/>
        <v>76.287687102132864</v>
      </c>
      <c r="H131" s="35">
        <f t="shared" si="25"/>
        <v>75.203127414781292</v>
      </c>
      <c r="I131" s="35">
        <f t="shared" si="25"/>
        <v>74.740817476666152</v>
      </c>
      <c r="J131" s="35">
        <f t="shared" si="25"/>
        <v>74.537414371214069</v>
      </c>
      <c r="K131" s="35">
        <f t="shared" si="25"/>
        <v>74.442072846954261</v>
      </c>
    </row>
    <row r="132" spans="2:11">
      <c r="B132" s="36" t="s">
        <v>18</v>
      </c>
      <c r="C132" s="37">
        <f t="shared" ref="C132:K132" si="26">C38+C85</f>
        <v>78.939329619730216</v>
      </c>
      <c r="D132" s="37">
        <f t="shared" si="26"/>
        <v>79.141433755149052</v>
      </c>
      <c r="E132" s="37">
        <f t="shared" si="26"/>
        <v>77.771649467169652</v>
      </c>
      <c r="F132" s="37">
        <f t="shared" si="26"/>
        <v>73.782998332228999</v>
      </c>
      <c r="G132" s="37">
        <f t="shared" si="26"/>
        <v>71.112801020473455</v>
      </c>
      <c r="H132" s="37">
        <f t="shared" si="26"/>
        <v>69.868946492485861</v>
      </c>
      <c r="I132" s="37">
        <f t="shared" si="26"/>
        <v>69.339471187434924</v>
      </c>
      <c r="J132" s="37">
        <f t="shared" si="26"/>
        <v>69.107016148494935</v>
      </c>
      <c r="K132" s="37">
        <f t="shared" si="26"/>
        <v>68.998143648653524</v>
      </c>
    </row>
    <row r="133" spans="2:11">
      <c r="B133" s="36" t="s">
        <v>19</v>
      </c>
      <c r="C133" s="37">
        <f t="shared" ref="C133:K133" si="27">C39+C86</f>
        <v>89.282307362312281</v>
      </c>
      <c r="D133" s="37">
        <f t="shared" si="27"/>
        <v>88.783365342210189</v>
      </c>
      <c r="E133" s="37">
        <f t="shared" si="27"/>
        <v>87.751971492238894</v>
      </c>
      <c r="F133" s="37">
        <f t="shared" si="27"/>
        <v>85.144300543042732</v>
      </c>
      <c r="G133" s="37">
        <f t="shared" si="27"/>
        <v>83.446928347865338</v>
      </c>
      <c r="H133" s="37">
        <f t="shared" si="27"/>
        <v>82.658913179868719</v>
      </c>
      <c r="I133" s="37">
        <f t="shared" si="27"/>
        <v>82.323868443285122</v>
      </c>
      <c r="J133" s="37">
        <f t="shared" si="27"/>
        <v>82.176508221057475</v>
      </c>
      <c r="K133" s="37">
        <f t="shared" si="27"/>
        <v>82.107658073990208</v>
      </c>
    </row>
    <row r="134" spans="2:11">
      <c r="B134" s="36" t="s">
        <v>20</v>
      </c>
      <c r="C134" s="37">
        <f t="shared" ref="C134:K134" si="28">C40+C87</f>
        <v>132.90877013578006</v>
      </c>
      <c r="D134" s="37">
        <f t="shared" si="28"/>
        <v>132.85841932978073</v>
      </c>
      <c r="E134" s="37">
        <f t="shared" si="28"/>
        <v>131.71824680376486</v>
      </c>
      <c r="F134" s="37">
        <f t="shared" si="28"/>
        <v>128.84549325485898</v>
      </c>
      <c r="G134" s="37">
        <f t="shared" si="28"/>
        <v>126.92929522235252</v>
      </c>
      <c r="H134" s="37">
        <f t="shared" si="28"/>
        <v>126.00631593393584</v>
      </c>
      <c r="I134" s="37">
        <f t="shared" si="28"/>
        <v>125.61298715105384</v>
      </c>
      <c r="J134" s="37">
        <f t="shared" si="28"/>
        <v>125.43970470637288</v>
      </c>
      <c r="K134" s="37">
        <f t="shared" si="28"/>
        <v>125.35681540782872</v>
      </c>
    </row>
    <row r="135" spans="2:11" ht="6" customHeight="1">
      <c r="B135" s="36"/>
      <c r="C135" s="4"/>
      <c r="D135" s="4"/>
      <c r="E135" s="4"/>
      <c r="F135" s="4"/>
      <c r="G135" s="4"/>
      <c r="H135" s="4"/>
      <c r="I135" s="4"/>
      <c r="J135" s="4"/>
      <c r="K135" s="4"/>
    </row>
    <row r="136" spans="2:11">
      <c r="B136" s="34"/>
      <c r="C136" s="67" t="s">
        <v>95</v>
      </c>
      <c r="D136" s="68"/>
      <c r="E136" s="68"/>
      <c r="F136" s="68"/>
      <c r="G136" s="68"/>
      <c r="H136" s="68"/>
      <c r="I136" s="68"/>
      <c r="J136" s="68"/>
      <c r="K136" s="69"/>
    </row>
    <row r="137" spans="2:11">
      <c r="B137" s="34" t="s">
        <v>107</v>
      </c>
      <c r="C137" s="45" t="s">
        <v>97</v>
      </c>
      <c r="D137" s="45" t="s">
        <v>97</v>
      </c>
      <c r="E137" s="45" t="s">
        <v>97</v>
      </c>
      <c r="F137" s="45" t="s">
        <v>97</v>
      </c>
      <c r="G137" s="45" t="s">
        <v>97</v>
      </c>
      <c r="H137" s="45" t="s">
        <v>97</v>
      </c>
      <c r="I137" s="45" t="s">
        <v>97</v>
      </c>
      <c r="J137" s="45" t="s">
        <v>97</v>
      </c>
      <c r="K137" s="45" t="s">
        <v>97</v>
      </c>
    </row>
    <row r="138" spans="2:11">
      <c r="B138" s="36" t="s">
        <v>98</v>
      </c>
      <c r="C138" s="43">
        <f t="shared" ref="C138:K138" si="29">C44+C91</f>
        <v>53.537247361915661</v>
      </c>
      <c r="D138" s="43">
        <f>E44+D91</f>
        <v>53.537247361915661</v>
      </c>
      <c r="E138" s="43">
        <f>F44+E91</f>
        <v>53.537247361915661</v>
      </c>
      <c r="F138" s="43">
        <f t="shared" si="29"/>
        <v>53.537247361915661</v>
      </c>
      <c r="G138" s="43">
        <f t="shared" si="29"/>
        <v>53.537247361915661</v>
      </c>
      <c r="H138" s="43">
        <f t="shared" si="29"/>
        <v>53.537247361915661</v>
      </c>
      <c r="I138" s="43">
        <f t="shared" si="29"/>
        <v>53.537247361915661</v>
      </c>
      <c r="J138" s="43">
        <f t="shared" si="29"/>
        <v>53.537247361915661</v>
      </c>
      <c r="K138" s="43">
        <f t="shared" si="29"/>
        <v>53.537247361915661</v>
      </c>
    </row>
    <row r="139" spans="2:11" ht="30">
      <c r="B139" s="41" t="s">
        <v>106</v>
      </c>
      <c r="C139" s="43">
        <f t="shared" ref="C139:K139" si="30">C45+C92</f>
        <v>2.7267661596547357</v>
      </c>
      <c r="D139" s="43">
        <f t="shared" si="30"/>
        <v>7.3371922011529991</v>
      </c>
      <c r="E139" s="43">
        <f t="shared" si="30"/>
        <v>7.8381571904557426</v>
      </c>
      <c r="F139" s="43">
        <f t="shared" si="30"/>
        <v>8.5275145017174783</v>
      </c>
      <c r="G139" s="43">
        <f t="shared" si="30"/>
        <v>8.4198400629060171</v>
      </c>
      <c r="H139" s="43">
        <f t="shared" si="30"/>
        <v>7.3616667440251788</v>
      </c>
      <c r="I139" s="43">
        <f t="shared" si="30"/>
        <v>7.2859616388227773</v>
      </c>
      <c r="J139" s="43">
        <f t="shared" si="30"/>
        <v>7.2261044777516696</v>
      </c>
      <c r="K139" s="43">
        <f t="shared" si="30"/>
        <v>7.1718759646337551</v>
      </c>
    </row>
    <row r="140" spans="2:11" ht="30">
      <c r="B140" s="41" t="s">
        <v>100</v>
      </c>
      <c r="C140" s="43">
        <f t="shared" ref="C140:K140" si="31">C46+C93</f>
        <v>1.7968180384463024</v>
      </c>
      <c r="D140" s="43">
        <f t="shared" si="31"/>
        <v>2.8883994646434372</v>
      </c>
      <c r="E140" s="43">
        <f t="shared" si="31"/>
        <v>0.43588025045192386</v>
      </c>
      <c r="F140" s="43">
        <f t="shared" si="31"/>
        <v>0.75857818100973262</v>
      </c>
      <c r="G140" s="43">
        <f t="shared" si="31"/>
        <v>3.1171552984624564</v>
      </c>
      <c r="H140" s="43">
        <f t="shared" si="31"/>
        <v>3.2309056806051477</v>
      </c>
      <c r="I140" s="43">
        <f t="shared" si="31"/>
        <v>3.3788295129556878</v>
      </c>
      <c r="J140" s="43">
        <f t="shared" si="31"/>
        <v>3.3788295129556878</v>
      </c>
      <c r="K140" s="43">
        <f t="shared" si="31"/>
        <v>3.3788295129556878</v>
      </c>
    </row>
    <row r="141" spans="2:11">
      <c r="B141" s="34"/>
      <c r="C141" s="67" t="s">
        <v>101</v>
      </c>
      <c r="D141" s="68"/>
      <c r="E141" s="68"/>
      <c r="F141" s="68"/>
      <c r="G141" s="68"/>
      <c r="H141" s="68"/>
      <c r="I141" s="68"/>
      <c r="J141" s="68"/>
      <c r="K141" s="69"/>
    </row>
    <row r="142" spans="2:11">
      <c r="B142" s="34" t="s">
        <v>102</v>
      </c>
      <c r="C142" s="45" t="s">
        <v>97</v>
      </c>
      <c r="D142" s="45" t="s">
        <v>97</v>
      </c>
      <c r="E142" s="45" t="s">
        <v>97</v>
      </c>
      <c r="F142" s="45" t="s">
        <v>97</v>
      </c>
      <c r="G142" s="45" t="s">
        <v>97</v>
      </c>
      <c r="H142" s="45" t="s">
        <v>97</v>
      </c>
      <c r="I142" s="45" t="s">
        <v>97</v>
      </c>
      <c r="J142" s="45" t="s">
        <v>97</v>
      </c>
      <c r="K142" s="45" t="s">
        <v>97</v>
      </c>
    </row>
    <row r="143" spans="2:11">
      <c r="B143" s="36" t="s">
        <v>103</v>
      </c>
      <c r="C143" s="43">
        <f t="shared" ref="C143:K143" si="32">C49+C96</f>
        <v>67.521319799628131</v>
      </c>
      <c r="D143" s="43">
        <f t="shared" si="32"/>
        <v>67.521319799628131</v>
      </c>
      <c r="E143" s="43">
        <f t="shared" si="32"/>
        <v>67.521319799628131</v>
      </c>
      <c r="F143" s="43">
        <f t="shared" si="32"/>
        <v>67.521319799628131</v>
      </c>
      <c r="G143" s="43">
        <f t="shared" si="32"/>
        <v>67.521319799628131</v>
      </c>
      <c r="H143" s="43">
        <f t="shared" si="32"/>
        <v>67.521319799628131</v>
      </c>
      <c r="I143" s="43">
        <f t="shared" si="32"/>
        <v>67.521319799628131</v>
      </c>
      <c r="J143" s="43">
        <f t="shared" si="32"/>
        <v>67.521319799628131</v>
      </c>
      <c r="K143" s="43">
        <f t="shared" si="32"/>
        <v>67.521319799628131</v>
      </c>
    </row>
    <row r="144" spans="2:11" ht="30">
      <c r="B144" s="41" t="s">
        <v>104</v>
      </c>
      <c r="C144" s="43">
        <f t="shared" ref="C144:K144" si="33">C50+C97</f>
        <v>3.4390047855882759</v>
      </c>
      <c r="D144" s="43">
        <f t="shared" si="33"/>
        <v>9.2536864604998268</v>
      </c>
      <c r="E144" s="43">
        <f t="shared" si="33"/>
        <v>9.8855048470982805</v>
      </c>
      <c r="F144" s="43">
        <f t="shared" si="33"/>
        <v>10.754924134856186</v>
      </c>
      <c r="G144" s="43">
        <f t="shared" si="33"/>
        <v>10.619124844166354</v>
      </c>
      <c r="H144" s="43">
        <f t="shared" si="33"/>
        <v>9.2845538195377468</v>
      </c>
      <c r="I144" s="43">
        <f t="shared" si="33"/>
        <v>9.1890743380418041</v>
      </c>
      <c r="J144" s="43">
        <f t="shared" si="33"/>
        <v>9.1135823261410334</v>
      </c>
      <c r="K144" s="43">
        <f t="shared" si="33"/>
        <v>9.0451891801180331</v>
      </c>
    </row>
    <row r="145" spans="2:11" ht="30">
      <c r="B145" s="41" t="s">
        <v>105</v>
      </c>
      <c r="C145" s="43">
        <f t="shared" ref="C145:K145" si="34">C51+C98</f>
        <v>2.2661517237805948</v>
      </c>
      <c r="D145" s="43">
        <f t="shared" si="34"/>
        <v>3.6428571428571437</v>
      </c>
      <c r="E145" s="43">
        <f t="shared" si="34"/>
        <v>0.54973333959718262</v>
      </c>
      <c r="F145" s="43">
        <f t="shared" si="34"/>
        <v>0.95672083412742726</v>
      </c>
      <c r="G145" s="43">
        <f t="shared" si="34"/>
        <v>3.931364613308681</v>
      </c>
      <c r="H145" s="43">
        <f t="shared" si="34"/>
        <v>4.0748269000053678</v>
      </c>
      <c r="I145" s="43">
        <f t="shared" si="34"/>
        <v>4.2613888336551824</v>
      </c>
      <c r="J145" s="43">
        <f t="shared" si="34"/>
        <v>4.2613888336551824</v>
      </c>
      <c r="K145" s="43">
        <f t="shared" si="34"/>
        <v>4.2613888336551824</v>
      </c>
    </row>
  </sheetData>
  <mergeCells count="9">
    <mergeCell ref="C136:K136"/>
    <mergeCell ref="C141:K141"/>
    <mergeCell ref="C6:K6"/>
    <mergeCell ref="C53:K53"/>
    <mergeCell ref="C100:K100"/>
    <mergeCell ref="C42:K42"/>
    <mergeCell ref="C47:K47"/>
    <mergeCell ref="C89:K89"/>
    <mergeCell ref="C94:K94"/>
  </mergeCells>
  <pageMargins left="0.7" right="0.7" top="0.78740157499999996" bottom="0.78740157499999996"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tabColor theme="7" tint="0.39997558519241921"/>
  </sheetPr>
  <dimension ref="B1:K82"/>
  <sheetViews>
    <sheetView workbookViewId="0">
      <selection activeCell="B1" sqref="B1"/>
    </sheetView>
  </sheetViews>
  <sheetFormatPr defaultColWidth="11.42578125" defaultRowHeight="15"/>
  <cols>
    <col min="1" max="1" width="1.140625" customWidth="1"/>
    <col min="2" max="2" width="35.7109375" customWidth="1"/>
  </cols>
  <sheetData>
    <row r="1" spans="2:11" ht="5.25" customHeight="1"/>
    <row r="2" spans="2:11" ht="18.75">
      <c r="B2" s="10" t="s">
        <v>108</v>
      </c>
      <c r="C2" s="11"/>
      <c r="D2" s="11"/>
    </row>
    <row r="3" spans="2:11">
      <c r="B3" s="11" t="s">
        <v>1</v>
      </c>
      <c r="C3" s="11"/>
      <c r="D3" s="11"/>
    </row>
    <row r="4" spans="2:11">
      <c r="B4" s="11" t="s">
        <v>44</v>
      </c>
      <c r="D4" s="11"/>
    </row>
    <row r="5" spans="2:11">
      <c r="B5" s="11"/>
      <c r="D5" s="11"/>
    </row>
    <row r="6" spans="2:11">
      <c r="B6" s="34" t="s">
        <v>85</v>
      </c>
      <c r="C6" s="67" t="s">
        <v>86</v>
      </c>
      <c r="D6" s="68"/>
      <c r="E6" s="68"/>
      <c r="F6" s="68"/>
      <c r="G6" s="68"/>
      <c r="H6" s="68"/>
      <c r="I6" s="68"/>
      <c r="J6" s="68"/>
      <c r="K6" s="69"/>
    </row>
    <row r="7" spans="2:11">
      <c r="B7" s="32" t="s">
        <v>87</v>
      </c>
      <c r="C7" s="33">
        <v>2015</v>
      </c>
      <c r="D7" s="33">
        <v>2017</v>
      </c>
      <c r="E7" s="33">
        <v>2020</v>
      </c>
      <c r="F7" s="33">
        <v>2025</v>
      </c>
      <c r="G7" s="33">
        <v>2030</v>
      </c>
      <c r="H7" s="33">
        <v>2035</v>
      </c>
      <c r="I7" s="33">
        <v>2040</v>
      </c>
      <c r="J7" s="33">
        <v>2045</v>
      </c>
      <c r="K7" s="33">
        <v>2050</v>
      </c>
    </row>
    <row r="8" spans="2:11">
      <c r="B8" s="34" t="s">
        <v>26</v>
      </c>
      <c r="C8" s="35">
        <v>189.64078099602372</v>
      </c>
      <c r="D8" s="35">
        <v>179.21756781635318</v>
      </c>
      <c r="E8" s="35">
        <v>163.27894200049383</v>
      </c>
      <c r="F8" s="35">
        <v>144.54984230555698</v>
      </c>
      <c r="G8" s="35">
        <v>132.91333580823886</v>
      </c>
      <c r="H8" s="35">
        <v>124.23407758193228</v>
      </c>
      <c r="I8" s="35">
        <v>116.91232165011668</v>
      </c>
      <c r="J8" s="35">
        <v>110.31491518500913</v>
      </c>
      <c r="K8" s="35">
        <v>104.16716847748441</v>
      </c>
    </row>
    <row r="9" spans="2:11">
      <c r="B9" s="36" t="s">
        <v>51</v>
      </c>
      <c r="C9" s="37">
        <v>181.44565287704398</v>
      </c>
      <c r="D9" s="37">
        <v>171.21113083372404</v>
      </c>
      <c r="E9" s="37">
        <v>155.5227258330975</v>
      </c>
      <c r="F9" s="37">
        <v>137.41457703242781</v>
      </c>
      <c r="G9" s="37">
        <v>126.32736845007874</v>
      </c>
      <c r="H9" s="37">
        <v>118.11228459874499</v>
      </c>
      <c r="I9" s="37">
        <v>111.19083392273539</v>
      </c>
      <c r="J9" s="37">
        <v>104.94433527335656</v>
      </c>
      <c r="K9" s="37">
        <v>99.11593607042073</v>
      </c>
    </row>
    <row r="10" spans="2:11">
      <c r="B10" s="36" t="s">
        <v>6</v>
      </c>
      <c r="C10" s="37">
        <v>216.02571720621657</v>
      </c>
      <c r="D10" s="37">
        <v>205.46664365909626</v>
      </c>
      <c r="E10" s="37">
        <v>189.71469087418706</v>
      </c>
      <c r="F10" s="37">
        <v>169.5610802896216</v>
      </c>
      <c r="G10" s="37">
        <v>156.37096667624309</v>
      </c>
      <c r="H10" s="37">
        <v>146.22694071421523</v>
      </c>
      <c r="I10" s="37">
        <v>137.55897008123972</v>
      </c>
      <c r="J10" s="37">
        <v>129.75155964490978</v>
      </c>
      <c r="K10" s="37">
        <v>122.48672284240648</v>
      </c>
    </row>
    <row r="11" spans="2:11">
      <c r="B11" s="36" t="s">
        <v>7</v>
      </c>
      <c r="C11" s="37">
        <v>278.2461196852027</v>
      </c>
      <c r="D11" s="37">
        <v>266.16310451326086</v>
      </c>
      <c r="E11" s="37">
        <v>249.72876832539248</v>
      </c>
      <c r="F11" s="37">
        <v>226.86917358489319</v>
      </c>
      <c r="G11" s="37">
        <v>210.36276336047374</v>
      </c>
      <c r="H11" s="37">
        <v>197.01218581630815</v>
      </c>
      <c r="I11" s="37">
        <v>185.35388960388036</v>
      </c>
      <c r="J11" s="37">
        <v>174.75330688054243</v>
      </c>
      <c r="K11" s="37">
        <v>164.8842025048977</v>
      </c>
    </row>
    <row r="12" spans="2:11">
      <c r="B12" s="36" t="s">
        <v>8</v>
      </c>
      <c r="C12" s="37">
        <v>144.99578577814233</v>
      </c>
      <c r="D12" s="37">
        <v>132.34468110657943</v>
      </c>
      <c r="E12" s="37">
        <v>112.8025954456633</v>
      </c>
      <c r="F12" s="37">
        <v>95.368088135681361</v>
      </c>
      <c r="G12" s="37">
        <v>86.752207858231813</v>
      </c>
      <c r="H12" s="37">
        <v>81.042501999013709</v>
      </c>
      <c r="I12" s="37">
        <v>76.370228857251121</v>
      </c>
      <c r="J12" s="37">
        <v>72.113415291078766</v>
      </c>
      <c r="K12" s="37">
        <v>68.106982161882698</v>
      </c>
    </row>
    <row r="13" spans="2:11">
      <c r="B13" s="36" t="s">
        <v>9</v>
      </c>
      <c r="C13" s="37">
        <v>186.77998452232876</v>
      </c>
      <c r="D13" s="37">
        <v>175.90930550143386</v>
      </c>
      <c r="E13" s="37">
        <v>157.96955222208609</v>
      </c>
      <c r="F13" s="37">
        <v>138.63527787819999</v>
      </c>
      <c r="G13" s="37">
        <v>127.2557058595729</v>
      </c>
      <c r="H13" s="37">
        <v>118.95024572915869</v>
      </c>
      <c r="I13" s="37">
        <v>111.94081752904046</v>
      </c>
      <c r="J13" s="37">
        <v>105.58512022878685</v>
      </c>
      <c r="K13" s="37">
        <v>99.639846992467938</v>
      </c>
    </row>
    <row r="14" spans="2:11">
      <c r="B14" s="36" t="s">
        <v>10</v>
      </c>
      <c r="C14" s="37">
        <v>245.50973918282901</v>
      </c>
      <c r="D14" s="37">
        <v>231.20429001314591</v>
      </c>
      <c r="E14" s="37">
        <v>207.58050047962939</v>
      </c>
      <c r="F14" s="37">
        <v>182.11202247562872</v>
      </c>
      <c r="G14" s="37">
        <v>167.1178595993357</v>
      </c>
      <c r="H14" s="37">
        <v>156.17201657107299</v>
      </c>
      <c r="I14" s="37">
        <v>146.9334230729439</v>
      </c>
      <c r="J14" s="37">
        <v>138.55624204395571</v>
      </c>
      <c r="K14" s="37">
        <v>130.71999297681819</v>
      </c>
    </row>
    <row r="15" spans="2:11" ht="6" customHeight="1">
      <c r="B15" s="36"/>
      <c r="C15" s="38"/>
      <c r="D15" s="38"/>
      <c r="E15" s="38"/>
      <c r="F15" s="38"/>
      <c r="G15" s="38"/>
      <c r="H15" s="38"/>
      <c r="I15" s="38"/>
      <c r="J15" s="38"/>
      <c r="K15" s="38"/>
    </row>
    <row r="16" spans="2:11">
      <c r="B16" s="34" t="s">
        <v>27</v>
      </c>
      <c r="C16" s="35">
        <v>220.19512097661323</v>
      </c>
      <c r="D16" s="35">
        <v>216.28787749103708</v>
      </c>
      <c r="E16" s="35">
        <v>212.01356421928543</v>
      </c>
      <c r="F16" s="35">
        <v>203.66337746775829</v>
      </c>
      <c r="G16" s="35">
        <v>193.11880184556438</v>
      </c>
      <c r="H16" s="35">
        <v>182.26119466597942</v>
      </c>
      <c r="I16" s="35">
        <v>171.86340565478525</v>
      </c>
      <c r="J16" s="35">
        <v>162.03772699738576</v>
      </c>
      <c r="K16" s="35">
        <v>152.78597620826895</v>
      </c>
    </row>
    <row r="17" spans="2:11">
      <c r="B17" s="36" t="s">
        <v>88</v>
      </c>
      <c r="C17" s="37">
        <v>167.91961736823987</v>
      </c>
      <c r="D17" s="37">
        <v>165.15504657373407</v>
      </c>
      <c r="E17" s="37">
        <v>160.84117923359781</v>
      </c>
      <c r="F17" s="37">
        <v>153.81000601449614</v>
      </c>
      <c r="G17" s="37">
        <v>145.97835192438464</v>
      </c>
      <c r="H17" s="37">
        <v>138.06774179260577</v>
      </c>
      <c r="I17" s="37">
        <v>130.41059553109778</v>
      </c>
      <c r="J17" s="37">
        <v>123.11008610998422</v>
      </c>
      <c r="K17" s="37">
        <v>116.22762864638356</v>
      </c>
    </row>
    <row r="18" spans="2:11">
      <c r="B18" s="36" t="s">
        <v>59</v>
      </c>
      <c r="C18" s="37">
        <v>209.52306369901683</v>
      </c>
      <c r="D18" s="37">
        <v>201.50844006040435</v>
      </c>
      <c r="E18" s="37">
        <v>190.77875850854417</v>
      </c>
      <c r="F18" s="37">
        <v>178.60628115549946</v>
      </c>
      <c r="G18" s="37">
        <v>168.24067199948149</v>
      </c>
      <c r="H18" s="37">
        <v>158.71188467301113</v>
      </c>
      <c r="I18" s="37">
        <v>149.78511210371306</v>
      </c>
      <c r="J18" s="37">
        <v>141.35305700272096</v>
      </c>
      <c r="K18" s="37">
        <v>133.37275793734722</v>
      </c>
    </row>
    <row r="19" spans="2:11">
      <c r="B19" s="36" t="s">
        <v>61</v>
      </c>
      <c r="C19" s="37">
        <v>282.94947950243233</v>
      </c>
      <c r="D19" s="37">
        <v>279.56409210818248</v>
      </c>
      <c r="E19" s="37">
        <v>272.79257424053071</v>
      </c>
      <c r="F19" s="37">
        <v>260.85102320533548</v>
      </c>
      <c r="G19" s="37">
        <v>247.23972045181401</v>
      </c>
      <c r="H19" s="37">
        <v>233.55594076495655</v>
      </c>
      <c r="I19" s="37">
        <v>220.43519408415358</v>
      </c>
      <c r="J19" s="37">
        <v>207.97083735549626</v>
      </c>
      <c r="K19" s="37">
        <v>196.15963356241025</v>
      </c>
    </row>
    <row r="20" spans="2:11">
      <c r="B20" s="36" t="s">
        <v>89</v>
      </c>
      <c r="C20" s="37">
        <v>150.68901847463155</v>
      </c>
      <c r="D20" s="37">
        <v>149.37537992146974</v>
      </c>
      <c r="E20" s="37">
        <v>147.32474704565942</v>
      </c>
      <c r="F20" s="37">
        <v>142.0429704728559</v>
      </c>
      <c r="G20" s="37">
        <v>134.906314621511</v>
      </c>
      <c r="H20" s="37">
        <v>127.47986809216542</v>
      </c>
      <c r="I20" s="37">
        <v>120.28622864119541</v>
      </c>
      <c r="J20" s="37">
        <v>113.45715635410956</v>
      </c>
      <c r="K20" s="37">
        <v>107.00687964534269</v>
      </c>
    </row>
    <row r="21" spans="2:11">
      <c r="B21" s="36" t="s">
        <v>64</v>
      </c>
      <c r="C21" s="37">
        <v>198.20187132333842</v>
      </c>
      <c r="D21" s="37">
        <v>195.02722751743224</v>
      </c>
      <c r="E21" s="37">
        <v>191.70732709155752</v>
      </c>
      <c r="F21" s="37">
        <v>184.49522458896794</v>
      </c>
      <c r="G21" s="37">
        <v>175.01895470496191</v>
      </c>
      <c r="H21" s="37">
        <v>165.16996592986703</v>
      </c>
      <c r="I21" s="37">
        <v>155.72215027704314</v>
      </c>
      <c r="J21" s="37">
        <v>146.80347329861911</v>
      </c>
      <c r="K21" s="37">
        <v>138.40875716254334</v>
      </c>
    </row>
    <row r="22" spans="2:11">
      <c r="B22" s="36" t="s">
        <v>65</v>
      </c>
      <c r="C22" s="37">
        <v>254.93109782043396</v>
      </c>
      <c r="D22" s="37">
        <v>250.18830825585221</v>
      </c>
      <c r="E22" s="37">
        <v>245.18487539161418</v>
      </c>
      <c r="F22" s="37">
        <v>235.6738206573124</v>
      </c>
      <c r="G22" s="37">
        <v>223.57362743322906</v>
      </c>
      <c r="H22" s="37">
        <v>211.03281782153491</v>
      </c>
      <c r="I22" s="37">
        <v>198.99440086819934</v>
      </c>
      <c r="J22" s="37">
        <v>187.60573211892756</v>
      </c>
      <c r="K22" s="37">
        <v>176.86545502195983</v>
      </c>
    </row>
    <row r="23" spans="2:11" ht="6" customHeight="1">
      <c r="B23" s="36"/>
      <c r="C23" s="4"/>
      <c r="D23" s="4"/>
      <c r="E23" s="4"/>
      <c r="F23" s="4"/>
      <c r="G23" s="4"/>
      <c r="H23" s="4"/>
      <c r="I23" s="4"/>
      <c r="J23" s="4"/>
      <c r="K23" s="4"/>
    </row>
    <row r="24" spans="2:11">
      <c r="B24" s="34" t="s">
        <v>29</v>
      </c>
      <c r="C24" s="35">
        <v>860.11375452605444</v>
      </c>
      <c r="D24" s="35">
        <v>862.60960777139974</v>
      </c>
      <c r="E24" s="35">
        <v>864.79031207867206</v>
      </c>
      <c r="F24" s="35">
        <v>866.17261248879811</v>
      </c>
      <c r="G24" s="35">
        <v>866.58486084536571</v>
      </c>
      <c r="H24" s="35">
        <v>866.69792141614141</v>
      </c>
      <c r="I24" s="35">
        <v>866.73096123616972</v>
      </c>
      <c r="J24" s="35">
        <v>866.74162603911623</v>
      </c>
      <c r="K24" s="35">
        <v>866.74482498076486</v>
      </c>
    </row>
    <row r="25" spans="2:11">
      <c r="B25" s="36" t="s">
        <v>79</v>
      </c>
      <c r="C25" s="37">
        <v>860.11375452605432</v>
      </c>
      <c r="D25" s="37">
        <v>862.60960777139974</v>
      </c>
      <c r="E25" s="37">
        <v>864.79031207867195</v>
      </c>
      <c r="F25" s="37">
        <v>866.17261248879811</v>
      </c>
      <c r="G25" s="37">
        <v>866.58486084536582</v>
      </c>
      <c r="H25" s="37">
        <v>866.69792141614153</v>
      </c>
      <c r="I25" s="37">
        <v>866.73096123616972</v>
      </c>
      <c r="J25" s="37">
        <v>866.74162603911623</v>
      </c>
      <c r="K25" s="37">
        <v>866.74482498076486</v>
      </c>
    </row>
    <row r="26" spans="2:11" ht="6" customHeight="1">
      <c r="B26" s="36"/>
      <c r="C26" s="4"/>
      <c r="D26" s="4"/>
      <c r="E26" s="4"/>
      <c r="F26" s="4"/>
      <c r="G26" s="4"/>
      <c r="H26" s="4"/>
      <c r="I26" s="4"/>
      <c r="J26" s="4"/>
      <c r="K26" s="4"/>
    </row>
    <row r="27" spans="2:11">
      <c r="B27" s="34" t="s">
        <v>91</v>
      </c>
      <c r="C27" s="35">
        <v>70.138909652632449</v>
      </c>
      <c r="D27" s="35">
        <v>70.114725314109066</v>
      </c>
      <c r="E27" s="35">
        <v>69.068997305191004</v>
      </c>
      <c r="F27" s="35">
        <v>66.127221181185362</v>
      </c>
      <c r="G27" s="35">
        <v>64.170403468460748</v>
      </c>
      <c r="H27" s="35">
        <v>63.258111650912227</v>
      </c>
      <c r="I27" s="35">
        <v>62.86923349267667</v>
      </c>
      <c r="J27" s="35">
        <v>62.69813826303465</v>
      </c>
      <c r="K27" s="35">
        <v>62.617940470816109</v>
      </c>
    </row>
    <row r="28" spans="2:11">
      <c r="B28" s="36" t="s">
        <v>18</v>
      </c>
      <c r="C28" s="37">
        <v>66.400867868050469</v>
      </c>
      <c r="D28" s="37">
        <v>66.570870451758481</v>
      </c>
      <c r="E28" s="37">
        <v>65.418658164778051</v>
      </c>
      <c r="F28" s="37">
        <v>62.063551169839151</v>
      </c>
      <c r="G28" s="37">
        <v>59.817479158161113</v>
      </c>
      <c r="H28" s="37">
        <v>58.771194365044032</v>
      </c>
      <c r="I28" s="37">
        <v>58.325819164374785</v>
      </c>
      <c r="J28" s="37">
        <v>58.130286514170237</v>
      </c>
      <c r="K28" s="37">
        <v>58.038706961730924</v>
      </c>
    </row>
    <row r="29" spans="2:11">
      <c r="B29" s="36" t="s">
        <v>19</v>
      </c>
      <c r="C29" s="37">
        <v>75.101001271206755</v>
      </c>
      <c r="D29" s="37">
        <v>74.681309549599618</v>
      </c>
      <c r="E29" s="37">
        <v>73.813738883851954</v>
      </c>
      <c r="F29" s="37">
        <v>71.620261754326776</v>
      </c>
      <c r="G29" s="37">
        <v>70.192494538696565</v>
      </c>
      <c r="H29" s="37">
        <v>69.529645090896281</v>
      </c>
      <c r="I29" s="37">
        <v>69.247817750951242</v>
      </c>
      <c r="J29" s="37">
        <v>69.123863738518139</v>
      </c>
      <c r="K29" s="37">
        <v>69.065949520850822</v>
      </c>
    </row>
    <row r="30" spans="2:11">
      <c r="B30" s="36" t="s">
        <v>20</v>
      </c>
      <c r="C30" s="37">
        <v>111.79798114329598</v>
      </c>
      <c r="D30" s="37">
        <v>111.75562789261198</v>
      </c>
      <c r="E30" s="37">
        <v>110.79655659556059</v>
      </c>
      <c r="F30" s="37">
        <v>108.38010170878518</v>
      </c>
      <c r="G30" s="37">
        <v>106.76826622730324</v>
      </c>
      <c r="H30" s="37">
        <v>105.99188991310933</v>
      </c>
      <c r="I30" s="37">
        <v>105.66103617180367</v>
      </c>
      <c r="J30" s="37">
        <v>105.51527733690425</v>
      </c>
      <c r="K30" s="37">
        <v>105.44555390009754</v>
      </c>
    </row>
    <row r="31" spans="2:11">
      <c r="E31" s="31"/>
    </row>
    <row r="32" spans="2:11">
      <c r="B32" s="34" t="s">
        <v>92</v>
      </c>
      <c r="C32" s="67" t="s">
        <v>86</v>
      </c>
      <c r="D32" s="68"/>
      <c r="E32" s="68"/>
      <c r="F32" s="68"/>
      <c r="G32" s="68"/>
      <c r="H32" s="68"/>
      <c r="I32" s="68"/>
      <c r="J32" s="68"/>
      <c r="K32" s="69"/>
    </row>
    <row r="33" spans="2:11">
      <c r="B33" s="32" t="s">
        <v>87</v>
      </c>
      <c r="C33" s="33">
        <v>2015</v>
      </c>
      <c r="D33" s="33">
        <v>2017</v>
      </c>
      <c r="E33" s="33">
        <v>2020</v>
      </c>
      <c r="F33" s="33">
        <v>2025</v>
      </c>
      <c r="G33" s="33">
        <v>2030</v>
      </c>
      <c r="H33" s="33">
        <v>2035</v>
      </c>
      <c r="I33" s="33">
        <v>2040</v>
      </c>
      <c r="J33" s="33">
        <v>2045</v>
      </c>
      <c r="K33" s="33">
        <v>2050</v>
      </c>
    </row>
    <row r="34" spans="2:11">
      <c r="B34" s="34" t="s">
        <v>26</v>
      </c>
      <c r="C34" s="35">
        <v>36.110683953442368</v>
      </c>
      <c r="D34" s="35">
        <v>34.12050767258107</v>
      </c>
      <c r="E34" s="35">
        <v>31.076612992286105</v>
      </c>
      <c r="F34" s="35">
        <v>27.50895328053711</v>
      </c>
      <c r="G34" s="35">
        <v>25.295283119835855</v>
      </c>
      <c r="H34" s="35">
        <v>23.644484282915279</v>
      </c>
      <c r="I34" s="35">
        <v>22.25148566745856</v>
      </c>
      <c r="J34" s="35">
        <v>20.995989273105394</v>
      </c>
      <c r="K34" s="35">
        <v>19.825885101021189</v>
      </c>
    </row>
    <row r="35" spans="2:11">
      <c r="B35" s="36" t="s">
        <v>51</v>
      </c>
      <c r="C35" s="37">
        <v>34.262344027314164</v>
      </c>
      <c r="D35" s="37">
        <v>32.329761407431938</v>
      </c>
      <c r="E35" s="37">
        <v>29.367323229122139</v>
      </c>
      <c r="F35" s="37">
        <v>25.947965343889301</v>
      </c>
      <c r="G35" s="37">
        <v>23.854370106264874</v>
      </c>
      <c r="H35" s="37">
        <v>22.303117570507702</v>
      </c>
      <c r="I35" s="37">
        <v>20.996141512005888</v>
      </c>
      <c r="J35" s="37">
        <v>19.816616501085949</v>
      </c>
      <c r="K35" s="37">
        <v>18.716041119680515</v>
      </c>
    </row>
    <row r="36" spans="2:11">
      <c r="B36" s="36" t="s">
        <v>6</v>
      </c>
      <c r="C36" s="37">
        <v>40.792090217131332</v>
      </c>
      <c r="D36" s="37">
        <v>38.798222605839996</v>
      </c>
      <c r="E36" s="37">
        <v>35.823784712944907</v>
      </c>
      <c r="F36" s="37">
        <v>32.018182714263659</v>
      </c>
      <c r="G36" s="37">
        <v>29.527496367056546</v>
      </c>
      <c r="H36" s="37">
        <v>27.612002102950221</v>
      </c>
      <c r="I36" s="37">
        <v>25.975231052574525</v>
      </c>
      <c r="J36" s="37">
        <v>24.500959401033498</v>
      </c>
      <c r="K36" s="37">
        <v>23.129141813326761</v>
      </c>
    </row>
    <row r="37" spans="2:11">
      <c r="B37" s="36" t="s">
        <v>7</v>
      </c>
      <c r="C37" s="37">
        <v>52.541155578854777</v>
      </c>
      <c r="D37" s="37">
        <v>50.25952239479129</v>
      </c>
      <c r="E37" s="37">
        <v>47.156230189103375</v>
      </c>
      <c r="F37" s="37">
        <v>42.839657777998454</v>
      </c>
      <c r="G37" s="37">
        <v>39.722755847323505</v>
      </c>
      <c r="H37" s="37">
        <v>37.201769130207133</v>
      </c>
      <c r="I37" s="37">
        <v>35.000335536902945</v>
      </c>
      <c r="J37" s="37">
        <v>32.998629756698179</v>
      </c>
      <c r="K37" s="37">
        <v>31.135048877254626</v>
      </c>
    </row>
    <row r="38" spans="2:11">
      <c r="B38" s="36" t="s">
        <v>8</v>
      </c>
      <c r="C38" s="37">
        <v>30.945409313724348</v>
      </c>
      <c r="D38" s="37">
        <v>28.245374893887433</v>
      </c>
      <c r="E38" s="37">
        <v>24.074647887061033</v>
      </c>
      <c r="F38" s="37">
        <v>20.353726192715897</v>
      </c>
      <c r="G38" s="37">
        <v>18.514900737528674</v>
      </c>
      <c r="H38" s="37">
        <v>17.296319218581456</v>
      </c>
      <c r="I38" s="37">
        <v>16.299149514500581</v>
      </c>
      <c r="J38" s="37">
        <v>15.390648364136279</v>
      </c>
      <c r="K38" s="37">
        <v>14.535584112401816</v>
      </c>
    </row>
    <row r="39" spans="2:11">
      <c r="B39" s="36" t="s">
        <v>9</v>
      </c>
      <c r="C39" s="37">
        <v>39.86311079067152</v>
      </c>
      <c r="D39" s="37">
        <v>37.543059831849654</v>
      </c>
      <c r="E39" s="37">
        <v>33.714307118539189</v>
      </c>
      <c r="F39" s="37">
        <v>29.587931788770209</v>
      </c>
      <c r="G39" s="37">
        <v>27.159271451908857</v>
      </c>
      <c r="H39" s="37">
        <v>25.386696739511731</v>
      </c>
      <c r="I39" s="37">
        <v>23.890724814922738</v>
      </c>
      <c r="J39" s="37">
        <v>22.534273981714247</v>
      </c>
      <c r="K39" s="37">
        <v>21.265417009130747</v>
      </c>
    </row>
    <row r="40" spans="2:11">
      <c r="B40" s="36" t="s">
        <v>10</v>
      </c>
      <c r="C40" s="37">
        <v>52.397380577274937</v>
      </c>
      <c r="D40" s="37">
        <v>49.344271291396261</v>
      </c>
      <c r="E40" s="37">
        <v>44.30241553860548</v>
      </c>
      <c r="F40" s="37">
        <v>38.866861172650978</v>
      </c>
      <c r="G40" s="37">
        <v>35.666764666166962</v>
      </c>
      <c r="H40" s="37">
        <v>33.330671993020957</v>
      </c>
      <c r="I40" s="37">
        <v>31.358945326977299</v>
      </c>
      <c r="J40" s="37">
        <v>29.57106373824022</v>
      </c>
      <c r="K40" s="37">
        <v>27.898629373575972</v>
      </c>
    </row>
    <row r="41" spans="2:11" ht="6" customHeight="1">
      <c r="B41" s="36"/>
      <c r="C41" s="38"/>
      <c r="D41" s="38"/>
      <c r="E41" s="38"/>
      <c r="F41" s="38"/>
      <c r="G41" s="38"/>
      <c r="H41" s="38"/>
      <c r="I41" s="38"/>
      <c r="J41" s="38"/>
      <c r="K41" s="38"/>
    </row>
    <row r="42" spans="2:11">
      <c r="B42" s="34" t="s">
        <v>27</v>
      </c>
      <c r="C42" s="35">
        <v>46.475448870241848</v>
      </c>
      <c r="D42" s="35">
        <v>45.669656339548759</v>
      </c>
      <c r="E42" s="35">
        <v>44.794626303211409</v>
      </c>
      <c r="F42" s="35">
        <v>43.032468791311373</v>
      </c>
      <c r="G42" s="35">
        <v>40.79306610665045</v>
      </c>
      <c r="H42" s="35">
        <v>38.491026603504942</v>
      </c>
      <c r="I42" s="35">
        <v>36.29093202182122</v>
      </c>
      <c r="J42" s="35">
        <v>34.214178289171208</v>
      </c>
      <c r="K42" s="35">
        <v>32.260275487801721</v>
      </c>
    </row>
    <row r="43" spans="2:11">
      <c r="B43" s="36" t="s">
        <v>88</v>
      </c>
      <c r="C43" s="37">
        <v>31.708225620066578</v>
      </c>
      <c r="D43" s="37">
        <v>31.186192305146598</v>
      </c>
      <c r="E43" s="37">
        <v>30.371605653152784</v>
      </c>
      <c r="F43" s="37">
        <v>29.043910710184118</v>
      </c>
      <c r="G43" s="37">
        <v>27.565061134657743</v>
      </c>
      <c r="H43" s="37">
        <v>26.071302306582478</v>
      </c>
      <c r="I43" s="37">
        <v>24.62540500720198</v>
      </c>
      <c r="J43" s="37">
        <v>23.246851366512981</v>
      </c>
      <c r="K43" s="37">
        <v>21.947238388013922</v>
      </c>
    </row>
    <row r="44" spans="2:11">
      <c r="B44" s="36" t="s">
        <v>59</v>
      </c>
      <c r="C44" s="37">
        <v>39.564195538910099</v>
      </c>
      <c r="D44" s="37">
        <v>38.050795862469975</v>
      </c>
      <c r="E44" s="37">
        <v>36.024712377943189</v>
      </c>
      <c r="F44" s="37">
        <v>33.726186069256556</v>
      </c>
      <c r="G44" s="37">
        <v>31.768850297774438</v>
      </c>
      <c r="H44" s="37">
        <v>29.969531414318595</v>
      </c>
      <c r="I44" s="37">
        <v>28.283890849371353</v>
      </c>
      <c r="J44" s="37">
        <v>26.691667678705294</v>
      </c>
      <c r="K44" s="37">
        <v>25.184749504126739</v>
      </c>
    </row>
    <row r="45" spans="2:11">
      <c r="B45" s="36" t="s">
        <v>61</v>
      </c>
      <c r="C45" s="37">
        <v>53.429290012427394</v>
      </c>
      <c r="D45" s="37">
        <v>52.790028031066385</v>
      </c>
      <c r="E45" s="37">
        <v>51.511363752866181</v>
      </c>
      <c r="F45" s="37">
        <v>49.256443211645802</v>
      </c>
      <c r="G45" s="37">
        <v>46.686223808720207</v>
      </c>
      <c r="H45" s="37">
        <v>44.102318601893401</v>
      </c>
      <c r="I45" s="37">
        <v>41.624730797805604</v>
      </c>
      <c r="J45" s="37">
        <v>39.271088968724037</v>
      </c>
      <c r="K45" s="37">
        <v>37.040781869497685</v>
      </c>
    </row>
    <row r="46" spans="2:11">
      <c r="B46" s="36" t="s">
        <v>89</v>
      </c>
      <c r="C46" s="37">
        <v>32.160475083847551</v>
      </c>
      <c r="D46" s="37">
        <v>31.880114640957984</v>
      </c>
      <c r="E46" s="37">
        <v>31.44246279229511</v>
      </c>
      <c r="F46" s="37">
        <v>30.315211147898115</v>
      </c>
      <c r="G46" s="37">
        <v>28.792085939356049</v>
      </c>
      <c r="H46" s="37">
        <v>27.207112787455447</v>
      </c>
      <c r="I46" s="37">
        <v>25.671825978456479</v>
      </c>
      <c r="J46" s="37">
        <v>24.214346121212653</v>
      </c>
      <c r="K46" s="37">
        <v>22.83770988403959</v>
      </c>
    </row>
    <row r="47" spans="2:11">
      <c r="B47" s="36" t="s">
        <v>64</v>
      </c>
      <c r="C47" s="37">
        <v>42.300802067665529</v>
      </c>
      <c r="D47" s="37">
        <v>41.62326063794864</v>
      </c>
      <c r="E47" s="37">
        <v>40.914718130949872</v>
      </c>
      <c r="F47" s="37">
        <v>39.375490885430757</v>
      </c>
      <c r="G47" s="37">
        <v>37.353038655152957</v>
      </c>
      <c r="H47" s="37">
        <v>35.251039708521972</v>
      </c>
      <c r="I47" s="37">
        <v>33.234660260469624</v>
      </c>
      <c r="J47" s="37">
        <v>31.331211079839527</v>
      </c>
      <c r="K47" s="37">
        <v>29.539587099119998</v>
      </c>
    </row>
    <row r="48" spans="2:11">
      <c r="B48" s="36" t="s">
        <v>65</v>
      </c>
      <c r="C48" s="37">
        <v>54.408113494562436</v>
      </c>
      <c r="D48" s="37">
        <v>53.395893976752369</v>
      </c>
      <c r="E48" s="37">
        <v>52.328047231230428</v>
      </c>
      <c r="F48" s="37">
        <v>50.298171120151252</v>
      </c>
      <c r="G48" s="37">
        <v>47.71571377434018</v>
      </c>
      <c r="H48" s="37">
        <v>45.039218837079275</v>
      </c>
      <c r="I48" s="37">
        <v>42.469945957105644</v>
      </c>
      <c r="J48" s="37">
        <v>40.039344170348315</v>
      </c>
      <c r="K48" s="37">
        <v>37.747123957706876</v>
      </c>
    </row>
    <row r="49" spans="2:11" ht="6" customHeight="1">
      <c r="B49" s="36"/>
      <c r="C49" s="4"/>
      <c r="D49" s="4"/>
      <c r="E49" s="4"/>
      <c r="F49" s="4"/>
      <c r="G49" s="4"/>
      <c r="H49" s="4"/>
      <c r="I49" s="4"/>
      <c r="J49" s="4"/>
      <c r="K49" s="4"/>
    </row>
    <row r="50" spans="2:11">
      <c r="B50" s="34" t="s">
        <v>29</v>
      </c>
      <c r="C50" s="35">
        <v>183.56790197267472</v>
      </c>
      <c r="D50" s="35">
        <v>184.1005740075874</v>
      </c>
      <c r="E50" s="35">
        <v>184.56598606779716</v>
      </c>
      <c r="F50" s="35">
        <v>184.86100051774355</v>
      </c>
      <c r="G50" s="35">
        <v>184.94898372404458</v>
      </c>
      <c r="H50" s="35">
        <v>184.97311342975379</v>
      </c>
      <c r="I50" s="35">
        <v>184.98016488127655</v>
      </c>
      <c r="J50" s="35">
        <v>184.98244099358325</v>
      </c>
      <c r="K50" s="35">
        <v>184.98312372072709</v>
      </c>
    </row>
    <row r="51" spans="2:11">
      <c r="B51" s="36" t="s">
        <v>79</v>
      </c>
      <c r="C51" s="37">
        <v>183.56790197267475</v>
      </c>
      <c r="D51" s="37">
        <v>184.1005740075874</v>
      </c>
      <c r="E51" s="37">
        <v>184.56598606779716</v>
      </c>
      <c r="F51" s="37">
        <v>184.86100051774355</v>
      </c>
      <c r="G51" s="37">
        <v>184.94898372404458</v>
      </c>
      <c r="H51" s="37">
        <v>184.97311342975377</v>
      </c>
      <c r="I51" s="37">
        <v>184.98016488127655</v>
      </c>
      <c r="J51" s="37">
        <v>184.98244099358325</v>
      </c>
      <c r="K51" s="37">
        <v>184.98312372072706</v>
      </c>
    </row>
    <row r="52" spans="2:11" ht="6" customHeight="1">
      <c r="B52" s="36"/>
      <c r="C52" s="4"/>
      <c r="D52" s="4"/>
      <c r="E52" s="4"/>
      <c r="F52" s="4"/>
      <c r="G52" s="4"/>
      <c r="H52" s="4"/>
      <c r="I52" s="4"/>
      <c r="J52" s="4"/>
      <c r="K52" s="4"/>
    </row>
    <row r="53" spans="2:11">
      <c r="B53" s="34" t="s">
        <v>91</v>
      </c>
      <c r="C53" s="35">
        <v>13.244315386534321</v>
      </c>
      <c r="D53" s="35">
        <v>13.239748663036554</v>
      </c>
      <c r="E53" s="35">
        <v>13.04228406560788</v>
      </c>
      <c r="F53" s="35">
        <v>12.486789106021707</v>
      </c>
      <c r="G53" s="35">
        <v>12.117283633672114</v>
      </c>
      <c r="H53" s="35">
        <v>11.945015763869065</v>
      </c>
      <c r="I53" s="35">
        <v>11.871583983989479</v>
      </c>
      <c r="J53" s="35">
        <v>11.839276108179419</v>
      </c>
      <c r="K53" s="35">
        <v>11.824132376138149</v>
      </c>
    </row>
    <row r="54" spans="2:11">
      <c r="B54" s="36" t="s">
        <v>18</v>
      </c>
      <c r="C54" s="37">
        <v>12.538461751679746</v>
      </c>
      <c r="D54" s="37">
        <v>12.570563303390566</v>
      </c>
      <c r="E54" s="37">
        <v>12.352991302391603</v>
      </c>
      <c r="F54" s="37">
        <v>11.719447162389843</v>
      </c>
      <c r="G54" s="37">
        <v>11.29532186231234</v>
      </c>
      <c r="H54" s="37">
        <v>11.097752127441828</v>
      </c>
      <c r="I54" s="37">
        <v>11.013652023060134</v>
      </c>
      <c r="J54" s="37">
        <v>10.976729634324702</v>
      </c>
      <c r="K54" s="37">
        <v>10.959436686922597</v>
      </c>
    </row>
    <row r="55" spans="2:11">
      <c r="B55" s="36" t="s">
        <v>19</v>
      </c>
      <c r="C55" s="37">
        <v>14.181306091105533</v>
      </c>
      <c r="D55" s="37">
        <v>14.102055792610569</v>
      </c>
      <c r="E55" s="37">
        <v>13.93823260838694</v>
      </c>
      <c r="F55" s="37">
        <v>13.524038788715963</v>
      </c>
      <c r="G55" s="37">
        <v>13.254433809168768</v>
      </c>
      <c r="H55" s="37">
        <v>13.129268088972438</v>
      </c>
      <c r="I55" s="37">
        <v>13.076050692333881</v>
      </c>
      <c r="J55" s="37">
        <v>13.052644482539332</v>
      </c>
      <c r="K55" s="37">
        <v>13.041708553139387</v>
      </c>
    </row>
    <row r="56" spans="2:11">
      <c r="B56" s="36" t="s">
        <v>20</v>
      </c>
      <c r="C56" s="37">
        <v>21.110788992484085</v>
      </c>
      <c r="D56" s="37">
        <v>21.102791437168758</v>
      </c>
      <c r="E56" s="37">
        <v>20.921690208204264</v>
      </c>
      <c r="F56" s="37">
        <v>20.4653915460738</v>
      </c>
      <c r="G56" s="37">
        <v>20.161028995049286</v>
      </c>
      <c r="H56" s="37">
        <v>20.014426020826502</v>
      </c>
      <c r="I56" s="37">
        <v>19.951950979250167</v>
      </c>
      <c r="J56" s="37">
        <v>19.924427369468624</v>
      </c>
      <c r="K56" s="37">
        <v>19.911261507731187</v>
      </c>
    </row>
    <row r="58" spans="2:11">
      <c r="B58" s="34" t="s">
        <v>93</v>
      </c>
      <c r="C58" s="67" t="s">
        <v>86</v>
      </c>
      <c r="D58" s="68"/>
      <c r="E58" s="68"/>
      <c r="F58" s="68"/>
      <c r="G58" s="68"/>
      <c r="H58" s="68"/>
      <c r="I58" s="68"/>
      <c r="J58" s="68"/>
      <c r="K58" s="69"/>
    </row>
    <row r="59" spans="2:11">
      <c r="B59" s="32" t="s">
        <v>87</v>
      </c>
      <c r="C59" s="33">
        <v>2015</v>
      </c>
      <c r="D59" s="33">
        <v>2017</v>
      </c>
      <c r="E59" s="33">
        <v>2020</v>
      </c>
      <c r="F59" s="33">
        <v>2025</v>
      </c>
      <c r="G59" s="33">
        <v>2030</v>
      </c>
      <c r="H59" s="33">
        <v>2035</v>
      </c>
      <c r="I59" s="33">
        <v>2040</v>
      </c>
      <c r="J59" s="33">
        <v>2045</v>
      </c>
      <c r="K59" s="33">
        <v>2050</v>
      </c>
    </row>
    <row r="60" spans="2:11">
      <c r="B60" s="34" t="s">
        <v>26</v>
      </c>
      <c r="C60" s="35">
        <f t="shared" ref="C60:K60" si="0">C8+C34</f>
        <v>225.75146494946608</v>
      </c>
      <c r="D60" s="35">
        <f t="shared" si="0"/>
        <v>213.33807548893424</v>
      </c>
      <c r="E60" s="35">
        <f t="shared" si="0"/>
        <v>194.35555499277993</v>
      </c>
      <c r="F60" s="35">
        <f t="shared" si="0"/>
        <v>172.05879558609408</v>
      </c>
      <c r="G60" s="35">
        <f t="shared" si="0"/>
        <v>158.20861892807471</v>
      </c>
      <c r="H60" s="35">
        <f t="shared" si="0"/>
        <v>147.87856186484757</v>
      </c>
      <c r="I60" s="35">
        <f t="shared" si="0"/>
        <v>139.16380731757525</v>
      </c>
      <c r="J60" s="35">
        <f t="shared" si="0"/>
        <v>131.31090445811452</v>
      </c>
      <c r="K60" s="35">
        <f t="shared" si="0"/>
        <v>123.9930535785056</v>
      </c>
    </row>
    <row r="61" spans="2:11">
      <c r="B61" s="36" t="s">
        <v>51</v>
      </c>
      <c r="C61" s="37">
        <f t="shared" ref="C61:K61" si="1">C9+C35</f>
        <v>215.70799690435814</v>
      </c>
      <c r="D61" s="37">
        <f t="shared" si="1"/>
        <v>203.54089224115597</v>
      </c>
      <c r="E61" s="37">
        <f t="shared" si="1"/>
        <v>184.89004906221965</v>
      </c>
      <c r="F61" s="37">
        <f t="shared" si="1"/>
        <v>163.36254237631712</v>
      </c>
      <c r="G61" s="37">
        <f t="shared" si="1"/>
        <v>150.18173855634362</v>
      </c>
      <c r="H61" s="37">
        <f t="shared" si="1"/>
        <v>140.4154021692527</v>
      </c>
      <c r="I61" s="37">
        <f t="shared" si="1"/>
        <v>132.18697543474127</v>
      </c>
      <c r="J61" s="37">
        <f t="shared" si="1"/>
        <v>124.7609517744425</v>
      </c>
      <c r="K61" s="37">
        <f t="shared" si="1"/>
        <v>117.83197719010124</v>
      </c>
    </row>
    <row r="62" spans="2:11">
      <c r="B62" s="36" t="s">
        <v>6</v>
      </c>
      <c r="C62" s="37">
        <f t="shared" ref="C62:K62" si="2">C10+C36</f>
        <v>256.81780742334792</v>
      </c>
      <c r="D62" s="37">
        <f t="shared" si="2"/>
        <v>244.26486626493624</v>
      </c>
      <c r="E62" s="37">
        <f t="shared" si="2"/>
        <v>225.53847558713196</v>
      </c>
      <c r="F62" s="37">
        <f t="shared" si="2"/>
        <v>201.57926300388527</v>
      </c>
      <c r="G62" s="37">
        <f t="shared" si="2"/>
        <v>185.89846304329964</v>
      </c>
      <c r="H62" s="37">
        <f t="shared" si="2"/>
        <v>173.83894281716545</v>
      </c>
      <c r="I62" s="37">
        <f t="shared" si="2"/>
        <v>163.53420113381424</v>
      </c>
      <c r="J62" s="37">
        <f t="shared" si="2"/>
        <v>154.25251904594327</v>
      </c>
      <c r="K62" s="37">
        <f t="shared" si="2"/>
        <v>145.61586465573325</v>
      </c>
    </row>
    <row r="63" spans="2:11">
      <c r="B63" s="36" t="s">
        <v>7</v>
      </c>
      <c r="C63" s="37">
        <f t="shared" ref="C63:K63" si="3">C11+C37</f>
        <v>330.78727526405748</v>
      </c>
      <c r="D63" s="37">
        <f t="shared" si="3"/>
        <v>316.42262690805217</v>
      </c>
      <c r="E63" s="37">
        <f t="shared" si="3"/>
        <v>296.88499851449586</v>
      </c>
      <c r="F63" s="37">
        <f t="shared" si="3"/>
        <v>269.70883136289166</v>
      </c>
      <c r="G63" s="37">
        <f t="shared" si="3"/>
        <v>250.08551920779723</v>
      </c>
      <c r="H63" s="37">
        <f t="shared" si="3"/>
        <v>234.21395494651529</v>
      </c>
      <c r="I63" s="37">
        <f t="shared" si="3"/>
        <v>220.35422514078331</v>
      </c>
      <c r="J63" s="37">
        <f t="shared" si="3"/>
        <v>207.75193663724059</v>
      </c>
      <c r="K63" s="37">
        <f t="shared" si="3"/>
        <v>196.01925138215233</v>
      </c>
    </row>
    <row r="64" spans="2:11">
      <c r="B64" s="36" t="s">
        <v>8</v>
      </c>
      <c r="C64" s="37">
        <f t="shared" ref="C64:K64" si="4">C12+C38</f>
        <v>175.94119509186669</v>
      </c>
      <c r="D64" s="37">
        <f t="shared" si="4"/>
        <v>160.59005600046686</v>
      </c>
      <c r="E64" s="37">
        <f t="shared" si="4"/>
        <v>136.87724333272433</v>
      </c>
      <c r="F64" s="37">
        <f t="shared" si="4"/>
        <v>115.72181432839726</v>
      </c>
      <c r="G64" s="37">
        <f t="shared" si="4"/>
        <v>105.26710859576049</v>
      </c>
      <c r="H64" s="37">
        <f t="shared" si="4"/>
        <v>98.338821217595168</v>
      </c>
      <c r="I64" s="37">
        <f t="shared" si="4"/>
        <v>92.669378371751705</v>
      </c>
      <c r="J64" s="37">
        <f t="shared" si="4"/>
        <v>87.504063655215049</v>
      </c>
      <c r="K64" s="37">
        <f t="shared" si="4"/>
        <v>82.642566274284519</v>
      </c>
    </row>
    <row r="65" spans="2:11">
      <c r="B65" s="36" t="s">
        <v>9</v>
      </c>
      <c r="C65" s="37">
        <f t="shared" ref="C65:K65" si="5">C13+C39</f>
        <v>226.64309531300029</v>
      </c>
      <c r="D65" s="37">
        <f t="shared" si="5"/>
        <v>213.45236533328352</v>
      </c>
      <c r="E65" s="37">
        <f t="shared" si="5"/>
        <v>191.68385934062528</v>
      </c>
      <c r="F65" s="37">
        <f t="shared" si="5"/>
        <v>168.22320966697021</v>
      </c>
      <c r="G65" s="37">
        <f t="shared" si="5"/>
        <v>154.41497731148175</v>
      </c>
      <c r="H65" s="37">
        <f t="shared" si="5"/>
        <v>144.33694246867043</v>
      </c>
      <c r="I65" s="37">
        <f t="shared" si="5"/>
        <v>135.83154234396321</v>
      </c>
      <c r="J65" s="37">
        <f t="shared" si="5"/>
        <v>128.1193942105011</v>
      </c>
      <c r="K65" s="37">
        <f t="shared" si="5"/>
        <v>120.90526400159868</v>
      </c>
    </row>
    <row r="66" spans="2:11">
      <c r="B66" s="36" t="s">
        <v>10</v>
      </c>
      <c r="C66" s="37">
        <f t="shared" ref="C66:K66" si="6">C14+C40</f>
        <v>297.90711976010397</v>
      </c>
      <c r="D66" s="37">
        <f t="shared" si="6"/>
        <v>280.54856130454215</v>
      </c>
      <c r="E66" s="37">
        <f t="shared" si="6"/>
        <v>251.88291601823488</v>
      </c>
      <c r="F66" s="37">
        <f t="shared" si="6"/>
        <v>220.97888364827969</v>
      </c>
      <c r="G66" s="37">
        <f t="shared" si="6"/>
        <v>202.78462426550266</v>
      </c>
      <c r="H66" s="37">
        <f t="shared" si="6"/>
        <v>189.50268856409394</v>
      </c>
      <c r="I66" s="37">
        <f t="shared" si="6"/>
        <v>178.2923683999212</v>
      </c>
      <c r="J66" s="37">
        <f t="shared" si="6"/>
        <v>168.12730578219592</v>
      </c>
      <c r="K66" s="37">
        <f t="shared" si="6"/>
        <v>158.61862235039416</v>
      </c>
    </row>
    <row r="67" spans="2:11" ht="6" customHeight="1">
      <c r="B67" s="36"/>
      <c r="C67" s="38"/>
      <c r="D67" s="38"/>
      <c r="E67" s="38"/>
      <c r="F67" s="38"/>
      <c r="G67" s="38"/>
      <c r="H67" s="38"/>
      <c r="I67" s="38"/>
      <c r="J67" s="38"/>
      <c r="K67" s="38"/>
    </row>
    <row r="68" spans="2:11">
      <c r="B68" s="34" t="s">
        <v>27</v>
      </c>
      <c r="C68" s="35">
        <f t="shared" ref="C68:K68" si="7">C16+C42</f>
        <v>266.67056984685507</v>
      </c>
      <c r="D68" s="35">
        <f t="shared" si="7"/>
        <v>261.95753383058582</v>
      </c>
      <c r="E68" s="35">
        <f t="shared" si="7"/>
        <v>256.80819052249683</v>
      </c>
      <c r="F68" s="35">
        <f t="shared" si="7"/>
        <v>246.69584625906967</v>
      </c>
      <c r="G68" s="35">
        <f t="shared" si="7"/>
        <v>233.91186795221483</v>
      </c>
      <c r="H68" s="35">
        <f t="shared" si="7"/>
        <v>220.75222126948435</v>
      </c>
      <c r="I68" s="35">
        <f t="shared" si="7"/>
        <v>208.15433767660647</v>
      </c>
      <c r="J68" s="35">
        <f t="shared" si="7"/>
        <v>196.25190528655696</v>
      </c>
      <c r="K68" s="35">
        <f t="shared" si="7"/>
        <v>185.04625169607067</v>
      </c>
    </row>
    <row r="69" spans="2:11">
      <c r="B69" s="36" t="s">
        <v>88</v>
      </c>
      <c r="C69" s="37">
        <f t="shared" ref="C69:K69" si="8">C17+C43</f>
        <v>199.62784298830644</v>
      </c>
      <c r="D69" s="37">
        <f t="shared" si="8"/>
        <v>196.34123887888066</v>
      </c>
      <c r="E69" s="37">
        <f t="shared" si="8"/>
        <v>191.2127848867506</v>
      </c>
      <c r="F69" s="37">
        <f t="shared" si="8"/>
        <v>182.85391672468026</v>
      </c>
      <c r="G69" s="37">
        <f t="shared" si="8"/>
        <v>173.54341305904239</v>
      </c>
      <c r="H69" s="37">
        <f t="shared" si="8"/>
        <v>164.13904409918825</v>
      </c>
      <c r="I69" s="37">
        <f t="shared" si="8"/>
        <v>155.03600053829976</v>
      </c>
      <c r="J69" s="37">
        <f t="shared" si="8"/>
        <v>146.35693747649719</v>
      </c>
      <c r="K69" s="37">
        <f t="shared" si="8"/>
        <v>138.17486703439749</v>
      </c>
    </row>
    <row r="70" spans="2:11">
      <c r="B70" s="36" t="s">
        <v>59</v>
      </c>
      <c r="C70" s="37">
        <f t="shared" ref="C70:K70" si="9">C18+C44</f>
        <v>249.08725923792693</v>
      </c>
      <c r="D70" s="37">
        <f t="shared" si="9"/>
        <v>239.55923592287434</v>
      </c>
      <c r="E70" s="37">
        <f t="shared" si="9"/>
        <v>226.80347088648736</v>
      </c>
      <c r="F70" s="37">
        <f t="shared" si="9"/>
        <v>212.33246722475602</v>
      </c>
      <c r="G70" s="37">
        <f t="shared" si="9"/>
        <v>200.00952229725593</v>
      </c>
      <c r="H70" s="37">
        <f t="shared" si="9"/>
        <v>188.68141608732972</v>
      </c>
      <c r="I70" s="37">
        <f t="shared" si="9"/>
        <v>178.06900295308441</v>
      </c>
      <c r="J70" s="37">
        <f t="shared" si="9"/>
        <v>168.04472468142626</v>
      </c>
      <c r="K70" s="37">
        <f t="shared" si="9"/>
        <v>158.55750744147394</v>
      </c>
    </row>
    <row r="71" spans="2:11">
      <c r="B71" s="36" t="s">
        <v>61</v>
      </c>
      <c r="C71" s="37">
        <f t="shared" ref="C71:K71" si="10">C19+C45</f>
        <v>336.3787695148597</v>
      </c>
      <c r="D71" s="37">
        <f t="shared" si="10"/>
        <v>332.35412013924883</v>
      </c>
      <c r="E71" s="37">
        <f t="shared" si="10"/>
        <v>324.30393799339691</v>
      </c>
      <c r="F71" s="37">
        <f t="shared" si="10"/>
        <v>310.10746641698131</v>
      </c>
      <c r="G71" s="37">
        <f t="shared" si="10"/>
        <v>293.92594426053421</v>
      </c>
      <c r="H71" s="37">
        <f t="shared" si="10"/>
        <v>277.65825936684996</v>
      </c>
      <c r="I71" s="37">
        <f t="shared" si="10"/>
        <v>262.0599248819592</v>
      </c>
      <c r="J71" s="37">
        <f t="shared" si="10"/>
        <v>247.24192632422029</v>
      </c>
      <c r="K71" s="37">
        <f t="shared" si="10"/>
        <v>233.20041543190794</v>
      </c>
    </row>
    <row r="72" spans="2:11">
      <c r="B72" s="36" t="s">
        <v>89</v>
      </c>
      <c r="C72" s="37">
        <f t="shared" ref="C72:K72" si="11">C20+C46</f>
        <v>182.84949355847911</v>
      </c>
      <c r="D72" s="37">
        <f t="shared" si="11"/>
        <v>181.25549456242771</v>
      </c>
      <c r="E72" s="37">
        <f t="shared" si="11"/>
        <v>178.76720983795454</v>
      </c>
      <c r="F72" s="37">
        <f t="shared" si="11"/>
        <v>172.35818162075401</v>
      </c>
      <c r="G72" s="37">
        <f t="shared" si="11"/>
        <v>163.69840056086704</v>
      </c>
      <c r="H72" s="37">
        <f t="shared" si="11"/>
        <v>154.68698087962088</v>
      </c>
      <c r="I72" s="37">
        <f t="shared" si="11"/>
        <v>145.95805461965188</v>
      </c>
      <c r="J72" s="37">
        <f t="shared" si="11"/>
        <v>137.6715024753222</v>
      </c>
      <c r="K72" s="37">
        <f t="shared" si="11"/>
        <v>129.84458952938229</v>
      </c>
    </row>
    <row r="73" spans="2:11">
      <c r="B73" s="36" t="s">
        <v>64</v>
      </c>
      <c r="C73" s="37">
        <f t="shared" ref="C73:K73" si="12">C21+C47</f>
        <v>240.50267339100395</v>
      </c>
      <c r="D73" s="37">
        <f t="shared" si="12"/>
        <v>236.65048815538088</v>
      </c>
      <c r="E73" s="37">
        <f t="shared" si="12"/>
        <v>232.62204522250738</v>
      </c>
      <c r="F73" s="37">
        <f t="shared" si="12"/>
        <v>223.87071547439871</v>
      </c>
      <c r="G73" s="37">
        <f t="shared" si="12"/>
        <v>212.37199336011486</v>
      </c>
      <c r="H73" s="37">
        <f t="shared" si="12"/>
        <v>200.421005638389</v>
      </c>
      <c r="I73" s="37">
        <f t="shared" si="12"/>
        <v>188.95681053751275</v>
      </c>
      <c r="J73" s="37">
        <f t="shared" si="12"/>
        <v>178.13468437845864</v>
      </c>
      <c r="K73" s="37">
        <f t="shared" si="12"/>
        <v>167.94834426166335</v>
      </c>
    </row>
    <row r="74" spans="2:11">
      <c r="B74" s="36" t="s">
        <v>65</v>
      </c>
      <c r="C74" s="37">
        <f t="shared" ref="C74:K74" si="13">C22+C48</f>
        <v>309.33921131499642</v>
      </c>
      <c r="D74" s="37">
        <f t="shared" si="13"/>
        <v>303.58420223260458</v>
      </c>
      <c r="E74" s="37">
        <f t="shared" si="13"/>
        <v>297.5129226228446</v>
      </c>
      <c r="F74" s="37">
        <f t="shared" si="13"/>
        <v>285.97199177746364</v>
      </c>
      <c r="G74" s="37">
        <f t="shared" si="13"/>
        <v>271.28934120756924</v>
      </c>
      <c r="H74" s="37">
        <f t="shared" si="13"/>
        <v>256.07203665861419</v>
      </c>
      <c r="I74" s="37">
        <f t="shared" si="13"/>
        <v>241.46434682530497</v>
      </c>
      <c r="J74" s="37">
        <f t="shared" si="13"/>
        <v>227.64507628927589</v>
      </c>
      <c r="K74" s="37">
        <f t="shared" si="13"/>
        <v>214.61257897966669</v>
      </c>
    </row>
    <row r="75" spans="2:11" ht="6" customHeight="1">
      <c r="B75" s="36"/>
      <c r="C75" s="37"/>
      <c r="D75" s="37"/>
      <c r="E75" s="37"/>
      <c r="F75" s="37"/>
      <c r="G75" s="37"/>
      <c r="H75" s="37"/>
      <c r="I75" s="37"/>
      <c r="J75" s="37"/>
      <c r="K75" s="37"/>
    </row>
    <row r="76" spans="2:11">
      <c r="B76" s="34" t="s">
        <v>29</v>
      </c>
      <c r="C76" s="35">
        <f t="shared" ref="C76:K76" si="14">C24+C50</f>
        <v>1043.6816564987291</v>
      </c>
      <c r="D76" s="35">
        <f t="shared" si="14"/>
        <v>1046.7101817789871</v>
      </c>
      <c r="E76" s="35">
        <f t="shared" si="14"/>
        <v>1049.3562981464693</v>
      </c>
      <c r="F76" s="35">
        <f t="shared" si="14"/>
        <v>1051.0336130065416</v>
      </c>
      <c r="G76" s="35">
        <f t="shared" si="14"/>
        <v>1051.5338445694103</v>
      </c>
      <c r="H76" s="35">
        <f t="shared" si="14"/>
        <v>1051.6710348458953</v>
      </c>
      <c r="I76" s="35">
        <f t="shared" si="14"/>
        <v>1051.7111261174464</v>
      </c>
      <c r="J76" s="35">
        <f t="shared" si="14"/>
        <v>1051.7240670326994</v>
      </c>
      <c r="K76" s="35">
        <f t="shared" si="14"/>
        <v>1051.7279487014919</v>
      </c>
    </row>
    <row r="77" spans="2:11">
      <c r="B77" s="36" t="s">
        <v>79</v>
      </c>
      <c r="C77" s="37">
        <f t="shared" ref="C77:K77" si="15">C25+C51</f>
        <v>1043.6816564987291</v>
      </c>
      <c r="D77" s="37">
        <f t="shared" si="15"/>
        <v>1046.7101817789871</v>
      </c>
      <c r="E77" s="37">
        <f t="shared" si="15"/>
        <v>1049.356298146469</v>
      </c>
      <c r="F77" s="37">
        <f t="shared" si="15"/>
        <v>1051.0336130065416</v>
      </c>
      <c r="G77" s="37">
        <f t="shared" si="15"/>
        <v>1051.5338445694103</v>
      </c>
      <c r="H77" s="37">
        <f t="shared" si="15"/>
        <v>1051.6710348458953</v>
      </c>
      <c r="I77" s="37">
        <f t="shared" si="15"/>
        <v>1051.7111261174464</v>
      </c>
      <c r="J77" s="37">
        <f t="shared" si="15"/>
        <v>1051.7240670326994</v>
      </c>
      <c r="K77" s="37">
        <f t="shared" si="15"/>
        <v>1051.7279487014919</v>
      </c>
    </row>
    <row r="78" spans="2:11" ht="6" customHeight="1">
      <c r="B78" s="36"/>
      <c r="C78" s="4"/>
      <c r="D78" s="4"/>
      <c r="E78" s="4"/>
      <c r="F78" s="4"/>
      <c r="G78" s="4"/>
      <c r="H78" s="4"/>
      <c r="I78" s="4"/>
      <c r="J78" s="4"/>
      <c r="K78" s="4"/>
    </row>
    <row r="79" spans="2:11">
      <c r="B79" s="34" t="s">
        <v>91</v>
      </c>
      <c r="C79" s="35">
        <f t="shared" ref="C79:K79" si="16">C27+C53</f>
        <v>83.383225039166774</v>
      </c>
      <c r="D79" s="35">
        <f t="shared" si="16"/>
        <v>83.354473977145616</v>
      </c>
      <c r="E79" s="35">
        <f t="shared" si="16"/>
        <v>82.111281370798878</v>
      </c>
      <c r="F79" s="35">
        <f t="shared" si="16"/>
        <v>78.614010287207066</v>
      </c>
      <c r="G79" s="35">
        <f t="shared" si="16"/>
        <v>76.287687102132864</v>
      </c>
      <c r="H79" s="35">
        <f t="shared" si="16"/>
        <v>75.203127414781292</v>
      </c>
      <c r="I79" s="35">
        <f t="shared" si="16"/>
        <v>74.740817476666152</v>
      </c>
      <c r="J79" s="35">
        <f t="shared" si="16"/>
        <v>74.537414371214069</v>
      </c>
      <c r="K79" s="35">
        <f t="shared" si="16"/>
        <v>74.442072846954261</v>
      </c>
    </row>
    <row r="80" spans="2:11">
      <c r="B80" s="36" t="s">
        <v>18</v>
      </c>
      <c r="C80" s="37">
        <f t="shared" ref="C80:K80" si="17">C28+C54</f>
        <v>78.939329619730216</v>
      </c>
      <c r="D80" s="37">
        <f t="shared" si="17"/>
        <v>79.141433755149052</v>
      </c>
      <c r="E80" s="37">
        <f t="shared" si="17"/>
        <v>77.771649467169652</v>
      </c>
      <c r="F80" s="37">
        <f t="shared" si="17"/>
        <v>73.782998332228999</v>
      </c>
      <c r="G80" s="37">
        <f t="shared" si="17"/>
        <v>71.112801020473455</v>
      </c>
      <c r="H80" s="37">
        <f t="shared" si="17"/>
        <v>69.868946492485861</v>
      </c>
      <c r="I80" s="37">
        <f t="shared" si="17"/>
        <v>69.339471187434924</v>
      </c>
      <c r="J80" s="37">
        <f t="shared" si="17"/>
        <v>69.107016148494935</v>
      </c>
      <c r="K80" s="37">
        <f t="shared" si="17"/>
        <v>68.998143648653524</v>
      </c>
    </row>
    <row r="81" spans="2:11">
      <c r="B81" s="36" t="s">
        <v>19</v>
      </c>
      <c r="C81" s="37">
        <f t="shared" ref="C81:K81" si="18">C29+C55</f>
        <v>89.282307362312281</v>
      </c>
      <c r="D81" s="37">
        <f t="shared" si="18"/>
        <v>88.783365342210189</v>
      </c>
      <c r="E81" s="37">
        <f t="shared" si="18"/>
        <v>87.751971492238894</v>
      </c>
      <c r="F81" s="37">
        <f t="shared" si="18"/>
        <v>85.144300543042732</v>
      </c>
      <c r="G81" s="37">
        <f t="shared" si="18"/>
        <v>83.446928347865338</v>
      </c>
      <c r="H81" s="37">
        <f t="shared" si="18"/>
        <v>82.658913179868719</v>
      </c>
      <c r="I81" s="37">
        <f t="shared" si="18"/>
        <v>82.323868443285122</v>
      </c>
      <c r="J81" s="37">
        <f t="shared" si="18"/>
        <v>82.176508221057475</v>
      </c>
      <c r="K81" s="37">
        <f t="shared" si="18"/>
        <v>82.107658073990208</v>
      </c>
    </row>
    <row r="82" spans="2:11">
      <c r="B82" s="36" t="s">
        <v>20</v>
      </c>
      <c r="C82" s="37">
        <f t="shared" ref="C82:K82" si="19">C30+C56</f>
        <v>132.90877013578006</v>
      </c>
      <c r="D82" s="37">
        <f t="shared" si="19"/>
        <v>132.85841932978073</v>
      </c>
      <c r="E82" s="37">
        <f t="shared" si="19"/>
        <v>131.71824680376486</v>
      </c>
      <c r="F82" s="37">
        <f t="shared" si="19"/>
        <v>128.84549325485898</v>
      </c>
      <c r="G82" s="37">
        <f t="shared" si="19"/>
        <v>126.92929522235252</v>
      </c>
      <c r="H82" s="37">
        <f t="shared" si="19"/>
        <v>126.00631593393584</v>
      </c>
      <c r="I82" s="37">
        <f t="shared" si="19"/>
        <v>125.61298715105384</v>
      </c>
      <c r="J82" s="37">
        <f t="shared" si="19"/>
        <v>125.43970470637288</v>
      </c>
      <c r="K82" s="37">
        <f t="shared" si="19"/>
        <v>125.35681540782872</v>
      </c>
    </row>
  </sheetData>
  <mergeCells count="3">
    <mergeCell ref="C6:K6"/>
    <mergeCell ref="C32:K32"/>
    <mergeCell ref="C58:K58"/>
  </mergeCells>
  <pageMargins left="0.7" right="0.7" top="0.78740157499999996" bottom="0.78740157499999996"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c8e3bc15-0ccf-42a3-89b8-4089ab4c1bc6" ContentTypeId="0x0101" PreviousValue="false"/>
</file>

<file path=customXml/item2.xml><?xml version="1.0" encoding="utf-8"?>
<ct:contentTypeSchema xmlns:ct="http://schemas.microsoft.com/office/2006/metadata/contentType" xmlns:ma="http://schemas.microsoft.com/office/2006/metadata/properties/metaAttributes" ct:_="" ma:_="" ma:contentTypeName="Dokument" ma:contentTypeID="0x0101000589CB6D6F1B6C4689FD2D450FA5295B" ma:contentTypeVersion="0" ma:contentTypeDescription="Ein neues Dokument erstellen." ma:contentTypeScope="" ma:versionID="59b999432ac1cd6ea8c854ed18274e46">
  <xsd:schema xmlns:xsd="http://www.w3.org/2001/XMLSchema" xmlns:xs="http://www.w3.org/2001/XMLSchema" xmlns:p="http://schemas.microsoft.com/office/2006/metadata/properties" targetNamespace="http://schemas.microsoft.com/office/2006/metadata/properties" ma:root="true" ma:fieldsID="b918ad4bbd37027328722f318e01bc5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458FAA5-BFCD-422F-A126-AD8EEC5CF83C}"/>
</file>

<file path=customXml/itemProps2.xml><?xml version="1.0" encoding="utf-8"?>
<ds:datastoreItem xmlns:ds="http://schemas.openxmlformats.org/officeDocument/2006/customXml" ds:itemID="{59925396-FB9E-4450-8572-79349EEE9226}"/>
</file>

<file path=customXml/itemProps3.xml><?xml version="1.0" encoding="utf-8"?>
<ds:datastoreItem xmlns:ds="http://schemas.openxmlformats.org/officeDocument/2006/customXml" ds:itemID="{713261E9-8925-4C92-A86F-1FB933FC84E1}"/>
</file>

<file path=customXml/itemProps4.xml><?xml version="1.0" encoding="utf-8"?>
<ds:datastoreItem xmlns:ds="http://schemas.openxmlformats.org/officeDocument/2006/customXml" ds:itemID="{5F078258-B3CC-4C21-8807-7A004234FD8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Paschal Giki</cp:lastModifiedBy>
  <cp:revision/>
  <dcterms:created xsi:type="dcterms:W3CDTF">2019-01-25T12:21:06Z</dcterms:created>
  <dcterms:modified xsi:type="dcterms:W3CDTF">2023-01-25T07:50:58Z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0x0101000589CB6D6F1B6C4689FD2D450FA5295B</vt:lpwstr>
  </property>
</Properties>
</file>