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drawings/drawing1.xml" ContentType="application/vnd.openxmlformats-officedocument.drawing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xastechuniversity-my.sharepoint.com/personal/james_kemper_ttu_edu/Documents/Git/TTU_ECO_gradauate_program_review/Data/"/>
    </mc:Choice>
  </mc:AlternateContent>
  <xr:revisionPtr revIDLastSave="13" documentId="8_{E2450FAE-E40D-43DC-807F-DD0355049E08}" xr6:coauthVersionLast="47" xr6:coauthVersionMax="47" xr10:uidLastSave="{BFC6F96F-C7E5-40F4-A30A-17FAAAB3C7F7}"/>
  <bookViews>
    <workbookView xWindow="-120" yWindow="-120" windowWidth="57840" windowHeight="15720" activeTab="1" xr2:uid="{3E411F1C-1EC5-4EDA-B7DE-E6C69E6D9ABA}"/>
  </bookViews>
  <sheets>
    <sheet name="Dashboard" sheetId="7" r:id="rId1"/>
    <sheet name="Sheet1" sheetId="8" r:id="rId2"/>
    <sheet name="combined_survey_data_for_report" sheetId="6" r:id="rId3"/>
    <sheet name="Graduate_data" sheetId="1" r:id="rId4"/>
    <sheet name="Graduate_labels" sheetId="4" r:id="rId5"/>
    <sheet name="Alumni_data" sheetId="2" r:id="rId6"/>
    <sheet name="Alumni_labels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8" l="1"/>
  <c r="A15" i="8"/>
  <c r="A16" i="8" s="1"/>
  <c r="F18" i="8" s="1"/>
  <c r="A4" i="8"/>
  <c r="G6" i="8" s="1"/>
  <c r="A181" i="7"/>
  <c r="A4" i="7"/>
  <c r="B3" i="7" s="1"/>
  <c r="A10" i="7"/>
  <c r="A17" i="7" s="1"/>
  <c r="G18" i="8" l="1"/>
  <c r="C18" i="8"/>
  <c r="D18" i="8"/>
  <c r="E18" i="8"/>
  <c r="B3" i="8"/>
  <c r="C6" i="8"/>
  <c r="D6" i="8"/>
  <c r="E6" i="8"/>
  <c r="F6" i="8"/>
  <c r="A18" i="7"/>
  <c r="B17" i="7" s="1"/>
  <c r="A24" i="7"/>
  <c r="C6" i="7"/>
  <c r="D6" i="7"/>
  <c r="E6" i="7"/>
  <c r="F6" i="7"/>
  <c r="G6" i="7"/>
  <c r="A11" i="7"/>
  <c r="D13" i="7" s="1"/>
  <c r="F20" i="7"/>
  <c r="D20" i="7"/>
  <c r="H6" i="8" l="1"/>
  <c r="H7" i="8" s="1"/>
  <c r="H18" i="8"/>
  <c r="D19" i="8" s="1"/>
  <c r="E7" i="8"/>
  <c r="D7" i="8"/>
  <c r="C7" i="8"/>
  <c r="G7" i="8"/>
  <c r="C20" i="7"/>
  <c r="E20" i="7"/>
  <c r="H20" i="7" s="1"/>
  <c r="H21" i="7" s="1"/>
  <c r="G20" i="7"/>
  <c r="H6" i="7"/>
  <c r="H7" i="7" s="1"/>
  <c r="E13" i="7"/>
  <c r="C13" i="7"/>
  <c r="F13" i="7"/>
  <c r="G13" i="7"/>
  <c r="B10" i="7"/>
  <c r="A25" i="7"/>
  <c r="A31" i="7"/>
  <c r="H13" i="7"/>
  <c r="H14" i="7" s="1"/>
  <c r="D7" i="7"/>
  <c r="C7" i="7" l="1"/>
  <c r="F7" i="7"/>
  <c r="G7" i="7"/>
  <c r="E7" i="7"/>
  <c r="F7" i="8"/>
  <c r="G19" i="8"/>
  <c r="H19" i="8"/>
  <c r="F19" i="8"/>
  <c r="C19" i="8"/>
  <c r="E19" i="8"/>
  <c r="F14" i="7"/>
  <c r="G14" i="7"/>
  <c r="E14" i="7"/>
  <c r="D14" i="7"/>
  <c r="C14" i="7"/>
  <c r="D21" i="7"/>
  <c r="G27" i="7"/>
  <c r="B24" i="7"/>
  <c r="C27" i="7"/>
  <c r="D27" i="7"/>
  <c r="F27" i="7"/>
  <c r="E27" i="7"/>
  <c r="A32" i="7"/>
  <c r="A38" i="7"/>
  <c r="F21" i="7"/>
  <c r="C21" i="7"/>
  <c r="G21" i="7"/>
  <c r="E21" i="7"/>
  <c r="C34" i="7" l="1"/>
  <c r="F34" i="7"/>
  <c r="B31" i="7"/>
  <c r="G34" i="7"/>
  <c r="D34" i="7"/>
  <c r="E34" i="7"/>
  <c r="H27" i="7"/>
  <c r="A39" i="7"/>
  <c r="A45" i="7"/>
  <c r="E41" i="7" l="1"/>
  <c r="C41" i="7"/>
  <c r="G41" i="7"/>
  <c r="F41" i="7"/>
  <c r="D41" i="7"/>
  <c r="B38" i="7"/>
  <c r="H28" i="7"/>
  <c r="F28" i="7"/>
  <c r="D28" i="7"/>
  <c r="C28" i="7"/>
  <c r="G28" i="7"/>
  <c r="A46" i="7"/>
  <c r="A52" i="7"/>
  <c r="H34" i="7"/>
  <c r="H35" i="7" s="1"/>
  <c r="E28" i="7"/>
  <c r="F35" i="7" l="1"/>
  <c r="G35" i="7"/>
  <c r="E35" i="7"/>
  <c r="C35" i="7"/>
  <c r="A53" i="7"/>
  <c r="A59" i="7"/>
  <c r="F48" i="7"/>
  <c r="D48" i="7"/>
  <c r="C48" i="7"/>
  <c r="E48" i="7"/>
  <c r="B45" i="7"/>
  <c r="G48" i="7"/>
  <c r="D35" i="7"/>
  <c r="H41" i="7"/>
  <c r="H42" i="7" s="1"/>
  <c r="F42" i="7" l="1"/>
  <c r="G55" i="7"/>
  <c r="E55" i="7"/>
  <c r="B52" i="7"/>
  <c r="C55" i="7"/>
  <c r="F55" i="7"/>
  <c r="D55" i="7"/>
  <c r="C42" i="7"/>
  <c r="G42" i="7"/>
  <c r="D42" i="7"/>
  <c r="A60" i="7"/>
  <c r="A66" i="7"/>
  <c r="E42" i="7"/>
  <c r="H48" i="7"/>
  <c r="H49" i="7" s="1"/>
  <c r="F49" i="7" l="1"/>
  <c r="D49" i="7"/>
  <c r="E49" i="7"/>
  <c r="C49" i="7"/>
  <c r="A73" i="7"/>
  <c r="A67" i="7"/>
  <c r="D62" i="7"/>
  <c r="B59" i="7"/>
  <c r="F62" i="7"/>
  <c r="C62" i="7"/>
  <c r="G62" i="7"/>
  <c r="E62" i="7"/>
  <c r="H55" i="7"/>
  <c r="H56" i="7" s="1"/>
  <c r="E56" i="7"/>
  <c r="G56" i="7"/>
  <c r="G49" i="7"/>
  <c r="C56" i="7" l="1"/>
  <c r="A74" i="7"/>
  <c r="A80" i="7"/>
  <c r="D56" i="7"/>
  <c r="H62" i="7"/>
  <c r="H63" i="7" s="1"/>
  <c r="F76" i="7"/>
  <c r="B73" i="7"/>
  <c r="G76" i="7"/>
  <c r="E76" i="7"/>
  <c r="D76" i="7"/>
  <c r="C76" i="7"/>
  <c r="E63" i="7"/>
  <c r="E69" i="7"/>
  <c r="D69" i="7"/>
  <c r="C69" i="7"/>
  <c r="F69" i="7"/>
  <c r="G69" i="7"/>
  <c r="B66" i="7"/>
  <c r="G63" i="7"/>
  <c r="F56" i="7"/>
  <c r="D63" i="7" l="1"/>
  <c r="C63" i="7"/>
  <c r="F63" i="7"/>
  <c r="A81" i="7"/>
  <c r="A87" i="7"/>
  <c r="H69" i="7"/>
  <c r="H70" i="7" s="1"/>
  <c r="G70" i="7"/>
  <c r="F70" i="7"/>
  <c r="H76" i="7"/>
  <c r="H77" i="7" s="1"/>
  <c r="C77" i="7"/>
  <c r="D70" i="7" l="1"/>
  <c r="C70" i="7"/>
  <c r="G77" i="7"/>
  <c r="F77" i="7"/>
  <c r="D77" i="7"/>
  <c r="E77" i="7"/>
  <c r="A88" i="7"/>
  <c r="A94" i="7"/>
  <c r="G83" i="7"/>
  <c r="E83" i="7"/>
  <c r="C83" i="7"/>
  <c r="D83" i="7"/>
  <c r="B80" i="7"/>
  <c r="F83" i="7"/>
  <c r="E70" i="7"/>
  <c r="A95" i="7" l="1"/>
  <c r="A101" i="7"/>
  <c r="H83" i="7"/>
  <c r="H84" i="7" s="1"/>
  <c r="E90" i="7"/>
  <c r="D90" i="7"/>
  <c r="B87" i="7"/>
  <c r="F90" i="7"/>
  <c r="C90" i="7"/>
  <c r="G90" i="7"/>
  <c r="G84" i="7" l="1"/>
  <c r="C84" i="7"/>
  <c r="H90" i="7"/>
  <c r="H91" i="7" s="1"/>
  <c r="C91" i="7"/>
  <c r="E91" i="7"/>
  <c r="A102" i="7"/>
  <c r="A108" i="7"/>
  <c r="D97" i="7"/>
  <c r="G97" i="7"/>
  <c r="F97" i="7"/>
  <c r="E97" i="7"/>
  <c r="B94" i="7"/>
  <c r="C97" i="7"/>
  <c r="E84" i="7"/>
  <c r="D84" i="7"/>
  <c r="F84" i="7"/>
  <c r="H97" i="7" l="1"/>
  <c r="H98" i="7" s="1"/>
  <c r="G98" i="7"/>
  <c r="A115" i="7"/>
  <c r="A109" i="7"/>
  <c r="F98" i="7"/>
  <c r="D104" i="7"/>
  <c r="F104" i="7"/>
  <c r="C104" i="7"/>
  <c r="B101" i="7"/>
  <c r="G104" i="7"/>
  <c r="E104" i="7"/>
  <c r="D91" i="7"/>
  <c r="G91" i="7"/>
  <c r="F91" i="7"/>
  <c r="E98" i="7" l="1"/>
  <c r="D98" i="7"/>
  <c r="C98" i="7"/>
  <c r="B108" i="7"/>
  <c r="C111" i="7"/>
  <c r="F111" i="7"/>
  <c r="E111" i="7"/>
  <c r="G111" i="7"/>
  <c r="D111" i="7"/>
  <c r="H104" i="7"/>
  <c r="H105" i="7" s="1"/>
  <c r="A116" i="7"/>
  <c r="A122" i="7"/>
  <c r="C105" i="7" l="1"/>
  <c r="F118" i="7"/>
  <c r="G118" i="7"/>
  <c r="D118" i="7"/>
  <c r="B115" i="7"/>
  <c r="E118" i="7"/>
  <c r="C118" i="7"/>
  <c r="H111" i="7"/>
  <c r="H112" i="7" s="1"/>
  <c r="F105" i="7"/>
  <c r="A129" i="7"/>
  <c r="A123" i="7"/>
  <c r="G105" i="7"/>
  <c r="D112" i="7"/>
  <c r="G112" i="7"/>
  <c r="F112" i="7"/>
  <c r="D105" i="7"/>
  <c r="E105" i="7"/>
  <c r="C112" i="7" l="1"/>
  <c r="C125" i="7"/>
  <c r="F125" i="7"/>
  <c r="B122" i="7"/>
  <c r="E125" i="7"/>
  <c r="G125" i="7"/>
  <c r="D125" i="7"/>
  <c r="A130" i="7"/>
  <c r="A136" i="7"/>
  <c r="E112" i="7"/>
  <c r="H118" i="7"/>
  <c r="H119" i="7" s="1"/>
  <c r="G119" i="7"/>
  <c r="E119" i="7"/>
  <c r="D119" i="7"/>
  <c r="F119" i="7"/>
  <c r="C119" i="7" l="1"/>
  <c r="A137" i="7"/>
  <c r="A143" i="7"/>
  <c r="B129" i="7"/>
  <c r="G132" i="7"/>
  <c r="D132" i="7"/>
  <c r="F132" i="7"/>
  <c r="E132" i="7"/>
  <c r="C132" i="7"/>
  <c r="H125" i="7"/>
  <c r="H126" i="7" s="1"/>
  <c r="C126" i="7" l="1"/>
  <c r="H132" i="7"/>
  <c r="H133" i="7" s="1"/>
  <c r="C133" i="7"/>
  <c r="E133" i="7"/>
  <c r="D133" i="7"/>
  <c r="G133" i="7"/>
  <c r="F126" i="7"/>
  <c r="E126" i="7"/>
  <c r="G126" i="7"/>
  <c r="D126" i="7"/>
  <c r="A150" i="7"/>
  <c r="A144" i="7"/>
  <c r="E139" i="7"/>
  <c r="G139" i="7"/>
  <c r="F139" i="7"/>
  <c r="D139" i="7"/>
  <c r="C139" i="7"/>
  <c r="B136" i="7"/>
  <c r="H139" i="7" l="1"/>
  <c r="H140" i="7" s="1"/>
  <c r="E140" i="7"/>
  <c r="F140" i="7"/>
  <c r="C146" i="7"/>
  <c r="B143" i="7"/>
  <c r="D146" i="7"/>
  <c r="G146" i="7"/>
  <c r="F146" i="7"/>
  <c r="E146" i="7"/>
  <c r="D140" i="7"/>
  <c r="G140" i="7"/>
  <c r="A151" i="7"/>
  <c r="A157" i="7"/>
  <c r="F133" i="7"/>
  <c r="C140" i="7" l="1"/>
  <c r="G153" i="7"/>
  <c r="F153" i="7"/>
  <c r="B150" i="7"/>
  <c r="D153" i="7"/>
  <c r="E153" i="7"/>
  <c r="C153" i="7"/>
  <c r="H146" i="7"/>
  <c r="H147" i="7" s="1"/>
  <c r="A158" i="7"/>
  <c r="A164" i="7"/>
  <c r="G147" i="7"/>
  <c r="A165" i="7" l="1"/>
  <c r="A171" i="7"/>
  <c r="C147" i="7"/>
  <c r="E147" i="7"/>
  <c r="E160" i="7"/>
  <c r="D160" i="7"/>
  <c r="G160" i="7"/>
  <c r="F160" i="7"/>
  <c r="C160" i="7"/>
  <c r="B157" i="7"/>
  <c r="D147" i="7"/>
  <c r="F147" i="7"/>
  <c r="H153" i="7"/>
  <c r="H154" i="7" s="1"/>
  <c r="G154" i="7" l="1"/>
  <c r="F154" i="7"/>
  <c r="C154" i="7"/>
  <c r="A172" i="7"/>
  <c r="E154" i="7"/>
  <c r="H160" i="7"/>
  <c r="H161" i="7" s="1"/>
  <c r="E161" i="7"/>
  <c r="G167" i="7"/>
  <c r="E167" i="7"/>
  <c r="B164" i="7"/>
  <c r="D167" i="7"/>
  <c r="F167" i="7"/>
  <c r="C167" i="7"/>
  <c r="D154" i="7"/>
  <c r="H167" i="7" l="1"/>
  <c r="H168" i="7" s="1"/>
  <c r="E168" i="7"/>
  <c r="C161" i="7"/>
  <c r="A187" i="7"/>
  <c r="B171" i="7"/>
  <c r="C174" i="7"/>
  <c r="E174" i="7"/>
  <c r="G174" i="7"/>
  <c r="F174" i="7"/>
  <c r="D174" i="7"/>
  <c r="G161" i="7"/>
  <c r="F161" i="7"/>
  <c r="D161" i="7"/>
  <c r="A188" i="7" l="1"/>
  <c r="A194" i="7"/>
  <c r="A195" i="7" s="1"/>
  <c r="H174" i="7"/>
  <c r="H175" i="7" s="1"/>
  <c r="C168" i="7"/>
  <c r="E175" i="7"/>
  <c r="E183" i="7"/>
  <c r="D183" i="7"/>
  <c r="F183" i="7"/>
  <c r="C183" i="7"/>
  <c r="G183" i="7"/>
  <c r="B180" i="7"/>
  <c r="G175" i="7"/>
  <c r="F175" i="7"/>
  <c r="D168" i="7"/>
  <c r="G168" i="7"/>
  <c r="F168" i="7"/>
  <c r="D175" i="7" l="1"/>
  <c r="H183" i="7"/>
  <c r="H184" i="7" s="1"/>
  <c r="C190" i="7"/>
  <c r="B187" i="7"/>
  <c r="G190" i="7"/>
  <c r="D190" i="7"/>
  <c r="F190" i="7"/>
  <c r="E190" i="7"/>
  <c r="D184" i="7"/>
  <c r="A201" i="7"/>
  <c r="A202" i="7" s="1"/>
  <c r="C175" i="7"/>
  <c r="E184" i="7" l="1"/>
  <c r="A208" i="7"/>
  <c r="A209" i="7" s="1"/>
  <c r="F197" i="7"/>
  <c r="E197" i="7"/>
  <c r="C197" i="7"/>
  <c r="B194" i="7"/>
  <c r="D197" i="7"/>
  <c r="G197" i="7"/>
  <c r="H190" i="7"/>
  <c r="H191" i="7" s="1"/>
  <c r="C184" i="7"/>
  <c r="F184" i="7"/>
  <c r="G184" i="7"/>
  <c r="G191" i="7" l="1"/>
  <c r="D191" i="7"/>
  <c r="H197" i="7"/>
  <c r="H198" i="7" s="1"/>
  <c r="F191" i="7"/>
  <c r="C191" i="7"/>
  <c r="E198" i="7"/>
  <c r="E191" i="7"/>
  <c r="A215" i="7"/>
  <c r="A216" i="7" s="1"/>
  <c r="F198" i="7"/>
  <c r="E204" i="7"/>
  <c r="D204" i="7"/>
  <c r="C204" i="7"/>
  <c r="B201" i="7"/>
  <c r="G204" i="7"/>
  <c r="F204" i="7"/>
  <c r="D198" i="7" l="1"/>
  <c r="C198" i="7"/>
  <c r="H204" i="7"/>
  <c r="H205" i="7" s="1"/>
  <c r="E205" i="7"/>
  <c r="F205" i="7"/>
  <c r="E211" i="7"/>
  <c r="C211" i="7"/>
  <c r="D211" i="7"/>
  <c r="B208" i="7"/>
  <c r="G211" i="7"/>
  <c r="F211" i="7"/>
  <c r="G205" i="7"/>
  <c r="D205" i="7"/>
  <c r="A222" i="7"/>
  <c r="A223" i="7" s="1"/>
  <c r="G198" i="7"/>
  <c r="C205" i="7" l="1"/>
  <c r="A229" i="7"/>
  <c r="A230" i="7" s="1"/>
  <c r="H211" i="7"/>
  <c r="H212" i="7" s="1"/>
  <c r="D218" i="7"/>
  <c r="C218" i="7"/>
  <c r="F218" i="7"/>
  <c r="B215" i="7"/>
  <c r="G218" i="7"/>
  <c r="E218" i="7"/>
  <c r="F212" i="7"/>
  <c r="E212" i="7"/>
  <c r="H218" i="7" l="1"/>
  <c r="H219" i="7" s="1"/>
  <c r="C212" i="7"/>
  <c r="G212" i="7"/>
  <c r="E219" i="7"/>
  <c r="F219" i="7"/>
  <c r="C225" i="7"/>
  <c r="E225" i="7"/>
  <c r="G225" i="7"/>
  <c r="F225" i="7"/>
  <c r="B222" i="7"/>
  <c r="D225" i="7"/>
  <c r="A236" i="7"/>
  <c r="A237" i="7" s="1"/>
  <c r="D212" i="7"/>
  <c r="D219" i="7" l="1"/>
  <c r="G219" i="7"/>
  <c r="C219" i="7"/>
  <c r="G232" i="7"/>
  <c r="D232" i="7"/>
  <c r="F232" i="7"/>
  <c r="E232" i="7"/>
  <c r="C232" i="7"/>
  <c r="B229" i="7"/>
  <c r="A243" i="7"/>
  <c r="A244" i="7" s="1"/>
  <c r="H225" i="7"/>
  <c r="H226" i="7" s="1"/>
  <c r="C226" i="7" l="1"/>
  <c r="F226" i="7"/>
  <c r="D226" i="7"/>
  <c r="E226" i="7"/>
  <c r="A250" i="7"/>
  <c r="G226" i="7"/>
  <c r="D239" i="7"/>
  <c r="B236" i="7"/>
  <c r="E239" i="7"/>
  <c r="C239" i="7"/>
  <c r="F239" i="7"/>
  <c r="G239" i="7"/>
  <c r="H232" i="7"/>
  <c r="H233" i="7" s="1"/>
  <c r="A257" i="7" l="1"/>
  <c r="A251" i="7"/>
  <c r="G233" i="7"/>
  <c r="E233" i="7"/>
  <c r="F233" i="7"/>
  <c r="C233" i="7"/>
  <c r="F246" i="7"/>
  <c r="D246" i="7"/>
  <c r="G246" i="7"/>
  <c r="C246" i="7"/>
  <c r="B243" i="7"/>
  <c r="E246" i="7"/>
  <c r="H239" i="7"/>
  <c r="H240" i="7" s="1"/>
  <c r="D233" i="7"/>
  <c r="B250" i="7"/>
  <c r="C253" i="7"/>
  <c r="G253" i="7"/>
  <c r="D253" i="7"/>
  <c r="F253" i="7"/>
  <c r="E253" i="7"/>
  <c r="A258" i="7" l="1"/>
  <c r="A264" i="7"/>
  <c r="G240" i="7"/>
  <c r="H253" i="7"/>
  <c r="H254" i="7" s="1"/>
  <c r="C254" i="7"/>
  <c r="D240" i="7"/>
  <c r="C240" i="7"/>
  <c r="H246" i="7"/>
  <c r="H247" i="7" s="1"/>
  <c r="G247" i="7"/>
  <c r="F247" i="7"/>
  <c r="F240" i="7"/>
  <c r="E240" i="7"/>
  <c r="A265" i="7" l="1"/>
  <c r="A271" i="7"/>
  <c r="B257" i="7"/>
  <c r="F260" i="7"/>
  <c r="E260" i="7"/>
  <c r="C260" i="7"/>
  <c r="G260" i="7"/>
  <c r="D260" i="7"/>
  <c r="C247" i="7"/>
  <c r="E247" i="7"/>
  <c r="F254" i="7"/>
  <c r="D247" i="7"/>
  <c r="G254" i="7"/>
  <c r="E254" i="7"/>
  <c r="D254" i="7"/>
  <c r="H260" i="7" l="1"/>
  <c r="H261" i="7" s="1"/>
  <c r="C261" i="7"/>
  <c r="E261" i="7"/>
  <c r="G261" i="7"/>
  <c r="F261" i="7"/>
  <c r="A272" i="7"/>
  <c r="A278" i="7"/>
  <c r="E267" i="7"/>
  <c r="D267" i="7"/>
  <c r="C267" i="7"/>
  <c r="B264" i="7"/>
  <c r="F267" i="7"/>
  <c r="G267" i="7"/>
  <c r="H267" i="7" l="1"/>
  <c r="H268" i="7" s="1"/>
  <c r="C268" i="7"/>
  <c r="F268" i="7"/>
  <c r="E268" i="7"/>
  <c r="A279" i="7"/>
  <c r="A285" i="7"/>
  <c r="A286" i="7" s="1"/>
  <c r="G268" i="7"/>
  <c r="D268" i="7"/>
  <c r="G274" i="7"/>
  <c r="F274" i="7"/>
  <c r="E274" i="7"/>
  <c r="B271" i="7"/>
  <c r="C274" i="7"/>
  <c r="D274" i="7"/>
  <c r="D261" i="7"/>
  <c r="H274" i="7" l="1"/>
  <c r="H275" i="7" s="1"/>
  <c r="G288" i="7"/>
  <c r="E288" i="7"/>
  <c r="D288" i="7"/>
  <c r="C288" i="7"/>
  <c r="F288" i="7"/>
  <c r="B285" i="7"/>
  <c r="G275" i="7"/>
  <c r="C281" i="7"/>
  <c r="F281" i="7"/>
  <c r="D281" i="7"/>
  <c r="B278" i="7"/>
  <c r="E281" i="7"/>
  <c r="G281" i="7"/>
  <c r="E275" i="7" l="1"/>
  <c r="F275" i="7"/>
  <c r="C275" i="7"/>
  <c r="H288" i="7"/>
  <c r="H289" i="7" s="1"/>
  <c r="C289" i="7"/>
  <c r="H281" i="7"/>
  <c r="H282" i="7" s="1"/>
  <c r="C282" i="7"/>
  <c r="E289" i="7"/>
  <c r="D282" i="7"/>
  <c r="D289" i="7"/>
  <c r="G289" i="7"/>
  <c r="D275" i="7"/>
  <c r="E282" i="7" l="1"/>
  <c r="F282" i="7"/>
  <c r="G282" i="7"/>
  <c r="F289" i="7"/>
</calcChain>
</file>

<file path=xl/sharedStrings.xml><?xml version="1.0" encoding="utf-8"?>
<sst xmlns="http://schemas.openxmlformats.org/spreadsheetml/2006/main" count="1457" uniqueCount="222">
  <si>
    <t>Survey Type</t>
  </si>
  <si>
    <t>Question</t>
  </si>
  <si>
    <t>Total Responses</t>
  </si>
  <si>
    <t>Weighted Average</t>
  </si>
  <si>
    <t>Alumni Survey</t>
  </si>
  <si>
    <t>Q1 How satisfied were you with the overall quality of the graduate program?</t>
  </si>
  <si>
    <t>Q2 How well did the program meet your academic expectations?</t>
  </si>
  <si>
    <t>Q3 How would you rate the faculty support and mentorship you received during your time in the program?</t>
  </si>
  <si>
    <t>Q4 How satisfied were you with the research opportunities provided during your time in the program?</t>
  </si>
  <si>
    <t>Q5 How satisfied were you with the teaching opportunities provided during your time in the program?</t>
  </si>
  <si>
    <t>Q6 How would you rate the sense of community among students and faculty during your studies?</t>
  </si>
  <si>
    <t>Q7 How well did the program support your mental health and well-being?</t>
  </si>
  <si>
    <t>Q8 How well did the program prepare you for your current career or further academic pursuits?</t>
  </si>
  <si>
    <t>Q9 How relevant was the curriculum to your professional or academic goals after graduation?</t>
  </si>
  <si>
    <t>Q10 How useful were the skills you developed in the program for your current job or academic work?</t>
  </si>
  <si>
    <t>Q11 Did the program provide adequate networking opportunities for you to connect with professionals in your field?</t>
  </si>
  <si>
    <t>Q12 How well did the program prepare you for real-world applications in your field?</t>
  </si>
  <si>
    <t>Q13 How likely are you to recommend this program to someone considering graduate studies in economics?</t>
  </si>
  <si>
    <t>Q14 How would you rate the academic rigor of the program's coursework in preparing you for your post-graduate endeavors?</t>
  </si>
  <si>
    <t>Q15 How well did the program's curriculum align with the skills and knowledge needed for your current career or studies?</t>
  </si>
  <si>
    <t>Q16 How satisfied were you with the opportunities for interdisciplinary studies or collaboration with other departments?</t>
  </si>
  <si>
    <t>Graduate Survey</t>
  </si>
  <si>
    <t>Q1 How engaged do you feel with your coursework and academic activities?</t>
  </si>
  <si>
    <t>Q2 How likely are you to feel that you receive the support you need to succeed in your coursework and academic activities?</t>
  </si>
  <si>
    <t>Q3 How likely are you to feel supported by your faculty and peers in the program?</t>
  </si>
  <si>
    <t>Q4 How would you rate the program's inclusivity and sense of belonging?</t>
  </si>
  <si>
    <t>Q5 How would you rate your access to health and wellness resources?</t>
  </si>
  <si>
    <t>Q6 How often do you feel supported in publishing scholarly works or presenting your work in conferences?</t>
  </si>
  <si>
    <t>Q7 How likely are you to feel supported in developing scholarly practices in this program?</t>
  </si>
  <si>
    <t>Q8 How satisfied are you with your academic success within the program?</t>
  </si>
  <si>
    <t>Q9 How prepared do you feel for the workforce or further education as a result of the program?</t>
  </si>
  <si>
    <t>Q10 How manageable do you find the time-to-degree requirements and expectations?</t>
  </si>
  <si>
    <t>Q11 How satisfied are you with the availability of financial aid, scholarships, or assistantships?</t>
  </si>
  <si>
    <t>Q12 How would you rate your access to faculty mentorship and guidance throughout the program?</t>
  </si>
  <si>
    <t>Q13 How often do you feel included in departmental decision-making or activities?</t>
  </si>
  <si>
    <t>Q14 How would you rate the balance between academic workload and personal life?</t>
  </si>
  <si>
    <t>Q15 How frequently do you face challenges that affect the time it takes to complete your degree requirements?</t>
  </si>
  <si>
    <t>Q16 How well does the program's curriculum align with workforce preparation or further graduate education?</t>
  </si>
  <si>
    <t>Q17 How would you rate the academic rigor of the program's curriculum?</t>
  </si>
  <si>
    <t>Q18 How would you rate the level of engagement the curriculum fosters among students?</t>
  </si>
  <si>
    <t>Q19 How likely are you to suggest changes to the required coursework in the program?</t>
  </si>
  <si>
    <t>Q20 How well do the graduate courses prepare you for comprehensive exams?</t>
  </si>
  <si>
    <t>Q21 How likely are you to suggest expanding the variety of elective courses offered in the program?</t>
  </si>
  <si>
    <t>Q22 How relevant do you find the course content to your career or academic goals?</t>
  </si>
  <si>
    <t>Q23 How often do you feel that coursework assignments and assessments reflect real-world applications in your field?</t>
  </si>
  <si>
    <t>Q24 How effectively does the program foster collaboration and networking opportunities?</t>
  </si>
  <si>
    <t>Q25 How satisfied are you with the opportunities for internships, practicums, or other hands-on experiences?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</si>
  <si>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</si>
  <si>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</si>
  <si>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</si>
  <si>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</si>
  <si>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</si>
  <si>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</si>
  <si>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</si>
  <si>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</si>
  <si>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</si>
  <si>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</si>
  <si>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</si>
  <si>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</si>
  <si>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</si>
  <si>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</si>
  <si>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</si>
  <si>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</si>
  <si>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</si>
  <si>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</si>
  <si>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</si>
  <si>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</si>
  <si>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</si>
  <si>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</si>
  <si>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</si>
  <si>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</si>
  <si>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</si>
  <si>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Answer 1</t>
  </si>
  <si>
    <t>Answer 2</t>
  </si>
  <si>
    <t>Answer 3</t>
  </si>
  <si>
    <t>Answer 4</t>
  </si>
  <si>
    <t>Answer 5</t>
  </si>
  <si>
    <t>NO ENGAGEMENT</t>
  </si>
  <si>
    <t>LOW ENGAGEMENT</t>
  </si>
  <si>
    <t>NEUTRAL</t>
  </si>
  <si>
    <t>MODERATELY ENGAGED</t>
  </si>
  <si>
    <t>HIGHLY ENGAGED</t>
  </si>
  <si>
    <t>VERY UNLIKELY</t>
  </si>
  <si>
    <t>SOMEWHAT UNLIKELY</t>
  </si>
  <si>
    <t>NEITHER LIKELY NOR UNLIKELY</t>
  </si>
  <si>
    <t>SOMEWHAT LIKELY</t>
  </si>
  <si>
    <t>VERY LIKELY</t>
  </si>
  <si>
    <t>VERY EXCLUSIVE</t>
  </si>
  <si>
    <t>SOMEWHAT EXCLUSIVE</t>
  </si>
  <si>
    <t>NEITHER INCLUSIVE NOR EXCLUSIVE</t>
  </si>
  <si>
    <t>SOMEWHAT INCLUSIVE</t>
  </si>
  <si>
    <t>VERY INCLUSIVE</t>
  </si>
  <si>
    <t>VERY POOR</t>
  </si>
  <si>
    <t>POOR</t>
  </si>
  <si>
    <t>AVERAGE</t>
  </si>
  <si>
    <t>GOOD</t>
  </si>
  <si>
    <t>EXCELLENT</t>
  </si>
  <si>
    <t>NEVER</t>
  </si>
  <si>
    <t>RARELY</t>
  </si>
  <si>
    <t>OCCASIONALLY</t>
  </si>
  <si>
    <t>OFTEN</t>
  </si>
  <si>
    <t>VERY OFTEN</t>
  </si>
  <si>
    <t>VERY DISSATISFIED</t>
  </si>
  <si>
    <t>DISSATISFIED</t>
  </si>
  <si>
    <t>SATISFIED</t>
  </si>
  <si>
    <t>VERY SATISFIED</t>
  </si>
  <si>
    <t>VERY UNPREPARED</t>
  </si>
  <si>
    <t>SOMEWHAT UNPREPARED</t>
  </si>
  <si>
    <t>SOMEWHAT PREPARED</t>
  </si>
  <si>
    <t>VERY PREPARED</t>
  </si>
  <si>
    <t>VERY UNMANAGEABLE</t>
  </si>
  <si>
    <t>SOMEWHAT UNMANAGEABLE</t>
  </si>
  <si>
    <t>SOMEWHAT MANAGEABLE</t>
  </si>
  <si>
    <t>VERY MANAGEABLE</t>
  </si>
  <si>
    <t>VERY UNBALANCED</t>
  </si>
  <si>
    <t>SOMEWHAT UNBALANCED</t>
  </si>
  <si>
    <t>SOMEWHAT BALANCED</t>
  </si>
  <si>
    <t>VERY BALANCED</t>
  </si>
  <si>
    <t>FREQUENTLY</t>
  </si>
  <si>
    <t>VERY FREQUENTLY</t>
  </si>
  <si>
    <t>VERY POORLY</t>
  </si>
  <si>
    <t>POORLY</t>
  </si>
  <si>
    <t>WELL</t>
  </si>
  <si>
    <t>VERY WELL</t>
  </si>
  <si>
    <t>NOT RIGOROUS AT ALL</t>
  </si>
  <si>
    <t>SLIGHTLY RIGOROUS</t>
  </si>
  <si>
    <t>MODERATELY RIGOROUS</t>
  </si>
  <si>
    <t>VERY RIGOROUS</t>
  </si>
  <si>
    <t>EXTREMELY RIGOROUS</t>
  </si>
  <si>
    <t>VERY DISENGAGING</t>
  </si>
  <si>
    <t>SOMEWHAT DISENGAGING</t>
  </si>
  <si>
    <t>SOMEWHAT ENGAGING</t>
  </si>
  <si>
    <t>VERY ENGAGING</t>
  </si>
  <si>
    <t>VERY IRRELEVANT</t>
  </si>
  <si>
    <t>SOMEWHAT IRRELEVANT</t>
  </si>
  <si>
    <t>SOMEWHAT RELEVANT</t>
  </si>
  <si>
    <t>VERY RELEVANT</t>
  </si>
  <si>
    <t>NOT EFFECTIVELY AT ALL</t>
  </si>
  <si>
    <t>NOT VERY EFFECTIVELY</t>
  </si>
  <si>
    <t>SOMEWHAT EFFECTIVELY</t>
  </si>
  <si>
    <t>VERY EFFECTIVELY</t>
  </si>
  <si>
    <t>EXTREMELY EFFECTIVELY</t>
  </si>
  <si>
    <t>DID NOT MEET EXPECTATIONS</t>
  </si>
  <si>
    <t>PARTIALLY MET EXPECTATIONS</t>
  </si>
  <si>
    <t>MET EXPECTATIONS</t>
  </si>
  <si>
    <t>EXCEEDED EXPECTATIONS</t>
  </si>
  <si>
    <t>VERY WEAK</t>
  </si>
  <si>
    <t>WEAK</t>
  </si>
  <si>
    <t>STRONG</t>
  </si>
  <si>
    <t>VERY STRONG</t>
  </si>
  <si>
    <t>NOT USEFUL AT ALL</t>
  </si>
  <si>
    <t>NOT VERY USEFUL</t>
  </si>
  <si>
    <t>SOMEWHAT USEFUL</t>
  </si>
  <si>
    <t>VERY USEFUL</t>
  </si>
  <si>
    <t>EXTREMELY USEFUL</t>
  </si>
  <si>
    <t>NO, NOT AT ALL</t>
  </si>
  <si>
    <t>NOT REALLY</t>
  </si>
  <si>
    <t>YES, TO SOME EXTENT</t>
  </si>
  <si>
    <t>YES, DEFINITELY</t>
  </si>
  <si>
    <t>NOT WELL AT ALL</t>
  </si>
  <si>
    <t>NOT VERY WELL</t>
  </si>
  <si>
    <t>SOMEWHAT WELL</t>
  </si>
  <si>
    <t>EXTREMELY WELL</t>
  </si>
  <si>
    <t>Alumni Question Number</t>
  </si>
  <si>
    <t>Graduate Question Number</t>
  </si>
  <si>
    <t>Question ID</t>
  </si>
  <si>
    <t>Graduate Survey Questions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</si>
  <si>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</si>
  <si>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</si>
  <si>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</si>
  <si>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</si>
  <si>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</si>
  <si>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</si>
  <si>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</si>
  <si>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</si>
  <si>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</si>
  <si>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</si>
  <si>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</si>
  <si>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</si>
  <si>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</si>
  <si>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</si>
  <si>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</si>
  <si>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</si>
  <si>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</si>
  <si>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</si>
  <si>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</si>
  <si>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</si>
  <si>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</si>
  <si>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</si>
  <si>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</si>
  <si>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</si>
  <si>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</si>
  <si>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Number</t>
  </si>
  <si>
    <t>Percentage</t>
  </si>
  <si>
    <t>Total</t>
  </si>
  <si>
    <t>No Engagement</t>
  </si>
  <si>
    <t>Low Engagement</t>
  </si>
  <si>
    <t>Neutral</t>
  </si>
  <si>
    <t>Moderately Engaged</t>
  </si>
  <si>
    <t>Highly Engaged</t>
  </si>
  <si>
    <t>Answers</t>
  </si>
  <si>
    <t>A1</t>
  </si>
  <si>
    <t>A3</t>
  </si>
  <si>
    <t>A2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</si>
  <si>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</si>
  <si>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</si>
  <si>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</si>
  <si>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</si>
  <si>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</si>
  <si>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</si>
  <si>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</si>
  <si>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</si>
  <si>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</si>
  <si>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</si>
  <si>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</si>
  <si>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</si>
  <si>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</si>
  <si>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Label Answer 1</t>
  </si>
  <si>
    <t>Label Answer 2</t>
  </si>
  <si>
    <t>Label Answer 3</t>
  </si>
  <si>
    <t>Label Answer 4</t>
  </si>
  <si>
    <t>Label Answer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</si>
</sst>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.0_);_(* \(#,##0.0\);_(* &quot;-&quot;??_);_(@_)"/>
  </numFmts>
  <fonts count="19" x14ac:knownFonts="1">
    <font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14"/>
      <color rgb="FF9C0006"/>
      <name val="Aptos Narrow"/>
      <family val="2"/>
      <scheme val="minor"/>
    </font>
    <font>
      <sz val="14"/>
      <color rgb="FF9C5700"/>
      <name val="Aptos Narrow"/>
      <family val="2"/>
      <scheme val="minor"/>
    </font>
    <font>
      <sz val="14"/>
      <color rgb="FF3F3F76"/>
      <name val="Aptos Narrow"/>
      <family val="2"/>
      <scheme val="minor"/>
    </font>
    <font>
      <b/>
      <sz val="14"/>
      <color rgb="FF3F3F3F"/>
      <name val="Aptos Narrow"/>
      <family val="2"/>
      <scheme val="minor"/>
    </font>
    <font>
      <b/>
      <sz val="14"/>
      <color rgb="FFFA7D00"/>
      <name val="Aptos Narrow"/>
      <family val="2"/>
      <scheme val="minor"/>
    </font>
    <font>
      <sz val="14"/>
      <color rgb="FFFA7D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4"/>
      <color rgb="FFFF0000"/>
      <name val="Aptos Narrow"/>
      <family val="2"/>
      <scheme val="minor"/>
    </font>
    <font>
      <i/>
      <sz val="14"/>
      <color rgb="FF7F7F7F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0" fillId="0" borderId="0" xfId="43" applyFont="1" applyAlignment="1">
      <alignment horizont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38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C1AFCB7-B0F9-4631-8888-F8DCD474104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760017767009893"/>
          <c:y val="0"/>
          <c:w val="0.72399822329901065"/>
          <c:h val="1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No Engagement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Sheet1!$B$6:$B$7</c15:sqref>
                  </c15:fullRef>
                </c:ext>
              </c:extLst>
              <c:f>Sheet1!$B$7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Sheet1!$C$6:$C$7</c15:sqref>
                  </c15:fullRef>
                </c:ext>
              </c:extLst>
              <c:f>Sheet1!$C$7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2-417C-9D34-EC70DF3A9473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Low Engagement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Sheet1!$B$6:$B$7</c15:sqref>
                  </c15:fullRef>
                </c:ext>
              </c:extLst>
              <c:f>Sheet1!$B$7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Sheet1!$D$6:$D$7</c15:sqref>
                  </c15:fullRef>
                </c:ext>
              </c:extLst>
              <c:f>Sheet1!$D$7</c:f>
              <c:numCache>
                <c:formatCode>0%</c:formatCode>
                <c:ptCount val="1"/>
                <c:pt idx="0">
                  <c:v>3.125E-2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2-417C-9D34-EC70DF3A9473}"/>
            </c:ext>
          </c:extLst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Sheet1!$B$6:$B$7</c15:sqref>
                  </c15:fullRef>
                </c:ext>
              </c:extLst>
              <c:f>Sheet1!$B$7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Sheet1!$E$6:$E$7</c15:sqref>
                  </c15:fullRef>
                </c:ext>
              </c:extLst>
              <c:f>Sheet1!$E$7</c:f>
              <c:numCache>
                <c:formatCode>0%</c:formatCode>
                <c:ptCount val="1"/>
                <c:pt idx="0">
                  <c:v>0.15625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2-417C-9D34-EC70DF3A9473}"/>
            </c:ext>
          </c:extLst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Moderately Engaged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Sheet1!$B$6:$B$7</c15:sqref>
                  </c15:fullRef>
                </c:ext>
              </c:extLst>
              <c:f>Sheet1!$B$7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Sheet1!$F$6:$F$7</c15:sqref>
                  </c15:fullRef>
                </c:ext>
              </c:extLst>
              <c:f>Sheet1!$F$7</c:f>
              <c:numCache>
                <c:formatCode>0%</c:formatCode>
                <c:ptCount val="1"/>
                <c:pt idx="0">
                  <c:v>0.21875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C2-417C-9D34-EC70DF3A9473}"/>
            </c:ext>
          </c:extLst>
        </c:ser>
        <c:ser>
          <c:idx val="4"/>
          <c:order val="4"/>
          <c:tx>
            <c:strRef>
              <c:f>Sheet1!$G$5</c:f>
              <c:strCache>
                <c:ptCount val="1"/>
                <c:pt idx="0">
                  <c:v>Highly Engaged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Sheet1!$B$6:$B$7</c15:sqref>
                  </c15:fullRef>
                </c:ext>
              </c:extLst>
              <c:f>Sheet1!$B$7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Sheet1!$G$6:$G$7</c15:sqref>
                  </c15:fullRef>
                </c:ext>
              </c:extLst>
              <c:f>Sheet1!$G$7</c:f>
              <c:numCache>
                <c:formatCode>0%</c:formatCode>
                <c:ptCount val="1"/>
                <c:pt idx="0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C2-417C-9D34-EC70DF3A947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6534271"/>
        <c:axId val="1116535711"/>
        <c:axId val="0"/>
      </c:bar3DChart>
      <c:catAx>
        <c:axId val="111653427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16535711"/>
        <c:crosses val="autoZero"/>
        <c:auto val="1"/>
        <c:lblAlgn val="ctr"/>
        <c:lblOffset val="100"/>
        <c:noMultiLvlLbl val="0"/>
      </c:catAx>
      <c:valAx>
        <c:axId val="111653571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11653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2051282051282051E-3"/>
          <c:y val="8.1667770592774178E-2"/>
          <c:w val="0.27438260986607443"/>
          <c:h val="0.83666445881445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828675</xdr:colOff>
      <xdr:row>7</xdr:row>
      <xdr:rowOff>171449</xdr:rowOff>
    </xdr:from>
    <xdr:to>
      <xdr:col>8</xdr:col>
      <xdr:colOff>0</xdr:colOff>
      <xdr:row>12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4852042-57DE-1EB1-327B-273AAD33E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BFD51E-3680-4701-8A75-84029BC54F49}" name="Table1" displayName="Table1" ref="B5:H7" totalsRowShown="0" headerRowDxfId="386" dataDxfId="385">
  <autoFilter ref="B5:H7" xr:uid="{D3BFD51E-3680-4701-8A75-84029BC54F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F7595E2-F857-4C44-8EF9-8EF25FEEBFE7}" name="Answers" dataDxfId="384"/>
    <tableColumn id="2" xr3:uid="{6A0D0063-97DF-4464-A986-61048C87A2A6}" name="No Engagement" dataDxfId="383">
      <calculatedColumnFormula>C5/$H$6</calculatedColumnFormula>
    </tableColumn>
    <tableColumn id="3" xr3:uid="{75485F9F-C59E-43D3-B64F-8183F3280FD7}" name="Low Engagement" dataDxfId="382">
      <calculatedColumnFormula>D5/$H$6</calculatedColumnFormula>
    </tableColumn>
    <tableColumn id="4" xr3:uid="{859CA45C-B29F-43D3-81FC-CB4CB085BC86}" name="Neutral" dataDxfId="381">
      <calculatedColumnFormula>E5/$H$6</calculatedColumnFormula>
    </tableColumn>
    <tableColumn id="5" xr3:uid="{F8C8BE32-2A56-4949-98B4-0105E7984534}" name="Moderately Engaged" dataDxfId="380">
      <calculatedColumnFormula>F5/$H$6</calculatedColumnFormula>
    </tableColumn>
    <tableColumn id="6" xr3:uid="{60184649-2E98-4610-8BC6-FBBD8C77BB9D}" name="Highly Engaged" dataDxfId="379">
      <calculatedColumnFormula>G5/$H$6</calculatedColumnFormula>
    </tableColumn>
    <tableColumn id="7" xr3:uid="{9CA795ED-A040-45C4-8BB1-C408DEF89EFF}" name="Total" dataDxfId="378">
      <calculatedColumnFormula>H5/$H$6</calculatedColumnFormula>
    </tableColumn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0AD32E-A316-4F35-9F96-393BB3743DAD}" name="Table1513" displayName="Table1513" ref="B68:H70" totalsRowShown="0" headerRowDxfId="305" dataDxfId="304">
  <autoFilter ref="B68:H70" xr:uid="{600AD32E-A316-4F35-9F96-393BB3743DAD}"/>
  <tableColumns count="7">
    <tableColumn id="1" xr3:uid="{E1E1D599-05DB-482B-AF5F-E16503256F47}" name="Answers" dataDxfId="303"/>
    <tableColumn id="2" xr3:uid="{8F127E80-3573-4546-943C-8D7892DE70A9}" name="No Engagement" dataDxfId="302">
      <calculatedColumnFormula>C68/$H$6</calculatedColumnFormula>
    </tableColumn>
    <tableColumn id="3" xr3:uid="{36771D92-A22A-4F6B-B215-AD4C295C524F}" name="Low Engagement" dataDxfId="301">
      <calculatedColumnFormula>D68/$H$6</calculatedColumnFormula>
    </tableColumn>
    <tableColumn id="4" xr3:uid="{43DFBF70-FAAD-40C6-BEAA-B7B5572235A8}" name="Neutral" dataDxfId="300">
      <calculatedColumnFormula>E68/$H$6</calculatedColumnFormula>
    </tableColumn>
    <tableColumn id="5" xr3:uid="{35E3668A-11E1-4C96-BAEF-6A0353B8A8A6}" name="Moderately Engaged" dataDxfId="299">
      <calculatedColumnFormula>F68/$H$6</calculatedColumnFormula>
    </tableColumn>
    <tableColumn id="6" xr3:uid="{2D2F428B-A25B-43C8-A66B-F692BD05804F}" name="Highly Engaged" dataDxfId="298">
      <calculatedColumnFormula>G68/$H$6</calculatedColumnFormula>
    </tableColumn>
    <tableColumn id="7" xr3:uid="{9A15FB1F-F9B7-46B9-BBA3-DC5022C3D9CE}" name="Total" dataDxfId="297">
      <calculatedColumnFormula>H68/$H$6</calculatedColumnFormula>
    </tableColumn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030FF9-84BE-427C-BCB0-C19967BBD330}" name="Table15614" displayName="Table15614" ref="B75:H77" totalsRowShown="0" headerRowDxfId="296" dataDxfId="295">
  <autoFilter ref="B75:H77" xr:uid="{CB030FF9-84BE-427C-BCB0-C19967BBD330}"/>
  <tableColumns count="7">
    <tableColumn id="1" xr3:uid="{435583D9-27F0-4C38-A4E0-5B8DA0D293B5}" name="Answers" dataDxfId="294"/>
    <tableColumn id="2" xr3:uid="{582839C1-90DD-485E-8047-C61E8B03F4C6}" name="No Engagement" dataDxfId="293">
      <calculatedColumnFormula>C75/$H$6</calculatedColumnFormula>
    </tableColumn>
    <tableColumn id="3" xr3:uid="{88E92D57-7B3F-478B-AD4E-ED3226A8E29C}" name="Low Engagement" dataDxfId="292">
      <calculatedColumnFormula>D75/$H$6</calculatedColumnFormula>
    </tableColumn>
    <tableColumn id="4" xr3:uid="{BBB37DF9-7F25-445E-B190-F7A88C82E6B1}" name="Neutral" dataDxfId="291">
      <calculatedColumnFormula>E75/$H$6</calculatedColumnFormula>
    </tableColumn>
    <tableColumn id="5" xr3:uid="{C246BA56-7C79-4BA3-9210-E9E4DFAB52F6}" name="Moderately Engaged" dataDxfId="290">
      <calculatedColumnFormula>F75/$H$6</calculatedColumnFormula>
    </tableColumn>
    <tableColumn id="6" xr3:uid="{FA72E3E6-EFC5-44CB-B154-9D62AC5E2713}" name="Highly Engaged" dataDxfId="289">
      <calculatedColumnFormula>G75/$H$6</calculatedColumnFormula>
    </tableColumn>
    <tableColumn id="7" xr3:uid="{2BFF0DAD-4375-4397-B3B5-DF94AEFE413A}" name="Total" dataDxfId="288">
      <calculatedColumnFormula>H75/$H$6</calculatedColumnFormula>
    </tableColumn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607E642-6830-4A4F-BF47-90510F59EBE7}" name="Table15616" displayName="Table15616" ref="B89:H91" totalsRowShown="0" headerRowDxfId="287" dataDxfId="286">
  <autoFilter ref="B89:H91" xr:uid="{3607E642-6830-4A4F-BF47-90510F59EBE7}"/>
  <tableColumns count="7">
    <tableColumn id="1" xr3:uid="{FEB4892F-8044-4525-AD2A-CEDFCD286211}" name="Answers" dataDxfId="285"/>
    <tableColumn id="2" xr3:uid="{AED45F37-7438-43D5-841E-1197050E4380}" name="No Engagement" dataDxfId="284">
      <calculatedColumnFormula>C89/$H$6</calculatedColumnFormula>
    </tableColumn>
    <tableColumn id="3" xr3:uid="{B060DF3A-66D2-40FB-B710-A7E8E0E71335}" name="Low Engagement" dataDxfId="283">
      <calculatedColumnFormula>D89/$H$6</calculatedColumnFormula>
    </tableColumn>
    <tableColumn id="4" xr3:uid="{C6077EF0-2238-4EB9-91FD-3D9C4C611835}" name="Neutral" dataDxfId="282">
      <calculatedColumnFormula>E89/$H$6</calculatedColumnFormula>
    </tableColumn>
    <tableColumn id="5" xr3:uid="{2DCFC7EC-8A72-472F-9997-A02E1A79906F}" name="Moderately Engaged" dataDxfId="281">
      <calculatedColumnFormula>F89/$H$6</calculatedColumnFormula>
    </tableColumn>
    <tableColumn id="6" xr3:uid="{9711949D-DE6A-4B8E-942D-AED0BE5C18C6}" name="Highly Engaged" dataDxfId="280">
      <calculatedColumnFormula>G89/$H$6</calculatedColumnFormula>
    </tableColumn>
    <tableColumn id="7" xr3:uid="{2654E4C6-3010-472B-AF10-E9A05FE9B9D1}" name="Total" dataDxfId="279">
      <calculatedColumnFormula>H89/$H$6</calculatedColumnFormula>
    </tableColumn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E0762BC-A219-4884-B4ED-9247E836AA59}" name="Table1517" displayName="Table1517" ref="B96:H98" totalsRowShown="0" headerRowDxfId="278" dataDxfId="277">
  <autoFilter ref="B96:H98" xr:uid="{CE0762BC-A219-4884-B4ED-9247E836AA59}"/>
  <tableColumns count="7">
    <tableColumn id="1" xr3:uid="{1A427C79-AD34-4FE8-9211-C2FC035DDEBD}" name="Answers" dataDxfId="276"/>
    <tableColumn id="2" xr3:uid="{00830129-59DE-498B-B4A0-86AD5CAB6B58}" name="No Engagement" dataDxfId="275">
      <calculatedColumnFormula>C96/$H$6</calculatedColumnFormula>
    </tableColumn>
    <tableColumn id="3" xr3:uid="{3B719390-E389-446F-A755-59662C979B67}" name="Low Engagement" dataDxfId="274">
      <calculatedColumnFormula>D96/$H$6</calculatedColumnFormula>
    </tableColumn>
    <tableColumn id="4" xr3:uid="{651EAF66-F97D-4044-87D6-6B6A2046B758}" name="Neutral" dataDxfId="273">
      <calculatedColumnFormula>E96/$H$6</calculatedColumnFormula>
    </tableColumn>
    <tableColumn id="5" xr3:uid="{067F3B67-B7C0-4AB6-824A-73A38E71AFEE}" name="Moderately Engaged" dataDxfId="272">
      <calculatedColumnFormula>F96/$H$6</calculatedColumnFormula>
    </tableColumn>
    <tableColumn id="6" xr3:uid="{40E9ECEE-9D58-4B3B-B830-638B5AF40C61}" name="Highly Engaged" dataDxfId="271">
      <calculatedColumnFormula>G96/$H$6</calculatedColumnFormula>
    </tableColumn>
    <tableColumn id="7" xr3:uid="{91FAD073-9DA6-435E-B490-D3AB38DA43B4}" name="Total" dataDxfId="270">
      <calculatedColumnFormula>H96/$H$6</calculatedColumnFormula>
    </tableColumn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6F36A43-184E-4C63-BFCE-F02FA97F39F7}" name="Table15618" displayName="Table15618" ref="B103:H105" totalsRowShown="0" headerRowDxfId="269" dataDxfId="268">
  <autoFilter ref="B103:H105" xr:uid="{56F36A43-184E-4C63-BFCE-F02FA97F39F7}"/>
  <tableColumns count="7">
    <tableColumn id="1" xr3:uid="{7BCEAF31-0015-44BA-B67F-CFC4C2CFA4F0}" name="Answers" dataDxfId="267"/>
    <tableColumn id="2" xr3:uid="{B29F8060-A485-4E77-9116-1D781EB36C8D}" name="No Engagement" dataDxfId="266">
      <calculatedColumnFormula>C103/$H$6</calculatedColumnFormula>
    </tableColumn>
    <tableColumn id="3" xr3:uid="{D08C4330-8CEC-4375-A001-DD7921F1E494}" name="Low Engagement" dataDxfId="265">
      <calculatedColumnFormula>D103/$H$6</calculatedColumnFormula>
    </tableColumn>
    <tableColumn id="4" xr3:uid="{F480A297-4BC7-4079-A8F3-DC77A066FCE1}" name="Neutral" dataDxfId="264">
      <calculatedColumnFormula>E103/$H$6</calculatedColumnFormula>
    </tableColumn>
    <tableColumn id="5" xr3:uid="{0387F8EB-D9ED-4BBA-AA0A-CD2F18B7FF32}" name="Moderately Engaged" dataDxfId="263">
      <calculatedColumnFormula>F103/$H$6</calculatedColumnFormula>
    </tableColumn>
    <tableColumn id="6" xr3:uid="{D28120D9-AEC3-4B8E-A279-78CD51BABBC1}" name="Highly Engaged" dataDxfId="262">
      <calculatedColumnFormula>G103/$H$6</calculatedColumnFormula>
    </tableColumn>
    <tableColumn id="7" xr3:uid="{91A58BE7-7D52-4DEB-9246-A1844DCFEEEB}" name="Total" dataDxfId="261">
      <calculatedColumnFormula>H103/$H$6</calculatedColumnFormula>
    </tableColumn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3D51B83-4ABC-499E-9615-A5ED03CED4D9}" name="Table1519" displayName="Table1519" ref="B110:H112" totalsRowShown="0" headerRowDxfId="260" dataDxfId="259">
  <autoFilter ref="B110:H112" xr:uid="{A3D51B83-4ABC-499E-9615-A5ED03CED4D9}"/>
  <tableColumns count="7">
    <tableColumn id="1" xr3:uid="{87373F64-6393-44BE-B76C-BEF7F81473E3}" name="Answers" dataDxfId="258"/>
    <tableColumn id="2" xr3:uid="{97C48D85-254E-45CB-858D-EBF765EFBC4F}" name="No Engagement" dataDxfId="257">
      <calculatedColumnFormula>C110/$H$6</calculatedColumnFormula>
    </tableColumn>
    <tableColumn id="3" xr3:uid="{2635C36B-D598-4DF4-830D-B6CBF3616250}" name="Low Engagement" dataDxfId="256">
      <calculatedColumnFormula>D110/$H$6</calculatedColumnFormula>
    </tableColumn>
    <tableColumn id="4" xr3:uid="{7BC6BBF9-F5D7-4F67-88B7-BA3C5972F3C0}" name="Neutral" dataDxfId="255">
      <calculatedColumnFormula>E110/$H$6</calculatedColumnFormula>
    </tableColumn>
    <tableColumn id="5" xr3:uid="{5B66F9FD-39BF-4F95-B860-8288D16DF6F2}" name="Moderately Engaged" dataDxfId="254">
      <calculatedColumnFormula>F110/$H$6</calculatedColumnFormula>
    </tableColumn>
    <tableColumn id="6" xr3:uid="{5F3EFC50-4C81-498B-AD45-D3BCB363E463}" name="Highly Engaged" dataDxfId="253">
      <calculatedColumnFormula>G110/$H$6</calculatedColumnFormula>
    </tableColumn>
    <tableColumn id="7" xr3:uid="{9F573D3A-A93E-4E97-8487-D785323E7730}" name="Total" dataDxfId="252">
      <calculatedColumnFormula>H110/$H$6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31CFCC3-194F-4E6E-96B3-5F63D462F1A9}" name="Table15620" displayName="Table15620" ref="B117:H119" totalsRowShown="0" headerRowDxfId="251" dataDxfId="250">
  <autoFilter ref="B117:H119" xr:uid="{431CFCC3-194F-4E6E-96B3-5F63D462F1A9}"/>
  <tableColumns count="7">
    <tableColumn id="1" xr3:uid="{263DC210-DB79-4701-877A-47C6BEB5D903}" name="Answers" dataDxfId="249"/>
    <tableColumn id="2" xr3:uid="{4FFD39F8-8DE0-4C13-95F7-D9F03349EB29}" name="No Engagement" dataDxfId="248">
      <calculatedColumnFormula>C117/$H$6</calculatedColumnFormula>
    </tableColumn>
    <tableColumn id="3" xr3:uid="{2E843DC6-C975-4410-8C5D-5B4E02CBB27E}" name="Low Engagement" dataDxfId="247">
      <calculatedColumnFormula>D117/$H$6</calculatedColumnFormula>
    </tableColumn>
    <tableColumn id="4" xr3:uid="{01ACF1B0-6A68-496A-A3FC-85548B5C863C}" name="Neutral" dataDxfId="246">
      <calculatedColumnFormula>E117/$H$6</calculatedColumnFormula>
    </tableColumn>
    <tableColumn id="5" xr3:uid="{DCE83B47-71F5-47D7-B695-86EBD2B4401A}" name="Moderately Engaged" dataDxfId="245">
      <calculatedColumnFormula>F117/$H$6</calculatedColumnFormula>
    </tableColumn>
    <tableColumn id="6" xr3:uid="{6C916F9D-F8FF-483C-8F6C-983C60ABFAA8}" name="Highly Engaged" dataDxfId="244">
      <calculatedColumnFormula>G117/$H$6</calculatedColumnFormula>
    </tableColumn>
    <tableColumn id="7" xr3:uid="{9454E1CE-8603-4268-AD96-BF1B929637B2}" name="Total" dataDxfId="243">
      <calculatedColumnFormula>H117/$H$6</calculatedColumnFormula>
    </tableColumn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B95C01C-04FD-4931-A948-744881CA5AA9}" name="Table151923" displayName="Table151923" ref="B124:H126" totalsRowShown="0" headerRowDxfId="242" dataDxfId="241">
  <autoFilter ref="B124:H126" xr:uid="{0B95C01C-04FD-4931-A948-744881CA5AA9}"/>
  <tableColumns count="7">
    <tableColumn id="1" xr3:uid="{A0DE3C09-AD99-4BF6-BDED-8F758BE216AA}" name="Answers" dataDxfId="240"/>
    <tableColumn id="2" xr3:uid="{B95373E8-2693-466D-8EDB-A64649858769}" name="No Engagement" dataDxfId="239">
      <calculatedColumnFormula>C124/$H$6</calculatedColumnFormula>
    </tableColumn>
    <tableColumn id="3" xr3:uid="{91F957F3-B2D3-4DCF-83BB-D36693C4DCAE}" name="Low Engagement" dataDxfId="238">
      <calculatedColumnFormula>D124/$H$6</calculatedColumnFormula>
    </tableColumn>
    <tableColumn id="4" xr3:uid="{53B873E6-EE54-4C6C-9C5E-8661A1B219E9}" name="Neutral" dataDxfId="237">
      <calculatedColumnFormula>E124/$H$6</calculatedColumnFormula>
    </tableColumn>
    <tableColumn id="5" xr3:uid="{AAB2E267-E8FC-4618-B286-A5570736C8F2}" name="Moderately Engaged" dataDxfId="236">
      <calculatedColumnFormula>F124/$H$6</calculatedColumnFormula>
    </tableColumn>
    <tableColumn id="6" xr3:uid="{601E35EB-A885-4BEA-BB6F-A8497A0EA815}" name="Highly Engaged" dataDxfId="235">
      <calculatedColumnFormula>G124/$H$6</calculatedColumnFormula>
    </tableColumn>
    <tableColumn id="7" xr3:uid="{5AEF09E0-E377-4164-86EC-E1A9C8169AF3}" name="Total" dataDxfId="234">
      <calculatedColumnFormula>H124/$H$6</calculatedColumnFormula>
    </tableColumn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54F271F-B972-4864-99C8-355D425BA288}" name="Table1562024" displayName="Table1562024" ref="B131:H133" totalsRowShown="0" headerRowDxfId="233" dataDxfId="232">
  <autoFilter ref="B131:H133" xr:uid="{A54F271F-B972-4864-99C8-355D425BA288}"/>
  <tableColumns count="7">
    <tableColumn id="1" xr3:uid="{329F65A1-37D7-4B37-BDA2-9589A79D6C5D}" name="Answers" dataDxfId="231"/>
    <tableColumn id="2" xr3:uid="{26360298-9109-4929-B3D0-CF6AA95E6C20}" name="No Engagement" dataDxfId="230">
      <calculatedColumnFormula>C131/$H$6</calculatedColumnFormula>
    </tableColumn>
    <tableColumn id="3" xr3:uid="{9E59E194-E0CD-4195-B8F0-61EFC3B74859}" name="Low Engagement" dataDxfId="229">
      <calculatedColumnFormula>D131/$H$6</calculatedColumnFormula>
    </tableColumn>
    <tableColumn id="4" xr3:uid="{A1B120E8-D83D-4AB8-AD89-39E7A3865F98}" name="Neutral" dataDxfId="228">
      <calculatedColumnFormula>E131/$H$6</calculatedColumnFormula>
    </tableColumn>
    <tableColumn id="5" xr3:uid="{F1B07DA5-C848-4447-B993-6CB0D513BE20}" name="Moderately Engaged" dataDxfId="227">
      <calculatedColumnFormula>F131/$H$6</calculatedColumnFormula>
    </tableColumn>
    <tableColumn id="6" xr3:uid="{2C0DA005-815A-40D8-93F9-B33B4A861142}" name="Highly Engaged" dataDxfId="226">
      <calculatedColumnFormula>G131/$H$6</calculatedColumnFormula>
    </tableColumn>
    <tableColumn id="7" xr3:uid="{A6B76A6B-4E87-48DF-A298-80EC97D21DB4}" name="Total" dataDxfId="225">
      <calculatedColumnFormula>H131/$H$6</calculatedColumnFormula>
    </tableColumn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D16213E7-016D-4904-BDA6-900836D31F71}" name="Table151925" displayName="Table151925" ref="B138:H140" totalsRowShown="0" headerRowDxfId="224" dataDxfId="223">
  <autoFilter ref="B138:H140" xr:uid="{D16213E7-016D-4904-BDA6-900836D31F71}"/>
  <tableColumns count="7">
    <tableColumn id="1" xr3:uid="{2A25F495-E531-4B7F-BD74-9463C87E8594}" name="Answers" dataDxfId="222"/>
    <tableColumn id="2" xr3:uid="{5F8D18BD-62D7-4804-AE2F-3A3235B759DC}" name="No Engagement" dataDxfId="221">
      <calculatedColumnFormula>C138/$H$6</calculatedColumnFormula>
    </tableColumn>
    <tableColumn id="3" xr3:uid="{804CC5DA-5BDE-4151-B026-1D069020A6CE}" name="Low Engagement" dataDxfId="220">
      <calculatedColumnFormula>D138/$H$6</calculatedColumnFormula>
    </tableColumn>
    <tableColumn id="4" xr3:uid="{B8E32B69-0730-458E-BCB0-72892CD738CE}" name="Neutral" dataDxfId="219">
      <calculatedColumnFormula>E138/$H$6</calculatedColumnFormula>
    </tableColumn>
    <tableColumn id="5" xr3:uid="{C58F4BF3-1DEF-44B4-B883-756ECF9340BE}" name="Moderately Engaged" dataDxfId="218">
      <calculatedColumnFormula>F138/$H$6</calculatedColumnFormula>
    </tableColumn>
    <tableColumn id="6" xr3:uid="{200A4E4E-174F-4234-A0FC-9BBD26DCBAA1}" name="Highly Engaged" dataDxfId="217">
      <calculatedColumnFormula>G138/$H$6</calculatedColumnFormula>
    </tableColumn>
    <tableColumn id="7" xr3:uid="{D52A80F0-95BA-4793-8345-FDBE589E9B1A}" name="Total" dataDxfId="216">
      <calculatedColumnFormula>H138/$H$6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233B3A-C781-4101-8139-67BD997E0731}" name="Table15" displayName="Table15" ref="B12:H14" totalsRowShown="0" headerRowDxfId="377" dataDxfId="376">
  <autoFilter ref="B12:H14" xr:uid="{5A233B3A-C781-4101-8139-67BD997E07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032E071-298B-429C-B5CB-C983B825C7AB}" name="Answers" dataDxfId="375"/>
    <tableColumn id="2" xr3:uid="{2C3FE891-55B7-4992-8A60-A1930382BEA9}" name="No Engagement" dataDxfId="374">
      <calculatedColumnFormula>C12/$H$6</calculatedColumnFormula>
    </tableColumn>
    <tableColumn id="3" xr3:uid="{FE1FD21A-6F72-4006-8A14-8FACD3723DF4}" name="Low Engagement" dataDxfId="373">
      <calculatedColumnFormula>D12/$H$6</calculatedColumnFormula>
    </tableColumn>
    <tableColumn id="4" xr3:uid="{4FC83BF9-7CA5-4D81-AA7E-E5E510B8FD4A}" name="Neutral" dataDxfId="372">
      <calculatedColumnFormula>E12/$H$6</calculatedColumnFormula>
    </tableColumn>
    <tableColumn id="5" xr3:uid="{2D5C0267-713F-4277-ADFA-36804D1D5E6A}" name="Moderately Engaged" dataDxfId="371">
      <calculatedColumnFormula>F12/$H$6</calculatedColumnFormula>
    </tableColumn>
    <tableColumn id="6" xr3:uid="{ECE99B53-846D-46F7-8C9C-F0AC79D3BF09}" name="Highly Engaged" dataDxfId="370">
      <calculatedColumnFormula>G12/$H$6</calculatedColumnFormula>
    </tableColumn>
    <tableColumn id="7" xr3:uid="{533F0579-62C1-4701-AC22-2671D309C4F1}" name="Total" dataDxfId="369">
      <calculatedColumnFormula>H12/$H$6</calculatedColumnFormula>
    </tableColumn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D13F538-30F8-4602-9D7A-FF4A1A215DC7}" name="Table1562026" displayName="Table1562026" ref="B145:H147" totalsRowShown="0" headerRowDxfId="215" dataDxfId="214">
  <autoFilter ref="B145:H147" xr:uid="{AD13F538-30F8-4602-9D7A-FF4A1A215DC7}"/>
  <tableColumns count="7">
    <tableColumn id="1" xr3:uid="{E51797CE-58D5-444C-80B1-AEC56056AA8F}" name="Answers" dataDxfId="213"/>
    <tableColumn id="2" xr3:uid="{010554D9-BCE5-46C0-B272-2DEFD5BC2224}" name="No Engagement" dataDxfId="212">
      <calculatedColumnFormula>C145/$H$6</calculatedColumnFormula>
    </tableColumn>
    <tableColumn id="3" xr3:uid="{85A3499E-F9C6-42ED-AFBB-2DCF6AECD7EE}" name="Low Engagement" dataDxfId="211">
      <calculatedColumnFormula>D145/$H$6</calculatedColumnFormula>
    </tableColumn>
    <tableColumn id="4" xr3:uid="{A4DB6283-3CD2-4DFC-9F58-A14993E4EEDB}" name="Neutral" dataDxfId="210">
      <calculatedColumnFormula>E145/$H$6</calculatedColumnFormula>
    </tableColumn>
    <tableColumn id="5" xr3:uid="{F2F1C8A2-422E-4A5D-A926-BC70913F8867}" name="Moderately Engaged" dataDxfId="209">
      <calculatedColumnFormula>F145/$H$6</calculatedColumnFormula>
    </tableColumn>
    <tableColumn id="6" xr3:uid="{AA5363E0-088B-4552-9872-9ABADAC3D847}" name="Highly Engaged" dataDxfId="208">
      <calculatedColumnFormula>G145/$H$6</calculatedColumnFormula>
    </tableColumn>
    <tableColumn id="7" xr3:uid="{C7F90238-730F-406B-8D2F-F7996D8E7C79}" name="Total" dataDxfId="207">
      <calculatedColumnFormula>H145/$H$6</calculatedColumnFormula>
    </tableColumn>
  </tableColumns>
  <tableStyleInfo name="TableStyleMedium16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5D915E9-5DDE-4693-A81A-DEE4B8475B90}" name="Table151927" displayName="Table151927" ref="B152:H154" totalsRowShown="0" headerRowDxfId="206" dataDxfId="205">
  <autoFilter ref="B152:H154" xr:uid="{75D915E9-5DDE-4693-A81A-DEE4B8475B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84D1A5D-DE8D-4097-A9EC-F3FFF0354157}" name="Answers" dataDxfId="204"/>
    <tableColumn id="2" xr3:uid="{2757D163-B0A0-4052-B7AF-2047B4BA99C2}" name="No Engagement" dataDxfId="203">
      <calculatedColumnFormula>C152/$H$6</calculatedColumnFormula>
    </tableColumn>
    <tableColumn id="3" xr3:uid="{CF6CAEA7-EE6B-4F73-A7C0-6155C500245E}" name="Low Engagement" dataDxfId="202">
      <calculatedColumnFormula>D152/$H$6</calculatedColumnFormula>
    </tableColumn>
    <tableColumn id="4" xr3:uid="{234D69A0-F4A4-45DB-A4C3-DD0BDBFB77F1}" name="Neutral" dataDxfId="201">
      <calculatedColumnFormula>E152/$H$6</calculatedColumnFormula>
    </tableColumn>
    <tableColumn id="5" xr3:uid="{A75A3BEC-6B0F-4871-90AE-555C2E8E1A67}" name="Moderately Engaged" dataDxfId="200">
      <calculatedColumnFormula>F152/$H$6</calculatedColumnFormula>
    </tableColumn>
    <tableColumn id="6" xr3:uid="{DE811524-BF02-43FA-93FB-8F57CFFC1A3B}" name="Highly Engaged" dataDxfId="199">
      <calculatedColumnFormula>G152/$H$6</calculatedColumnFormula>
    </tableColumn>
    <tableColumn id="7" xr3:uid="{09E254A3-0054-4C38-AD4D-8E3CE40E8395}" name="Total" dataDxfId="198">
      <calculatedColumnFormula>H152/$H$6</calculatedColumnFormula>
    </tableColumn>
  </tableColumns>
  <tableStyleInfo name="TableStyleMedium16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D97D1D3-37A6-4342-87BC-CBB69AD87C0C}" name="Table1562028" displayName="Table1562028" ref="B159:H161" totalsRowShown="0" headerRowDxfId="197" dataDxfId="196">
  <autoFilter ref="B159:H161" xr:uid="{CD97D1D3-37A6-4342-87BC-CBB69AD87C0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293048-C630-4B8D-9083-BD85928F71CD}" name="Answers" dataDxfId="195"/>
    <tableColumn id="2" xr3:uid="{D75D582D-8A4D-443B-9645-1CC25F167CC3}" name="No Engagement" dataDxfId="194">
      <calculatedColumnFormula>C159/$H$6</calculatedColumnFormula>
    </tableColumn>
    <tableColumn id="3" xr3:uid="{C556DA40-C82D-4BF7-82AE-82D49251C34A}" name="Low Engagement" dataDxfId="193">
      <calculatedColumnFormula>D159/$H$6</calculatedColumnFormula>
    </tableColumn>
    <tableColumn id="4" xr3:uid="{D491286A-B056-47ED-A2A9-C7ADFCA3CA9D}" name="Neutral" dataDxfId="192">
      <calculatedColumnFormula>E159/$H$6</calculatedColumnFormula>
    </tableColumn>
    <tableColumn id="5" xr3:uid="{F2C68BA6-430C-473F-ACEC-5FADB34D4900}" name="Moderately Engaged" dataDxfId="191">
      <calculatedColumnFormula>F159/$H$6</calculatedColumnFormula>
    </tableColumn>
    <tableColumn id="6" xr3:uid="{686C0953-A801-4F30-9DC6-9B4ABA6B571F}" name="Highly Engaged" dataDxfId="190">
      <calculatedColumnFormula>G159/$H$6</calculatedColumnFormula>
    </tableColumn>
    <tableColumn id="7" xr3:uid="{E39B5BA3-2CC4-434E-8B65-A997AA8C4193}" name="Total" dataDxfId="189">
      <calculatedColumnFormula>H159/$H$6</calculatedColumnFormula>
    </tableColumn>
  </tableColumns>
  <tableStyleInfo name="TableStyleMedium16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5AEE286C-951E-42DD-901D-F021FA5B33FB}" name="Table151929" displayName="Table151929" ref="B166:H168" totalsRowShown="0" headerRowDxfId="188" dataDxfId="187">
  <autoFilter ref="B166:H168" xr:uid="{5AEE286C-951E-42DD-901D-F021FA5B33F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6D4C951-7ED3-4505-9A6C-DE4D11EE030E}" name="Answers" dataDxfId="186"/>
    <tableColumn id="2" xr3:uid="{4D57D6F4-DB92-4A04-9D52-31BE04FD9ACB}" name="No Engagement" dataDxfId="185">
      <calculatedColumnFormula>C166/$H$6</calculatedColumnFormula>
    </tableColumn>
    <tableColumn id="3" xr3:uid="{D339AC66-1A5B-406A-BCB6-2431677D9841}" name="Low Engagement" dataDxfId="184">
      <calculatedColumnFormula>D166/$H$6</calculatedColumnFormula>
    </tableColumn>
    <tableColumn id="4" xr3:uid="{BEF5CB6A-F029-4A3C-8DF3-2E6B0622DB05}" name="Neutral" dataDxfId="183">
      <calculatedColumnFormula>E166/$H$6</calculatedColumnFormula>
    </tableColumn>
    <tableColumn id="5" xr3:uid="{5427418A-ED16-4D02-9F47-029E237899A2}" name="Moderately Engaged" dataDxfId="182">
      <calculatedColumnFormula>F166/$H$6</calculatedColumnFormula>
    </tableColumn>
    <tableColumn id="6" xr3:uid="{A38EABDE-F15F-43CA-9D15-FA2D086B58BC}" name="Highly Engaged" dataDxfId="181">
      <calculatedColumnFormula>G166/$H$6</calculatedColumnFormula>
    </tableColumn>
    <tableColumn id="7" xr3:uid="{B62FC430-133E-49CD-9C29-587808A1CA01}" name="Total" dataDxfId="180">
      <calculatedColumnFormula>H166/$H$6</calculatedColumnFormula>
    </tableColumn>
  </tableColumns>
  <tableStyleInfo name="TableStyleMedium16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49087E38-2F4F-4EA3-A733-B1340A648021}" name="Table1562030" displayName="Table1562030" ref="B173:H175" totalsRowShown="0" headerRowDxfId="179" dataDxfId="178">
  <autoFilter ref="B173:H175" xr:uid="{49087E38-2F4F-4EA3-A733-B1340A648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C871C34-C64E-4AFD-A210-980A8E1E16B1}" name="Answers" dataDxfId="177"/>
    <tableColumn id="2" xr3:uid="{498E2D72-6387-45D9-ADC8-0EBF79DEBCBF}" name="No Engagement" dataDxfId="176">
      <calculatedColumnFormula>C173/$H$6</calculatedColumnFormula>
    </tableColumn>
    <tableColumn id="3" xr3:uid="{F15796BB-2C28-4D09-A0E1-63307576F331}" name="Low Engagement" dataDxfId="175">
      <calculatedColumnFormula>D173/$H$6</calculatedColumnFormula>
    </tableColumn>
    <tableColumn id="4" xr3:uid="{649BBCFD-E28F-4A0A-A749-B74603A71F32}" name="Neutral" dataDxfId="174">
      <calculatedColumnFormula>E173/$H$6</calculatedColumnFormula>
    </tableColumn>
    <tableColumn id="5" xr3:uid="{398168F4-8443-4D92-9E32-941BFAE782B0}" name="Moderately Engaged" dataDxfId="173">
      <calculatedColumnFormula>F173/$H$6</calculatedColumnFormula>
    </tableColumn>
    <tableColumn id="6" xr3:uid="{002F04CE-8C63-48A8-8BA3-57873A8E5F0B}" name="Highly Engaged" dataDxfId="172">
      <calculatedColumnFormula>G173/$H$6</calculatedColumnFormula>
    </tableColumn>
    <tableColumn id="7" xr3:uid="{C906B133-D7C8-4EF5-96CB-E02BA7F94A8E}" name="Total" dataDxfId="171">
      <calculatedColumnFormula>H173/$H$6</calculatedColumnFormula>
    </tableColumn>
  </tableColumns>
  <tableStyleInfo name="TableStyleMedium16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7C9F3148-08B6-42F4-8DC5-63E3CB9F2A28}" name="Table151931" displayName="Table151931" ref="B182:H184" totalsRowShown="0" headerRowDxfId="170" dataDxfId="169">
  <autoFilter ref="B182:H184" xr:uid="{7C9F3148-08B6-42F4-8DC5-63E3CB9F2A2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6BA1542E-15A2-40CB-9FC2-837B261E36C6}" name="Answers" dataDxfId="168"/>
    <tableColumn id="2" xr3:uid="{E731F769-EAEC-4B2F-BC3D-9D879B2B7842}" name="No Engagement" dataDxfId="167">
      <calculatedColumnFormula>C182/$H$6</calculatedColumnFormula>
    </tableColumn>
    <tableColumn id="3" xr3:uid="{A2C54D6C-FAAA-439E-A6F1-40A424980302}" name="Low Engagement" dataDxfId="166">
      <calculatedColumnFormula>D182/$H$6</calculatedColumnFormula>
    </tableColumn>
    <tableColumn id="4" xr3:uid="{7B0AE94F-29FC-4D43-A2DB-17C8AFBDACCC}" name="Neutral" dataDxfId="165">
      <calculatedColumnFormula>E182/$H$6</calculatedColumnFormula>
    </tableColumn>
    <tableColumn id="5" xr3:uid="{A03885CC-C2D2-4170-9E89-3E7E19F84CED}" name="Moderately Engaged" dataDxfId="164">
      <calculatedColumnFormula>F182/$H$6</calculatedColumnFormula>
    </tableColumn>
    <tableColumn id="6" xr3:uid="{BB085BBD-AABC-4ED9-A333-42E0D00FAA1D}" name="Highly Engaged" dataDxfId="163">
      <calculatedColumnFormula>G182/$H$6</calculatedColumnFormula>
    </tableColumn>
    <tableColumn id="7" xr3:uid="{D42EF754-A229-4E7F-8616-C6459981ED9F}" name="Total" dataDxfId="162">
      <calculatedColumnFormula>H182/$H$6</calculatedColumnFormula>
    </tableColumn>
  </tableColumns>
  <tableStyleInfo name="TableStyleMedium16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6032369-05C5-4AAC-9751-351D7507448A}" name="Table1562032" displayName="Table1562032" ref="B189:H191" totalsRowShown="0" headerRowDxfId="161" dataDxfId="160">
  <autoFilter ref="B189:H191" xr:uid="{96032369-05C5-4AAC-9751-351D750744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34C1AA1-919C-45F0-952E-752911B2608E}" name="Answers" dataDxfId="159"/>
    <tableColumn id="2" xr3:uid="{8A9F05FE-B55A-4AA6-A699-1F44A3000C11}" name="No Engagement" dataDxfId="158">
      <calculatedColumnFormula>C189/$H$6</calculatedColumnFormula>
    </tableColumn>
    <tableColumn id="3" xr3:uid="{CCB40EA5-B369-4A06-AADB-75A86C07E1A9}" name="Low Engagement" dataDxfId="157">
      <calculatedColumnFormula>D189/$H$6</calculatedColumnFormula>
    </tableColumn>
    <tableColumn id="4" xr3:uid="{E3CB68C6-1E88-425F-8971-66B665E61F4A}" name="Neutral" dataDxfId="156">
      <calculatedColumnFormula>E189/$H$6</calculatedColumnFormula>
    </tableColumn>
    <tableColumn id="5" xr3:uid="{58F5627A-27B1-4E1C-9CA9-F2F85C8D8A53}" name="Moderately Engaged" dataDxfId="155">
      <calculatedColumnFormula>F189/$H$6</calculatedColumnFormula>
    </tableColumn>
    <tableColumn id="6" xr3:uid="{07AED21D-7ABA-45F1-BBB3-D0A6FB4D04EB}" name="Highly Engaged" dataDxfId="154">
      <calculatedColumnFormula>G189/$H$6</calculatedColumnFormula>
    </tableColumn>
    <tableColumn id="7" xr3:uid="{88B0988B-C7A1-4CF3-8565-B86A31DF30EA}" name="Total" dataDxfId="153">
      <calculatedColumnFormula>H189/$H$6</calculatedColumnFormula>
    </tableColumn>
  </tableColumns>
  <tableStyleInfo name="TableStyleMedium16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8F8BF980-2C29-493A-9AA7-803D0DF8CBF6}" name="Table151933" displayName="Table151933" ref="B196:H198" totalsRowShown="0" headerRowDxfId="152" dataDxfId="151">
  <autoFilter ref="B196:H198" xr:uid="{8F8BF980-2C29-493A-9AA7-803D0DF8CB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CDC2C99-24EE-4750-AC83-F636313B211C}" name="Answers" dataDxfId="150"/>
    <tableColumn id="2" xr3:uid="{FEE0427B-1D6E-4AF6-8D27-CBE47616B3E9}" name="No Engagement" dataDxfId="149">
      <calculatedColumnFormula>C196/$H$6</calculatedColumnFormula>
    </tableColumn>
    <tableColumn id="3" xr3:uid="{96E98071-7042-4FBB-8338-C8A40A63BD1B}" name="Low Engagement" dataDxfId="148">
      <calculatedColumnFormula>D196/$H$6</calculatedColumnFormula>
    </tableColumn>
    <tableColumn id="4" xr3:uid="{8CF4EFAA-AD18-401A-A84D-162C1FA39624}" name="Neutral" dataDxfId="147">
      <calculatedColumnFormula>E196/$H$6</calculatedColumnFormula>
    </tableColumn>
    <tableColumn id="5" xr3:uid="{AA40834E-D77F-4127-8B6D-1C9C4DC521E4}" name="Moderately Engaged" dataDxfId="146">
      <calculatedColumnFormula>F196/$H$6</calculatedColumnFormula>
    </tableColumn>
    <tableColumn id="6" xr3:uid="{A501BA43-3C68-4BEF-9C60-102F6884A05D}" name="Highly Engaged" dataDxfId="145">
      <calculatedColumnFormula>G196/$H$6</calculatedColumnFormula>
    </tableColumn>
    <tableColumn id="7" xr3:uid="{CEC5187E-AE83-4335-8940-F6DFA733EFC3}" name="Total" dataDxfId="144">
      <calculatedColumnFormula>H196/$H$6</calculatedColumnFormula>
    </tableColumn>
  </tableColumns>
  <tableStyleInfo name="TableStyleMedium16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EB816914-F17B-42CE-A599-320C1565EE88}" name="Table1562034" displayName="Table1562034" ref="B203:H205" totalsRowShown="0" headerRowDxfId="143" dataDxfId="142">
  <autoFilter ref="B203:H205" xr:uid="{EB816914-F17B-42CE-A599-320C1565EE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98E76FA-592C-4035-ADA5-C955CE4C8089}" name="Answers" dataDxfId="141"/>
    <tableColumn id="2" xr3:uid="{20AF3F3D-1BFB-417C-8287-F10DB16C7557}" name="No Engagement" dataDxfId="140">
      <calculatedColumnFormula>C203/$H$6</calculatedColumnFormula>
    </tableColumn>
    <tableColumn id="3" xr3:uid="{D3C7D3E6-55BE-4B10-AD56-E772CE0F943A}" name="Low Engagement" dataDxfId="139">
      <calculatedColumnFormula>D203/$H$6</calculatedColumnFormula>
    </tableColumn>
    <tableColumn id="4" xr3:uid="{E95263F9-F71B-4F28-ABB8-1C29A404F6A8}" name="Neutral" dataDxfId="138">
      <calculatedColumnFormula>E203/$H$6</calculatedColumnFormula>
    </tableColumn>
    <tableColumn id="5" xr3:uid="{87042EE5-5DCF-417B-B06A-A05D210446DB}" name="Moderately Engaged" dataDxfId="137">
      <calculatedColumnFormula>F203/$H$6</calculatedColumnFormula>
    </tableColumn>
    <tableColumn id="6" xr3:uid="{4987A25E-044E-40E8-BC0B-0B6C2458AEB0}" name="Highly Engaged" dataDxfId="136">
      <calculatedColumnFormula>G203/$H$6</calculatedColumnFormula>
    </tableColumn>
    <tableColumn id="7" xr3:uid="{4065D192-A441-49BB-B04B-8BA5E11D9E8C}" name="Total" dataDxfId="135">
      <calculatedColumnFormula>H203/$H$6</calculatedColumnFormula>
    </tableColumn>
  </tableColumns>
  <tableStyleInfo name="TableStyleMedium16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D01A759-BF38-491B-B910-979837793724}" name="Table151935" displayName="Table151935" ref="B210:H212" totalsRowShown="0" headerRowDxfId="134" dataDxfId="133">
  <autoFilter ref="B210:H212" xr:uid="{5D01A759-BF38-491B-B910-9798377937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917A922-5B75-40AB-853D-0C90C9FD545B}" name="Answers" dataDxfId="132"/>
    <tableColumn id="2" xr3:uid="{505211E3-3212-4573-96D1-E1037A6B9D3A}" name="No Engagement" dataDxfId="131">
      <calculatedColumnFormula>C210/$H$6</calculatedColumnFormula>
    </tableColumn>
    <tableColumn id="3" xr3:uid="{6C905DFF-23AF-4286-944D-D82EDA989EC6}" name="Low Engagement" dataDxfId="130">
      <calculatedColumnFormula>D210/$H$6</calculatedColumnFormula>
    </tableColumn>
    <tableColumn id="4" xr3:uid="{691663C0-EA8E-4898-B36B-3FE37B5C0270}" name="Neutral" dataDxfId="129">
      <calculatedColumnFormula>E210/$H$6</calculatedColumnFormula>
    </tableColumn>
    <tableColumn id="5" xr3:uid="{09AE6876-3E36-41F9-82FA-5C866AC373AB}" name="Moderately Engaged" dataDxfId="128">
      <calculatedColumnFormula>F210/$H$6</calculatedColumnFormula>
    </tableColumn>
    <tableColumn id="6" xr3:uid="{E60B9790-05BF-45E0-95DE-B1AEC5945690}" name="Highly Engaged" dataDxfId="127">
      <calculatedColumnFormula>G210/$H$6</calculatedColumnFormula>
    </tableColumn>
    <tableColumn id="7" xr3:uid="{6E13BF8D-2081-4592-830C-8771B567BADC}" name="Total" dataDxfId="126">
      <calculatedColumnFormula>H210/$H$6</calculatedColumnFormula>
    </tableColumn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57CE19-1186-48A1-A0B9-E418F2E6B267}" name="Table156" displayName="Table156" ref="B19:H21" totalsRowShown="0" headerRowDxfId="368" dataDxfId="367">
  <autoFilter ref="B19:H21" xr:uid="{5C57CE19-1186-48A1-A0B9-E418F2E6B26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353420E-AD0B-4DE6-AB9B-E47D6D51156E}" name="Answers" dataDxfId="366"/>
    <tableColumn id="2" xr3:uid="{2E258921-EC21-475B-91D3-102B5D640160}" name="No Engagement" dataDxfId="365">
      <calculatedColumnFormula>C19/$H$6</calculatedColumnFormula>
    </tableColumn>
    <tableColumn id="3" xr3:uid="{5969F4E4-48DE-4FA2-8077-CB3AC1717D6E}" name="Low Engagement" dataDxfId="364">
      <calculatedColumnFormula>D19/$H$6</calculatedColumnFormula>
    </tableColumn>
    <tableColumn id="4" xr3:uid="{8D6EC446-69F7-4264-AEC5-E6F738BF9156}" name="Neutral" dataDxfId="363">
      <calculatedColumnFormula>E19/$H$6</calculatedColumnFormula>
    </tableColumn>
    <tableColumn id="5" xr3:uid="{56E088DD-2831-42D4-BC78-531CC6D2C11E}" name="Moderately Engaged" dataDxfId="362">
      <calculatedColumnFormula>F19/$H$6</calculatedColumnFormula>
    </tableColumn>
    <tableColumn id="6" xr3:uid="{92F26C12-3983-4F7D-985D-AE69501ECC33}" name="Highly Engaged" dataDxfId="361">
      <calculatedColumnFormula>G19/$H$6</calculatedColumnFormula>
    </tableColumn>
    <tableColumn id="7" xr3:uid="{9E0DEF1B-B6EA-4CF6-987D-8729E4A17C25}" name="Total" dataDxfId="360">
      <calculatedColumnFormula>H19/$H$6</calculatedColumnFormula>
    </tableColumn>
  </tableColumns>
  <tableStyleInfo name="TableStyleMedium16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237A2A0-99F5-47A4-ADAA-0D4C6FC54AED}" name="Table1562036" displayName="Table1562036" ref="B217:H219" totalsRowShown="0" headerRowDxfId="125" dataDxfId="124">
  <autoFilter ref="B217:H219" xr:uid="{0237A2A0-99F5-47A4-ADAA-0D4C6FC54A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E260627-091B-4937-AD81-171533A5A17D}" name="Answers" dataDxfId="123"/>
    <tableColumn id="2" xr3:uid="{1ADF854C-C82E-4A1E-AC41-3C0662103365}" name="No Engagement" dataDxfId="122">
      <calculatedColumnFormula>C217/$H$6</calculatedColumnFormula>
    </tableColumn>
    <tableColumn id="3" xr3:uid="{BC8E1D0B-362E-4811-AFBF-74B846099E48}" name="Low Engagement" dataDxfId="121">
      <calculatedColumnFormula>D217/$H$6</calculatedColumnFormula>
    </tableColumn>
    <tableColumn id="4" xr3:uid="{51376D9D-A2DE-4823-9BB7-51BDF4F4697C}" name="Neutral" dataDxfId="120">
      <calculatedColumnFormula>E217/$H$6</calculatedColumnFormula>
    </tableColumn>
    <tableColumn id="5" xr3:uid="{E35B218A-2EFE-437E-9B41-F0D08A6FBF77}" name="Moderately Engaged" dataDxfId="119">
      <calculatedColumnFormula>F217/$H$6</calculatedColumnFormula>
    </tableColumn>
    <tableColumn id="6" xr3:uid="{93CADFB6-3D9F-4C81-BBE7-1AA9674AC603}" name="Highly Engaged" dataDxfId="118">
      <calculatedColumnFormula>G217/$H$6</calculatedColumnFormula>
    </tableColumn>
    <tableColumn id="7" xr3:uid="{EBBB863D-0CE6-4FC4-A6A8-3CAD299E822B}" name="Total" dataDxfId="117">
      <calculatedColumnFormula>H217/$H$6</calculatedColumnFormula>
    </tableColumn>
  </tableColumns>
  <tableStyleInfo name="TableStyleMedium16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F62EE2DE-577E-4AC6-AA9A-96879FCB7665}" name="Table151937" displayName="Table151937" ref="B224:H226" totalsRowShown="0" headerRowDxfId="116" dataDxfId="115">
  <autoFilter ref="B224:H226" xr:uid="{F62EE2DE-577E-4AC6-AA9A-96879FCB766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FD59B6A-58FB-4F38-9B19-FC322FEDBA0E}" name="Answers" dataDxfId="114"/>
    <tableColumn id="2" xr3:uid="{C0D11A3C-53B5-42C5-959D-90E18F5BF80B}" name="No Engagement" dataDxfId="113">
      <calculatedColumnFormula>C224/$H$6</calculatedColumnFormula>
    </tableColumn>
    <tableColumn id="3" xr3:uid="{37051492-3ADD-4B2A-8DC4-13D9C1B09972}" name="Low Engagement" dataDxfId="112">
      <calculatedColumnFormula>D224/$H$6</calculatedColumnFormula>
    </tableColumn>
    <tableColumn id="4" xr3:uid="{AB2271E2-7D52-44AD-B85B-1DFE9657D404}" name="Neutral" dataDxfId="111">
      <calculatedColumnFormula>E224/$H$6</calculatedColumnFormula>
    </tableColumn>
    <tableColumn id="5" xr3:uid="{D498D78B-99D0-4345-8FA1-780F311A3031}" name="Moderately Engaged" dataDxfId="110">
      <calculatedColumnFormula>F224/$H$6</calculatedColumnFormula>
    </tableColumn>
    <tableColumn id="6" xr3:uid="{1AEA6A8B-924C-4A8F-8D48-5E90BA0F8A01}" name="Highly Engaged" dataDxfId="109">
      <calculatedColumnFormula>G224/$H$6</calculatedColumnFormula>
    </tableColumn>
    <tableColumn id="7" xr3:uid="{1952160F-5EFD-47C7-A2F6-6FC5FB7106B2}" name="Total" dataDxfId="108">
      <calculatedColumnFormula>H224/$H$6</calculatedColumnFormula>
    </tableColumn>
  </tableColumns>
  <tableStyleInfo name="TableStyleMedium16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9EDCB6DF-9182-447D-934A-4A42D5BB8601}" name="Table1562038" displayName="Table1562038" ref="B231:H233" totalsRowShown="0" headerRowDxfId="107" dataDxfId="106">
  <autoFilter ref="B231:H233" xr:uid="{9EDCB6DF-9182-447D-934A-4A42D5BB86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7EAF2A0-C070-4CA5-B61F-9021FAB8843C}" name="Answers" dataDxfId="105"/>
    <tableColumn id="2" xr3:uid="{985E8725-EA30-4ED4-A73C-4336427EBD74}" name="No Engagement" dataDxfId="104">
      <calculatedColumnFormula>C231/$H$6</calculatedColumnFormula>
    </tableColumn>
    <tableColumn id="3" xr3:uid="{A88CA30C-7866-4117-BA42-3B15F653DA63}" name="Low Engagement" dataDxfId="103">
      <calculatedColumnFormula>D231/$H$6</calculatedColumnFormula>
    </tableColumn>
    <tableColumn id="4" xr3:uid="{A64BC567-28A6-41F7-862F-0D8F454D81AC}" name="Neutral" dataDxfId="102">
      <calculatedColumnFormula>E231/$H$6</calculatedColumnFormula>
    </tableColumn>
    <tableColumn id="5" xr3:uid="{0104E5F0-61D3-4169-A9B2-7675ADB4B14B}" name="Moderately Engaged" dataDxfId="101">
      <calculatedColumnFormula>F231/$H$6</calculatedColumnFormula>
    </tableColumn>
    <tableColumn id="6" xr3:uid="{FDC899E1-4507-4041-BBEC-786BC58307E5}" name="Highly Engaged" dataDxfId="100">
      <calculatedColumnFormula>G231/$H$6</calculatedColumnFormula>
    </tableColumn>
    <tableColumn id="7" xr3:uid="{18BC09C6-AB85-4080-A788-7D336C79AACC}" name="Total" dataDxfId="99">
      <calculatedColumnFormula>H231/$H$6</calculatedColumnFormula>
    </tableColumn>
  </tableColumns>
  <tableStyleInfo name="TableStyleMedium16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BE9EBCF-0F11-4E03-9992-B6936B5680C3}" name="Table151939" displayName="Table151939" ref="B238:H240" totalsRowShown="0" headerRowDxfId="98" dataDxfId="97">
  <autoFilter ref="B238:H240" xr:uid="{FBE9EBCF-0F11-4E03-9992-B6936B5680C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E1A2ABB-2980-4B1B-95AC-AAB8AC11402B}" name="Answers" dataDxfId="96"/>
    <tableColumn id="2" xr3:uid="{A942D69A-3E45-48FC-A357-BEA9C0B15EF5}" name="No Engagement" dataDxfId="95">
      <calculatedColumnFormula>C238/$H$6</calculatedColumnFormula>
    </tableColumn>
    <tableColumn id="3" xr3:uid="{A9605435-02BA-4E03-85C7-4ACF955AE75D}" name="Low Engagement" dataDxfId="94">
      <calculatedColumnFormula>D238/$H$6</calculatedColumnFormula>
    </tableColumn>
    <tableColumn id="4" xr3:uid="{02917813-90FA-4C3B-AADA-4730EF3032DD}" name="Neutral" dataDxfId="93">
      <calculatedColumnFormula>E238/$H$6</calculatedColumnFormula>
    </tableColumn>
    <tableColumn id="5" xr3:uid="{4EF5BB1E-E1CF-40BD-A1B3-52D4A0D3D023}" name="Moderately Engaged" dataDxfId="92">
      <calculatedColumnFormula>F238/$H$6</calculatedColumnFormula>
    </tableColumn>
    <tableColumn id="6" xr3:uid="{E308A372-EA0D-4BAC-BA8B-AD1EE6649396}" name="Highly Engaged" dataDxfId="91">
      <calculatedColumnFormula>G238/$H$6</calculatedColumnFormula>
    </tableColumn>
    <tableColumn id="7" xr3:uid="{4FB8D422-EE45-4C18-90D3-DEFD3401E963}" name="Total" dataDxfId="90">
      <calculatedColumnFormula>H238/$H$6</calculatedColumnFormula>
    </tableColumn>
  </tableColumns>
  <tableStyleInfo name="TableStyleMedium16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7A8BABEA-220D-4605-AD5D-C70FF88D3A74}" name="Table1562040" displayName="Table1562040" ref="B245:H247" totalsRowShown="0" headerRowDxfId="89" dataDxfId="88">
  <autoFilter ref="B245:H247" xr:uid="{7A8BABEA-220D-4605-AD5D-C70FF88D3A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BD3BB03-6881-45A8-9E72-EF399688DCCB}" name="Answers" dataDxfId="87"/>
    <tableColumn id="2" xr3:uid="{00984308-8FE3-4700-B026-55D86177133F}" name="No Engagement" dataDxfId="86">
      <calculatedColumnFormula>C245/$H$6</calculatedColumnFormula>
    </tableColumn>
    <tableColumn id="3" xr3:uid="{6D9B6491-7247-423D-862C-ED76367CE5F1}" name="Low Engagement" dataDxfId="85">
      <calculatedColumnFormula>D245/$H$6</calculatedColumnFormula>
    </tableColumn>
    <tableColumn id="4" xr3:uid="{48F44DB6-4147-47B7-A916-2152233CEEEF}" name="Neutral" dataDxfId="84">
      <calculatedColumnFormula>E245/$H$6</calculatedColumnFormula>
    </tableColumn>
    <tableColumn id="5" xr3:uid="{46BF7675-507E-490D-B39D-9AE93BBDB83B}" name="Moderately Engaged" dataDxfId="83">
      <calculatedColumnFormula>F245/$H$6</calculatedColumnFormula>
    </tableColumn>
    <tableColumn id="6" xr3:uid="{49221556-CEB8-42AC-8050-365AA8D5FDFD}" name="Highly Engaged" dataDxfId="82">
      <calculatedColumnFormula>G245/$H$6</calculatedColumnFormula>
    </tableColumn>
    <tableColumn id="7" xr3:uid="{029A049B-41CB-4604-A684-788EB1B94F96}" name="Total" dataDxfId="81">
      <calculatedColumnFormula>H245/$H$6</calculatedColumnFormula>
    </tableColumn>
  </tableColumns>
  <tableStyleInfo name="TableStyleMedium16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E7A10FB-4A9E-44B0-912D-A820AD2F23E3}" name="Table156204041" displayName="Table156204041" ref="B252:H254" totalsRowShown="0" headerRowDxfId="80" dataDxfId="79">
  <autoFilter ref="B252:H254" xr:uid="{8E7A10FB-4A9E-44B0-912D-A820AD2F23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83057FE-5F22-4123-8E74-68D7D3FD9383}" name="Answers" dataDxfId="78"/>
    <tableColumn id="2" xr3:uid="{5A60C5BA-27BC-41D0-AA69-BFF5E947BD77}" name="No Engagement" dataDxfId="77">
      <calculatedColumnFormula>C252/$H$6</calculatedColumnFormula>
    </tableColumn>
    <tableColumn id="3" xr3:uid="{6B36FB7F-758C-4865-AFFE-ACCD7A9555CA}" name="Low Engagement" dataDxfId="76">
      <calculatedColumnFormula>D252/$H$6</calculatedColumnFormula>
    </tableColumn>
    <tableColumn id="4" xr3:uid="{1708A41F-47B1-4B3A-B046-B9A038C319CF}" name="Neutral" dataDxfId="75">
      <calculatedColumnFormula>E252/$H$6</calculatedColumnFormula>
    </tableColumn>
    <tableColumn id="5" xr3:uid="{17D8015D-06C4-49D1-B305-67F85152B3D6}" name="Moderately Engaged" dataDxfId="74">
      <calculatedColumnFormula>F252/$H$6</calculatedColumnFormula>
    </tableColumn>
    <tableColumn id="6" xr3:uid="{A8AB1802-1CAB-4D3C-8E33-3CEB54331932}" name="Highly Engaged" dataDxfId="73">
      <calculatedColumnFormula>G252/$H$6</calculatedColumnFormula>
    </tableColumn>
    <tableColumn id="7" xr3:uid="{D6B48541-8E5A-4697-BFD9-B3EA6EB5216C}" name="Total" dataDxfId="72">
      <calculatedColumnFormula>H252/$H$6</calculatedColumnFormula>
    </tableColumn>
  </tableColumns>
  <tableStyleInfo name="TableStyleMedium16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6AA32214-0119-4043-A858-43B40077D9C8}" name="Table1561442" displayName="Table1561442" ref="B82:H84" totalsRowShown="0" headerRowDxfId="71" dataDxfId="70">
  <autoFilter ref="B82:H84" xr:uid="{6AA32214-0119-4043-A858-43B40077D9C8}"/>
  <tableColumns count="7">
    <tableColumn id="1" xr3:uid="{E0AC1109-70DE-40EE-A766-B02B89E68EEC}" name="Answers" dataDxfId="69"/>
    <tableColumn id="2" xr3:uid="{70EA089A-43C5-41DF-BDEC-60FC7935B5B3}" name="No Engagement" dataDxfId="68">
      <calculatedColumnFormula>C82/$H$6</calculatedColumnFormula>
    </tableColumn>
    <tableColumn id="3" xr3:uid="{2E6EC958-F4D6-4BD8-AB46-868E5C40DF92}" name="Low Engagement" dataDxfId="67">
      <calculatedColumnFormula>D82/$H$6</calculatedColumnFormula>
    </tableColumn>
    <tableColumn id="4" xr3:uid="{7CBAED0A-6AA0-439E-9C36-6394F107E16F}" name="Neutral" dataDxfId="66">
      <calculatedColumnFormula>E82/$H$6</calculatedColumnFormula>
    </tableColumn>
    <tableColumn id="5" xr3:uid="{EED03998-2D51-440D-A1F0-DEAB7959182B}" name="Moderately Engaged" dataDxfId="65">
      <calculatedColumnFormula>F82/$H$6</calculatedColumnFormula>
    </tableColumn>
    <tableColumn id="6" xr3:uid="{F4A036AA-544D-4AE3-AD8B-A1E27F15BE1C}" name="Highly Engaged" dataDxfId="64">
      <calculatedColumnFormula>G82/$H$6</calculatedColumnFormula>
    </tableColumn>
    <tableColumn id="7" xr3:uid="{25E831F5-5B9C-446F-A25F-425EB162258A}" name="Total" dataDxfId="63">
      <calculatedColumnFormula>H82/$H$6</calculatedColumnFormula>
    </tableColumn>
  </tableColumns>
  <tableStyleInfo name="TableStyleMedium16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33A56CA7-FBCF-4F4E-A1D1-88CED357F8A2}" name="Table15620404143" displayName="Table15620404143" ref="B259:H261" totalsRowShown="0" headerRowDxfId="62" dataDxfId="61">
  <autoFilter ref="B259:H261" xr:uid="{33A56CA7-FBCF-4F4E-A1D1-88CED357F8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2225370F-2525-4CE0-983B-A244B12D57B2}" name="Answers" dataDxfId="60"/>
    <tableColumn id="2" xr3:uid="{84F74444-F948-4372-B26A-2AA4F333F1CC}" name="No Engagement" dataDxfId="59">
      <calculatedColumnFormula>C259/$H$6</calculatedColumnFormula>
    </tableColumn>
    <tableColumn id="3" xr3:uid="{C4E97F80-DB94-422B-93DD-B9A512B2171E}" name="Low Engagement" dataDxfId="58">
      <calculatedColumnFormula>D259/$H$6</calculatedColumnFormula>
    </tableColumn>
    <tableColumn id="4" xr3:uid="{03AF4142-8BCB-429A-B7B2-0EACED9FE2F4}" name="Neutral" dataDxfId="57">
      <calculatedColumnFormula>E259/$H$6</calculatedColumnFormula>
    </tableColumn>
    <tableColumn id="5" xr3:uid="{158AB370-DE0C-409D-994E-3821BC3A05B7}" name="Moderately Engaged" dataDxfId="56">
      <calculatedColumnFormula>F259/$H$6</calculatedColumnFormula>
    </tableColumn>
    <tableColumn id="6" xr3:uid="{A3EDCF70-6153-4776-BC6D-4AE1E5813842}" name="Highly Engaged" dataDxfId="55">
      <calculatedColumnFormula>G259/$H$6</calculatedColumnFormula>
    </tableColumn>
    <tableColumn id="7" xr3:uid="{5A128EA1-DF5A-41AF-946B-019AA8EAD9FD}" name="Total" dataDxfId="54">
      <calculatedColumnFormula>H259/$H$6</calculatedColumnFormula>
    </tableColumn>
  </tableColumns>
  <tableStyleInfo name="TableStyleMedium16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41AC30D5-8772-4AF4-9D32-20523AA011EF}" name="Table15620404144" displayName="Table15620404144" ref="B266:H268" totalsRowShown="0" headerRowDxfId="53" dataDxfId="52">
  <autoFilter ref="B266:H268" xr:uid="{41AC30D5-8772-4AF4-9D32-20523AA011EF}"/>
  <tableColumns count="7">
    <tableColumn id="1" xr3:uid="{0A7FCD1E-1D8D-448E-AF47-0C94B8FEA9C2}" name="Answers" dataDxfId="51"/>
    <tableColumn id="2" xr3:uid="{7631C9E7-FAE5-4DA5-908D-C266EC47F98C}" name="No Engagement" dataDxfId="50">
      <calculatedColumnFormula>C266/$H$6</calculatedColumnFormula>
    </tableColumn>
    <tableColumn id="3" xr3:uid="{94E01192-9334-4275-9D5D-A53C03C1A535}" name="Low Engagement" dataDxfId="49">
      <calculatedColumnFormula>D266/$H$6</calculatedColumnFormula>
    </tableColumn>
    <tableColumn id="4" xr3:uid="{16C5BF63-C706-4694-9327-38C9BA163D61}" name="Neutral" dataDxfId="48">
      <calculatedColumnFormula>E266/$H$6</calculatedColumnFormula>
    </tableColumn>
    <tableColumn id="5" xr3:uid="{40FB28FB-C70C-4A03-B497-00EE75D79656}" name="Moderately Engaged" dataDxfId="47">
      <calculatedColumnFormula>F266/$H$6</calculatedColumnFormula>
    </tableColumn>
    <tableColumn id="6" xr3:uid="{AA180F6C-A107-41E2-8794-B064DCBBF59F}" name="Highly Engaged" dataDxfId="46">
      <calculatedColumnFormula>G266/$H$6</calculatedColumnFormula>
    </tableColumn>
    <tableColumn id="7" xr3:uid="{27FAE2AD-2229-4C3F-9DF4-3E334A72F224}" name="Total" dataDxfId="45">
      <calculatedColumnFormula>H266/$H$6</calculatedColumnFormula>
    </tableColumn>
  </tableColumns>
  <tableStyleInfo name="TableStyleMedium16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E2EDD6D-C10C-44A2-A812-103F51384BEF}" name="Table15620404145" displayName="Table15620404145" ref="B273:H275" totalsRowShown="0" headerRowDxfId="44" dataDxfId="43">
  <autoFilter ref="B273:H275" xr:uid="{9E2EDD6D-C10C-44A2-A812-103F51384B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A299CD1-95AC-4124-833F-D4FC4E4633DE}" name="Answers" dataDxfId="42"/>
    <tableColumn id="2" xr3:uid="{C3168118-A1E1-4779-9809-8BFAD12C11BD}" name="No Engagement" dataDxfId="41">
      <calculatedColumnFormula>C273/$H$6</calculatedColumnFormula>
    </tableColumn>
    <tableColumn id="3" xr3:uid="{9EF30B07-E2E4-4BF3-8897-080B344AD68B}" name="Low Engagement" dataDxfId="40">
      <calculatedColumnFormula>D273/$H$6</calculatedColumnFormula>
    </tableColumn>
    <tableColumn id="4" xr3:uid="{7142C97C-F58B-456E-84A7-71AFC44311D6}" name="Neutral" dataDxfId="39">
      <calculatedColumnFormula>E273/$H$6</calculatedColumnFormula>
    </tableColumn>
    <tableColumn id="5" xr3:uid="{50E16229-FE38-4F41-AF47-AEBF0FECDC6A}" name="Moderately Engaged" dataDxfId="38">
      <calculatedColumnFormula>F273/$H$6</calculatedColumnFormula>
    </tableColumn>
    <tableColumn id="6" xr3:uid="{27F3F4A4-1AFC-4030-AF61-28F25CBEB1BE}" name="Highly Engaged" dataDxfId="37">
      <calculatedColumnFormula>G273/$H$6</calculatedColumnFormula>
    </tableColumn>
    <tableColumn id="7" xr3:uid="{54C60E0D-6D21-4EAE-BE02-D23A15DBDC50}" name="Total" dataDxfId="36">
      <calculatedColumnFormula>H273/$H$6</calculatedColumnFormula>
    </tableColumn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BF696A-1B6D-4259-B435-AEF73E1941C6}" name="Table157" displayName="Table157" ref="B26:H28" totalsRowShown="0" headerRowDxfId="359" dataDxfId="358">
  <autoFilter ref="B26:H28" xr:uid="{28BF696A-1B6D-4259-B435-AEF73E1941C6}"/>
  <tableColumns count="7">
    <tableColumn id="1" xr3:uid="{01D96E7C-9AF3-4F74-BE76-D824F7C9512C}" name="Answers" dataDxfId="357"/>
    <tableColumn id="2" xr3:uid="{54F3D240-9CCE-470E-B6B7-2FA961F776B6}" name="No Engagement" dataDxfId="356">
      <calculatedColumnFormula>C26/$H$6</calculatedColumnFormula>
    </tableColumn>
    <tableColumn id="3" xr3:uid="{36B68578-5BC8-42A8-AC7E-CB0CC91F1F8A}" name="Low Engagement" dataDxfId="355">
      <calculatedColumnFormula>D26/$H$6</calculatedColumnFormula>
    </tableColumn>
    <tableColumn id="4" xr3:uid="{F00889AA-17A3-484C-B347-A714F8952A8C}" name="Neutral" dataDxfId="354">
      <calculatedColumnFormula>E26/$H$6</calculatedColumnFormula>
    </tableColumn>
    <tableColumn id="5" xr3:uid="{5EB4B3BB-FEE3-4898-9745-9508141F3637}" name="Moderately Engaged" dataDxfId="353">
      <calculatedColumnFormula>F26/$H$6</calculatedColumnFormula>
    </tableColumn>
    <tableColumn id="6" xr3:uid="{C196AB78-9024-431E-862B-3EB4A84AA499}" name="Highly Engaged" dataDxfId="352">
      <calculatedColumnFormula>G26/$H$6</calculatedColumnFormula>
    </tableColumn>
    <tableColumn id="7" xr3:uid="{42290E3E-915E-4BA9-A7BE-6D7E8F9E25DF}" name="Total" dataDxfId="351">
      <calculatedColumnFormula>H26/$H$6</calculatedColumnFormula>
    </tableColumn>
  </tableColumns>
  <tableStyleInfo name="TableStyleMedium16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987F31B2-3A2C-4F93-8B91-9033141398E1}" name="Table15620404147" displayName="Table15620404147" ref="B280:H282" totalsRowShown="0" headerRowDxfId="35" dataDxfId="34">
  <autoFilter ref="B280:H282" xr:uid="{987F31B2-3A2C-4F93-8B91-9033141398E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D9B95241-8EAA-482D-AC2D-ADFB32324BA5}" name="Answers" dataDxfId="33"/>
    <tableColumn id="2" xr3:uid="{6B1A1753-3CD6-468B-B50E-FEA40D28B39F}" name="No Engagement" dataDxfId="32">
      <calculatedColumnFormula>C280/$H$6</calculatedColumnFormula>
    </tableColumn>
    <tableColumn id="3" xr3:uid="{4D615B60-18EB-4DFC-A013-001AC60B9D3D}" name="Low Engagement" dataDxfId="31">
      <calculatedColumnFormula>D280/$H$6</calculatedColumnFormula>
    </tableColumn>
    <tableColumn id="4" xr3:uid="{B9EA744B-0AFA-49C5-BE65-8D46FC67A5DE}" name="Neutral" dataDxfId="30">
      <calculatedColumnFormula>E280/$H$6</calculatedColumnFormula>
    </tableColumn>
    <tableColumn id="5" xr3:uid="{9FBCEA87-02C8-44A8-918B-935A360115C2}" name="Moderately Engaged" dataDxfId="29">
      <calculatedColumnFormula>F280/$H$6</calculatedColumnFormula>
    </tableColumn>
    <tableColumn id="6" xr3:uid="{BFF66F26-B6A0-46B9-8ACE-D0ADF57A9050}" name="Highly Engaged" dataDxfId="28">
      <calculatedColumnFormula>G280/$H$6</calculatedColumnFormula>
    </tableColumn>
    <tableColumn id="7" xr3:uid="{1CD2F195-2650-461A-A78E-2465F1E82925}" name="Total" dataDxfId="27">
      <calculatedColumnFormula>H280/$H$6</calculatedColumnFormula>
    </tableColumn>
  </tableColumns>
  <tableStyleInfo name="TableStyleMedium16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D35ACF68-22B0-4383-8358-D7149C84DB85}" name="Table15620404148" displayName="Table15620404148" ref="B287:H289" totalsRowShown="0" headerRowDxfId="26" dataDxfId="25">
  <autoFilter ref="B287:H289" xr:uid="{D35ACF68-22B0-4383-8358-D7149C84DB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EB6922E-510D-4F00-9CEF-FA37148843BC}" name="Answers" dataDxfId="24"/>
    <tableColumn id="2" xr3:uid="{AB22592C-0DB5-468E-BBDD-0169079421D8}" name="No Engagement" dataDxfId="23">
      <calculatedColumnFormula>C287/$H$6</calculatedColumnFormula>
    </tableColumn>
    <tableColumn id="3" xr3:uid="{3131FE9E-D43D-43CA-B649-094E55318A55}" name="Low Engagement" dataDxfId="22">
      <calculatedColumnFormula>D287/$H$6</calculatedColumnFormula>
    </tableColumn>
    <tableColumn id="4" xr3:uid="{2F0FB6B8-AE41-4A3A-9F0C-CC720423AC12}" name="Neutral" dataDxfId="21">
      <calculatedColumnFormula>E287/$H$6</calculatedColumnFormula>
    </tableColumn>
    <tableColumn id="5" xr3:uid="{3DAFADE3-9CC6-4C27-BA1C-C5F0BB31210C}" name="Moderately Engaged" dataDxfId="20">
      <calculatedColumnFormula>F287/$H$6</calculatedColumnFormula>
    </tableColumn>
    <tableColumn id="6" xr3:uid="{CD83BB64-C8AA-4860-B070-D33FB1AE1EE4}" name="Highly Engaged" dataDxfId="19">
      <calculatedColumnFormula>G287/$H$6</calculatedColumnFormula>
    </tableColumn>
    <tableColumn id="7" xr3:uid="{086715EE-2F11-47D5-884A-EAEEA1269EA6}" name="Total" dataDxfId="18">
      <calculatedColumnFormula>H287/$H$6</calculatedColumnFormula>
    </tableColumn>
  </tableColumns>
  <tableStyleInfo name="TableStyleMedium16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3BE26F-6139-47A6-898C-24E0851B6C3B}" name="Table13" displayName="Table13" ref="B5:H7" totalsRowShown="0" headerRowDxfId="1" dataDxfId="0">
  <autoFilter ref="B5:H7" xr:uid="{C13BE26F-6139-47A6-898C-24E0851B6C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A8DA2D0-EFFE-42E7-BB4A-C60E7748383A}" name="Answers" dataDxfId="8"/>
    <tableColumn id="2" xr3:uid="{CDC9E4E9-C426-4E0C-9B21-9C0D03CE0391}" name="No Engagement" dataDxfId="7">
      <calculatedColumnFormula>C5/$H$6</calculatedColumnFormula>
    </tableColumn>
    <tableColumn id="3" xr3:uid="{78F1A8C5-0F11-4FEF-B5AB-76D11C151DF8}" name="Low Engagement" dataDxfId="6">
      <calculatedColumnFormula>D5/$H$6</calculatedColumnFormula>
    </tableColumn>
    <tableColumn id="4" xr3:uid="{72309216-5253-443C-8263-9F554E845D25}" name="Neutral" dataDxfId="5">
      <calculatedColumnFormula>E5/$H$6</calculatedColumnFormula>
    </tableColumn>
    <tableColumn id="5" xr3:uid="{833F40E5-54DA-4C38-84D4-F82194516984}" name="Moderately Engaged" dataDxfId="4">
      <calculatedColumnFormula>F5/$H$6</calculatedColumnFormula>
    </tableColumn>
    <tableColumn id="6" xr3:uid="{9E52BF40-9DED-4C9C-A5A7-962F66C38E9C}" name="Highly Engaged" dataDxfId="3">
      <calculatedColumnFormula>G5/$H$6</calculatedColumnFormula>
    </tableColumn>
    <tableColumn id="7" xr3:uid="{EF2AF768-9E55-4030-9BE7-6DB80FCDA97E}" name="Total" dataDxfId="2">
      <calculatedColumnFormula>H5/$H$6</calculatedColumnFormula>
    </tableColumn>
  </tableColumns>
  <tableStyleInfo name="TableStyleMedium16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1E961B4-CAFB-4B6E-94E7-47FC3F439630}" name="Table1321" displayName="Table1321" ref="B17:H19" totalsRowShown="0" headerRowDxfId="17" dataDxfId="16">
  <autoFilter ref="B17:H19" xr:uid="{31E961B4-CAFB-4B6E-94E7-47FC3F439630}"/>
  <tableColumns count="7">
    <tableColumn id="1" xr3:uid="{12B97C6B-D7DE-4C9A-B769-48FDA3F2296E}" name="Answers" dataDxfId="15"/>
    <tableColumn id="2" xr3:uid="{CBF6FD42-3722-445B-B693-2E8E9E35FE0C}" name="No Engagement" dataDxfId="14">
      <calculatedColumnFormula>C17/$H$6</calculatedColumnFormula>
    </tableColumn>
    <tableColumn id="3" xr3:uid="{D643F37C-EE72-4E63-A910-B91686EA4F4E}" name="Low Engagement" dataDxfId="13">
      <calculatedColumnFormula>D17/$H$6</calculatedColumnFormula>
    </tableColumn>
    <tableColumn id="4" xr3:uid="{BEF190C6-80CE-478B-950D-5BB14FD12179}" name="Neutral" dataDxfId="12">
      <calculatedColumnFormula>E17/$H$6</calculatedColumnFormula>
    </tableColumn>
    <tableColumn id="5" xr3:uid="{69E412E8-A69A-4E47-946B-5FA3DAFD598D}" name="Moderately Engaged" dataDxfId="11">
      <calculatedColumnFormula>F17/$H$6</calculatedColumnFormula>
    </tableColumn>
    <tableColumn id="6" xr3:uid="{D9925AF7-6DC1-424F-9DFA-BFECC7E2C68C}" name="Highly Engaged" dataDxfId="10">
      <calculatedColumnFormula>G17/$H$6</calculatedColumnFormula>
    </tableColumn>
    <tableColumn id="7" xr3:uid="{F3A139D4-486A-43D2-B397-8703FCA6F649}" name="Total" dataDxfId="9">
      <calculatedColumnFormula>H17/$H$6</calculatedColumnFormula>
    </tableColumn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107FF2-777F-40D4-80AA-3DDC1A2FEB6E}" name="Table1568" displayName="Table1568" ref="B33:H35" totalsRowShown="0" headerRowDxfId="350" dataDxfId="349">
  <autoFilter ref="B33:H35" xr:uid="{22107FF2-777F-40D4-80AA-3DDC1A2FEB6E}"/>
  <tableColumns count="7">
    <tableColumn id="1" xr3:uid="{00B8EC6B-574B-49F9-AD7D-2DCB94F87B1C}" name="Answers" dataDxfId="348"/>
    <tableColumn id="2" xr3:uid="{EBDE0ABD-A605-4BA0-B7AC-5E55E059DB39}" name="No Engagement" dataDxfId="347">
      <calculatedColumnFormula>C33/$H$6</calculatedColumnFormula>
    </tableColumn>
    <tableColumn id="3" xr3:uid="{20C4FFC9-AD4F-4567-A54D-A3E3C8242B65}" name="Low Engagement" dataDxfId="346">
      <calculatedColumnFormula>D33/$H$6</calculatedColumnFormula>
    </tableColumn>
    <tableColumn id="4" xr3:uid="{C5B0DCA3-54A8-4175-B222-6201B5BEB2BE}" name="Neutral" dataDxfId="345">
      <calculatedColumnFormula>E33/$H$6</calculatedColumnFormula>
    </tableColumn>
    <tableColumn id="5" xr3:uid="{C261DB51-0C32-4F78-91DD-1B5B9AD8D166}" name="Moderately Engaged" dataDxfId="344">
      <calculatedColumnFormula>F33/$H$6</calculatedColumnFormula>
    </tableColumn>
    <tableColumn id="6" xr3:uid="{C1864F67-F96E-438C-9712-69388E0FC836}" name="Highly Engaged" dataDxfId="343">
      <calculatedColumnFormula>G33/$H$6</calculatedColumnFormula>
    </tableColumn>
    <tableColumn id="7" xr3:uid="{C33BF6D8-AC0E-4D1F-BBA6-2FDE5E8340C6}" name="Total" dataDxfId="342">
      <calculatedColumnFormula>H33/$H$6</calculatedColumnFormula>
    </tableColumn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C61FAF-92D0-47E4-B8D4-3A357DC2D6F8}" name="Table159" displayName="Table159" ref="B40:H42" totalsRowShown="0" headerRowDxfId="341" dataDxfId="340">
  <autoFilter ref="B40:H42" xr:uid="{23C61FAF-92D0-47E4-B8D4-3A357DC2D6F8}"/>
  <tableColumns count="7">
    <tableColumn id="1" xr3:uid="{52FAB46F-7068-4417-9390-EDFE4078BE85}" name="Answers" dataDxfId="339"/>
    <tableColumn id="2" xr3:uid="{8954E47F-1970-40C4-BE78-3D90BD7DA74F}" name="No Engagement" dataDxfId="338">
      <calculatedColumnFormula>C40/$H$6</calculatedColumnFormula>
    </tableColumn>
    <tableColumn id="3" xr3:uid="{47A170F6-A9AA-4924-AEA7-BC0DBCD4A2EA}" name="Low Engagement" dataDxfId="337">
      <calculatedColumnFormula>D40/$H$6</calculatedColumnFormula>
    </tableColumn>
    <tableColumn id="4" xr3:uid="{23043514-918C-4077-98F7-7837AE48E0C3}" name="Neutral" dataDxfId="336">
      <calculatedColumnFormula>E40/$H$6</calculatedColumnFormula>
    </tableColumn>
    <tableColumn id="5" xr3:uid="{C21E781F-952A-4264-B38F-BAB5C65C8E40}" name="Moderately Engaged" dataDxfId="335">
      <calculatedColumnFormula>F40/$H$6</calculatedColumnFormula>
    </tableColumn>
    <tableColumn id="6" xr3:uid="{32C20DAF-F344-46B0-8FE9-59C0FA6B961C}" name="Highly Engaged" dataDxfId="334">
      <calculatedColumnFormula>G40/$H$6</calculatedColumnFormula>
    </tableColumn>
    <tableColumn id="7" xr3:uid="{8F744D66-D3EF-4773-BBC3-0D72B23F497C}" name="Total" dataDxfId="333">
      <calculatedColumnFormula>H40/$H$6</calculatedColumnFormula>
    </tableColumn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F8D5356-A2A5-40D7-B05D-AC37DF02BEDD}" name="Table15610" displayName="Table15610" ref="B47:H49" totalsRowShown="0" headerRowDxfId="332" dataDxfId="331">
  <autoFilter ref="B47:H49" xr:uid="{3F8D5356-A2A5-40D7-B05D-AC37DF02BEDD}"/>
  <tableColumns count="7">
    <tableColumn id="1" xr3:uid="{2372B9DF-1FDE-454E-86CC-C6D0CF87ADDE}" name="Answers" dataDxfId="330"/>
    <tableColumn id="2" xr3:uid="{E5948D69-7DE0-4642-8C73-7568938D3B84}" name="No Engagement" dataDxfId="329">
      <calculatedColumnFormula>C47/$H$6</calculatedColumnFormula>
    </tableColumn>
    <tableColumn id="3" xr3:uid="{0E0EB44C-F3A4-4687-A84E-F42677B88A27}" name="Low Engagement" dataDxfId="328">
      <calculatedColumnFormula>D47/$H$6</calculatedColumnFormula>
    </tableColumn>
    <tableColumn id="4" xr3:uid="{02CFE710-FB4E-4D89-BB8A-08AE61F6F574}" name="Neutral" dataDxfId="327">
      <calculatedColumnFormula>E47/$H$6</calculatedColumnFormula>
    </tableColumn>
    <tableColumn id="5" xr3:uid="{FDC8C076-5DDC-4624-99C0-81DAB8BA1C3E}" name="Moderately Engaged" dataDxfId="326">
      <calculatedColumnFormula>F47/$H$6</calculatedColumnFormula>
    </tableColumn>
    <tableColumn id="6" xr3:uid="{C2CEC4FF-4C8E-46AD-AEE0-18812A2463E2}" name="Highly Engaged" dataDxfId="325">
      <calculatedColumnFormula>G47/$H$6</calculatedColumnFormula>
    </tableColumn>
    <tableColumn id="7" xr3:uid="{3595F63B-CE26-44C7-9498-E0A46A47BD7A}" name="Total" dataDxfId="324">
      <calculatedColumnFormula>H47/$H$6</calculatedColumnFormula>
    </tableColumn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F28D4C-2EA8-4416-B70E-3244DB0AFC10}" name="Table1511" displayName="Table1511" ref="B54:H56" totalsRowShown="0" headerRowDxfId="323" dataDxfId="322">
  <autoFilter ref="B54:H56" xr:uid="{32F28D4C-2EA8-4416-B70E-3244DB0AFC10}"/>
  <tableColumns count="7">
    <tableColumn id="1" xr3:uid="{C4ABEB94-46A5-4A71-8F6F-32B5BE13FD3F}" name="Answers" dataDxfId="321"/>
    <tableColumn id="2" xr3:uid="{39726730-CFD3-4170-B4DB-1CBF9F0B8986}" name="No Engagement" dataDxfId="320">
      <calculatedColumnFormula>C54/$H$6</calculatedColumnFormula>
    </tableColumn>
    <tableColumn id="3" xr3:uid="{61583F99-CA56-4382-AE91-4086B140CDDA}" name="Low Engagement" dataDxfId="319">
      <calculatedColumnFormula>D54/$H$6</calculatedColumnFormula>
    </tableColumn>
    <tableColumn id="4" xr3:uid="{81F14F0C-315E-46A8-BF5B-1DA037CD4F6D}" name="Neutral" dataDxfId="318">
      <calculatedColumnFormula>E54/$H$6</calculatedColumnFormula>
    </tableColumn>
    <tableColumn id="5" xr3:uid="{C71DC8B7-977B-49BB-813E-0B54217403F7}" name="Moderately Engaged" dataDxfId="317">
      <calculatedColumnFormula>F54/$H$6</calculatedColumnFormula>
    </tableColumn>
    <tableColumn id="6" xr3:uid="{B1A6D902-F299-49F2-B2AD-CDA2C9FF7B9F}" name="Highly Engaged" dataDxfId="316">
      <calculatedColumnFormula>G54/$H$6</calculatedColumnFormula>
    </tableColumn>
    <tableColumn id="7" xr3:uid="{4206ECAB-9824-4016-950E-1B9E8242F049}" name="Total" dataDxfId="315">
      <calculatedColumnFormula>H54/$H$6</calculatedColumnFormula>
    </tableColumn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0F26F3D-139B-4C18-8069-00384BA368D9}" name="Table15612" displayName="Table15612" ref="B61:H63" totalsRowShown="0" headerRowDxfId="314" dataDxfId="313">
  <autoFilter ref="B61:H63" xr:uid="{20F26F3D-139B-4C18-8069-00384BA368D9}"/>
  <tableColumns count="7">
    <tableColumn id="1" xr3:uid="{6981A320-C09E-4A85-84CF-CE3DF7770380}" name="Answers" dataDxfId="312"/>
    <tableColumn id="2" xr3:uid="{5E4D8D6C-6AAC-4167-89CD-4D130E109E09}" name="No Engagement" dataDxfId="311">
      <calculatedColumnFormula>C61/$H$6</calculatedColumnFormula>
    </tableColumn>
    <tableColumn id="3" xr3:uid="{5DBC62D6-3723-4545-A56E-E87714D374ED}" name="Low Engagement" dataDxfId="310">
      <calculatedColumnFormula>D61/$H$6</calculatedColumnFormula>
    </tableColumn>
    <tableColumn id="4" xr3:uid="{5E0B565A-FA59-4573-96DA-DA4BA862766C}" name="Neutral" dataDxfId="309">
      <calculatedColumnFormula>E61/$H$6</calculatedColumnFormula>
    </tableColumn>
    <tableColumn id="5" xr3:uid="{DEEC79AD-587B-4A60-B799-00219D24A704}" name="Moderately Engaged" dataDxfId="308">
      <calculatedColumnFormula>F61/$H$6</calculatedColumnFormula>
    </tableColumn>
    <tableColumn id="6" xr3:uid="{D4FB15BF-6EE8-4CC4-8F5D-50E20759FB09}" name="Highly Engaged" dataDxfId="307">
      <calculatedColumnFormula>G61/$H$6</calculatedColumnFormula>
    </tableColumn>
    <tableColumn id="7" xr3:uid="{91329CDB-658A-4AD4-BF0A-12367102C05B}" name="Total" dataDxfId="306">
      <calculatedColumnFormula>H61/$H$6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.xml"/><Relationship Id="rId18" Type="http://schemas.openxmlformats.org/officeDocument/2006/relationships/table" Target="../tables/table18.xml"/><Relationship Id="rId26" Type="http://schemas.openxmlformats.org/officeDocument/2006/relationships/table" Target="../tables/table26.xml"/><Relationship Id="rId39" Type="http://schemas.openxmlformats.org/officeDocument/2006/relationships/table" Target="../tables/table39.xml"/><Relationship Id="rId21" Type="http://schemas.openxmlformats.org/officeDocument/2006/relationships/table" Target="../tables/table21.xml"/><Relationship Id="rId34" Type="http://schemas.openxmlformats.org/officeDocument/2006/relationships/table" Target="../tables/table34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20" Type="http://schemas.openxmlformats.org/officeDocument/2006/relationships/table" Target="../tables/table20.xml"/><Relationship Id="rId29" Type="http://schemas.openxmlformats.org/officeDocument/2006/relationships/table" Target="../tables/table29.xml"/><Relationship Id="rId41" Type="http://schemas.openxmlformats.org/officeDocument/2006/relationships/table" Target="../tables/table41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24" Type="http://schemas.openxmlformats.org/officeDocument/2006/relationships/table" Target="../tables/table24.xml"/><Relationship Id="rId32" Type="http://schemas.openxmlformats.org/officeDocument/2006/relationships/table" Target="../tables/table32.xml"/><Relationship Id="rId37" Type="http://schemas.openxmlformats.org/officeDocument/2006/relationships/table" Target="../tables/table37.xml"/><Relationship Id="rId40" Type="http://schemas.openxmlformats.org/officeDocument/2006/relationships/table" Target="../tables/table40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23" Type="http://schemas.openxmlformats.org/officeDocument/2006/relationships/table" Target="../tables/table23.xml"/><Relationship Id="rId28" Type="http://schemas.openxmlformats.org/officeDocument/2006/relationships/table" Target="../tables/table28.xml"/><Relationship Id="rId36" Type="http://schemas.openxmlformats.org/officeDocument/2006/relationships/table" Target="../tables/table36.xml"/><Relationship Id="rId10" Type="http://schemas.openxmlformats.org/officeDocument/2006/relationships/table" Target="../tables/table10.xml"/><Relationship Id="rId19" Type="http://schemas.openxmlformats.org/officeDocument/2006/relationships/table" Target="../tables/table19.xml"/><Relationship Id="rId31" Type="http://schemas.openxmlformats.org/officeDocument/2006/relationships/table" Target="../tables/table31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Relationship Id="rId22" Type="http://schemas.openxmlformats.org/officeDocument/2006/relationships/table" Target="../tables/table22.xml"/><Relationship Id="rId27" Type="http://schemas.openxmlformats.org/officeDocument/2006/relationships/table" Target="../tables/table27.xml"/><Relationship Id="rId30" Type="http://schemas.openxmlformats.org/officeDocument/2006/relationships/table" Target="../tables/table30.xml"/><Relationship Id="rId35" Type="http://schemas.openxmlformats.org/officeDocument/2006/relationships/table" Target="../tables/table35.xml"/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12" Type="http://schemas.openxmlformats.org/officeDocument/2006/relationships/table" Target="../tables/table12.xml"/><Relationship Id="rId17" Type="http://schemas.openxmlformats.org/officeDocument/2006/relationships/table" Target="../tables/table17.xml"/><Relationship Id="rId25" Type="http://schemas.openxmlformats.org/officeDocument/2006/relationships/table" Target="../tables/table25.xml"/><Relationship Id="rId33" Type="http://schemas.openxmlformats.org/officeDocument/2006/relationships/table" Target="../tables/table33.xml"/><Relationship Id="rId38" Type="http://schemas.openxmlformats.org/officeDocument/2006/relationships/table" Target="../tables/table3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3.xml"/><Relationship Id="rId2" Type="http://schemas.openxmlformats.org/officeDocument/2006/relationships/table" Target="../tables/table4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74241-4657-4D02-AF01-A4061EE81CC1}">
  <dimension ref="A1:H289"/>
  <sheetViews>
    <sheetView workbookViewId="0">
      <selection activeCell="M8" sqref="M8"/>
    </sheetView>
  </sheetViews>
  <sheetFormatPr defaultRowHeight="18.75" x14ac:dyDescent="0.3"/>
  <cols>
    <col min="1" max="1" width="5.09765625" style="10" customWidth="1"/>
    <col min="2" max="2" width="13.69921875" customWidth="1"/>
    <col min="3" max="3" width="16.5" bestFit="1" customWidth="1"/>
    <col min="4" max="4" width="17.5" bestFit="1" customWidth="1"/>
    <col min="5" max="5" width="9.8984375" bestFit="1" customWidth="1"/>
    <col min="6" max="6" width="20" bestFit="1" customWidth="1"/>
    <col min="7" max="7" width="16" bestFit="1" customWidth="1"/>
    <col min="8" max="8" width="8" bestFit="1" customWidth="1"/>
  </cols>
  <sheetData>
    <row r="1" spans="1:8" x14ac:dyDescent="0.3">
      <c r="B1" s="11" t="s">
        <v>166</v>
      </c>
      <c r="C1" s="11"/>
    </row>
    <row r="3" spans="1:8" x14ac:dyDescent="0.3">
      <c r="A3" s="10">
        <v>1</v>
      </c>
      <c r="B3" s="11" t="str">
        <f>VLOOKUP(A4,combined_survey_data_for_report!A:C,3,FALSE)</f>
        <v>Q1 How engaged do you feel with your coursework and academic activities?</v>
      </c>
      <c r="C3" s="11"/>
      <c r="D3" s="11"/>
      <c r="E3" s="11"/>
      <c r="F3" s="11"/>
      <c r="G3" s="11"/>
      <c r="H3" s="11"/>
    </row>
    <row r="4" spans="1:8" x14ac:dyDescent="0.3">
      <c r="A4" s="10" t="str">
        <f>"G"&amp;A3</f>
        <v>G1</v>
      </c>
      <c r="C4" s="7"/>
      <c r="D4" s="7"/>
      <c r="E4" s="7"/>
      <c r="F4" s="7"/>
      <c r="G4" s="7"/>
    </row>
    <row r="5" spans="1:8" x14ac:dyDescent="0.3">
      <c r="B5" s="8" t="s">
        <v>200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  <c r="H5" s="5" t="s">
        <v>194</v>
      </c>
    </row>
    <row r="6" spans="1:8" x14ac:dyDescent="0.3">
      <c r="B6" s="8" t="s">
        <v>192</v>
      </c>
      <c r="C6" s="5">
        <f>VLOOKUP(A4,combined_survey_data_for_report!A:I,5,FALSE)</f>
        <v>0</v>
      </c>
      <c r="D6" s="5">
        <f>VLOOKUP(A4,combined_survey_data_for_report!A:I,6,FALSE)</f>
        <v>1</v>
      </c>
      <c r="E6" s="5">
        <f>VLOOKUP(A4,combined_survey_data_for_report!A:I,7,FALSE)</f>
        <v>5</v>
      </c>
      <c r="F6" s="5">
        <f>VLOOKUP(A4,combined_survey_data_for_report!A:I,8,FALSE)</f>
        <v>7</v>
      </c>
      <c r="G6" s="5">
        <f>VLOOKUP(A4,combined_survey_data_for_report!A:I,9,FALSE)</f>
        <v>19</v>
      </c>
      <c r="H6" s="5">
        <f>SUM(C6:G6)</f>
        <v>32</v>
      </c>
    </row>
    <row r="7" spans="1:8" x14ac:dyDescent="0.3">
      <c r="B7" s="8" t="s">
        <v>193</v>
      </c>
      <c r="C7" s="9">
        <f>C6/H6</f>
        <v>0</v>
      </c>
      <c r="D7" s="9">
        <f>D6/H6</f>
        <v>3.125E-2</v>
      </c>
      <c r="E7" s="9">
        <f>E6/H6</f>
        <v>0.15625</v>
      </c>
      <c r="F7" s="9">
        <f>F6/H6</f>
        <v>0.21875</v>
      </c>
      <c r="G7" s="9">
        <f>G6/H6</f>
        <v>0.59375</v>
      </c>
      <c r="H7" s="9">
        <f>H6/H6</f>
        <v>1</v>
      </c>
    </row>
    <row r="8" spans="1:8" x14ac:dyDescent="0.3">
      <c r="B8" s="8"/>
      <c r="C8" s="9"/>
      <c r="D8" s="9"/>
      <c r="E8" s="9"/>
      <c r="F8" s="9"/>
      <c r="G8" s="9"/>
      <c r="H8" s="9"/>
    </row>
    <row r="9" spans="1:8" x14ac:dyDescent="0.3">
      <c r="B9" s="8"/>
      <c r="C9" s="9"/>
      <c r="D9" s="9"/>
      <c r="E9" s="9"/>
      <c r="F9" s="9"/>
      <c r="G9" s="9"/>
      <c r="H9" s="9"/>
    </row>
    <row r="10" spans="1:8" x14ac:dyDescent="0.3">
      <c r="A10" s="10">
        <f>A3+1</f>
        <v>2</v>
      </c>
      <c r="B10" s="11" t="str">
        <f>VLOOKUP(A11,combined_survey_data_for_report!A:C,3,FALSE)</f>
        <v>Q2 How likely are you to feel that you receive the support you need to succeed in your coursework and academic activities?</v>
      </c>
      <c r="C10" s="11"/>
      <c r="D10" s="11"/>
      <c r="E10" s="11"/>
      <c r="F10" s="11"/>
      <c r="G10" s="11"/>
      <c r="H10" s="11"/>
    </row>
    <row r="11" spans="1:8" x14ac:dyDescent="0.3">
      <c r="A11" s="10" t="str">
        <f>"G"&amp;A10</f>
        <v>G2</v>
      </c>
      <c r="C11" s="7"/>
      <c r="D11" s="7"/>
      <c r="E11" s="7"/>
      <c r="F11" s="7"/>
      <c r="G11" s="7"/>
    </row>
    <row r="12" spans="1:8" x14ac:dyDescent="0.3">
      <c r="B12" s="8" t="s">
        <v>200</v>
      </c>
      <c r="C12" s="5" t="s">
        <v>195</v>
      </c>
      <c r="D12" s="5" t="s">
        <v>196</v>
      </c>
      <c r="E12" s="5" t="s">
        <v>197</v>
      </c>
      <c r="F12" s="5" t="s">
        <v>198</v>
      </c>
      <c r="G12" s="5" t="s">
        <v>199</v>
      </c>
      <c r="H12" s="5" t="s">
        <v>194</v>
      </c>
    </row>
    <row r="13" spans="1:8" x14ac:dyDescent="0.3">
      <c r="B13" s="8" t="s">
        <v>192</v>
      </c>
      <c r="C13" s="5">
        <f>VLOOKUP(A11,combined_survey_data_for_report!A:I,5,FALSE)</f>
        <v>1</v>
      </c>
      <c r="D13" s="5">
        <f>VLOOKUP(A11,combined_survey_data_for_report!A:I,6,FALSE)</f>
        <v>0</v>
      </c>
      <c r="E13" s="5">
        <f>VLOOKUP(A11,combined_survey_data_for_report!A:I,7,FALSE)</f>
        <v>4</v>
      </c>
      <c r="F13" s="5">
        <f>VLOOKUP(A11,combined_survey_data_for_report!A:I,8,FALSE)</f>
        <v>13</v>
      </c>
      <c r="G13" s="5">
        <f>VLOOKUP(A11,combined_survey_data_for_report!A:I,9,FALSE)</f>
        <v>14</v>
      </c>
      <c r="H13" s="5">
        <f>SUM(C13:G13)</f>
        <v>32</v>
      </c>
    </row>
    <row r="14" spans="1:8" x14ac:dyDescent="0.3">
      <c r="B14" s="8" t="s">
        <v>193</v>
      </c>
      <c r="C14" s="9">
        <f>C13/H13</f>
        <v>3.125E-2</v>
      </c>
      <c r="D14" s="9">
        <f>D13/H13</f>
        <v>0</v>
      </c>
      <c r="E14" s="9">
        <f>E13/H13</f>
        <v>0.125</v>
      </c>
      <c r="F14" s="9">
        <f>F13/H13</f>
        <v>0.40625</v>
      </c>
      <c r="G14" s="9">
        <f>G13/H13</f>
        <v>0.4375</v>
      </c>
      <c r="H14" s="9">
        <f>H13/H13</f>
        <v>1</v>
      </c>
    </row>
    <row r="17" spans="1:8" x14ac:dyDescent="0.3">
      <c r="A17" s="10">
        <f>A10+1</f>
        <v>3</v>
      </c>
      <c r="B17" s="11" t="str">
        <f>VLOOKUP(A18,combined_survey_data_for_report!A:C,3,FALSE)</f>
        <v>Q3 How likely are you to feel supported by your faculty and peers in the program?</v>
      </c>
      <c r="C17" s="11"/>
      <c r="D17" s="11"/>
      <c r="E17" s="11"/>
      <c r="F17" s="11"/>
      <c r="G17" s="11"/>
      <c r="H17" s="11"/>
    </row>
    <row r="18" spans="1:8" x14ac:dyDescent="0.3">
      <c r="A18" s="10" t="str">
        <f>"G"&amp;A17</f>
        <v>G3</v>
      </c>
      <c r="C18" s="7"/>
      <c r="D18" s="7"/>
      <c r="E18" s="7"/>
      <c r="F18" s="7"/>
      <c r="G18" s="7"/>
    </row>
    <row r="19" spans="1:8" x14ac:dyDescent="0.3">
      <c r="B19" s="8" t="s">
        <v>200</v>
      </c>
      <c r="C19" s="5" t="s">
        <v>195</v>
      </c>
      <c r="D19" s="5" t="s">
        <v>196</v>
      </c>
      <c r="E19" s="5" t="s">
        <v>197</v>
      </c>
      <c r="F19" s="5" t="s">
        <v>198</v>
      </c>
      <c r="G19" s="5" t="s">
        <v>199</v>
      </c>
      <c r="H19" s="5" t="s">
        <v>194</v>
      </c>
    </row>
    <row r="20" spans="1:8" x14ac:dyDescent="0.3">
      <c r="B20" s="8" t="s">
        <v>192</v>
      </c>
      <c r="C20" s="5">
        <f>VLOOKUP(A18,combined_survey_data_for_report!A:I,5,FALSE)</f>
        <v>1</v>
      </c>
      <c r="D20" s="5">
        <f>VLOOKUP(A18,combined_survey_data_for_report!A:I,6,FALSE)</f>
        <v>0</v>
      </c>
      <c r="E20" s="5">
        <f>VLOOKUP(A18,combined_survey_data_for_report!A:I,7,FALSE)</f>
        <v>3</v>
      </c>
      <c r="F20" s="5">
        <f>VLOOKUP(A18,combined_survey_data_for_report!A:I,8,FALSE)</f>
        <v>8</v>
      </c>
      <c r="G20" s="5">
        <f>VLOOKUP(A18,combined_survey_data_for_report!A:I,9,FALSE)</f>
        <v>20</v>
      </c>
      <c r="H20" s="5">
        <f>SUM(C20:G20)</f>
        <v>32</v>
      </c>
    </row>
    <row r="21" spans="1:8" x14ac:dyDescent="0.3">
      <c r="B21" s="8" t="s">
        <v>193</v>
      </c>
      <c r="C21" s="9">
        <f>C20/H20</f>
        <v>3.125E-2</v>
      </c>
      <c r="D21" s="9">
        <f>D20/H20</f>
        <v>0</v>
      </c>
      <c r="E21" s="9">
        <f>E20/H20</f>
        <v>9.375E-2</v>
      </c>
      <c r="F21" s="9">
        <f>F20/H20</f>
        <v>0.25</v>
      </c>
      <c r="G21" s="9">
        <f>G20/H20</f>
        <v>0.625</v>
      </c>
      <c r="H21" s="9">
        <f>H20/H20</f>
        <v>1</v>
      </c>
    </row>
    <row r="24" spans="1:8" x14ac:dyDescent="0.3">
      <c r="A24" s="10">
        <f>A17+1</f>
        <v>4</v>
      </c>
      <c r="B24" s="11" t="str">
        <f>VLOOKUP(A25,combined_survey_data_for_report!A:C,3,FALSE)</f>
        <v>Q4 How would you rate the program's inclusivity and sense of belonging?</v>
      </c>
      <c r="C24" s="11"/>
      <c r="D24" s="11"/>
      <c r="E24" s="11"/>
      <c r="F24" s="11"/>
      <c r="G24" s="11"/>
      <c r="H24" s="11"/>
    </row>
    <row r="25" spans="1:8" x14ac:dyDescent="0.3">
      <c r="A25" s="10" t="str">
        <f>"G"&amp;A24</f>
        <v>G4</v>
      </c>
      <c r="C25" s="7"/>
      <c r="D25" s="7"/>
      <c r="E25" s="7"/>
      <c r="F25" s="7"/>
      <c r="G25" s="7"/>
    </row>
    <row r="26" spans="1:8" x14ac:dyDescent="0.3">
      <c r="B26" s="8" t="s">
        <v>200</v>
      </c>
      <c r="C26" s="5" t="s">
        <v>195</v>
      </c>
      <c r="D26" s="5" t="s">
        <v>196</v>
      </c>
      <c r="E26" s="5" t="s">
        <v>197</v>
      </c>
      <c r="F26" s="5" t="s">
        <v>198</v>
      </c>
      <c r="G26" s="5" t="s">
        <v>199</v>
      </c>
      <c r="H26" s="5" t="s">
        <v>194</v>
      </c>
    </row>
    <row r="27" spans="1:8" x14ac:dyDescent="0.3">
      <c r="B27" s="8" t="s">
        <v>192</v>
      </c>
      <c r="C27" s="5">
        <f>VLOOKUP(A25,combined_survey_data_for_report!A:I,5,FALSE)</f>
        <v>0</v>
      </c>
      <c r="D27" s="5">
        <f>VLOOKUP(A25,combined_survey_data_for_report!A:I,6,FALSE)</f>
        <v>1</v>
      </c>
      <c r="E27" s="5">
        <f>VLOOKUP(A25,combined_survey_data_for_report!A:I,7,FALSE)</f>
        <v>2</v>
      </c>
      <c r="F27" s="5">
        <f>VLOOKUP(A25,combined_survey_data_for_report!A:I,8,FALSE)</f>
        <v>7</v>
      </c>
      <c r="G27" s="5">
        <f>VLOOKUP(A25,combined_survey_data_for_report!A:I,9,FALSE)</f>
        <v>22</v>
      </c>
      <c r="H27" s="5">
        <f>SUM(C27:G27)</f>
        <v>32</v>
      </c>
    </row>
    <row r="28" spans="1:8" x14ac:dyDescent="0.3">
      <c r="B28" s="8" t="s">
        <v>193</v>
      </c>
      <c r="C28" s="9">
        <f>C27/H27</f>
        <v>0</v>
      </c>
      <c r="D28" s="9">
        <f>D27/H27</f>
        <v>3.125E-2</v>
      </c>
      <c r="E28" s="9">
        <f>E27/H27</f>
        <v>6.25E-2</v>
      </c>
      <c r="F28" s="9">
        <f>F27/H27</f>
        <v>0.21875</v>
      </c>
      <c r="G28" s="9">
        <f>G27/H27</f>
        <v>0.6875</v>
      </c>
      <c r="H28" s="9">
        <f>H27/H27</f>
        <v>1</v>
      </c>
    </row>
    <row r="31" spans="1:8" x14ac:dyDescent="0.3">
      <c r="A31" s="10">
        <f>A24+1</f>
        <v>5</v>
      </c>
      <c r="B31" s="11" t="str">
        <f>VLOOKUP(A32,combined_survey_data_for_report!A:C,3,FALSE)</f>
        <v>Q5 How would you rate your access to health and wellness resources?</v>
      </c>
      <c r="C31" s="11"/>
      <c r="D31" s="11"/>
      <c r="E31" s="11"/>
      <c r="F31" s="11"/>
      <c r="G31" s="11"/>
      <c r="H31" s="11"/>
    </row>
    <row r="32" spans="1:8" x14ac:dyDescent="0.3">
      <c r="A32" s="10" t="str">
        <f>"G"&amp;A31</f>
        <v>G5</v>
      </c>
      <c r="C32" s="7"/>
      <c r="D32" s="7"/>
      <c r="E32" s="7"/>
      <c r="F32" s="7"/>
      <c r="G32" s="7"/>
    </row>
    <row r="33" spans="1:8" x14ac:dyDescent="0.3">
      <c r="B33" s="8" t="s">
        <v>200</v>
      </c>
      <c r="C33" s="5" t="s">
        <v>195</v>
      </c>
      <c r="D33" s="5" t="s">
        <v>196</v>
      </c>
      <c r="E33" s="5" t="s">
        <v>197</v>
      </c>
      <c r="F33" s="5" t="s">
        <v>198</v>
      </c>
      <c r="G33" s="5" t="s">
        <v>199</v>
      </c>
      <c r="H33" s="5" t="s">
        <v>194</v>
      </c>
    </row>
    <row r="34" spans="1:8" x14ac:dyDescent="0.3">
      <c r="B34" s="8" t="s">
        <v>192</v>
      </c>
      <c r="C34" s="5">
        <f>VLOOKUP(A32,combined_survey_data_for_report!A:I,5,FALSE)</f>
        <v>1</v>
      </c>
      <c r="D34" s="5">
        <f>VLOOKUP(A32,combined_survey_data_for_report!A:I,6,FALSE)</f>
        <v>4</v>
      </c>
      <c r="E34" s="5">
        <f>VLOOKUP(A32,combined_survey_data_for_report!A:I,7,FALSE)</f>
        <v>11</v>
      </c>
      <c r="F34" s="5">
        <f>VLOOKUP(A32,combined_survey_data_for_report!A:I,8,FALSE)</f>
        <v>11</v>
      </c>
      <c r="G34" s="5">
        <f>VLOOKUP(A32,combined_survey_data_for_report!A:I,9,FALSE)</f>
        <v>5</v>
      </c>
      <c r="H34" s="5">
        <f>SUM(C34:G34)</f>
        <v>32</v>
      </c>
    </row>
    <row r="35" spans="1:8" x14ac:dyDescent="0.3">
      <c r="B35" s="8" t="s">
        <v>193</v>
      </c>
      <c r="C35" s="9">
        <f>C34/H34</f>
        <v>3.125E-2</v>
      </c>
      <c r="D35" s="9">
        <f>D34/H34</f>
        <v>0.125</v>
      </c>
      <c r="E35" s="9">
        <f>E34/H34</f>
        <v>0.34375</v>
      </c>
      <c r="F35" s="9">
        <f>F34/H34</f>
        <v>0.34375</v>
      </c>
      <c r="G35" s="9">
        <f>G34/H34</f>
        <v>0.15625</v>
      </c>
      <c r="H35" s="9">
        <f>H34/H34</f>
        <v>1</v>
      </c>
    </row>
    <row r="38" spans="1:8" x14ac:dyDescent="0.3">
      <c r="A38" s="10">
        <f>A31+1</f>
        <v>6</v>
      </c>
      <c r="B38" s="11" t="str">
        <f>VLOOKUP(A39,combined_survey_data_for_report!A:C,3,FALSE)</f>
        <v>Q6 How often do you feel supported in publishing scholarly works or presenting your work in conferences?</v>
      </c>
      <c r="C38" s="11"/>
      <c r="D38" s="11"/>
      <c r="E38" s="11"/>
      <c r="F38" s="11"/>
      <c r="G38" s="11"/>
      <c r="H38" s="11"/>
    </row>
    <row r="39" spans="1:8" x14ac:dyDescent="0.3">
      <c r="A39" s="10" t="str">
        <f>"G"&amp;A38</f>
        <v>G6</v>
      </c>
      <c r="C39" s="7"/>
      <c r="D39" s="7"/>
      <c r="E39" s="7"/>
      <c r="F39" s="7"/>
      <c r="G39" s="7"/>
    </row>
    <row r="40" spans="1:8" x14ac:dyDescent="0.3">
      <c r="B40" s="8" t="s">
        <v>200</v>
      </c>
      <c r="C40" s="5" t="s">
        <v>195</v>
      </c>
      <c r="D40" s="5" t="s">
        <v>196</v>
      </c>
      <c r="E40" s="5" t="s">
        <v>197</v>
      </c>
      <c r="F40" s="5" t="s">
        <v>198</v>
      </c>
      <c r="G40" s="5" t="s">
        <v>199</v>
      </c>
      <c r="H40" s="5" t="s">
        <v>194</v>
      </c>
    </row>
    <row r="41" spans="1:8" x14ac:dyDescent="0.3">
      <c r="B41" s="8" t="s">
        <v>192</v>
      </c>
      <c r="C41" s="5">
        <f>VLOOKUP(A39,combined_survey_data_for_report!A:I,5,FALSE)</f>
        <v>0</v>
      </c>
      <c r="D41" s="5">
        <f>VLOOKUP(A39,combined_survey_data_for_report!A:I,6,FALSE)</f>
        <v>3</v>
      </c>
      <c r="E41" s="5">
        <f>VLOOKUP(A39,combined_survey_data_for_report!A:I,7,FALSE)</f>
        <v>12</v>
      </c>
      <c r="F41" s="5">
        <f>VLOOKUP(A39,combined_survey_data_for_report!A:I,8,FALSE)</f>
        <v>8</v>
      </c>
      <c r="G41" s="5">
        <f>VLOOKUP(A39,combined_survey_data_for_report!A:I,9,FALSE)</f>
        <v>8</v>
      </c>
      <c r="H41" s="5">
        <f>SUM(C41:G41)</f>
        <v>31</v>
      </c>
    </row>
    <row r="42" spans="1:8" x14ac:dyDescent="0.3">
      <c r="B42" s="8" t="s">
        <v>193</v>
      </c>
      <c r="C42" s="9">
        <f>C41/H41</f>
        <v>0</v>
      </c>
      <c r="D42" s="9">
        <f>D41/H41</f>
        <v>9.6774193548387094E-2</v>
      </c>
      <c r="E42" s="9">
        <f>E41/H41</f>
        <v>0.38709677419354838</v>
      </c>
      <c r="F42" s="9">
        <f>F41/H41</f>
        <v>0.25806451612903225</v>
      </c>
      <c r="G42" s="9">
        <f>G41/H41</f>
        <v>0.25806451612903225</v>
      </c>
      <c r="H42" s="9">
        <f>H41/H41</f>
        <v>1</v>
      </c>
    </row>
    <row r="45" spans="1:8" x14ac:dyDescent="0.3">
      <c r="A45" s="10">
        <f>A38+1</f>
        <v>7</v>
      </c>
      <c r="B45" s="11" t="str">
        <f>VLOOKUP(A46,combined_survey_data_for_report!A:C,3,FALSE)</f>
        <v>Q7 How likely are you to feel supported in developing scholarly practices in this program?</v>
      </c>
      <c r="C45" s="11"/>
      <c r="D45" s="11"/>
      <c r="E45" s="11"/>
      <c r="F45" s="11"/>
      <c r="G45" s="11"/>
      <c r="H45" s="11"/>
    </row>
    <row r="46" spans="1:8" x14ac:dyDescent="0.3">
      <c r="A46" s="10" t="str">
        <f>"G"&amp;A45</f>
        <v>G7</v>
      </c>
      <c r="C46" s="7"/>
      <c r="D46" s="7"/>
      <c r="E46" s="7"/>
      <c r="F46" s="7"/>
      <c r="G46" s="7"/>
    </row>
    <row r="47" spans="1:8" x14ac:dyDescent="0.3">
      <c r="B47" s="8" t="s">
        <v>200</v>
      </c>
      <c r="C47" s="5" t="s">
        <v>195</v>
      </c>
      <c r="D47" s="5" t="s">
        <v>196</v>
      </c>
      <c r="E47" s="5" t="s">
        <v>197</v>
      </c>
      <c r="F47" s="5" t="s">
        <v>198</v>
      </c>
      <c r="G47" s="5" t="s">
        <v>199</v>
      </c>
      <c r="H47" s="5" t="s">
        <v>194</v>
      </c>
    </row>
    <row r="48" spans="1:8" x14ac:dyDescent="0.3">
      <c r="B48" s="8" t="s">
        <v>192</v>
      </c>
      <c r="C48" s="5">
        <f>VLOOKUP(A46,combined_survey_data_for_report!A:I,5,FALSE)</f>
        <v>1</v>
      </c>
      <c r="D48" s="5">
        <f>VLOOKUP(A46,combined_survey_data_for_report!A:I,6,FALSE)</f>
        <v>3</v>
      </c>
      <c r="E48" s="5">
        <f>VLOOKUP(A46,combined_survey_data_for_report!A:I,7,FALSE)</f>
        <v>2</v>
      </c>
      <c r="F48" s="5">
        <f>VLOOKUP(A46,combined_survey_data_for_report!A:I,8,FALSE)</f>
        <v>13</v>
      </c>
      <c r="G48" s="5">
        <f>VLOOKUP(A46,combined_survey_data_for_report!A:I,9,FALSE)</f>
        <v>13</v>
      </c>
      <c r="H48" s="5">
        <f>SUM(C48:G48)</f>
        <v>32</v>
      </c>
    </row>
    <row r="49" spans="1:8" x14ac:dyDescent="0.3">
      <c r="B49" s="8" t="s">
        <v>193</v>
      </c>
      <c r="C49" s="9">
        <f>C48/H48</f>
        <v>3.125E-2</v>
      </c>
      <c r="D49" s="9">
        <f>D48/H48</f>
        <v>9.375E-2</v>
      </c>
      <c r="E49" s="9">
        <f>E48/H48</f>
        <v>6.25E-2</v>
      </c>
      <c r="F49" s="9">
        <f>F48/H48</f>
        <v>0.40625</v>
      </c>
      <c r="G49" s="9">
        <f>G48/H48</f>
        <v>0.40625</v>
      </c>
      <c r="H49" s="9">
        <f>H48/H48</f>
        <v>1</v>
      </c>
    </row>
    <row r="52" spans="1:8" x14ac:dyDescent="0.3">
      <c r="A52" s="10">
        <f>A45+1</f>
        <v>8</v>
      </c>
      <c r="B52" s="11" t="str">
        <f>VLOOKUP(A53,combined_survey_data_for_report!A:C,3,FALSE)</f>
        <v>Q8 How satisfied are you with your academic success within the program?</v>
      </c>
      <c r="C52" s="11"/>
      <c r="D52" s="11"/>
      <c r="E52" s="11"/>
      <c r="F52" s="11"/>
      <c r="G52" s="11"/>
      <c r="H52" s="11"/>
    </row>
    <row r="53" spans="1:8" x14ac:dyDescent="0.3">
      <c r="A53" s="10" t="str">
        <f>"G"&amp;A52</f>
        <v>G8</v>
      </c>
      <c r="C53" s="7"/>
      <c r="D53" s="7"/>
      <c r="E53" s="7"/>
      <c r="F53" s="7"/>
      <c r="G53" s="7"/>
    </row>
    <row r="54" spans="1:8" x14ac:dyDescent="0.3">
      <c r="B54" s="8" t="s">
        <v>200</v>
      </c>
      <c r="C54" s="5" t="s">
        <v>195</v>
      </c>
      <c r="D54" s="5" t="s">
        <v>196</v>
      </c>
      <c r="E54" s="5" t="s">
        <v>197</v>
      </c>
      <c r="F54" s="5" t="s">
        <v>198</v>
      </c>
      <c r="G54" s="5" t="s">
        <v>199</v>
      </c>
      <c r="H54" s="5" t="s">
        <v>194</v>
      </c>
    </row>
    <row r="55" spans="1:8" x14ac:dyDescent="0.3">
      <c r="B55" s="8" t="s">
        <v>192</v>
      </c>
      <c r="C55" s="5">
        <f>VLOOKUP(A53,combined_survey_data_for_report!A:I,5,FALSE)</f>
        <v>1</v>
      </c>
      <c r="D55" s="5">
        <f>VLOOKUP(A53,combined_survey_data_for_report!A:I,6,FALSE)</f>
        <v>2</v>
      </c>
      <c r="E55" s="5">
        <f>VLOOKUP(A53,combined_survey_data_for_report!A:I,7,FALSE)</f>
        <v>5</v>
      </c>
      <c r="F55" s="5">
        <f>VLOOKUP(A53,combined_survey_data_for_report!A:I,8,FALSE)</f>
        <v>8</v>
      </c>
      <c r="G55" s="5">
        <f>VLOOKUP(A53,combined_survey_data_for_report!A:I,9,FALSE)</f>
        <v>16</v>
      </c>
      <c r="H55" s="5">
        <f>SUM(C55:G55)</f>
        <v>32</v>
      </c>
    </row>
    <row r="56" spans="1:8" x14ac:dyDescent="0.3">
      <c r="B56" s="8" t="s">
        <v>193</v>
      </c>
      <c r="C56" s="9">
        <f>C55/H55</f>
        <v>3.125E-2</v>
      </c>
      <c r="D56" s="9">
        <f>D55/H55</f>
        <v>6.25E-2</v>
      </c>
      <c r="E56" s="9">
        <f>E55/H55</f>
        <v>0.15625</v>
      </c>
      <c r="F56" s="9">
        <f>F55/H55</f>
        <v>0.25</v>
      </c>
      <c r="G56" s="9">
        <f>G55/H55</f>
        <v>0.5</v>
      </c>
      <c r="H56" s="9">
        <f>H55/H55</f>
        <v>1</v>
      </c>
    </row>
    <row r="59" spans="1:8" x14ac:dyDescent="0.3">
      <c r="A59" s="10">
        <f>A52+1</f>
        <v>9</v>
      </c>
      <c r="B59" s="11" t="str">
        <f>VLOOKUP(A60,combined_survey_data_for_report!A:C,3,FALSE)</f>
        <v>Q9 How prepared do you feel for the workforce or further education as a result of the program?</v>
      </c>
      <c r="C59" s="11"/>
      <c r="D59" s="11"/>
      <c r="E59" s="11"/>
      <c r="F59" s="11"/>
      <c r="G59" s="11"/>
      <c r="H59" s="11"/>
    </row>
    <row r="60" spans="1:8" x14ac:dyDescent="0.3">
      <c r="A60" s="10" t="str">
        <f>"G"&amp;A59</f>
        <v>G9</v>
      </c>
      <c r="C60" s="7"/>
      <c r="D60" s="7"/>
      <c r="E60" s="7"/>
      <c r="F60" s="7"/>
      <c r="G60" s="7"/>
    </row>
    <row r="61" spans="1:8" x14ac:dyDescent="0.3">
      <c r="B61" s="8" t="s">
        <v>200</v>
      </c>
      <c r="C61" s="5" t="s">
        <v>195</v>
      </c>
      <c r="D61" s="5" t="s">
        <v>196</v>
      </c>
      <c r="E61" s="5" t="s">
        <v>197</v>
      </c>
      <c r="F61" s="5" t="s">
        <v>198</v>
      </c>
      <c r="G61" s="5" t="s">
        <v>199</v>
      </c>
      <c r="H61" s="5" t="s">
        <v>194</v>
      </c>
    </row>
    <row r="62" spans="1:8" x14ac:dyDescent="0.3">
      <c r="B62" s="8" t="s">
        <v>192</v>
      </c>
      <c r="C62" s="5">
        <f>VLOOKUP(A60,combined_survey_data_for_report!A:I,5,FALSE)</f>
        <v>0</v>
      </c>
      <c r="D62" s="5">
        <f>VLOOKUP(A60,combined_survey_data_for_report!A:I,6,FALSE)</f>
        <v>0</v>
      </c>
      <c r="E62" s="5">
        <f>VLOOKUP(A60,combined_survey_data_for_report!A:I,7,FALSE)</f>
        <v>8</v>
      </c>
      <c r="F62" s="5">
        <f>VLOOKUP(A60,combined_survey_data_for_report!A:I,8,FALSE)</f>
        <v>13</v>
      </c>
      <c r="G62" s="5">
        <f>VLOOKUP(A60,combined_survey_data_for_report!A:I,9,FALSE)</f>
        <v>10</v>
      </c>
      <c r="H62" s="5">
        <f>SUM(C62:G62)</f>
        <v>31</v>
      </c>
    </row>
    <row r="63" spans="1:8" x14ac:dyDescent="0.3">
      <c r="B63" s="8" t="s">
        <v>193</v>
      </c>
      <c r="C63" s="9">
        <f>C62/H62</f>
        <v>0</v>
      </c>
      <c r="D63" s="9">
        <f>D62/H62</f>
        <v>0</v>
      </c>
      <c r="E63" s="9">
        <f>E62/H62</f>
        <v>0.25806451612903225</v>
      </c>
      <c r="F63" s="9">
        <f>F62/H62</f>
        <v>0.41935483870967744</v>
      </c>
      <c r="G63" s="9">
        <f>G62/H62</f>
        <v>0.32258064516129031</v>
      </c>
      <c r="H63" s="9">
        <f>H62/H62</f>
        <v>1</v>
      </c>
    </row>
    <row r="66" spans="1:8" x14ac:dyDescent="0.3">
      <c r="A66" s="10">
        <f>A59+1</f>
        <v>10</v>
      </c>
      <c r="B66" s="11" t="str">
        <f>VLOOKUP(A67,combined_survey_data_for_report!A:C,3,FALSE)</f>
        <v>Q10 How manageable do you find the time-to-degree requirements and expectations?</v>
      </c>
      <c r="C66" s="11"/>
      <c r="D66" s="11"/>
      <c r="E66" s="11"/>
      <c r="F66" s="11"/>
      <c r="G66" s="11"/>
      <c r="H66" s="11"/>
    </row>
    <row r="67" spans="1:8" x14ac:dyDescent="0.3">
      <c r="A67" s="10" t="str">
        <f>"G"&amp;A66</f>
        <v>G10</v>
      </c>
      <c r="C67" s="7"/>
      <c r="D67" s="7"/>
      <c r="E67" s="7"/>
      <c r="F67" s="7"/>
      <c r="G67" s="7"/>
    </row>
    <row r="68" spans="1:8" x14ac:dyDescent="0.3">
      <c r="B68" s="8" t="s">
        <v>200</v>
      </c>
      <c r="C68" s="5" t="s">
        <v>195</v>
      </c>
      <c r="D68" s="5" t="s">
        <v>196</v>
      </c>
      <c r="E68" s="5" t="s">
        <v>197</v>
      </c>
      <c r="F68" s="5" t="s">
        <v>198</v>
      </c>
      <c r="G68" s="5" t="s">
        <v>199</v>
      </c>
      <c r="H68" s="5" t="s">
        <v>194</v>
      </c>
    </row>
    <row r="69" spans="1:8" x14ac:dyDescent="0.3">
      <c r="B69" s="8" t="s">
        <v>192</v>
      </c>
      <c r="C69" s="5">
        <f>VLOOKUP(A67,combined_survey_data_for_report!A:I,5,FALSE)</f>
        <v>0</v>
      </c>
      <c r="D69" s="5">
        <f>VLOOKUP(A67,combined_survey_data_for_report!A:I,6,FALSE)</f>
        <v>2</v>
      </c>
      <c r="E69" s="5">
        <f>VLOOKUP(A67,combined_survey_data_for_report!A:I,7,FALSE)</f>
        <v>10</v>
      </c>
      <c r="F69" s="5">
        <f>VLOOKUP(A67,combined_survey_data_for_report!A:I,8,FALSE)</f>
        <v>9</v>
      </c>
      <c r="G69" s="5">
        <f>VLOOKUP(A67,combined_survey_data_for_report!A:I,9,FALSE)</f>
        <v>11</v>
      </c>
      <c r="H69" s="5">
        <f>SUM(C69:G69)</f>
        <v>32</v>
      </c>
    </row>
    <row r="70" spans="1:8" x14ac:dyDescent="0.3">
      <c r="B70" s="8" t="s">
        <v>193</v>
      </c>
      <c r="C70" s="9">
        <f>C69/H69</f>
        <v>0</v>
      </c>
      <c r="D70" s="9">
        <f>D69/H69</f>
        <v>6.25E-2</v>
      </c>
      <c r="E70" s="9">
        <f>E69/H69</f>
        <v>0.3125</v>
      </c>
      <c r="F70" s="9">
        <f>F69/H69</f>
        <v>0.28125</v>
      </c>
      <c r="G70" s="9">
        <f>G69/H69</f>
        <v>0.34375</v>
      </c>
      <c r="H70" s="9">
        <f>H69/H69</f>
        <v>1</v>
      </c>
    </row>
    <row r="73" spans="1:8" x14ac:dyDescent="0.3">
      <c r="A73" s="10">
        <f>A66+1</f>
        <v>11</v>
      </c>
      <c r="B73" s="11" t="str">
        <f>VLOOKUP(A74,combined_survey_data_for_report!A:C,3,FALSE)</f>
        <v>Q11 How satisfied are you with the availability of financial aid, scholarships, or assistantships?</v>
      </c>
      <c r="C73" s="11"/>
      <c r="D73" s="11"/>
      <c r="E73" s="11"/>
      <c r="F73" s="11"/>
      <c r="G73" s="11"/>
      <c r="H73" s="11"/>
    </row>
    <row r="74" spans="1:8" x14ac:dyDescent="0.3">
      <c r="A74" s="10" t="str">
        <f>"G"&amp;A73</f>
        <v>G11</v>
      </c>
      <c r="C74" s="7"/>
      <c r="D74" s="7"/>
      <c r="E74" s="7"/>
      <c r="F74" s="7"/>
      <c r="G74" s="7"/>
    </row>
    <row r="75" spans="1:8" x14ac:dyDescent="0.3">
      <c r="B75" s="8" t="s">
        <v>200</v>
      </c>
      <c r="C75" s="5" t="s">
        <v>195</v>
      </c>
      <c r="D75" s="5" t="s">
        <v>196</v>
      </c>
      <c r="E75" s="5" t="s">
        <v>197</v>
      </c>
      <c r="F75" s="5" t="s">
        <v>198</v>
      </c>
      <c r="G75" s="5" t="s">
        <v>199</v>
      </c>
      <c r="H75" s="5" t="s">
        <v>194</v>
      </c>
    </row>
    <row r="76" spans="1:8" x14ac:dyDescent="0.3">
      <c r="B76" s="8" t="s">
        <v>192</v>
      </c>
      <c r="C76" s="5">
        <f>VLOOKUP(A74,combined_survey_data_for_report!A:I,5,FALSE)</f>
        <v>0</v>
      </c>
      <c r="D76" s="5">
        <f>VLOOKUP(A74,combined_survey_data_for_report!A:I,6,FALSE)</f>
        <v>6</v>
      </c>
      <c r="E76" s="5">
        <f>VLOOKUP(A74,combined_survey_data_for_report!A:I,7,FALSE)</f>
        <v>7</v>
      </c>
      <c r="F76" s="5">
        <f>VLOOKUP(A74,combined_survey_data_for_report!A:I,8,FALSE)</f>
        <v>4</v>
      </c>
      <c r="G76" s="5">
        <f>VLOOKUP(A74,combined_survey_data_for_report!A:I,9,FALSE)</f>
        <v>14</v>
      </c>
      <c r="H76" s="5">
        <f>SUM(C76:G76)</f>
        <v>31</v>
      </c>
    </row>
    <row r="77" spans="1:8" x14ac:dyDescent="0.3">
      <c r="B77" s="8" t="s">
        <v>193</v>
      </c>
      <c r="C77" s="9">
        <f>C76/H76</f>
        <v>0</v>
      </c>
      <c r="D77" s="9">
        <f>D76/H76</f>
        <v>0.19354838709677419</v>
      </c>
      <c r="E77" s="9">
        <f>E76/H76</f>
        <v>0.22580645161290322</v>
      </c>
      <c r="F77" s="9">
        <f>F76/H76</f>
        <v>0.12903225806451613</v>
      </c>
      <c r="G77" s="9">
        <f>G76/H76</f>
        <v>0.45161290322580644</v>
      </c>
      <c r="H77" s="9">
        <f>H76/H76</f>
        <v>1</v>
      </c>
    </row>
    <row r="78" spans="1:8" x14ac:dyDescent="0.3">
      <c r="B78" s="8"/>
      <c r="C78" s="9"/>
      <c r="D78" s="9"/>
      <c r="E78" s="9"/>
      <c r="F78" s="9"/>
      <c r="G78" s="9"/>
      <c r="H78" s="9"/>
    </row>
    <row r="80" spans="1:8" x14ac:dyDescent="0.3">
      <c r="A80" s="10">
        <f>A73+1</f>
        <v>12</v>
      </c>
      <c r="B80" s="11" t="str">
        <f>VLOOKUP(A81,combined_survey_data_for_report!A:C,3,FALSE)</f>
        <v>Q12 How would you rate your access to faculty mentorship and guidance throughout the program?</v>
      </c>
      <c r="C80" s="11"/>
      <c r="D80" s="11"/>
      <c r="E80" s="11"/>
      <c r="F80" s="11"/>
      <c r="G80" s="11"/>
      <c r="H80" s="11"/>
    </row>
    <row r="81" spans="1:8" x14ac:dyDescent="0.3">
      <c r="A81" s="10" t="str">
        <f>"G"&amp;A80</f>
        <v>G12</v>
      </c>
      <c r="C81" s="7"/>
      <c r="D81" s="7"/>
      <c r="E81" s="7"/>
      <c r="F81" s="7"/>
      <c r="G81" s="7"/>
    </row>
    <row r="82" spans="1:8" x14ac:dyDescent="0.3">
      <c r="B82" s="8" t="s">
        <v>200</v>
      </c>
      <c r="C82" s="5" t="s">
        <v>195</v>
      </c>
      <c r="D82" s="5" t="s">
        <v>196</v>
      </c>
      <c r="E82" s="5" t="s">
        <v>197</v>
      </c>
      <c r="F82" s="5" t="s">
        <v>198</v>
      </c>
      <c r="G82" s="5" t="s">
        <v>199</v>
      </c>
      <c r="H82" s="5" t="s">
        <v>194</v>
      </c>
    </row>
    <row r="83" spans="1:8" x14ac:dyDescent="0.3">
      <c r="B83" s="8" t="s">
        <v>192</v>
      </c>
      <c r="C83" s="5">
        <f>VLOOKUP(A81,combined_survey_data_for_report!A:I,5,FALSE)</f>
        <v>0</v>
      </c>
      <c r="D83" s="5">
        <f>VLOOKUP(A81,combined_survey_data_for_report!A:I,6,FALSE)</f>
        <v>1</v>
      </c>
      <c r="E83" s="5">
        <f>VLOOKUP(A81,combined_survey_data_for_report!A:I,7,FALSE)</f>
        <v>6</v>
      </c>
      <c r="F83" s="5">
        <f>VLOOKUP(A81,combined_survey_data_for_report!A:I,8,FALSE)</f>
        <v>9</v>
      </c>
      <c r="G83" s="5">
        <f>VLOOKUP(A81,combined_survey_data_for_report!A:I,9,FALSE)</f>
        <v>16</v>
      </c>
      <c r="H83" s="5">
        <f>SUM(C83:G83)</f>
        <v>32</v>
      </c>
    </row>
    <row r="84" spans="1:8" x14ac:dyDescent="0.3">
      <c r="B84" s="8" t="s">
        <v>193</v>
      </c>
      <c r="C84" s="9">
        <f>C83/H83</f>
        <v>0</v>
      </c>
      <c r="D84" s="9">
        <f>D83/H83</f>
        <v>3.125E-2</v>
      </c>
      <c r="E84" s="9">
        <f>E83/H83</f>
        <v>0.1875</v>
      </c>
      <c r="F84" s="9">
        <f>F83/H83</f>
        <v>0.28125</v>
      </c>
      <c r="G84" s="9">
        <f>G83/H83</f>
        <v>0.5</v>
      </c>
      <c r="H84" s="9">
        <f>H83/H83</f>
        <v>1</v>
      </c>
    </row>
    <row r="87" spans="1:8" x14ac:dyDescent="0.3">
      <c r="A87" s="10">
        <f>A80+1</f>
        <v>13</v>
      </c>
      <c r="B87" s="11" t="str">
        <f>VLOOKUP(A88,combined_survey_data_for_report!A:C,3,FALSE)</f>
        <v>Q13 How often do you feel included in departmental decision-making or activities?</v>
      </c>
      <c r="C87" s="11"/>
      <c r="D87" s="11"/>
      <c r="E87" s="11"/>
      <c r="F87" s="11"/>
      <c r="G87" s="11"/>
      <c r="H87" s="11"/>
    </row>
    <row r="88" spans="1:8" x14ac:dyDescent="0.3">
      <c r="A88" s="10" t="str">
        <f>"G"&amp;A87</f>
        <v>G13</v>
      </c>
      <c r="C88" s="7"/>
      <c r="D88" s="7"/>
      <c r="E88" s="7"/>
      <c r="F88" s="7"/>
      <c r="G88" s="7"/>
    </row>
    <row r="89" spans="1:8" x14ac:dyDescent="0.3">
      <c r="B89" s="8" t="s">
        <v>200</v>
      </c>
      <c r="C89" s="5" t="s">
        <v>195</v>
      </c>
      <c r="D89" s="5" t="s">
        <v>196</v>
      </c>
      <c r="E89" s="5" t="s">
        <v>197</v>
      </c>
      <c r="F89" s="5" t="s">
        <v>198</v>
      </c>
      <c r="G89" s="5" t="s">
        <v>199</v>
      </c>
      <c r="H89" s="5" t="s">
        <v>194</v>
      </c>
    </row>
    <row r="90" spans="1:8" x14ac:dyDescent="0.3">
      <c r="B90" s="8" t="s">
        <v>192</v>
      </c>
      <c r="C90" s="5">
        <f>VLOOKUP(A88,combined_survey_data_for_report!A:I,5,FALSE)</f>
        <v>3</v>
      </c>
      <c r="D90" s="5">
        <f>VLOOKUP(A88,combined_survey_data_for_report!A:I,6,FALSE)</f>
        <v>3</v>
      </c>
      <c r="E90" s="5">
        <f>VLOOKUP(A88,combined_survey_data_for_report!A:I,7,FALSE)</f>
        <v>7</v>
      </c>
      <c r="F90" s="5">
        <f>VLOOKUP(A88,combined_survey_data_for_report!A:I,8,FALSE)</f>
        <v>8</v>
      </c>
      <c r="G90" s="5">
        <f>VLOOKUP(A88,combined_survey_data_for_report!A:I,9,FALSE)</f>
        <v>11</v>
      </c>
      <c r="H90" s="5">
        <f>SUM(C90:G90)</f>
        <v>32</v>
      </c>
    </row>
    <row r="91" spans="1:8" x14ac:dyDescent="0.3">
      <c r="B91" s="8" t="s">
        <v>193</v>
      </c>
      <c r="C91" s="9">
        <f>C90/H90</f>
        <v>9.375E-2</v>
      </c>
      <c r="D91" s="9">
        <f>D90/H90</f>
        <v>9.375E-2</v>
      </c>
      <c r="E91" s="9">
        <f>E90/H90</f>
        <v>0.21875</v>
      </c>
      <c r="F91" s="9">
        <f>F90/H90</f>
        <v>0.25</v>
      </c>
      <c r="G91" s="9">
        <f>G90/H90</f>
        <v>0.34375</v>
      </c>
      <c r="H91" s="9">
        <f>H90/H90</f>
        <v>1</v>
      </c>
    </row>
    <row r="94" spans="1:8" x14ac:dyDescent="0.3">
      <c r="A94" s="10">
        <f>A87+1</f>
        <v>14</v>
      </c>
      <c r="B94" s="11" t="str">
        <f>VLOOKUP(A95,combined_survey_data_for_report!A:C,3,FALSE)</f>
        <v>Q14 How would you rate the balance between academic workload and personal life?</v>
      </c>
      <c r="C94" s="11"/>
      <c r="D94" s="11"/>
      <c r="E94" s="11"/>
      <c r="F94" s="11"/>
      <c r="G94" s="11"/>
      <c r="H94" s="11"/>
    </row>
    <row r="95" spans="1:8" x14ac:dyDescent="0.3">
      <c r="A95" s="10" t="str">
        <f>"G"&amp;A94</f>
        <v>G14</v>
      </c>
      <c r="C95" s="7"/>
      <c r="D95" s="7"/>
      <c r="E95" s="7"/>
      <c r="F95" s="7"/>
      <c r="G95" s="7"/>
    </row>
    <row r="96" spans="1:8" x14ac:dyDescent="0.3">
      <c r="B96" s="8" t="s">
        <v>200</v>
      </c>
      <c r="C96" s="5" t="s">
        <v>195</v>
      </c>
      <c r="D96" s="5" t="s">
        <v>196</v>
      </c>
      <c r="E96" s="5" t="s">
        <v>197</v>
      </c>
      <c r="F96" s="5" t="s">
        <v>198</v>
      </c>
      <c r="G96" s="5" t="s">
        <v>199</v>
      </c>
      <c r="H96" s="5" t="s">
        <v>194</v>
      </c>
    </row>
    <row r="97" spans="1:8" x14ac:dyDescent="0.3">
      <c r="B97" s="8" t="s">
        <v>192</v>
      </c>
      <c r="C97" s="5">
        <f>VLOOKUP(A95,combined_survey_data_for_report!A:I,5,FALSE)</f>
        <v>5</v>
      </c>
      <c r="D97" s="5">
        <f>VLOOKUP(A95,combined_survey_data_for_report!A:I,6,FALSE)</f>
        <v>7</v>
      </c>
      <c r="E97" s="5">
        <f>VLOOKUP(A95,combined_survey_data_for_report!A:I,7,FALSE)</f>
        <v>7</v>
      </c>
      <c r="F97" s="5">
        <f>VLOOKUP(A95,combined_survey_data_for_report!A:I,8,FALSE)</f>
        <v>7</v>
      </c>
      <c r="G97" s="5">
        <f>VLOOKUP(A95,combined_survey_data_for_report!A:I,9,FALSE)</f>
        <v>6</v>
      </c>
      <c r="H97" s="5">
        <f>SUM(C97:G97)</f>
        <v>32</v>
      </c>
    </row>
    <row r="98" spans="1:8" x14ac:dyDescent="0.3">
      <c r="B98" s="8" t="s">
        <v>193</v>
      </c>
      <c r="C98" s="9">
        <f>C97/H97</f>
        <v>0.15625</v>
      </c>
      <c r="D98" s="9">
        <f>D97/H97</f>
        <v>0.21875</v>
      </c>
      <c r="E98" s="9">
        <f>E97/H97</f>
        <v>0.21875</v>
      </c>
      <c r="F98" s="9">
        <f>F97/H97</f>
        <v>0.21875</v>
      </c>
      <c r="G98" s="9">
        <f>G97/H97</f>
        <v>0.1875</v>
      </c>
      <c r="H98" s="9">
        <f>H97/H97</f>
        <v>1</v>
      </c>
    </row>
    <row r="101" spans="1:8" x14ac:dyDescent="0.3">
      <c r="A101" s="10">
        <f>A94+1</f>
        <v>15</v>
      </c>
      <c r="B101" s="11" t="str">
        <f>VLOOKUP(A102,combined_survey_data_for_report!A:C,3,FALSE)</f>
        <v>Q15 How frequently do you face challenges that affect the time it takes to complete your degree requirements?</v>
      </c>
      <c r="C101" s="11"/>
      <c r="D101" s="11"/>
      <c r="E101" s="11"/>
      <c r="F101" s="11"/>
      <c r="G101" s="11"/>
      <c r="H101" s="11"/>
    </row>
    <row r="102" spans="1:8" x14ac:dyDescent="0.3">
      <c r="A102" s="10" t="str">
        <f>"G"&amp;A101</f>
        <v>G15</v>
      </c>
      <c r="C102" s="7"/>
      <c r="D102" s="7"/>
      <c r="E102" s="7"/>
      <c r="F102" s="7"/>
      <c r="G102" s="7"/>
    </row>
    <row r="103" spans="1:8" x14ac:dyDescent="0.3">
      <c r="B103" s="8" t="s">
        <v>200</v>
      </c>
      <c r="C103" s="5" t="s">
        <v>195</v>
      </c>
      <c r="D103" s="5" t="s">
        <v>196</v>
      </c>
      <c r="E103" s="5" t="s">
        <v>197</v>
      </c>
      <c r="F103" s="5" t="s">
        <v>198</v>
      </c>
      <c r="G103" s="5" t="s">
        <v>199</v>
      </c>
      <c r="H103" s="5" t="s">
        <v>194</v>
      </c>
    </row>
    <row r="104" spans="1:8" x14ac:dyDescent="0.3">
      <c r="B104" s="8" t="s">
        <v>192</v>
      </c>
      <c r="C104" s="5">
        <f>VLOOKUP(A102,combined_survey_data_for_report!A:I,5,FALSE)</f>
        <v>2</v>
      </c>
      <c r="D104" s="5">
        <f>VLOOKUP(A102,combined_survey_data_for_report!A:I,6,FALSE)</f>
        <v>6</v>
      </c>
      <c r="E104" s="5">
        <f>VLOOKUP(A102,combined_survey_data_for_report!A:I,7,FALSE)</f>
        <v>12</v>
      </c>
      <c r="F104" s="5">
        <f>VLOOKUP(A102,combined_survey_data_for_report!A:I,8,FALSE)</f>
        <v>8</v>
      </c>
      <c r="G104" s="5">
        <f>VLOOKUP(A102,combined_survey_data_for_report!A:I,9,FALSE)</f>
        <v>4</v>
      </c>
      <c r="H104" s="5">
        <f>SUM(C104:G104)</f>
        <v>32</v>
      </c>
    </row>
    <row r="105" spans="1:8" x14ac:dyDescent="0.3">
      <c r="B105" s="8" t="s">
        <v>193</v>
      </c>
      <c r="C105" s="9">
        <f>C104/H104</f>
        <v>6.25E-2</v>
      </c>
      <c r="D105" s="9">
        <f>D104/H104</f>
        <v>0.1875</v>
      </c>
      <c r="E105" s="9">
        <f>E104/H104</f>
        <v>0.375</v>
      </c>
      <c r="F105" s="9">
        <f>F104/H104</f>
        <v>0.25</v>
      </c>
      <c r="G105" s="9">
        <f>G104/H104</f>
        <v>0.125</v>
      </c>
      <c r="H105" s="9">
        <f>H104/H104</f>
        <v>1</v>
      </c>
    </row>
    <row r="108" spans="1:8" x14ac:dyDescent="0.3">
      <c r="A108" s="10">
        <f>A101+1</f>
        <v>16</v>
      </c>
      <c r="B108" s="11" t="str">
        <f>VLOOKUP(A109,combined_survey_data_for_report!A:C,3,FALSE)</f>
        <v>Q16 How well does the program's curriculum align with workforce preparation or further graduate education?</v>
      </c>
      <c r="C108" s="11"/>
      <c r="D108" s="11"/>
      <c r="E108" s="11"/>
      <c r="F108" s="11"/>
      <c r="G108" s="11"/>
      <c r="H108" s="11"/>
    </row>
    <row r="109" spans="1:8" x14ac:dyDescent="0.3">
      <c r="A109" s="10" t="str">
        <f>"G"&amp;A108</f>
        <v>G16</v>
      </c>
      <c r="C109" s="7"/>
      <c r="D109" s="7"/>
      <c r="E109" s="7"/>
      <c r="F109" s="7"/>
      <c r="G109" s="7"/>
    </row>
    <row r="110" spans="1:8" x14ac:dyDescent="0.3">
      <c r="B110" s="8" t="s">
        <v>200</v>
      </c>
      <c r="C110" s="5" t="s">
        <v>195</v>
      </c>
      <c r="D110" s="5" t="s">
        <v>196</v>
      </c>
      <c r="E110" s="5" t="s">
        <v>197</v>
      </c>
      <c r="F110" s="5" t="s">
        <v>198</v>
      </c>
      <c r="G110" s="5" t="s">
        <v>199</v>
      </c>
      <c r="H110" s="5" t="s">
        <v>194</v>
      </c>
    </row>
    <row r="111" spans="1:8" x14ac:dyDescent="0.3">
      <c r="B111" s="8" t="s">
        <v>192</v>
      </c>
      <c r="C111" s="5">
        <f>VLOOKUP(A109,combined_survey_data_for_report!A:I,5,FALSE)</f>
        <v>0</v>
      </c>
      <c r="D111" s="5">
        <f>VLOOKUP(A109,combined_survey_data_for_report!A:I,6,FALSE)</f>
        <v>2</v>
      </c>
      <c r="E111" s="5">
        <f>VLOOKUP(A109,combined_survey_data_for_report!A:I,7,FALSE)</f>
        <v>6</v>
      </c>
      <c r="F111" s="5">
        <f>VLOOKUP(A109,combined_survey_data_for_report!A:I,8,FALSE)</f>
        <v>14</v>
      </c>
      <c r="G111" s="5">
        <f>VLOOKUP(A109,combined_survey_data_for_report!A:I,9,FALSE)</f>
        <v>10</v>
      </c>
      <c r="H111" s="5">
        <f>SUM(C111:G111)</f>
        <v>32</v>
      </c>
    </row>
    <row r="112" spans="1:8" x14ac:dyDescent="0.3">
      <c r="B112" s="8" t="s">
        <v>193</v>
      </c>
      <c r="C112" s="9">
        <f>C111/H111</f>
        <v>0</v>
      </c>
      <c r="D112" s="9">
        <f>D111/H111</f>
        <v>6.25E-2</v>
      </c>
      <c r="E112" s="9">
        <f>E111/H111</f>
        <v>0.1875</v>
      </c>
      <c r="F112" s="9">
        <f>F111/H111</f>
        <v>0.4375</v>
      </c>
      <c r="G112" s="9">
        <f>G111/H111</f>
        <v>0.3125</v>
      </c>
      <c r="H112" s="9">
        <f>H111/H111</f>
        <v>1</v>
      </c>
    </row>
    <row r="115" spans="1:8" x14ac:dyDescent="0.3">
      <c r="A115" s="10">
        <f>A108+1</f>
        <v>17</v>
      </c>
      <c r="B115" s="11" t="str">
        <f>VLOOKUP(A116,combined_survey_data_for_report!A:C,3,FALSE)</f>
        <v>Q17 How would you rate the academic rigor of the program's curriculum?</v>
      </c>
      <c r="C115" s="11"/>
      <c r="D115" s="11"/>
      <c r="E115" s="11"/>
      <c r="F115" s="11"/>
      <c r="G115" s="11"/>
      <c r="H115" s="11"/>
    </row>
    <row r="116" spans="1:8" x14ac:dyDescent="0.3">
      <c r="A116" s="10" t="str">
        <f>"G"&amp;A115</f>
        <v>G17</v>
      </c>
      <c r="C116" s="7"/>
      <c r="D116" s="7"/>
      <c r="E116" s="7"/>
      <c r="F116" s="7"/>
      <c r="G116" s="7"/>
    </row>
    <row r="117" spans="1:8" x14ac:dyDescent="0.3">
      <c r="B117" s="8" t="s">
        <v>200</v>
      </c>
      <c r="C117" s="5" t="s">
        <v>195</v>
      </c>
      <c r="D117" s="5" t="s">
        <v>196</v>
      </c>
      <c r="E117" s="5" t="s">
        <v>197</v>
      </c>
      <c r="F117" s="5" t="s">
        <v>198</v>
      </c>
      <c r="G117" s="5" t="s">
        <v>199</v>
      </c>
      <c r="H117" s="5" t="s">
        <v>194</v>
      </c>
    </row>
    <row r="118" spans="1:8" x14ac:dyDescent="0.3">
      <c r="B118" s="8" t="s">
        <v>192</v>
      </c>
      <c r="C118" s="5">
        <f>VLOOKUP(A116,combined_survey_data_for_report!A:I,5,FALSE)</f>
        <v>0</v>
      </c>
      <c r="D118" s="5">
        <f>VLOOKUP(A116,combined_survey_data_for_report!A:I,6,FALSE)</f>
        <v>2</v>
      </c>
      <c r="E118" s="5">
        <f>VLOOKUP(A116,combined_survey_data_for_report!A:I,7,FALSE)</f>
        <v>8</v>
      </c>
      <c r="F118" s="5">
        <f>VLOOKUP(A116,combined_survey_data_for_report!A:I,8,FALSE)</f>
        <v>10</v>
      </c>
      <c r="G118" s="5">
        <f>VLOOKUP(A116,combined_survey_data_for_report!A:I,9,FALSE)</f>
        <v>12</v>
      </c>
      <c r="H118" s="5">
        <f>SUM(C118:G118)</f>
        <v>32</v>
      </c>
    </row>
    <row r="119" spans="1:8" x14ac:dyDescent="0.3">
      <c r="B119" s="8" t="s">
        <v>193</v>
      </c>
      <c r="C119" s="9">
        <f>C118/H118</f>
        <v>0</v>
      </c>
      <c r="D119" s="9">
        <f>D118/H118</f>
        <v>6.25E-2</v>
      </c>
      <c r="E119" s="9">
        <f>E118/H118</f>
        <v>0.25</v>
      </c>
      <c r="F119" s="9">
        <f>F118/H118</f>
        <v>0.3125</v>
      </c>
      <c r="G119" s="9">
        <f>G118/H118</f>
        <v>0.375</v>
      </c>
      <c r="H119" s="9">
        <f>H118/H118</f>
        <v>1</v>
      </c>
    </row>
    <row r="122" spans="1:8" x14ac:dyDescent="0.3">
      <c r="A122" s="10">
        <f>A115+1</f>
        <v>18</v>
      </c>
      <c r="B122" s="11" t="str">
        <f>VLOOKUP(A123,combined_survey_data_for_report!A:C,3,FALSE)</f>
        <v>Q18 How would you rate the level of engagement the curriculum fosters among students?</v>
      </c>
      <c r="C122" s="11"/>
      <c r="D122" s="11"/>
      <c r="E122" s="11"/>
      <c r="F122" s="11"/>
      <c r="G122" s="11"/>
      <c r="H122" s="11"/>
    </row>
    <row r="123" spans="1:8" x14ac:dyDescent="0.3">
      <c r="A123" s="10" t="str">
        <f>"G"&amp;A122</f>
        <v>G18</v>
      </c>
      <c r="C123" s="7"/>
      <c r="D123" s="7"/>
      <c r="E123" s="7"/>
      <c r="F123" s="7"/>
      <c r="G123" s="7"/>
    </row>
    <row r="124" spans="1:8" x14ac:dyDescent="0.3">
      <c r="B124" s="8" t="s">
        <v>200</v>
      </c>
      <c r="C124" s="5" t="s">
        <v>195</v>
      </c>
      <c r="D124" s="5" t="s">
        <v>196</v>
      </c>
      <c r="E124" s="5" t="s">
        <v>197</v>
      </c>
      <c r="F124" s="5" t="s">
        <v>198</v>
      </c>
      <c r="G124" s="5" t="s">
        <v>199</v>
      </c>
      <c r="H124" s="5" t="s">
        <v>194</v>
      </c>
    </row>
    <row r="125" spans="1:8" x14ac:dyDescent="0.3">
      <c r="B125" s="8" t="s">
        <v>192</v>
      </c>
      <c r="C125" s="5">
        <f>VLOOKUP(A123,combined_survey_data_for_report!A:I,5,FALSE)</f>
        <v>1</v>
      </c>
      <c r="D125" s="5">
        <f>VLOOKUP(A123,combined_survey_data_for_report!A:I,6,FALSE)</f>
        <v>2</v>
      </c>
      <c r="E125" s="5">
        <f>VLOOKUP(A123,combined_survey_data_for_report!A:I,7,FALSE)</f>
        <v>11</v>
      </c>
      <c r="F125" s="5">
        <f>VLOOKUP(A123,combined_survey_data_for_report!A:I,8,FALSE)</f>
        <v>15</v>
      </c>
      <c r="G125" s="5">
        <f>VLOOKUP(A123,combined_survey_data_for_report!A:I,9,FALSE)</f>
        <v>11</v>
      </c>
      <c r="H125" s="5">
        <f>SUM(C125:G125)</f>
        <v>40</v>
      </c>
    </row>
    <row r="126" spans="1:8" x14ac:dyDescent="0.3">
      <c r="B126" s="8" t="s">
        <v>193</v>
      </c>
      <c r="C126" s="9">
        <f>C125/H125</f>
        <v>2.5000000000000001E-2</v>
      </c>
      <c r="D126" s="9">
        <f>D125/H125</f>
        <v>0.05</v>
      </c>
      <c r="E126" s="9">
        <f>E125/H125</f>
        <v>0.27500000000000002</v>
      </c>
      <c r="F126" s="9">
        <f>F125/H125</f>
        <v>0.375</v>
      </c>
      <c r="G126" s="9">
        <f>G125/H125</f>
        <v>0.27500000000000002</v>
      </c>
      <c r="H126" s="9">
        <f>H125/H125</f>
        <v>1</v>
      </c>
    </row>
    <row r="129" spans="1:8" x14ac:dyDescent="0.3">
      <c r="A129" s="10">
        <f>A122+1</f>
        <v>19</v>
      </c>
      <c r="B129" s="11" t="str">
        <f>VLOOKUP(A130,combined_survey_data_for_report!A:C,3,FALSE)</f>
        <v>Q19 How likely are you to suggest changes to the required coursework in the program?</v>
      </c>
      <c r="C129" s="11"/>
      <c r="D129" s="11"/>
      <c r="E129" s="11"/>
      <c r="F129" s="11"/>
      <c r="G129" s="11"/>
      <c r="H129" s="11"/>
    </row>
    <row r="130" spans="1:8" x14ac:dyDescent="0.3">
      <c r="A130" s="10" t="str">
        <f>"G"&amp;A129</f>
        <v>G19</v>
      </c>
      <c r="C130" s="7"/>
      <c r="D130" s="7"/>
      <c r="E130" s="7"/>
      <c r="F130" s="7"/>
      <c r="G130" s="7"/>
    </row>
    <row r="131" spans="1:8" x14ac:dyDescent="0.3">
      <c r="B131" s="8" t="s">
        <v>200</v>
      </c>
      <c r="C131" s="5" t="s">
        <v>195</v>
      </c>
      <c r="D131" s="5" t="s">
        <v>196</v>
      </c>
      <c r="E131" s="5" t="s">
        <v>197</v>
      </c>
      <c r="F131" s="5" t="s">
        <v>198</v>
      </c>
      <c r="G131" s="5" t="s">
        <v>199</v>
      </c>
      <c r="H131" s="5" t="s">
        <v>194</v>
      </c>
    </row>
    <row r="132" spans="1:8" x14ac:dyDescent="0.3">
      <c r="B132" s="8" t="s">
        <v>192</v>
      </c>
      <c r="C132" s="5">
        <f>VLOOKUP(A130,combined_survey_data_for_report!A:I,5,FALSE)</f>
        <v>3</v>
      </c>
      <c r="D132" s="5">
        <f>VLOOKUP(A130,combined_survey_data_for_report!A:I,6,FALSE)</f>
        <v>2</v>
      </c>
      <c r="E132" s="5">
        <f>VLOOKUP(A130,combined_survey_data_for_report!A:I,7,FALSE)</f>
        <v>11</v>
      </c>
      <c r="F132" s="5">
        <f>VLOOKUP(A130,combined_survey_data_for_report!A:I,8,FALSE)</f>
        <v>7</v>
      </c>
      <c r="G132" s="5">
        <f>VLOOKUP(A130,combined_survey_data_for_report!A:I,9,FALSE)</f>
        <v>9</v>
      </c>
      <c r="H132" s="5">
        <f>SUM(C132:G132)</f>
        <v>32</v>
      </c>
    </row>
    <row r="133" spans="1:8" x14ac:dyDescent="0.3">
      <c r="B133" s="8" t="s">
        <v>193</v>
      </c>
      <c r="C133" s="9">
        <f>C132/H132</f>
        <v>9.375E-2</v>
      </c>
      <c r="D133" s="9">
        <f>D132/H132</f>
        <v>6.25E-2</v>
      </c>
      <c r="E133" s="9">
        <f>E132/H132</f>
        <v>0.34375</v>
      </c>
      <c r="F133" s="9">
        <f>F132/H132</f>
        <v>0.21875</v>
      </c>
      <c r="G133" s="9">
        <f>G132/H132</f>
        <v>0.28125</v>
      </c>
      <c r="H133" s="9">
        <f>H132/H132</f>
        <v>1</v>
      </c>
    </row>
    <row r="136" spans="1:8" x14ac:dyDescent="0.3">
      <c r="A136" s="10">
        <f>A129+1</f>
        <v>20</v>
      </c>
      <c r="B136" s="11" t="str">
        <f>VLOOKUP(A137,combined_survey_data_for_report!A:C,3,FALSE)</f>
        <v>Q20 How well do the graduate courses prepare you for comprehensive exams?</v>
      </c>
      <c r="C136" s="11"/>
      <c r="D136" s="11"/>
      <c r="E136" s="11"/>
      <c r="F136" s="11"/>
      <c r="G136" s="11"/>
      <c r="H136" s="11"/>
    </row>
    <row r="137" spans="1:8" x14ac:dyDescent="0.3">
      <c r="A137" s="10" t="str">
        <f>"G"&amp;A136</f>
        <v>G20</v>
      </c>
      <c r="C137" s="7"/>
      <c r="D137" s="7"/>
      <c r="E137" s="7"/>
      <c r="F137" s="7"/>
      <c r="G137" s="7"/>
    </row>
    <row r="138" spans="1:8" x14ac:dyDescent="0.3">
      <c r="B138" s="8" t="s">
        <v>200</v>
      </c>
      <c r="C138" s="5" t="s">
        <v>195</v>
      </c>
      <c r="D138" s="5" t="s">
        <v>196</v>
      </c>
      <c r="E138" s="5" t="s">
        <v>197</v>
      </c>
      <c r="F138" s="5" t="s">
        <v>198</v>
      </c>
      <c r="G138" s="5" t="s">
        <v>199</v>
      </c>
      <c r="H138" s="5" t="s">
        <v>194</v>
      </c>
    </row>
    <row r="139" spans="1:8" x14ac:dyDescent="0.3">
      <c r="B139" s="8" t="s">
        <v>192</v>
      </c>
      <c r="C139" s="5">
        <f>VLOOKUP(A137,combined_survey_data_for_report!A:I,5,FALSE)</f>
        <v>0</v>
      </c>
      <c r="D139" s="5">
        <f>VLOOKUP(A137,combined_survey_data_for_report!A:I,6,FALSE)</f>
        <v>2</v>
      </c>
      <c r="E139" s="5">
        <f>VLOOKUP(A137,combined_survey_data_for_report!A:I,7,FALSE)</f>
        <v>6</v>
      </c>
      <c r="F139" s="5">
        <f>VLOOKUP(A137,combined_survey_data_for_report!A:I,8,FALSE)</f>
        <v>5</v>
      </c>
      <c r="G139" s="5">
        <f>VLOOKUP(A137,combined_survey_data_for_report!A:I,9,FALSE)</f>
        <v>19</v>
      </c>
      <c r="H139" s="5">
        <f>SUM(C139:G139)</f>
        <v>32</v>
      </c>
    </row>
    <row r="140" spans="1:8" x14ac:dyDescent="0.3">
      <c r="B140" s="8" t="s">
        <v>193</v>
      </c>
      <c r="C140" s="9">
        <f>C139/H139</f>
        <v>0</v>
      </c>
      <c r="D140" s="9">
        <f>D139/H139</f>
        <v>6.25E-2</v>
      </c>
      <c r="E140" s="9">
        <f>E139/H139</f>
        <v>0.1875</v>
      </c>
      <c r="F140" s="9">
        <f>F139/H139</f>
        <v>0.15625</v>
      </c>
      <c r="G140" s="9">
        <f>G139/H139</f>
        <v>0.59375</v>
      </c>
      <c r="H140" s="9">
        <f>H139/H139</f>
        <v>1</v>
      </c>
    </row>
    <row r="143" spans="1:8" x14ac:dyDescent="0.3">
      <c r="A143" s="10">
        <f>A136+1</f>
        <v>21</v>
      </c>
      <c r="B143" s="11" t="str">
        <f>VLOOKUP(A144,combined_survey_data_for_report!A:C,3,FALSE)</f>
        <v>Q21 How likely are you to suggest expanding the variety of elective courses offered in the program?</v>
      </c>
      <c r="C143" s="11"/>
      <c r="D143" s="11"/>
      <c r="E143" s="11"/>
      <c r="F143" s="11"/>
      <c r="G143" s="11"/>
      <c r="H143" s="11"/>
    </row>
    <row r="144" spans="1:8" x14ac:dyDescent="0.3">
      <c r="A144" s="10" t="str">
        <f>"G"&amp;A143</f>
        <v>G21</v>
      </c>
      <c r="C144" s="7"/>
      <c r="D144" s="7"/>
      <c r="E144" s="7"/>
      <c r="F144" s="7"/>
      <c r="G144" s="7"/>
    </row>
    <row r="145" spans="1:8" x14ac:dyDescent="0.3">
      <c r="B145" s="8" t="s">
        <v>200</v>
      </c>
      <c r="C145" s="5" t="s">
        <v>195</v>
      </c>
      <c r="D145" s="5" t="s">
        <v>196</v>
      </c>
      <c r="E145" s="5" t="s">
        <v>197</v>
      </c>
      <c r="F145" s="5" t="s">
        <v>198</v>
      </c>
      <c r="G145" s="5" t="s">
        <v>199</v>
      </c>
      <c r="H145" s="5" t="s">
        <v>194</v>
      </c>
    </row>
    <row r="146" spans="1:8" x14ac:dyDescent="0.3">
      <c r="B146" s="8" t="s">
        <v>192</v>
      </c>
      <c r="C146" s="5">
        <f>VLOOKUP(A144,combined_survey_data_for_report!A:I,5,FALSE)</f>
        <v>0</v>
      </c>
      <c r="D146" s="5">
        <f>VLOOKUP(A144,combined_survey_data_for_report!A:I,6,FALSE)</f>
        <v>1</v>
      </c>
      <c r="E146" s="5">
        <f>VLOOKUP(A144,combined_survey_data_for_report!A:I,7,FALSE)</f>
        <v>6</v>
      </c>
      <c r="F146" s="5">
        <f>VLOOKUP(A144,combined_survey_data_for_report!A:I,8,FALSE)</f>
        <v>11</v>
      </c>
      <c r="G146" s="5">
        <f>VLOOKUP(A144,combined_survey_data_for_report!A:I,9,FALSE)</f>
        <v>14</v>
      </c>
      <c r="H146" s="5">
        <f>SUM(C146:G146)</f>
        <v>32</v>
      </c>
    </row>
    <row r="147" spans="1:8" x14ac:dyDescent="0.3">
      <c r="B147" s="8" t="s">
        <v>193</v>
      </c>
      <c r="C147" s="9">
        <f>C146/H146</f>
        <v>0</v>
      </c>
      <c r="D147" s="9">
        <f>D146/H146</f>
        <v>3.125E-2</v>
      </c>
      <c r="E147" s="9">
        <f>E146/H146</f>
        <v>0.1875</v>
      </c>
      <c r="F147" s="9">
        <f>F146/H146</f>
        <v>0.34375</v>
      </c>
      <c r="G147" s="9">
        <f>G146/H146</f>
        <v>0.4375</v>
      </c>
      <c r="H147" s="9">
        <f>H146/H146</f>
        <v>1</v>
      </c>
    </row>
    <row r="150" spans="1:8" x14ac:dyDescent="0.3">
      <c r="A150" s="10">
        <f>A143+1</f>
        <v>22</v>
      </c>
      <c r="B150" s="11" t="str">
        <f>VLOOKUP(A151,combined_survey_data_for_report!A:C,3,FALSE)</f>
        <v>Q22 How relevant do you find the course content to your career or academic goals?</v>
      </c>
      <c r="C150" s="11"/>
      <c r="D150" s="11"/>
      <c r="E150" s="11"/>
      <c r="F150" s="11"/>
      <c r="G150" s="11"/>
      <c r="H150" s="11"/>
    </row>
    <row r="151" spans="1:8" x14ac:dyDescent="0.3">
      <c r="A151" s="10" t="str">
        <f>"G"&amp;A150</f>
        <v>G22</v>
      </c>
      <c r="C151" s="7"/>
      <c r="D151" s="7"/>
      <c r="E151" s="7"/>
      <c r="F151" s="7"/>
      <c r="G151" s="7"/>
    </row>
    <row r="152" spans="1:8" x14ac:dyDescent="0.3">
      <c r="B152" s="8" t="s">
        <v>200</v>
      </c>
      <c r="C152" s="5" t="s">
        <v>195</v>
      </c>
      <c r="D152" s="5" t="s">
        <v>196</v>
      </c>
      <c r="E152" s="5" t="s">
        <v>197</v>
      </c>
      <c r="F152" s="5" t="s">
        <v>198</v>
      </c>
      <c r="G152" s="5" t="s">
        <v>199</v>
      </c>
      <c r="H152" s="5" t="s">
        <v>194</v>
      </c>
    </row>
    <row r="153" spans="1:8" x14ac:dyDescent="0.3">
      <c r="B153" s="8" t="s">
        <v>192</v>
      </c>
      <c r="C153" s="5">
        <f>VLOOKUP(A151,combined_survey_data_for_report!A:I,5,FALSE)</f>
        <v>1</v>
      </c>
      <c r="D153" s="5">
        <f>VLOOKUP(A151,combined_survey_data_for_report!A:I,6,FALSE)</f>
        <v>1</v>
      </c>
      <c r="E153" s="5">
        <f>VLOOKUP(A151,combined_survey_data_for_report!A:I,7,FALSE)</f>
        <v>7</v>
      </c>
      <c r="F153" s="5">
        <f>VLOOKUP(A151,combined_survey_data_for_report!A:I,8,FALSE)</f>
        <v>15</v>
      </c>
      <c r="G153" s="5">
        <f>VLOOKUP(A151,combined_survey_data_for_report!A:I,9,FALSE)</f>
        <v>8</v>
      </c>
      <c r="H153" s="5">
        <f>SUM(C153:G153)</f>
        <v>32</v>
      </c>
    </row>
    <row r="154" spans="1:8" x14ac:dyDescent="0.3">
      <c r="B154" s="8" t="s">
        <v>193</v>
      </c>
      <c r="C154" s="9">
        <f>C153/H153</f>
        <v>3.125E-2</v>
      </c>
      <c r="D154" s="9">
        <f>D153/H153</f>
        <v>3.125E-2</v>
      </c>
      <c r="E154" s="9">
        <f>E153/H153</f>
        <v>0.21875</v>
      </c>
      <c r="F154" s="9">
        <f>F153/H153</f>
        <v>0.46875</v>
      </c>
      <c r="G154" s="9">
        <f>G153/H153</f>
        <v>0.25</v>
      </c>
      <c r="H154" s="9">
        <f>H153/H153</f>
        <v>1</v>
      </c>
    </row>
    <row r="157" spans="1:8" x14ac:dyDescent="0.3">
      <c r="A157" s="10">
        <f>A150+1</f>
        <v>23</v>
      </c>
      <c r="B157" s="11" t="str">
        <f>VLOOKUP(A158,combined_survey_data_for_report!A:C,3,FALSE)</f>
        <v>Q23 How often do you feel that coursework assignments and assessments reflect real-world applications in your field?</v>
      </c>
      <c r="C157" s="11"/>
      <c r="D157" s="11"/>
      <c r="E157" s="11"/>
      <c r="F157" s="11"/>
      <c r="G157" s="11"/>
      <c r="H157" s="11"/>
    </row>
    <row r="158" spans="1:8" x14ac:dyDescent="0.3">
      <c r="A158" s="10" t="str">
        <f>"G"&amp;A157</f>
        <v>G23</v>
      </c>
      <c r="C158" s="7"/>
      <c r="D158" s="7"/>
      <c r="E158" s="7"/>
      <c r="F158" s="7"/>
      <c r="G158" s="7"/>
    </row>
    <row r="159" spans="1:8" x14ac:dyDescent="0.3">
      <c r="B159" s="8" t="s">
        <v>200</v>
      </c>
      <c r="C159" s="5" t="s">
        <v>195</v>
      </c>
      <c r="D159" s="5" t="s">
        <v>196</v>
      </c>
      <c r="E159" s="5" t="s">
        <v>197</v>
      </c>
      <c r="F159" s="5" t="s">
        <v>198</v>
      </c>
      <c r="G159" s="5" t="s">
        <v>199</v>
      </c>
      <c r="H159" s="5" t="s">
        <v>194</v>
      </c>
    </row>
    <row r="160" spans="1:8" x14ac:dyDescent="0.3">
      <c r="B160" s="8" t="s">
        <v>192</v>
      </c>
      <c r="C160" s="5">
        <f>VLOOKUP(A158,combined_survey_data_for_report!A:I,5,FALSE)</f>
        <v>1</v>
      </c>
      <c r="D160" s="5">
        <f>VLOOKUP(A158,combined_survey_data_for_report!A:I,6,FALSE)</f>
        <v>1</v>
      </c>
      <c r="E160" s="5">
        <f>VLOOKUP(A158,combined_survey_data_for_report!A:I,7,FALSE)</f>
        <v>7</v>
      </c>
      <c r="F160" s="5">
        <f>VLOOKUP(A158,combined_survey_data_for_report!A:I,8,FALSE)</f>
        <v>15</v>
      </c>
      <c r="G160" s="5">
        <f>VLOOKUP(A158,combined_survey_data_for_report!A:I,9,FALSE)</f>
        <v>8</v>
      </c>
      <c r="H160" s="5">
        <f>SUM(C160:G160)</f>
        <v>32</v>
      </c>
    </row>
    <row r="161" spans="1:8" x14ac:dyDescent="0.3">
      <c r="B161" s="8" t="s">
        <v>193</v>
      </c>
      <c r="C161" s="9">
        <f>C160/H160</f>
        <v>3.125E-2</v>
      </c>
      <c r="D161" s="9">
        <f>D160/H160</f>
        <v>3.125E-2</v>
      </c>
      <c r="E161" s="9">
        <f>E160/H160</f>
        <v>0.21875</v>
      </c>
      <c r="F161" s="9">
        <f>F160/H160</f>
        <v>0.46875</v>
      </c>
      <c r="G161" s="9">
        <f>G160/H160</f>
        <v>0.25</v>
      </c>
      <c r="H161" s="9">
        <f>H160/H160</f>
        <v>1</v>
      </c>
    </row>
    <row r="164" spans="1:8" x14ac:dyDescent="0.3">
      <c r="A164" s="10">
        <f>A157+1</f>
        <v>24</v>
      </c>
      <c r="B164" s="11" t="str">
        <f>VLOOKUP(A165,combined_survey_data_for_report!A:C,3,FALSE)</f>
        <v>Q24 How effectively does the program foster collaboration and networking opportunities?</v>
      </c>
      <c r="C164" s="11"/>
      <c r="D164" s="11"/>
      <c r="E164" s="11"/>
      <c r="F164" s="11"/>
      <c r="G164" s="11"/>
      <c r="H164" s="11"/>
    </row>
    <row r="165" spans="1:8" x14ac:dyDescent="0.3">
      <c r="A165" s="10" t="str">
        <f>"G"&amp;A164</f>
        <v>G24</v>
      </c>
      <c r="C165" s="7"/>
      <c r="D165" s="7"/>
      <c r="E165" s="7"/>
      <c r="F165" s="7"/>
      <c r="G165" s="7"/>
    </row>
    <row r="166" spans="1:8" x14ac:dyDescent="0.3">
      <c r="B166" s="8" t="s">
        <v>200</v>
      </c>
      <c r="C166" s="5" t="s">
        <v>195</v>
      </c>
      <c r="D166" s="5" t="s">
        <v>196</v>
      </c>
      <c r="E166" s="5" t="s">
        <v>197</v>
      </c>
      <c r="F166" s="5" t="s">
        <v>198</v>
      </c>
      <c r="G166" s="5" t="s">
        <v>199</v>
      </c>
      <c r="H166" s="5" t="s">
        <v>194</v>
      </c>
    </row>
    <row r="167" spans="1:8" x14ac:dyDescent="0.3">
      <c r="B167" s="8" t="s">
        <v>192</v>
      </c>
      <c r="C167" s="5">
        <f>VLOOKUP(A165,combined_survey_data_for_report!A:I,5,FALSE)</f>
        <v>0</v>
      </c>
      <c r="D167" s="5">
        <f>VLOOKUP(A165,combined_survey_data_for_report!A:I,6,FALSE)</f>
        <v>7</v>
      </c>
      <c r="E167" s="5">
        <f>VLOOKUP(A165,combined_survey_data_for_report!A:I,7,FALSE)</f>
        <v>10</v>
      </c>
      <c r="F167" s="5">
        <f>VLOOKUP(A165,combined_survey_data_for_report!A:I,8,FALSE)</f>
        <v>6</v>
      </c>
      <c r="G167" s="5">
        <f>VLOOKUP(A165,combined_survey_data_for_report!A:I,9,FALSE)</f>
        <v>9</v>
      </c>
      <c r="H167" s="5">
        <f>SUM(C167:G167)</f>
        <v>32</v>
      </c>
    </row>
    <row r="168" spans="1:8" x14ac:dyDescent="0.3">
      <c r="B168" s="8" t="s">
        <v>193</v>
      </c>
      <c r="C168" s="9">
        <f>C167/H167</f>
        <v>0</v>
      </c>
      <c r="D168" s="9">
        <f>D167/H167</f>
        <v>0.21875</v>
      </c>
      <c r="E168" s="9">
        <f>E167/H167</f>
        <v>0.3125</v>
      </c>
      <c r="F168" s="9">
        <f>F167/H167</f>
        <v>0.1875</v>
      </c>
      <c r="G168" s="9">
        <f>G167/H167</f>
        <v>0.28125</v>
      </c>
      <c r="H168" s="9">
        <f>H167/H167</f>
        <v>1</v>
      </c>
    </row>
    <row r="171" spans="1:8" x14ac:dyDescent="0.3">
      <c r="A171" s="10">
        <f>A164+1</f>
        <v>25</v>
      </c>
      <c r="B171" s="11" t="str">
        <f>VLOOKUP(A172,combined_survey_data_for_report!A:C,3,FALSE)</f>
        <v>Q25 How satisfied are you with the opportunities for internships, practicums, or other hands-on experiences?</v>
      </c>
      <c r="C171" s="11"/>
      <c r="D171" s="11"/>
      <c r="E171" s="11"/>
      <c r="F171" s="11"/>
      <c r="G171" s="11"/>
      <c r="H171" s="11"/>
    </row>
    <row r="172" spans="1:8" x14ac:dyDescent="0.3">
      <c r="A172" s="10" t="str">
        <f>"G"&amp;A171</f>
        <v>G25</v>
      </c>
      <c r="C172" s="7"/>
      <c r="D172" s="7"/>
      <c r="E172" s="7"/>
      <c r="F172" s="7"/>
      <c r="G172" s="7"/>
    </row>
    <row r="173" spans="1:8" x14ac:dyDescent="0.3">
      <c r="B173" s="8" t="s">
        <v>200</v>
      </c>
      <c r="C173" s="5" t="s">
        <v>195</v>
      </c>
      <c r="D173" s="5" t="s">
        <v>196</v>
      </c>
      <c r="E173" s="5" t="s">
        <v>197</v>
      </c>
      <c r="F173" s="5" t="s">
        <v>198</v>
      </c>
      <c r="G173" s="5" t="s">
        <v>199</v>
      </c>
      <c r="H173" s="5" t="s">
        <v>194</v>
      </c>
    </row>
    <row r="174" spans="1:8" x14ac:dyDescent="0.3">
      <c r="B174" s="8" t="s">
        <v>192</v>
      </c>
      <c r="C174" s="5">
        <f>VLOOKUP(A172,combined_survey_data_for_report!A:I,5,FALSE)</f>
        <v>3</v>
      </c>
      <c r="D174" s="5">
        <f>VLOOKUP(A172,combined_survey_data_for_report!A:I,6,FALSE)</f>
        <v>7</v>
      </c>
      <c r="E174" s="5">
        <f>VLOOKUP(A172,combined_survey_data_for_report!A:I,7,FALSE)</f>
        <v>12</v>
      </c>
      <c r="F174" s="5">
        <f>VLOOKUP(A172,combined_survey_data_for_report!A:I,8,FALSE)</f>
        <v>3</v>
      </c>
      <c r="G174" s="5">
        <f>VLOOKUP(A172,combined_survey_data_for_report!A:I,9,FALSE)</f>
        <v>7</v>
      </c>
      <c r="H174" s="5">
        <f>SUM(C174:G174)</f>
        <v>32</v>
      </c>
    </row>
    <row r="175" spans="1:8" x14ac:dyDescent="0.3">
      <c r="B175" s="8" t="s">
        <v>193</v>
      </c>
      <c r="C175" s="9">
        <f>C174/H174</f>
        <v>9.375E-2</v>
      </c>
      <c r="D175" s="9">
        <f>D174/H174</f>
        <v>0.21875</v>
      </c>
      <c r="E175" s="9">
        <f>E174/H174</f>
        <v>0.375</v>
      </c>
      <c r="F175" s="9">
        <f>F174/H174</f>
        <v>9.375E-2</v>
      </c>
      <c r="G175" s="9">
        <f>G174/H174</f>
        <v>0.21875</v>
      </c>
      <c r="H175" s="9">
        <f>H174/H174</f>
        <v>1</v>
      </c>
    </row>
    <row r="178" spans="1:8" x14ac:dyDescent="0.3">
      <c r="B178" s="11" t="s">
        <v>4</v>
      </c>
      <c r="C178" s="11"/>
    </row>
    <row r="179" spans="1:8" x14ac:dyDescent="0.3">
      <c r="B179" s="7"/>
      <c r="C179" s="7"/>
    </row>
    <row r="180" spans="1:8" x14ac:dyDescent="0.3">
      <c r="A180" s="10">
        <v>1</v>
      </c>
      <c r="B180" s="11" t="str">
        <f>VLOOKUP(A181,combined_survey_data_for_report!A:C,3,FALSE)</f>
        <v>Q1 How satisfied were you with the overall quality of the graduate program?</v>
      </c>
      <c r="C180" s="11"/>
      <c r="D180" s="11"/>
      <c r="E180" s="11"/>
      <c r="F180" s="11"/>
      <c r="G180" s="11"/>
      <c r="H180" s="11"/>
    </row>
    <row r="181" spans="1:8" x14ac:dyDescent="0.3">
      <c r="A181" s="10" t="str">
        <f>"A"&amp;A180</f>
        <v>A1</v>
      </c>
      <c r="C181" s="7"/>
      <c r="D181" s="7"/>
      <c r="E181" s="7"/>
      <c r="F181" s="7"/>
      <c r="G181" s="7"/>
    </row>
    <row r="182" spans="1:8" x14ac:dyDescent="0.3">
      <c r="B182" s="8" t="s">
        <v>200</v>
      </c>
      <c r="C182" s="5" t="s">
        <v>195</v>
      </c>
      <c r="D182" s="5" t="s">
        <v>196</v>
      </c>
      <c r="E182" s="5" t="s">
        <v>197</v>
      </c>
      <c r="F182" s="5" t="s">
        <v>198</v>
      </c>
      <c r="G182" s="5" t="s">
        <v>199</v>
      </c>
      <c r="H182" s="5" t="s">
        <v>194</v>
      </c>
    </row>
    <row r="183" spans="1:8" x14ac:dyDescent="0.3">
      <c r="B183" s="8" t="s">
        <v>192</v>
      </c>
      <c r="C183" s="5">
        <f>VLOOKUP(A181,combined_survey_data_for_report!A:I,5,FALSE)</f>
        <v>0</v>
      </c>
      <c r="D183" s="5">
        <f>VLOOKUP(A181,combined_survey_data_for_report!A:I,6,FALSE)</f>
        <v>0</v>
      </c>
      <c r="E183" s="5">
        <f>VLOOKUP(A181,combined_survey_data_for_report!A:I,7,FALSE)</f>
        <v>1</v>
      </c>
      <c r="F183" s="5">
        <f>VLOOKUP(A181,combined_survey_data_for_report!A:I,8,FALSE)</f>
        <v>2</v>
      </c>
      <c r="G183" s="5">
        <f>VLOOKUP(A181,combined_survey_data_for_report!A:I,9,FALSE)</f>
        <v>2</v>
      </c>
      <c r="H183" s="5">
        <f>SUM(C183:G183)</f>
        <v>5</v>
      </c>
    </row>
    <row r="184" spans="1:8" x14ac:dyDescent="0.3">
      <c r="B184" s="8" t="s">
        <v>193</v>
      </c>
      <c r="C184" s="9">
        <f>C183/H183</f>
        <v>0</v>
      </c>
      <c r="D184" s="9">
        <f>D183/H183</f>
        <v>0</v>
      </c>
      <c r="E184" s="9">
        <f>E183/H183</f>
        <v>0.2</v>
      </c>
      <c r="F184" s="9">
        <f>F183/H183</f>
        <v>0.4</v>
      </c>
      <c r="G184" s="9">
        <f>G183/H183</f>
        <v>0.4</v>
      </c>
      <c r="H184" s="9">
        <f>H183/H183</f>
        <v>1</v>
      </c>
    </row>
    <row r="187" spans="1:8" x14ac:dyDescent="0.3">
      <c r="A187" s="10">
        <f>A180+1</f>
        <v>2</v>
      </c>
      <c r="B187" s="11" t="str">
        <f>VLOOKUP(A188,combined_survey_data_for_report!A:C,3,FALSE)</f>
        <v>Q2 How well did the program meet your academic expectations?</v>
      </c>
      <c r="C187" s="11"/>
      <c r="D187" s="11"/>
      <c r="E187" s="11"/>
      <c r="F187" s="11"/>
      <c r="G187" s="11"/>
      <c r="H187" s="11"/>
    </row>
    <row r="188" spans="1:8" x14ac:dyDescent="0.3">
      <c r="A188" s="10" t="str">
        <f>"A"&amp;A187</f>
        <v>A2</v>
      </c>
      <c r="C188" s="7"/>
      <c r="D188" s="7"/>
      <c r="E188" s="7"/>
      <c r="F188" s="7"/>
      <c r="G188" s="7"/>
    </row>
    <row r="189" spans="1:8" x14ac:dyDescent="0.3">
      <c r="B189" s="8" t="s">
        <v>200</v>
      </c>
      <c r="C189" s="5" t="s">
        <v>195</v>
      </c>
      <c r="D189" s="5" t="s">
        <v>196</v>
      </c>
      <c r="E189" s="5" t="s">
        <v>197</v>
      </c>
      <c r="F189" s="5" t="s">
        <v>198</v>
      </c>
      <c r="G189" s="5" t="s">
        <v>199</v>
      </c>
      <c r="H189" s="5" t="s">
        <v>194</v>
      </c>
    </row>
    <row r="190" spans="1:8" x14ac:dyDescent="0.3">
      <c r="B190" s="8" t="s">
        <v>192</v>
      </c>
      <c r="C190" s="5">
        <f>VLOOKUP(A188,combined_survey_data_for_report!A:I,5,FALSE)</f>
        <v>0</v>
      </c>
      <c r="D190" s="5">
        <f>VLOOKUP(A188,combined_survey_data_for_report!A:I,6,FALSE)</f>
        <v>1</v>
      </c>
      <c r="E190" s="5">
        <f>VLOOKUP(A188,combined_survey_data_for_report!A:I,7,FALSE)</f>
        <v>3</v>
      </c>
      <c r="F190" s="5">
        <f>VLOOKUP(A188,combined_survey_data_for_report!A:I,8,FALSE)</f>
        <v>1</v>
      </c>
      <c r="G190" s="5">
        <f>VLOOKUP(A188,combined_survey_data_for_report!A:I,9,FALSE)</f>
        <v>0</v>
      </c>
      <c r="H190" s="5">
        <f>SUM(C190:G190)</f>
        <v>5</v>
      </c>
    </row>
    <row r="191" spans="1:8" x14ac:dyDescent="0.3">
      <c r="B191" s="8" t="s">
        <v>193</v>
      </c>
      <c r="C191" s="9">
        <f>C190/H190</f>
        <v>0</v>
      </c>
      <c r="D191" s="9">
        <f>D190/H190</f>
        <v>0.2</v>
      </c>
      <c r="E191" s="9">
        <f>E190/H190</f>
        <v>0.6</v>
      </c>
      <c r="F191" s="9">
        <f>F190/H190</f>
        <v>0.2</v>
      </c>
      <c r="G191" s="9">
        <f>G190/H190</f>
        <v>0</v>
      </c>
      <c r="H191" s="9">
        <f>H190/H190</f>
        <v>1</v>
      </c>
    </row>
    <row r="194" spans="1:8" x14ac:dyDescent="0.3">
      <c r="A194" s="10">
        <f>A187+1</f>
        <v>3</v>
      </c>
      <c r="B194" s="11" t="str">
        <f>VLOOKUP(A195,combined_survey_data_for_report!A:C,3,FALSE)</f>
        <v>Q3 How would you rate the faculty support and mentorship you received during your time in the program?</v>
      </c>
      <c r="C194" s="11"/>
      <c r="D194" s="11"/>
      <c r="E194" s="11"/>
      <c r="F194" s="11"/>
      <c r="G194" s="11"/>
      <c r="H194" s="11"/>
    </row>
    <row r="195" spans="1:8" x14ac:dyDescent="0.3">
      <c r="A195" s="10" t="str">
        <f>"A"&amp;A194</f>
        <v>A3</v>
      </c>
      <c r="C195" s="7"/>
      <c r="D195" s="7"/>
      <c r="E195" s="7"/>
      <c r="F195" s="7"/>
      <c r="G195" s="7"/>
    </row>
    <row r="196" spans="1:8" x14ac:dyDescent="0.3">
      <c r="B196" s="8" t="s">
        <v>200</v>
      </c>
      <c r="C196" s="5" t="s">
        <v>195</v>
      </c>
      <c r="D196" s="5" t="s">
        <v>196</v>
      </c>
      <c r="E196" s="5" t="s">
        <v>197</v>
      </c>
      <c r="F196" s="5" t="s">
        <v>198</v>
      </c>
      <c r="G196" s="5" t="s">
        <v>199</v>
      </c>
      <c r="H196" s="5" t="s">
        <v>194</v>
      </c>
    </row>
    <row r="197" spans="1:8" x14ac:dyDescent="0.3">
      <c r="B197" s="8" t="s">
        <v>192</v>
      </c>
      <c r="C197" s="5">
        <f>VLOOKUP(A195,combined_survey_data_for_report!A:I,5,FALSE)</f>
        <v>0</v>
      </c>
      <c r="D197" s="5">
        <f>VLOOKUP(A195,combined_survey_data_for_report!A:I,6,FALSE)</f>
        <v>1</v>
      </c>
      <c r="E197" s="5">
        <f>VLOOKUP(A195,combined_survey_data_for_report!A:I,7,FALSE)</f>
        <v>1</v>
      </c>
      <c r="F197" s="5">
        <f>VLOOKUP(A195,combined_survey_data_for_report!A:I,8,FALSE)</f>
        <v>1</v>
      </c>
      <c r="G197" s="5">
        <f>VLOOKUP(A195,combined_survey_data_for_report!A:I,9,FALSE)</f>
        <v>2</v>
      </c>
      <c r="H197" s="5">
        <f>SUM(C197:G197)</f>
        <v>5</v>
      </c>
    </row>
    <row r="198" spans="1:8" x14ac:dyDescent="0.3">
      <c r="B198" s="8" t="s">
        <v>193</v>
      </c>
      <c r="C198" s="9">
        <f>C197/H197</f>
        <v>0</v>
      </c>
      <c r="D198" s="9">
        <f>D197/H197</f>
        <v>0.2</v>
      </c>
      <c r="E198" s="9">
        <f>E197/H197</f>
        <v>0.2</v>
      </c>
      <c r="F198" s="9">
        <f>F197/H197</f>
        <v>0.2</v>
      </c>
      <c r="G198" s="9">
        <f>G197/H197</f>
        <v>0.4</v>
      </c>
      <c r="H198" s="9">
        <f>H197/H197</f>
        <v>1</v>
      </c>
    </row>
    <row r="201" spans="1:8" x14ac:dyDescent="0.3">
      <c r="A201" s="10">
        <f>A194+1</f>
        <v>4</v>
      </c>
      <c r="B201" s="11" t="str">
        <f>VLOOKUP(A202,combined_survey_data_for_report!A:C,3,FALSE)</f>
        <v>Q4 How satisfied were you with the research opportunities provided during your time in the program?</v>
      </c>
      <c r="C201" s="11"/>
      <c r="D201" s="11"/>
      <c r="E201" s="11"/>
      <c r="F201" s="11"/>
      <c r="G201" s="11"/>
      <c r="H201" s="11"/>
    </row>
    <row r="202" spans="1:8" x14ac:dyDescent="0.3">
      <c r="A202" s="10" t="str">
        <f>"A"&amp;A201</f>
        <v>A4</v>
      </c>
      <c r="C202" s="7"/>
      <c r="D202" s="7"/>
      <c r="E202" s="7"/>
      <c r="F202" s="7"/>
      <c r="G202" s="7"/>
    </row>
    <row r="203" spans="1:8" x14ac:dyDescent="0.3">
      <c r="B203" s="8" t="s">
        <v>200</v>
      </c>
      <c r="C203" s="5" t="s">
        <v>195</v>
      </c>
      <c r="D203" s="5" t="s">
        <v>196</v>
      </c>
      <c r="E203" s="5" t="s">
        <v>197</v>
      </c>
      <c r="F203" s="5" t="s">
        <v>198</v>
      </c>
      <c r="G203" s="5" t="s">
        <v>199</v>
      </c>
      <c r="H203" s="5" t="s">
        <v>194</v>
      </c>
    </row>
    <row r="204" spans="1:8" x14ac:dyDescent="0.3">
      <c r="B204" s="8" t="s">
        <v>192</v>
      </c>
      <c r="C204" s="5">
        <f>VLOOKUP(A202,combined_survey_data_for_report!A:I,5,FALSE)</f>
        <v>1</v>
      </c>
      <c r="D204" s="5">
        <f>VLOOKUP(A202,combined_survey_data_for_report!A:I,6,FALSE)</f>
        <v>0</v>
      </c>
      <c r="E204" s="5">
        <f>VLOOKUP(A202,combined_survey_data_for_report!A:I,7,FALSE)</f>
        <v>1</v>
      </c>
      <c r="F204" s="5">
        <f>VLOOKUP(A202,combined_survey_data_for_report!A:I,8,FALSE)</f>
        <v>2</v>
      </c>
      <c r="G204" s="5">
        <f>VLOOKUP(A202,combined_survey_data_for_report!A:I,9,FALSE)</f>
        <v>1</v>
      </c>
      <c r="H204" s="5">
        <f>SUM(C204:G204)</f>
        <v>5</v>
      </c>
    </row>
    <row r="205" spans="1:8" x14ac:dyDescent="0.3">
      <c r="B205" s="8" t="s">
        <v>193</v>
      </c>
      <c r="C205" s="9">
        <f>C204/H204</f>
        <v>0.2</v>
      </c>
      <c r="D205" s="9">
        <f>D204/H204</f>
        <v>0</v>
      </c>
      <c r="E205" s="9">
        <f>E204/H204</f>
        <v>0.2</v>
      </c>
      <c r="F205" s="9">
        <f>F204/H204</f>
        <v>0.4</v>
      </c>
      <c r="G205" s="9">
        <f>G204/H204</f>
        <v>0.2</v>
      </c>
      <c r="H205" s="9">
        <f>H204/H204</f>
        <v>1</v>
      </c>
    </row>
    <row r="208" spans="1:8" x14ac:dyDescent="0.3">
      <c r="A208" s="10">
        <f>A201+1</f>
        <v>5</v>
      </c>
      <c r="B208" s="11" t="str">
        <f>VLOOKUP(A209,combined_survey_data_for_report!A:C,3,FALSE)</f>
        <v>Q5 How satisfied were you with the teaching opportunities provided during your time in the program?</v>
      </c>
      <c r="C208" s="11"/>
      <c r="D208" s="11"/>
      <c r="E208" s="11"/>
      <c r="F208" s="11"/>
      <c r="G208" s="11"/>
      <c r="H208" s="11"/>
    </row>
    <row r="209" spans="1:8" x14ac:dyDescent="0.3">
      <c r="A209" s="10" t="str">
        <f>"A"&amp;A208</f>
        <v>A5</v>
      </c>
      <c r="C209" s="7"/>
      <c r="D209" s="7"/>
      <c r="E209" s="7"/>
      <c r="F209" s="7"/>
      <c r="G209" s="7"/>
    </row>
    <row r="210" spans="1:8" x14ac:dyDescent="0.3">
      <c r="B210" s="8" t="s">
        <v>200</v>
      </c>
      <c r="C210" s="5" t="s">
        <v>195</v>
      </c>
      <c r="D210" s="5" t="s">
        <v>196</v>
      </c>
      <c r="E210" s="5" t="s">
        <v>197</v>
      </c>
      <c r="F210" s="5" t="s">
        <v>198</v>
      </c>
      <c r="G210" s="5" t="s">
        <v>199</v>
      </c>
      <c r="H210" s="5" t="s">
        <v>194</v>
      </c>
    </row>
    <row r="211" spans="1:8" x14ac:dyDescent="0.3">
      <c r="B211" s="8" t="s">
        <v>192</v>
      </c>
      <c r="C211" s="5">
        <f>VLOOKUP(A209,combined_survey_data_for_report!A:I,5,FALSE)</f>
        <v>0</v>
      </c>
      <c r="D211" s="5">
        <f>VLOOKUP(A209,combined_survey_data_for_report!A:I,6,FALSE)</f>
        <v>0</v>
      </c>
      <c r="E211" s="5">
        <f>VLOOKUP(A209,combined_survey_data_for_report!A:I,7,FALSE)</f>
        <v>0</v>
      </c>
      <c r="F211" s="5">
        <f>VLOOKUP(A209,combined_survey_data_for_report!A:I,8,FALSE)</f>
        <v>1</v>
      </c>
      <c r="G211" s="5">
        <f>VLOOKUP(A209,combined_survey_data_for_report!A:I,9,FALSE)</f>
        <v>4</v>
      </c>
      <c r="H211" s="5">
        <f>SUM(C211:G211)</f>
        <v>5</v>
      </c>
    </row>
    <row r="212" spans="1:8" x14ac:dyDescent="0.3">
      <c r="B212" s="8" t="s">
        <v>193</v>
      </c>
      <c r="C212" s="9">
        <f>C211/H211</f>
        <v>0</v>
      </c>
      <c r="D212" s="9">
        <f>D211/H211</f>
        <v>0</v>
      </c>
      <c r="E212" s="9">
        <f>E211/H211</f>
        <v>0</v>
      </c>
      <c r="F212" s="9">
        <f>F211/H211</f>
        <v>0.2</v>
      </c>
      <c r="G212" s="9">
        <f>G211/H211</f>
        <v>0.8</v>
      </c>
      <c r="H212" s="9">
        <f>H211/H211</f>
        <v>1</v>
      </c>
    </row>
    <row r="215" spans="1:8" x14ac:dyDescent="0.3">
      <c r="A215" s="10">
        <f>A208+1</f>
        <v>6</v>
      </c>
      <c r="B215" s="11" t="str">
        <f>VLOOKUP(A216,combined_survey_data_for_report!A:C,3,FALSE)</f>
        <v>Q6 How would you rate the sense of community among students and faculty during your studies?</v>
      </c>
      <c r="C215" s="11"/>
      <c r="D215" s="11"/>
      <c r="E215" s="11"/>
      <c r="F215" s="11"/>
      <c r="G215" s="11"/>
      <c r="H215" s="11"/>
    </row>
    <row r="216" spans="1:8" x14ac:dyDescent="0.3">
      <c r="A216" s="10" t="str">
        <f>"A"&amp;A215</f>
        <v>A6</v>
      </c>
      <c r="C216" s="7"/>
      <c r="D216" s="7"/>
      <c r="E216" s="7"/>
      <c r="F216" s="7"/>
      <c r="G216" s="7"/>
    </row>
    <row r="217" spans="1:8" x14ac:dyDescent="0.3">
      <c r="B217" s="8" t="s">
        <v>200</v>
      </c>
      <c r="C217" s="5" t="s">
        <v>195</v>
      </c>
      <c r="D217" s="5" t="s">
        <v>196</v>
      </c>
      <c r="E217" s="5" t="s">
        <v>197</v>
      </c>
      <c r="F217" s="5" t="s">
        <v>198</v>
      </c>
      <c r="G217" s="5" t="s">
        <v>199</v>
      </c>
      <c r="H217" s="5" t="s">
        <v>194</v>
      </c>
    </row>
    <row r="218" spans="1:8" x14ac:dyDescent="0.3">
      <c r="B218" s="8" t="s">
        <v>192</v>
      </c>
      <c r="C218" s="5">
        <f>VLOOKUP(A216,combined_survey_data_for_report!A:I,5,FALSE)</f>
        <v>0</v>
      </c>
      <c r="D218" s="5">
        <f>VLOOKUP(A216,combined_survey_data_for_report!A:I,6,FALSE)</f>
        <v>1</v>
      </c>
      <c r="E218" s="5">
        <f>VLOOKUP(A216,combined_survey_data_for_report!A:I,7,FALSE)</f>
        <v>0</v>
      </c>
      <c r="F218" s="5">
        <f>VLOOKUP(A216,combined_survey_data_for_report!A:I,8,FALSE)</f>
        <v>3</v>
      </c>
      <c r="G218" s="5">
        <f>VLOOKUP(A216,combined_survey_data_for_report!A:I,9,FALSE)</f>
        <v>1</v>
      </c>
      <c r="H218" s="5">
        <f>SUM(C218:G218)</f>
        <v>5</v>
      </c>
    </row>
    <row r="219" spans="1:8" x14ac:dyDescent="0.3">
      <c r="B219" s="8" t="s">
        <v>193</v>
      </c>
      <c r="C219" s="9">
        <f>C218/H218</f>
        <v>0</v>
      </c>
      <c r="D219" s="9">
        <f>D218/H218</f>
        <v>0.2</v>
      </c>
      <c r="E219" s="9">
        <f>E218/H218</f>
        <v>0</v>
      </c>
      <c r="F219" s="9">
        <f>F218/H218</f>
        <v>0.6</v>
      </c>
      <c r="G219" s="9">
        <f>G218/H218</f>
        <v>0.2</v>
      </c>
      <c r="H219" s="9">
        <f>H218/H218</f>
        <v>1</v>
      </c>
    </row>
    <row r="222" spans="1:8" x14ac:dyDescent="0.3">
      <c r="A222" s="10">
        <f>A215+1</f>
        <v>7</v>
      </c>
      <c r="B222" s="11" t="str">
        <f>VLOOKUP(A223,combined_survey_data_for_report!A:C,3,FALSE)</f>
        <v>Q7 How well did the program support your mental health and well-being?</v>
      </c>
      <c r="C222" s="11"/>
      <c r="D222" s="11"/>
      <c r="E222" s="11"/>
      <c r="F222" s="11"/>
      <c r="G222" s="11"/>
      <c r="H222" s="11"/>
    </row>
    <row r="223" spans="1:8" x14ac:dyDescent="0.3">
      <c r="A223" s="10" t="str">
        <f>"A"&amp;A222</f>
        <v>A7</v>
      </c>
      <c r="C223" s="7"/>
      <c r="D223" s="7"/>
      <c r="E223" s="7"/>
      <c r="F223" s="7"/>
      <c r="G223" s="7"/>
    </row>
    <row r="224" spans="1:8" x14ac:dyDescent="0.3">
      <c r="B224" s="8" t="s">
        <v>200</v>
      </c>
      <c r="C224" s="5" t="s">
        <v>195</v>
      </c>
      <c r="D224" s="5" t="s">
        <v>196</v>
      </c>
      <c r="E224" s="5" t="s">
        <v>197</v>
      </c>
      <c r="F224" s="5" t="s">
        <v>198</v>
      </c>
      <c r="G224" s="5" t="s">
        <v>199</v>
      </c>
      <c r="H224" s="5" t="s">
        <v>194</v>
      </c>
    </row>
    <row r="225" spans="1:8" x14ac:dyDescent="0.3">
      <c r="B225" s="8" t="s">
        <v>192</v>
      </c>
      <c r="C225" s="5">
        <f>VLOOKUP(A223,combined_survey_data_for_report!A:I,5,FALSE)</f>
        <v>0</v>
      </c>
      <c r="D225" s="5">
        <f>VLOOKUP(A223,combined_survey_data_for_report!A:I,6,FALSE)</f>
        <v>0</v>
      </c>
      <c r="E225" s="5">
        <f>VLOOKUP(A223,combined_survey_data_for_report!A:I,7,FALSE)</f>
        <v>2</v>
      </c>
      <c r="F225" s="5">
        <f>VLOOKUP(A223,combined_survey_data_for_report!A:I,8,FALSE)</f>
        <v>2</v>
      </c>
      <c r="G225" s="5">
        <f>VLOOKUP(A223,combined_survey_data_for_report!A:I,9,FALSE)</f>
        <v>1</v>
      </c>
      <c r="H225" s="5">
        <f>SUM(C225:G225)</f>
        <v>5</v>
      </c>
    </row>
    <row r="226" spans="1:8" x14ac:dyDescent="0.3">
      <c r="B226" s="8" t="s">
        <v>193</v>
      </c>
      <c r="C226" s="9">
        <f>C225/H225</f>
        <v>0</v>
      </c>
      <c r="D226" s="9">
        <f>D225/H225</f>
        <v>0</v>
      </c>
      <c r="E226" s="9">
        <f>E225/H225</f>
        <v>0.4</v>
      </c>
      <c r="F226" s="9">
        <f>F225/H225</f>
        <v>0.4</v>
      </c>
      <c r="G226" s="9">
        <f>G225/H225</f>
        <v>0.2</v>
      </c>
      <c r="H226" s="9">
        <f>H225/H225</f>
        <v>1</v>
      </c>
    </row>
    <row r="229" spans="1:8" x14ac:dyDescent="0.3">
      <c r="A229" s="10">
        <f>A222+1</f>
        <v>8</v>
      </c>
      <c r="B229" s="11" t="str">
        <f>VLOOKUP(A230,combined_survey_data_for_report!A:C,3,FALSE)</f>
        <v>Q8 How well did the program prepare you for your current career or further academic pursuits?</v>
      </c>
      <c r="C229" s="11"/>
      <c r="D229" s="11"/>
      <c r="E229" s="11"/>
      <c r="F229" s="11"/>
      <c r="G229" s="11"/>
      <c r="H229" s="11"/>
    </row>
    <row r="230" spans="1:8" x14ac:dyDescent="0.3">
      <c r="A230" s="10" t="str">
        <f>"A"&amp;A229</f>
        <v>A8</v>
      </c>
      <c r="C230" s="7"/>
      <c r="D230" s="7"/>
      <c r="E230" s="7"/>
      <c r="F230" s="7"/>
      <c r="G230" s="7"/>
    </row>
    <row r="231" spans="1:8" x14ac:dyDescent="0.3">
      <c r="B231" s="8" t="s">
        <v>200</v>
      </c>
      <c r="C231" s="5" t="s">
        <v>195</v>
      </c>
      <c r="D231" s="5" t="s">
        <v>196</v>
      </c>
      <c r="E231" s="5" t="s">
        <v>197</v>
      </c>
      <c r="F231" s="5" t="s">
        <v>198</v>
      </c>
      <c r="G231" s="5" t="s">
        <v>199</v>
      </c>
      <c r="H231" s="5" t="s">
        <v>194</v>
      </c>
    </row>
    <row r="232" spans="1:8" x14ac:dyDescent="0.3">
      <c r="B232" s="8" t="s">
        <v>192</v>
      </c>
      <c r="C232" s="5">
        <f>VLOOKUP(A230,combined_survey_data_for_report!A:I,5,FALSE)</f>
        <v>0</v>
      </c>
      <c r="D232" s="5">
        <f>VLOOKUP(A230,combined_survey_data_for_report!A:I,6,FALSE)</f>
        <v>1</v>
      </c>
      <c r="E232" s="5">
        <f>VLOOKUP(A230,combined_survey_data_for_report!A:I,7,FALSE)</f>
        <v>0</v>
      </c>
      <c r="F232" s="5">
        <f>VLOOKUP(A230,combined_survey_data_for_report!A:I,8,FALSE)</f>
        <v>3</v>
      </c>
      <c r="G232" s="5">
        <f>VLOOKUP(A230,combined_survey_data_for_report!A:I,9,FALSE)</f>
        <v>1</v>
      </c>
      <c r="H232" s="5">
        <f>SUM(C232:G232)</f>
        <v>5</v>
      </c>
    </row>
    <row r="233" spans="1:8" x14ac:dyDescent="0.3">
      <c r="B233" s="8" t="s">
        <v>193</v>
      </c>
      <c r="C233" s="9">
        <f>C232/H232</f>
        <v>0</v>
      </c>
      <c r="D233" s="9">
        <f>D232/H232</f>
        <v>0.2</v>
      </c>
      <c r="E233" s="9">
        <f>E232/H232</f>
        <v>0</v>
      </c>
      <c r="F233" s="9">
        <f>F232/H232</f>
        <v>0.6</v>
      </c>
      <c r="G233" s="9">
        <f>G232/H232</f>
        <v>0.2</v>
      </c>
      <c r="H233" s="9">
        <f>H232/H232</f>
        <v>1</v>
      </c>
    </row>
    <row r="236" spans="1:8" x14ac:dyDescent="0.3">
      <c r="A236" s="10">
        <f>A229+1</f>
        <v>9</v>
      </c>
      <c r="B236" s="11" t="str">
        <f>VLOOKUP(A237,combined_survey_data_for_report!A:C,3,FALSE)</f>
        <v>Q9 How relevant was the curriculum to your professional or academic goals after graduation?</v>
      </c>
      <c r="C236" s="11"/>
      <c r="D236" s="11"/>
      <c r="E236" s="11"/>
      <c r="F236" s="11"/>
      <c r="G236" s="11"/>
      <c r="H236" s="11"/>
    </row>
    <row r="237" spans="1:8" x14ac:dyDescent="0.3">
      <c r="A237" s="10" t="str">
        <f>"A"&amp;A236</f>
        <v>A9</v>
      </c>
      <c r="C237" s="7"/>
      <c r="D237" s="7"/>
      <c r="E237" s="7"/>
      <c r="F237" s="7"/>
      <c r="G237" s="7"/>
    </row>
    <row r="238" spans="1:8" x14ac:dyDescent="0.3">
      <c r="B238" s="8" t="s">
        <v>200</v>
      </c>
      <c r="C238" s="5" t="s">
        <v>195</v>
      </c>
      <c r="D238" s="5" t="s">
        <v>196</v>
      </c>
      <c r="E238" s="5" t="s">
        <v>197</v>
      </c>
      <c r="F238" s="5" t="s">
        <v>198</v>
      </c>
      <c r="G238" s="5" t="s">
        <v>199</v>
      </c>
      <c r="H238" s="5" t="s">
        <v>194</v>
      </c>
    </row>
    <row r="239" spans="1:8" x14ac:dyDescent="0.3">
      <c r="B239" s="8" t="s">
        <v>192</v>
      </c>
      <c r="C239" s="5">
        <f>VLOOKUP(A237,combined_survey_data_for_report!A:I,5,FALSE)</f>
        <v>0</v>
      </c>
      <c r="D239" s="5">
        <f>VLOOKUP(A237,combined_survey_data_for_report!A:I,6,FALSE)</f>
        <v>1</v>
      </c>
      <c r="E239" s="5">
        <f>VLOOKUP(A237,combined_survey_data_for_report!A:I,7,FALSE)</f>
        <v>0</v>
      </c>
      <c r="F239" s="5">
        <f>VLOOKUP(A237,combined_survey_data_for_report!A:I,8,FALSE)</f>
        <v>1</v>
      </c>
      <c r="G239" s="5">
        <f>VLOOKUP(A237,combined_survey_data_for_report!A:I,9,FALSE)</f>
        <v>3</v>
      </c>
      <c r="H239" s="5">
        <f>SUM(C239:G239)</f>
        <v>5</v>
      </c>
    </row>
    <row r="240" spans="1:8" x14ac:dyDescent="0.3">
      <c r="B240" s="8" t="s">
        <v>193</v>
      </c>
      <c r="C240" s="9">
        <f>C239/H239</f>
        <v>0</v>
      </c>
      <c r="D240" s="9">
        <f>D239/H239</f>
        <v>0.2</v>
      </c>
      <c r="E240" s="9">
        <f>E239/H239</f>
        <v>0</v>
      </c>
      <c r="F240" s="9">
        <f>F239/H239</f>
        <v>0.2</v>
      </c>
      <c r="G240" s="9">
        <f>G239/H239</f>
        <v>0.6</v>
      </c>
      <c r="H240" s="9">
        <f>H239/H239</f>
        <v>1</v>
      </c>
    </row>
    <row r="243" spans="1:8" x14ac:dyDescent="0.3">
      <c r="A243" s="10">
        <f>A236+1</f>
        <v>10</v>
      </c>
      <c r="B243" s="11" t="str">
        <f>VLOOKUP(A244,combined_survey_data_for_report!A:C,3,FALSE)</f>
        <v>Q10 How useful were the skills you developed in the program for your current job or academic work?</v>
      </c>
      <c r="C243" s="11"/>
      <c r="D243" s="11"/>
      <c r="E243" s="11"/>
      <c r="F243" s="11"/>
      <c r="G243" s="11"/>
      <c r="H243" s="11"/>
    </row>
    <row r="244" spans="1:8" x14ac:dyDescent="0.3">
      <c r="A244" s="10" t="str">
        <f>"A"&amp;A243</f>
        <v>A10</v>
      </c>
      <c r="C244" s="7"/>
      <c r="D244" s="7"/>
      <c r="E244" s="7"/>
      <c r="F244" s="7"/>
      <c r="G244" s="7"/>
    </row>
    <row r="245" spans="1:8" x14ac:dyDescent="0.3">
      <c r="B245" s="8" t="s">
        <v>200</v>
      </c>
      <c r="C245" s="5" t="s">
        <v>195</v>
      </c>
      <c r="D245" s="5" t="s">
        <v>196</v>
      </c>
      <c r="E245" s="5" t="s">
        <v>197</v>
      </c>
      <c r="F245" s="5" t="s">
        <v>198</v>
      </c>
      <c r="G245" s="5" t="s">
        <v>199</v>
      </c>
      <c r="H245" s="5" t="s">
        <v>194</v>
      </c>
    </row>
    <row r="246" spans="1:8" x14ac:dyDescent="0.3">
      <c r="B246" s="8" t="s">
        <v>192</v>
      </c>
      <c r="C246" s="5">
        <f>VLOOKUP(A244,combined_survey_data_for_report!A:I,5,FALSE)</f>
        <v>0</v>
      </c>
      <c r="D246" s="5">
        <f>VLOOKUP(A244,combined_survey_data_for_report!A:I,6,FALSE)</f>
        <v>0</v>
      </c>
      <c r="E246" s="5">
        <f>VLOOKUP(A244,combined_survey_data_for_report!A:I,7,FALSE)</f>
        <v>1</v>
      </c>
      <c r="F246" s="5">
        <f>VLOOKUP(A244,combined_survey_data_for_report!A:I,8,FALSE)</f>
        <v>1</v>
      </c>
      <c r="G246" s="5">
        <f>VLOOKUP(A244,combined_survey_data_for_report!A:I,9,FALSE)</f>
        <v>3</v>
      </c>
      <c r="H246" s="5">
        <f>SUM(C246:G246)</f>
        <v>5</v>
      </c>
    </row>
    <row r="247" spans="1:8" x14ac:dyDescent="0.3">
      <c r="B247" s="8" t="s">
        <v>193</v>
      </c>
      <c r="C247" s="9">
        <f>C246/H246</f>
        <v>0</v>
      </c>
      <c r="D247" s="9">
        <f>D246/H246</f>
        <v>0</v>
      </c>
      <c r="E247" s="9">
        <f>E246/H246</f>
        <v>0.2</v>
      </c>
      <c r="F247" s="9">
        <f>F246/H246</f>
        <v>0.2</v>
      </c>
      <c r="G247" s="9">
        <f>G246/H246</f>
        <v>0.6</v>
      </c>
      <c r="H247" s="9">
        <f>H246/H246</f>
        <v>1</v>
      </c>
    </row>
    <row r="250" spans="1:8" x14ac:dyDescent="0.3">
      <c r="A250" s="10">
        <f>A243+1</f>
        <v>11</v>
      </c>
      <c r="B250" s="11" t="str">
        <f>VLOOKUP(A251,combined_survey_data_for_report!A:C,3,FALSE)</f>
        <v>Q11 Did the program provide adequate networking opportunities for you to connect with professionals in your field?</v>
      </c>
      <c r="C250" s="11"/>
      <c r="D250" s="11"/>
      <c r="E250" s="11"/>
      <c r="F250" s="11"/>
      <c r="G250" s="11"/>
      <c r="H250" s="11"/>
    </row>
    <row r="251" spans="1:8" x14ac:dyDescent="0.3">
      <c r="A251" s="10" t="str">
        <f>"A"&amp;A250</f>
        <v>A11</v>
      </c>
      <c r="C251" s="7"/>
      <c r="D251" s="7"/>
      <c r="E251" s="7"/>
      <c r="F251" s="7"/>
      <c r="G251" s="7"/>
    </row>
    <row r="252" spans="1:8" x14ac:dyDescent="0.3">
      <c r="B252" s="8" t="s">
        <v>200</v>
      </c>
      <c r="C252" s="5" t="s">
        <v>195</v>
      </c>
      <c r="D252" s="5" t="s">
        <v>196</v>
      </c>
      <c r="E252" s="5" t="s">
        <v>197</v>
      </c>
      <c r="F252" s="5" t="s">
        <v>198</v>
      </c>
      <c r="G252" s="5" t="s">
        <v>199</v>
      </c>
      <c r="H252" s="5" t="s">
        <v>194</v>
      </c>
    </row>
    <row r="253" spans="1:8" x14ac:dyDescent="0.3">
      <c r="B253" s="8" t="s">
        <v>192</v>
      </c>
      <c r="C253" s="5">
        <f>VLOOKUP(A251,combined_survey_data_for_report!A:I,5,FALSE)</f>
        <v>0</v>
      </c>
      <c r="D253" s="5">
        <f>VLOOKUP(A251,combined_survey_data_for_report!A:I,6,FALSE)</f>
        <v>1</v>
      </c>
      <c r="E253" s="5">
        <f>VLOOKUP(A251,combined_survey_data_for_report!A:I,7,FALSE)</f>
        <v>1</v>
      </c>
      <c r="F253" s="5">
        <f>VLOOKUP(A251,combined_survey_data_for_report!A:I,8,FALSE)</f>
        <v>2</v>
      </c>
      <c r="G253" s="5">
        <f>VLOOKUP(A251,combined_survey_data_for_report!A:I,9,FALSE)</f>
        <v>1</v>
      </c>
      <c r="H253" s="5">
        <f>SUM(C253:G253)</f>
        <v>5</v>
      </c>
    </row>
    <row r="254" spans="1:8" x14ac:dyDescent="0.3">
      <c r="B254" s="8" t="s">
        <v>193</v>
      </c>
      <c r="C254" s="9">
        <f>C253/H253</f>
        <v>0</v>
      </c>
      <c r="D254" s="9">
        <f>D253/H253</f>
        <v>0.2</v>
      </c>
      <c r="E254" s="9">
        <f>E253/H253</f>
        <v>0.2</v>
      </c>
      <c r="F254" s="9">
        <f>F253/H253</f>
        <v>0.4</v>
      </c>
      <c r="G254" s="9">
        <f>G253/H253</f>
        <v>0.2</v>
      </c>
      <c r="H254" s="9">
        <f>H253/H253</f>
        <v>1</v>
      </c>
    </row>
    <row r="257" spans="1:8" x14ac:dyDescent="0.3">
      <c r="A257" s="10">
        <f>A250+1</f>
        <v>12</v>
      </c>
      <c r="B257" s="11" t="str">
        <f>VLOOKUP(A258,combined_survey_data_for_report!A:C,3,FALSE)</f>
        <v>Q12 How well did the program prepare you for real-world applications in your field?</v>
      </c>
      <c r="C257" s="11"/>
      <c r="D257" s="11"/>
      <c r="E257" s="11"/>
      <c r="F257" s="11"/>
      <c r="G257" s="11"/>
      <c r="H257" s="11"/>
    </row>
    <row r="258" spans="1:8" x14ac:dyDescent="0.3">
      <c r="A258" s="10" t="str">
        <f>"A"&amp;A257</f>
        <v>A12</v>
      </c>
      <c r="C258" s="7"/>
      <c r="D258" s="7"/>
      <c r="E258" s="7"/>
      <c r="F258" s="7"/>
      <c r="G258" s="7"/>
    </row>
    <row r="259" spans="1:8" x14ac:dyDescent="0.3">
      <c r="B259" s="8" t="s">
        <v>200</v>
      </c>
      <c r="C259" s="5" t="s">
        <v>195</v>
      </c>
      <c r="D259" s="5" t="s">
        <v>196</v>
      </c>
      <c r="E259" s="5" t="s">
        <v>197</v>
      </c>
      <c r="F259" s="5" t="s">
        <v>198</v>
      </c>
      <c r="G259" s="5" t="s">
        <v>199</v>
      </c>
      <c r="H259" s="5" t="s">
        <v>194</v>
      </c>
    </row>
    <row r="260" spans="1:8" x14ac:dyDescent="0.3">
      <c r="B260" s="8" t="s">
        <v>192</v>
      </c>
      <c r="C260" s="5">
        <f>VLOOKUP(A258,combined_survey_data_for_report!A:I,5,FALSE)</f>
        <v>0</v>
      </c>
      <c r="D260" s="5">
        <f>VLOOKUP(A258,combined_survey_data_for_report!A:I,6,FALSE)</f>
        <v>1</v>
      </c>
      <c r="E260" s="5">
        <f>VLOOKUP(A258,combined_survey_data_for_report!A:I,7,FALSE)</f>
        <v>1</v>
      </c>
      <c r="F260" s="5">
        <f>VLOOKUP(A258,combined_survey_data_for_report!A:I,8,FALSE)</f>
        <v>2</v>
      </c>
      <c r="G260" s="5">
        <f>VLOOKUP(A258,combined_survey_data_for_report!A:I,9,FALSE)</f>
        <v>1</v>
      </c>
      <c r="H260" s="5">
        <f>SUM(C260:G260)</f>
        <v>5</v>
      </c>
    </row>
    <row r="261" spans="1:8" x14ac:dyDescent="0.3">
      <c r="B261" s="8" t="s">
        <v>193</v>
      </c>
      <c r="C261" s="9">
        <f>C260/H260</f>
        <v>0</v>
      </c>
      <c r="D261" s="9">
        <f>D260/H260</f>
        <v>0.2</v>
      </c>
      <c r="E261" s="9">
        <f>E260/H260</f>
        <v>0.2</v>
      </c>
      <c r="F261" s="9">
        <f>F260/H260</f>
        <v>0.4</v>
      </c>
      <c r="G261" s="9">
        <f>G260/H260</f>
        <v>0.2</v>
      </c>
      <c r="H261" s="9">
        <f>H260/H260</f>
        <v>1</v>
      </c>
    </row>
    <row r="264" spans="1:8" x14ac:dyDescent="0.3">
      <c r="A264" s="10">
        <f>A257+1</f>
        <v>13</v>
      </c>
      <c r="B264" s="11" t="str">
        <f>VLOOKUP(A265,combined_survey_data_for_report!A:C,3,FALSE)</f>
        <v>Q13 How likely are you to recommend this program to someone considering graduate studies in economics?</v>
      </c>
      <c r="C264" s="11"/>
      <c r="D264" s="11"/>
      <c r="E264" s="11"/>
      <c r="F264" s="11"/>
      <c r="G264" s="11"/>
      <c r="H264" s="11"/>
    </row>
    <row r="265" spans="1:8" x14ac:dyDescent="0.3">
      <c r="A265" s="10" t="str">
        <f>"A"&amp;A264</f>
        <v>A13</v>
      </c>
      <c r="C265" s="7"/>
      <c r="D265" s="7"/>
      <c r="E265" s="7"/>
      <c r="F265" s="7"/>
      <c r="G265" s="7"/>
    </row>
    <row r="266" spans="1:8" x14ac:dyDescent="0.3">
      <c r="B266" s="8" t="s">
        <v>200</v>
      </c>
      <c r="C266" s="5" t="s">
        <v>195</v>
      </c>
      <c r="D266" s="5" t="s">
        <v>196</v>
      </c>
      <c r="E266" s="5" t="s">
        <v>197</v>
      </c>
      <c r="F266" s="5" t="s">
        <v>198</v>
      </c>
      <c r="G266" s="5" t="s">
        <v>199</v>
      </c>
      <c r="H266" s="5" t="s">
        <v>194</v>
      </c>
    </row>
    <row r="267" spans="1:8" x14ac:dyDescent="0.3">
      <c r="B267" s="8" t="s">
        <v>192</v>
      </c>
      <c r="C267" s="5">
        <f>VLOOKUP(A265,combined_survey_data_for_report!A:I,5,FALSE)</f>
        <v>0</v>
      </c>
      <c r="D267" s="5">
        <f>VLOOKUP(A265,combined_survey_data_for_report!A:I,6,FALSE)</f>
        <v>0</v>
      </c>
      <c r="E267" s="5">
        <f>VLOOKUP(A265,combined_survey_data_for_report!A:I,7,FALSE)</f>
        <v>1</v>
      </c>
      <c r="F267" s="5">
        <f>VLOOKUP(A265,combined_survey_data_for_report!A:I,8,FALSE)</f>
        <v>2</v>
      </c>
      <c r="G267" s="5">
        <f>VLOOKUP(A265,combined_survey_data_for_report!A:I,9,FALSE)</f>
        <v>2</v>
      </c>
      <c r="H267" s="5">
        <f>SUM(C267:G267)</f>
        <v>5</v>
      </c>
    </row>
    <row r="268" spans="1:8" x14ac:dyDescent="0.3">
      <c r="B268" s="8" t="s">
        <v>193</v>
      </c>
      <c r="C268" s="9">
        <f>C267/H267</f>
        <v>0</v>
      </c>
      <c r="D268" s="9">
        <f>D267/H267</f>
        <v>0</v>
      </c>
      <c r="E268" s="9">
        <f>E267/H267</f>
        <v>0.2</v>
      </c>
      <c r="F268" s="9">
        <f>F267/H267</f>
        <v>0.4</v>
      </c>
      <c r="G268" s="9">
        <f>G267/H267</f>
        <v>0.4</v>
      </c>
      <c r="H268" s="9">
        <f>H267/H267</f>
        <v>1</v>
      </c>
    </row>
    <row r="271" spans="1:8" x14ac:dyDescent="0.3">
      <c r="A271" s="10">
        <f>A264+1</f>
        <v>14</v>
      </c>
      <c r="B271" s="11" t="str">
        <f>VLOOKUP(A272,combined_survey_data_for_report!A:C,3,FALSE)</f>
        <v>Q14 How would you rate the academic rigor of the program's coursework in preparing you for your post-graduate endeavors?</v>
      </c>
      <c r="C271" s="11"/>
      <c r="D271" s="11"/>
      <c r="E271" s="11"/>
      <c r="F271" s="11"/>
      <c r="G271" s="11"/>
      <c r="H271" s="11"/>
    </row>
    <row r="272" spans="1:8" x14ac:dyDescent="0.3">
      <c r="A272" s="10" t="str">
        <f>"A"&amp;A271</f>
        <v>A14</v>
      </c>
      <c r="C272" s="7"/>
      <c r="D272" s="7"/>
      <c r="E272" s="7"/>
      <c r="F272" s="7"/>
      <c r="G272" s="7"/>
    </row>
    <row r="273" spans="1:8" x14ac:dyDescent="0.3">
      <c r="B273" s="8" t="s">
        <v>200</v>
      </c>
      <c r="C273" s="5" t="s">
        <v>195</v>
      </c>
      <c r="D273" s="5" t="s">
        <v>196</v>
      </c>
      <c r="E273" s="5" t="s">
        <v>197</v>
      </c>
      <c r="F273" s="5" t="s">
        <v>198</v>
      </c>
      <c r="G273" s="5" t="s">
        <v>199</v>
      </c>
      <c r="H273" s="5" t="s">
        <v>194</v>
      </c>
    </row>
    <row r="274" spans="1:8" x14ac:dyDescent="0.3">
      <c r="B274" s="8" t="s">
        <v>192</v>
      </c>
      <c r="C274" s="5">
        <f>VLOOKUP(A272,combined_survey_data_for_report!A:I,5,FALSE)</f>
        <v>0</v>
      </c>
      <c r="D274" s="5">
        <f>VLOOKUP(A272,combined_survey_data_for_report!A:I,6,FALSE)</f>
        <v>1</v>
      </c>
      <c r="E274" s="5">
        <f>VLOOKUP(A272,combined_survey_data_for_report!A:I,7,FALSE)</f>
        <v>1</v>
      </c>
      <c r="F274" s="5">
        <f>VLOOKUP(A272,combined_survey_data_for_report!A:I,8,FALSE)</f>
        <v>2</v>
      </c>
      <c r="G274" s="5">
        <f>VLOOKUP(A272,combined_survey_data_for_report!A:I,9,FALSE)</f>
        <v>1</v>
      </c>
      <c r="H274" s="5">
        <f>SUM(C274:G274)</f>
        <v>5</v>
      </c>
    </row>
    <row r="275" spans="1:8" x14ac:dyDescent="0.3">
      <c r="B275" s="8" t="s">
        <v>193</v>
      </c>
      <c r="C275" s="9">
        <f>C274/H274</f>
        <v>0</v>
      </c>
      <c r="D275" s="9">
        <f>D274/H274</f>
        <v>0.2</v>
      </c>
      <c r="E275" s="9">
        <f>E274/H274</f>
        <v>0.2</v>
      </c>
      <c r="F275" s="9">
        <f>F274/H274</f>
        <v>0.4</v>
      </c>
      <c r="G275" s="9">
        <f>G274/H274</f>
        <v>0.2</v>
      </c>
      <c r="H275" s="9">
        <f>H274/H274</f>
        <v>1</v>
      </c>
    </row>
    <row r="278" spans="1:8" x14ac:dyDescent="0.3">
      <c r="A278" s="10">
        <f>A271+1</f>
        <v>15</v>
      </c>
      <c r="B278" s="11" t="str">
        <f>VLOOKUP(A279,combined_survey_data_for_report!A:C,3,FALSE)</f>
        <v>Q15 How well did the program's curriculum align with the skills and knowledge needed for your current career or studies?</v>
      </c>
      <c r="C278" s="11"/>
      <c r="D278" s="11"/>
      <c r="E278" s="11"/>
      <c r="F278" s="11"/>
      <c r="G278" s="11"/>
      <c r="H278" s="11"/>
    </row>
    <row r="279" spans="1:8" x14ac:dyDescent="0.3">
      <c r="A279" s="10" t="str">
        <f>"A"&amp;A278</f>
        <v>A15</v>
      </c>
      <c r="C279" s="7"/>
      <c r="D279" s="7"/>
      <c r="E279" s="7"/>
      <c r="F279" s="7"/>
      <c r="G279" s="7"/>
    </row>
    <row r="280" spans="1:8" x14ac:dyDescent="0.3">
      <c r="B280" s="8" t="s">
        <v>200</v>
      </c>
      <c r="C280" s="5" t="s">
        <v>195</v>
      </c>
      <c r="D280" s="5" t="s">
        <v>196</v>
      </c>
      <c r="E280" s="5" t="s">
        <v>197</v>
      </c>
      <c r="F280" s="5" t="s">
        <v>198</v>
      </c>
      <c r="G280" s="5" t="s">
        <v>199</v>
      </c>
      <c r="H280" s="5" t="s">
        <v>194</v>
      </c>
    </row>
    <row r="281" spans="1:8" x14ac:dyDescent="0.3">
      <c r="B281" s="8" t="s">
        <v>192</v>
      </c>
      <c r="C281" s="5">
        <f>VLOOKUP(A279,combined_survey_data_for_report!A:I,5,FALSE)</f>
        <v>1</v>
      </c>
      <c r="D281" s="5">
        <f>VLOOKUP(A279,combined_survey_data_for_report!A:I,6,FALSE)</f>
        <v>0</v>
      </c>
      <c r="E281" s="5">
        <f>VLOOKUP(A279,combined_survey_data_for_report!A:I,7,FALSE)</f>
        <v>0</v>
      </c>
      <c r="F281" s="5">
        <f>VLOOKUP(A279,combined_survey_data_for_report!A:I,8,FALSE)</f>
        <v>3</v>
      </c>
      <c r="G281" s="5">
        <f>VLOOKUP(A279,combined_survey_data_for_report!A:I,9,FALSE)</f>
        <v>1</v>
      </c>
      <c r="H281" s="5">
        <f>SUM(C281:G281)</f>
        <v>5</v>
      </c>
    </row>
    <row r="282" spans="1:8" x14ac:dyDescent="0.3">
      <c r="B282" s="8" t="s">
        <v>193</v>
      </c>
      <c r="C282" s="9">
        <f>C281/H281</f>
        <v>0.2</v>
      </c>
      <c r="D282" s="9">
        <f>D281/H281</f>
        <v>0</v>
      </c>
      <c r="E282" s="9">
        <f>E281/H281</f>
        <v>0</v>
      </c>
      <c r="F282" s="9">
        <f>F281/H281</f>
        <v>0.6</v>
      </c>
      <c r="G282" s="9">
        <f>G281/H281</f>
        <v>0.2</v>
      </c>
      <c r="H282" s="9">
        <f>H281/H281</f>
        <v>1</v>
      </c>
    </row>
    <row r="285" spans="1:8" x14ac:dyDescent="0.3">
      <c r="A285" s="10">
        <f>A278+1</f>
        <v>16</v>
      </c>
      <c r="B285" s="11" t="str">
        <f>VLOOKUP(A286,combined_survey_data_for_report!A:C,3,FALSE)</f>
        <v>Q16 How satisfied were you with the opportunities for interdisciplinary studies or collaboration with other departments?</v>
      </c>
      <c r="C285" s="11"/>
      <c r="D285" s="11"/>
      <c r="E285" s="11"/>
      <c r="F285" s="11"/>
      <c r="G285" s="11"/>
      <c r="H285" s="11"/>
    </row>
    <row r="286" spans="1:8" x14ac:dyDescent="0.3">
      <c r="A286" s="10" t="str">
        <f>"A"&amp;A285</f>
        <v>A16</v>
      </c>
      <c r="C286" s="7"/>
      <c r="D286" s="7"/>
      <c r="E286" s="7"/>
      <c r="F286" s="7"/>
      <c r="G286" s="7"/>
    </row>
    <row r="287" spans="1:8" x14ac:dyDescent="0.3">
      <c r="B287" s="8" t="s">
        <v>200</v>
      </c>
      <c r="C287" s="5" t="s">
        <v>195</v>
      </c>
      <c r="D287" s="5" t="s">
        <v>196</v>
      </c>
      <c r="E287" s="5" t="s">
        <v>197</v>
      </c>
      <c r="F287" s="5" t="s">
        <v>198</v>
      </c>
      <c r="G287" s="5" t="s">
        <v>199</v>
      </c>
      <c r="H287" s="5" t="s">
        <v>194</v>
      </c>
    </row>
    <row r="288" spans="1:8" x14ac:dyDescent="0.3">
      <c r="B288" s="8" t="s">
        <v>192</v>
      </c>
      <c r="C288" s="5">
        <f>VLOOKUP(A286,combined_survey_data_for_report!A:I,5,FALSE)</f>
        <v>1</v>
      </c>
      <c r="D288" s="5">
        <f>VLOOKUP(A286,combined_survey_data_for_report!A:I,6,FALSE)</f>
        <v>1</v>
      </c>
      <c r="E288" s="5">
        <f>VLOOKUP(A286,combined_survey_data_for_report!A:I,7,FALSE)</f>
        <v>2</v>
      </c>
      <c r="F288" s="5">
        <f>VLOOKUP(A286,combined_survey_data_for_report!A:I,8,FALSE)</f>
        <v>0</v>
      </c>
      <c r="G288" s="5">
        <f>VLOOKUP(A286,combined_survey_data_for_report!A:I,9,FALSE)</f>
        <v>1</v>
      </c>
      <c r="H288" s="5">
        <f>SUM(C288:G288)</f>
        <v>5</v>
      </c>
    </row>
    <row r="289" spans="2:8" x14ac:dyDescent="0.3">
      <c r="B289" s="8" t="s">
        <v>193</v>
      </c>
      <c r="C289" s="9">
        <f>C288/H288</f>
        <v>0.2</v>
      </c>
      <c r="D289" s="9">
        <f>D288/H288</f>
        <v>0.2</v>
      </c>
      <c r="E289" s="9">
        <f>E288/H288</f>
        <v>0.4</v>
      </c>
      <c r="F289" s="9">
        <f>F288/H288</f>
        <v>0</v>
      </c>
      <c r="G289" s="9">
        <f>G288/H288</f>
        <v>0.2</v>
      </c>
      <c r="H289" s="9">
        <f>H288/H288</f>
        <v>1</v>
      </c>
    </row>
  </sheetData>
  <mergeCells count="43">
    <mergeCell ref="B187:H187"/>
    <mergeCell ref="B264:H264"/>
    <mergeCell ref="B271:H271"/>
    <mergeCell ref="B278:H278"/>
    <mergeCell ref="B285:H285"/>
    <mergeCell ref="B236:H236"/>
    <mergeCell ref="B243:H243"/>
    <mergeCell ref="B250:H250"/>
    <mergeCell ref="B257:H257"/>
    <mergeCell ref="B194:H194"/>
    <mergeCell ref="B201:H201"/>
    <mergeCell ref="B208:H208"/>
    <mergeCell ref="B215:H215"/>
    <mergeCell ref="B222:H222"/>
    <mergeCell ref="B229:H229"/>
    <mergeCell ref="B150:H150"/>
    <mergeCell ref="B157:H157"/>
    <mergeCell ref="B164:H164"/>
    <mergeCell ref="B171:H171"/>
    <mergeCell ref="B180:H180"/>
    <mergeCell ref="B178:C178"/>
    <mergeCell ref="B143:H143"/>
    <mergeCell ref="B66:H66"/>
    <mergeCell ref="B73:H73"/>
    <mergeCell ref="B80:H80"/>
    <mergeCell ref="B87:H87"/>
    <mergeCell ref="B94:H94"/>
    <mergeCell ref="B101:H101"/>
    <mergeCell ref="B108:H108"/>
    <mergeCell ref="B115:H115"/>
    <mergeCell ref="B122:H122"/>
    <mergeCell ref="B129:H129"/>
    <mergeCell ref="B136:H136"/>
    <mergeCell ref="B59:H59"/>
    <mergeCell ref="B1:C1"/>
    <mergeCell ref="B3:H3"/>
    <mergeCell ref="B10:H10"/>
    <mergeCell ref="B17:H17"/>
    <mergeCell ref="B24:H24"/>
    <mergeCell ref="B31:H31"/>
    <mergeCell ref="B38:H38"/>
    <mergeCell ref="B45:H45"/>
    <mergeCell ref="B52:H52"/>
  </mergeCells>
  <pageMargins left="0.7" right="0.7" top="0.75" bottom="0.75" header="0.3" footer="0.3"/>
  <tableParts count="4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22121-E872-4F07-B077-18A9661DDE7C}">
  <dimension ref="A1:H24"/>
  <sheetViews>
    <sheetView tabSelected="1" workbookViewId="0">
      <selection activeCell="D22" sqref="D22"/>
    </sheetView>
  </sheetViews>
  <sheetFormatPr defaultRowHeight="18.75" x14ac:dyDescent="0.3"/>
  <cols>
    <col min="2" max="2" width="9.5" bestFit="1" customWidth="1"/>
    <col min="3" max="3" width="16.5" bestFit="1" customWidth="1"/>
    <col min="4" max="4" width="17.5" bestFit="1" customWidth="1"/>
    <col min="5" max="5" width="9.8984375" bestFit="1" customWidth="1"/>
    <col min="6" max="6" width="20" bestFit="1" customWidth="1"/>
    <col min="7" max="7" width="16" bestFit="1" customWidth="1"/>
    <col min="8" max="8" width="8" bestFit="1" customWidth="1"/>
  </cols>
  <sheetData>
    <row r="1" spans="1:8" x14ac:dyDescent="0.3">
      <c r="A1" s="10"/>
      <c r="B1" s="11" t="s">
        <v>166</v>
      </c>
      <c r="C1" s="11"/>
    </row>
    <row r="2" spans="1:8" x14ac:dyDescent="0.3">
      <c r="A2" s="10"/>
    </row>
    <row r="3" spans="1:8" x14ac:dyDescent="0.3">
      <c r="A3" s="10">
        <v>1</v>
      </c>
      <c r="B3" s="11" t="str">
        <f>VLOOKUP(A4,combined_survey_data_for_report!A:C,3,FALSE)</f>
        <v>Q1 How engaged do you feel with your coursework and academic activities?</v>
      </c>
      <c r="C3" s="11"/>
      <c r="D3" s="11"/>
      <c r="E3" s="11"/>
      <c r="F3" s="11"/>
      <c r="G3" s="11"/>
      <c r="H3" s="11"/>
    </row>
    <row r="4" spans="1:8" x14ac:dyDescent="0.3">
      <c r="A4" s="10" t="str">
        <f>"G"&amp;A3</f>
        <v>G1</v>
      </c>
      <c r="C4" s="7"/>
      <c r="D4" s="7"/>
      <c r="E4" s="7"/>
      <c r="F4" s="7"/>
      <c r="G4" s="7"/>
    </row>
    <row r="5" spans="1:8" x14ac:dyDescent="0.3">
      <c r="A5" s="10"/>
      <c r="B5" s="5" t="s">
        <v>200</v>
      </c>
      <c r="C5" s="5" t="s">
        <v>195</v>
      </c>
      <c r="D5" s="5" t="s">
        <v>196</v>
      </c>
      <c r="E5" s="5" t="s">
        <v>197</v>
      </c>
      <c r="F5" s="5" t="s">
        <v>198</v>
      </c>
      <c r="G5" s="5" t="s">
        <v>199</v>
      </c>
      <c r="H5" s="5" t="s">
        <v>194</v>
      </c>
    </row>
    <row r="6" spans="1:8" x14ac:dyDescent="0.3">
      <c r="A6" s="10"/>
      <c r="B6" s="5" t="s">
        <v>192</v>
      </c>
      <c r="C6" s="5">
        <f>VLOOKUP(A4,combined_survey_data_for_report!A:I,5,FALSE)</f>
        <v>0</v>
      </c>
      <c r="D6" s="5">
        <f>VLOOKUP(A4,combined_survey_data_for_report!A:I,6,FALSE)</f>
        <v>1</v>
      </c>
      <c r="E6" s="5">
        <f>VLOOKUP(A4,combined_survey_data_for_report!A:I,7,FALSE)</f>
        <v>5</v>
      </c>
      <c r="F6" s="5">
        <f>VLOOKUP(A4,combined_survey_data_for_report!A:I,8,FALSE)</f>
        <v>7</v>
      </c>
      <c r="G6" s="5">
        <f>VLOOKUP(A4,combined_survey_data_for_report!A:I,9,FALSE)</f>
        <v>19</v>
      </c>
      <c r="H6" s="5">
        <f>SUM(C6:G6)</f>
        <v>32</v>
      </c>
    </row>
    <row r="7" spans="1:8" x14ac:dyDescent="0.3">
      <c r="A7" s="10"/>
      <c r="B7" s="5" t="s">
        <v>193</v>
      </c>
      <c r="C7" s="9">
        <f>C6/H6</f>
        <v>0</v>
      </c>
      <c r="D7" s="9">
        <f>D6/H6</f>
        <v>3.125E-2</v>
      </c>
      <c r="E7" s="9">
        <f>E6/H6</f>
        <v>0.15625</v>
      </c>
      <c r="F7" s="9">
        <f>F6/H6</f>
        <v>0.21875</v>
      </c>
      <c r="G7" s="9">
        <f>G6/H6</f>
        <v>0.59375</v>
      </c>
      <c r="H7" s="9">
        <f>H6/H6</f>
        <v>1</v>
      </c>
    </row>
    <row r="8" spans="1:8" x14ac:dyDescent="0.3">
      <c r="A8" s="10"/>
      <c r="B8" s="8"/>
      <c r="C8" s="9"/>
      <c r="D8" s="9"/>
      <c r="E8" s="9"/>
      <c r="F8" s="9"/>
      <c r="G8" s="9"/>
      <c r="H8" s="9"/>
    </row>
    <row r="9" spans="1:8" x14ac:dyDescent="0.3">
      <c r="A9" s="10"/>
      <c r="B9" s="8"/>
      <c r="C9" s="9"/>
      <c r="D9" s="9"/>
      <c r="E9" s="9"/>
      <c r="F9" s="9"/>
      <c r="G9" s="9"/>
      <c r="H9" s="9"/>
    </row>
    <row r="10" spans="1:8" x14ac:dyDescent="0.3">
      <c r="A10" s="10"/>
      <c r="B10" s="8"/>
      <c r="C10" s="9"/>
      <c r="D10" s="9"/>
      <c r="E10" s="9"/>
      <c r="F10" s="9"/>
      <c r="G10" s="9"/>
      <c r="H10" s="9"/>
    </row>
    <row r="11" spans="1:8" x14ac:dyDescent="0.3">
      <c r="A11" s="10"/>
    </row>
    <row r="12" spans="1:8" x14ac:dyDescent="0.3">
      <c r="A12" s="10"/>
    </row>
    <row r="14" spans="1:8" x14ac:dyDescent="0.3">
      <c r="A14" s="10"/>
    </row>
    <row r="15" spans="1:8" x14ac:dyDescent="0.3">
      <c r="A15" s="10">
        <f>A3+1</f>
        <v>2</v>
      </c>
      <c r="B15" s="12" t="str">
        <f>VLOOKUP(A16,combined_survey_data_for_report!A:C,3,FALSE)</f>
        <v>Q2 How likely are you to feel that you receive the support you need to succeed in your coursework and academic activities?</v>
      </c>
      <c r="C15" s="12"/>
      <c r="D15" s="12"/>
      <c r="E15" s="12"/>
      <c r="F15" s="12"/>
      <c r="G15" s="12"/>
      <c r="H15" s="12"/>
    </row>
    <row r="16" spans="1:8" x14ac:dyDescent="0.3">
      <c r="A16" s="10" t="str">
        <f>"G"&amp;A15</f>
        <v>G2</v>
      </c>
      <c r="C16" s="7"/>
      <c r="D16" s="7"/>
      <c r="E16" s="7"/>
      <c r="F16" s="7"/>
      <c r="G16" s="7"/>
    </row>
    <row r="17" spans="1:8" x14ac:dyDescent="0.3">
      <c r="A17" s="10"/>
      <c r="B17" s="8" t="s">
        <v>200</v>
      </c>
      <c r="C17" s="5" t="s">
        <v>195</v>
      </c>
      <c r="D17" s="5" t="s">
        <v>196</v>
      </c>
      <c r="E17" s="5" t="s">
        <v>197</v>
      </c>
      <c r="F17" s="5" t="s">
        <v>198</v>
      </c>
      <c r="G17" s="5" t="s">
        <v>199</v>
      </c>
      <c r="H17" s="5" t="s">
        <v>194</v>
      </c>
    </row>
    <row r="18" spans="1:8" x14ac:dyDescent="0.3">
      <c r="A18" s="10"/>
      <c r="B18" s="8" t="s">
        <v>192</v>
      </c>
      <c r="C18" s="5">
        <f>VLOOKUP(A16,combined_survey_data_for_report!A:I,5,FALSE)</f>
        <v>1</v>
      </c>
      <c r="D18" s="5">
        <f>VLOOKUP(A16,combined_survey_data_for_report!A:I,6,FALSE)</f>
        <v>0</v>
      </c>
      <c r="E18" s="5">
        <f>VLOOKUP(A16,combined_survey_data_for_report!A:I,7,FALSE)</f>
        <v>4</v>
      </c>
      <c r="F18" s="5">
        <f>VLOOKUP(A16,combined_survey_data_for_report!A:I,8,FALSE)</f>
        <v>13</v>
      </c>
      <c r="G18" s="5">
        <f>VLOOKUP(A16,combined_survey_data_for_report!A:I,9,FALSE)</f>
        <v>14</v>
      </c>
      <c r="H18" s="5">
        <f>SUM(C18:G18)</f>
        <v>32</v>
      </c>
    </row>
    <row r="19" spans="1:8" x14ac:dyDescent="0.3">
      <c r="A19" s="10"/>
      <c r="B19" s="8" t="s">
        <v>193</v>
      </c>
      <c r="C19" s="9">
        <f>C18/H18</f>
        <v>3.125E-2</v>
      </c>
      <c r="D19" s="9">
        <f>D18/H18</f>
        <v>0</v>
      </c>
      <c r="E19" s="9">
        <f>E18/H18</f>
        <v>0.125</v>
      </c>
      <c r="F19" s="9">
        <f>F18/H18</f>
        <v>0.40625</v>
      </c>
      <c r="G19" s="9">
        <f>G18/H18</f>
        <v>0.4375</v>
      </c>
      <c r="H19" s="9">
        <f>H18/H18</f>
        <v>1</v>
      </c>
    </row>
    <row r="20" spans="1:8" x14ac:dyDescent="0.3">
      <c r="A20" s="10"/>
      <c r="B20" s="8"/>
      <c r="C20" s="9"/>
      <c r="D20" s="9"/>
      <c r="E20" s="9"/>
      <c r="F20" s="9"/>
      <c r="G20" s="9"/>
      <c r="H20" s="9"/>
    </row>
    <row r="21" spans="1:8" x14ac:dyDescent="0.3">
      <c r="A21" s="10"/>
      <c r="B21" s="8"/>
      <c r="C21" s="9"/>
      <c r="D21" s="9"/>
      <c r="E21" s="9"/>
      <c r="F21" s="9"/>
      <c r="G21" s="9"/>
      <c r="H21" s="9"/>
    </row>
    <row r="22" spans="1:8" x14ac:dyDescent="0.3">
      <c r="A22" s="10"/>
      <c r="B22" s="8"/>
      <c r="C22" s="9"/>
      <c r="D22" s="9"/>
      <c r="E22" s="9"/>
      <c r="F22" s="9"/>
      <c r="G22" s="9"/>
      <c r="H22" s="9"/>
    </row>
    <row r="23" spans="1:8" x14ac:dyDescent="0.3">
      <c r="A23" s="10"/>
    </row>
    <row r="24" spans="1:8" x14ac:dyDescent="0.3">
      <c r="A24" s="10"/>
    </row>
  </sheetData>
  <mergeCells count="3">
    <mergeCell ref="B1:C1"/>
    <mergeCell ref="B3:H3"/>
    <mergeCell ref="B15:H15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BDF50-D9BA-4B25-91FA-AD6423072F4C}">
  <dimension ref="A1:R42"/>
  <sheetViews>
    <sheetView workbookViewId="0">
      <selection activeCell="A18" sqref="A18"/>
    </sheetView>
  </sheetViews>
  <sheetFormatPr defaultRowHeight="18.75" x14ac:dyDescent="0.3"/>
  <cols>
    <col min="1" max="1" width="10" style="5" bestFit="1" customWidth="1"/>
    <col min="2" max="2" width="13.59765625" style="5" bestFit="1" customWidth="1"/>
    <col min="3" max="4" width="8.796875" style="5"/>
    <col min="5" max="5" width="13.3984375" style="5" bestFit="1" customWidth="1"/>
    <col min="6" max="6" width="9.59765625" style="5" bestFit="1" customWidth="1"/>
    <col min="7" max="7" width="6.59765625" style="5" bestFit="1" customWidth="1"/>
    <col min="8" max="8" width="7.3984375" style="5" bestFit="1" customWidth="1"/>
    <col min="9" max="9" width="11.09765625" style="5" bestFit="1" customWidth="1"/>
    <col min="10" max="10" width="13.5" style="5" bestFit="1" customWidth="1"/>
    <col min="11" max="11" width="14.59765625" style="5" bestFit="1" customWidth="1"/>
    <col min="12" max="12" width="7.8984375" style="5" bestFit="1" customWidth="1"/>
    <col min="13" max="13" width="10" style="5" bestFit="1" customWidth="1"/>
    <col min="14" max="14" width="20.296875" style="5" bestFit="1" customWidth="1"/>
    <col min="15" max="15" width="24" style="5" bestFit="1" customWidth="1"/>
    <col min="16" max="16" width="30.296875" style="5" bestFit="1" customWidth="1"/>
    <col min="17" max="17" width="21.59765625" style="5" bestFit="1" customWidth="1"/>
    <col min="18" max="18" width="20.69921875" style="5" bestFit="1" customWidth="1"/>
    <col min="19" max="16384" width="8.796875" style="5"/>
  </cols>
  <sheetData>
    <row r="1" spans="1:18" x14ac:dyDescent="0.3">
      <c r="A1" s="5" t="s">
        <v>165</v>
      </c>
      <c r="B1" s="5" t="s">
        <v>0</v>
      </c>
      <c r="C1" s="5" t="s">
        <v>1</v>
      </c>
      <c r="D1" s="5" t="s">
        <v>164</v>
      </c>
      <c r="E1" s="5" t="s">
        <v>72</v>
      </c>
      <c r="F1" s="5" t="s">
        <v>73</v>
      </c>
      <c r="G1" s="5" t="s">
        <v>74</v>
      </c>
      <c r="H1" s="5" t="s">
        <v>75</v>
      </c>
      <c r="I1" s="5" t="s">
        <v>76</v>
      </c>
      <c r="J1" s="5" t="s">
        <v>2</v>
      </c>
      <c r="K1" s="5" t="s">
        <v>3</v>
      </c>
      <c r="L1" s="5" t="s">
        <v>1</v>
      </c>
      <c r="M1" s="5" t="s">
        <v>165</v>
      </c>
      <c r="N1" s="5" t="s">
        <v>217</v>
      </c>
      <c r="O1" s="5" t="s">
        <v>218</v>
      </c>
      <c r="P1" s="5" t="s">
        <v>219</v>
      </c>
      <c r="Q1" s="5" t="s">
        <v>220</v>
      </c>
      <c r="R1" s="5" t="s">
        <v>221</v>
      </c>
    </row>
    <row r="2" spans="1:18" x14ac:dyDescent="0.3">
      <c r="A2" s="5" t="s">
        <v>167</v>
      </c>
      <c r="B2" s="5" t="s">
        <v>21</v>
      </c>
      <c r="C2" s="5" t="s">
        <v>22</v>
      </c>
      <c r="D2" s="5" t="s">
        <v>47</v>
      </c>
      <c r="E2" s="5">
        <v>0</v>
      </c>
      <c r="F2" s="5">
        <v>1</v>
      </c>
      <c r="G2" s="5">
        <v>5</v>
      </c>
      <c r="H2" s="5">
        <v>7</v>
      </c>
      <c r="I2" s="5">
        <v>19</v>
      </c>
      <c r="J2" s="5">
        <v>32</v>
      </c>
      <c r="K2" s="6">
        <v>4.375</v>
      </c>
      <c r="L2" s="5" t="s">
        <v>47</v>
      </c>
      <c r="M2" s="5" t="s">
        <v>167</v>
      </c>
      <c r="N2" s="5" t="s">
        <v>77</v>
      </c>
      <c r="O2" s="5" t="s">
        <v>78</v>
      </c>
      <c r="P2" s="5" t="s">
        <v>79</v>
      </c>
      <c r="Q2" s="5" t="s">
        <v>80</v>
      </c>
      <c r="R2" s="5" t="s">
        <v>81</v>
      </c>
    </row>
    <row r="3" spans="1:18" x14ac:dyDescent="0.3">
      <c r="A3" s="5" t="s">
        <v>168</v>
      </c>
      <c r="B3" s="5" t="s">
        <v>21</v>
      </c>
      <c r="C3" s="5" t="s">
        <v>23</v>
      </c>
      <c r="D3" s="5" t="s">
        <v>48</v>
      </c>
      <c r="E3" s="5">
        <v>1</v>
      </c>
      <c r="F3" s="5">
        <v>0</v>
      </c>
      <c r="G3" s="5">
        <v>4</v>
      </c>
      <c r="H3" s="5">
        <v>13</v>
      </c>
      <c r="I3" s="5">
        <v>14</v>
      </c>
      <c r="J3" s="5">
        <v>32</v>
      </c>
      <c r="K3" s="6">
        <v>4.21875</v>
      </c>
      <c r="L3" s="5" t="s">
        <v>48</v>
      </c>
      <c r="M3" s="5" t="s">
        <v>168</v>
      </c>
      <c r="N3" s="5" t="s">
        <v>82</v>
      </c>
      <c r="O3" s="5" t="s">
        <v>83</v>
      </c>
      <c r="P3" s="5" t="s">
        <v>84</v>
      </c>
      <c r="Q3" s="5" t="s">
        <v>85</v>
      </c>
      <c r="R3" s="5" t="s">
        <v>86</v>
      </c>
    </row>
    <row r="4" spans="1:18" x14ac:dyDescent="0.3">
      <c r="A4" s="5" t="s">
        <v>169</v>
      </c>
      <c r="B4" s="5" t="s">
        <v>21</v>
      </c>
      <c r="C4" s="5" t="s">
        <v>24</v>
      </c>
      <c r="D4" s="5" t="s">
        <v>49</v>
      </c>
      <c r="E4" s="5">
        <v>1</v>
      </c>
      <c r="F4" s="5">
        <v>0</v>
      </c>
      <c r="G4" s="5">
        <v>3</v>
      </c>
      <c r="H4" s="5">
        <v>8</v>
      </c>
      <c r="I4" s="5">
        <v>20</v>
      </c>
      <c r="J4" s="5">
        <v>32</v>
      </c>
      <c r="K4" s="6">
        <v>4.4375</v>
      </c>
      <c r="L4" s="5" t="s">
        <v>49</v>
      </c>
      <c r="M4" s="5" t="s">
        <v>169</v>
      </c>
      <c r="N4" s="5" t="s">
        <v>82</v>
      </c>
      <c r="O4" s="5" t="s">
        <v>83</v>
      </c>
      <c r="P4" s="5" t="s">
        <v>84</v>
      </c>
      <c r="Q4" s="5" t="s">
        <v>85</v>
      </c>
      <c r="R4" s="5" t="s">
        <v>86</v>
      </c>
    </row>
    <row r="5" spans="1:18" x14ac:dyDescent="0.3">
      <c r="A5" s="5" t="s">
        <v>170</v>
      </c>
      <c r="B5" s="5" t="s">
        <v>21</v>
      </c>
      <c r="C5" s="5" t="s">
        <v>25</v>
      </c>
      <c r="D5" s="5" t="s">
        <v>50</v>
      </c>
      <c r="E5" s="5">
        <v>0</v>
      </c>
      <c r="F5" s="5">
        <v>1</v>
      </c>
      <c r="G5" s="5">
        <v>2</v>
      </c>
      <c r="H5" s="5">
        <v>7</v>
      </c>
      <c r="I5" s="5">
        <v>22</v>
      </c>
      <c r="J5" s="5">
        <v>32</v>
      </c>
      <c r="K5" s="6">
        <v>4.5625</v>
      </c>
      <c r="L5" s="5" t="s">
        <v>50</v>
      </c>
      <c r="M5" s="5" t="s">
        <v>170</v>
      </c>
      <c r="N5" s="5" t="s">
        <v>87</v>
      </c>
      <c r="O5" s="5" t="s">
        <v>88</v>
      </c>
      <c r="P5" s="5" t="s">
        <v>89</v>
      </c>
      <c r="Q5" s="5" t="s">
        <v>90</v>
      </c>
      <c r="R5" s="5" t="s">
        <v>91</v>
      </c>
    </row>
    <row r="6" spans="1:18" x14ac:dyDescent="0.3">
      <c r="A6" s="5" t="s">
        <v>171</v>
      </c>
      <c r="B6" s="5" t="s">
        <v>21</v>
      </c>
      <c r="C6" s="5" t="s">
        <v>26</v>
      </c>
      <c r="D6" s="5" t="s">
        <v>51</v>
      </c>
      <c r="E6" s="5">
        <v>1</v>
      </c>
      <c r="F6" s="5">
        <v>4</v>
      </c>
      <c r="G6" s="5">
        <v>11</v>
      </c>
      <c r="H6" s="5">
        <v>11</v>
      </c>
      <c r="I6" s="5">
        <v>5</v>
      </c>
      <c r="J6" s="5">
        <v>32</v>
      </c>
      <c r="K6" s="6">
        <v>3.46875</v>
      </c>
      <c r="L6" s="5" t="s">
        <v>51</v>
      </c>
      <c r="M6" s="5" t="s">
        <v>171</v>
      </c>
      <c r="N6" s="5" t="s">
        <v>92</v>
      </c>
      <c r="O6" s="5" t="s">
        <v>93</v>
      </c>
      <c r="P6" s="5" t="s">
        <v>94</v>
      </c>
      <c r="Q6" s="5" t="s">
        <v>95</v>
      </c>
      <c r="R6" s="5" t="s">
        <v>96</v>
      </c>
    </row>
    <row r="7" spans="1:18" x14ac:dyDescent="0.3">
      <c r="A7" s="5" t="s">
        <v>172</v>
      </c>
      <c r="B7" s="5" t="s">
        <v>21</v>
      </c>
      <c r="C7" s="5" t="s">
        <v>27</v>
      </c>
      <c r="D7" s="5" t="s">
        <v>52</v>
      </c>
      <c r="E7" s="5">
        <v>0</v>
      </c>
      <c r="F7" s="5">
        <v>3</v>
      </c>
      <c r="G7" s="5">
        <v>12</v>
      </c>
      <c r="H7" s="5">
        <v>8</v>
      </c>
      <c r="I7" s="5">
        <v>8</v>
      </c>
      <c r="J7" s="5">
        <v>31</v>
      </c>
      <c r="K7" s="6">
        <v>3.6774193548387095</v>
      </c>
      <c r="L7" s="5" t="s">
        <v>52</v>
      </c>
      <c r="M7" s="5" t="s">
        <v>172</v>
      </c>
      <c r="N7" s="5" t="s">
        <v>97</v>
      </c>
      <c r="O7" s="5" t="s">
        <v>98</v>
      </c>
      <c r="P7" s="5" t="s">
        <v>99</v>
      </c>
      <c r="Q7" s="5" t="s">
        <v>100</v>
      </c>
      <c r="R7" s="5" t="s">
        <v>101</v>
      </c>
    </row>
    <row r="8" spans="1:18" x14ac:dyDescent="0.3">
      <c r="A8" s="5" t="s">
        <v>173</v>
      </c>
      <c r="B8" s="5" t="s">
        <v>21</v>
      </c>
      <c r="C8" s="5" t="s">
        <v>28</v>
      </c>
      <c r="D8" s="5" t="s">
        <v>53</v>
      </c>
      <c r="E8" s="5">
        <v>1</v>
      </c>
      <c r="F8" s="5">
        <v>3</v>
      </c>
      <c r="G8" s="5">
        <v>2</v>
      </c>
      <c r="H8" s="5">
        <v>13</v>
      </c>
      <c r="I8" s="5">
        <v>13</v>
      </c>
      <c r="J8" s="5">
        <v>32</v>
      </c>
      <c r="K8" s="6">
        <v>4.0625</v>
      </c>
      <c r="L8" s="5" t="s">
        <v>53</v>
      </c>
      <c r="M8" s="5" t="s">
        <v>173</v>
      </c>
      <c r="N8" s="5" t="s">
        <v>82</v>
      </c>
      <c r="O8" s="5" t="s">
        <v>83</v>
      </c>
      <c r="P8" s="5" t="s">
        <v>84</v>
      </c>
      <c r="Q8" s="5" t="s">
        <v>85</v>
      </c>
      <c r="R8" s="5" t="s">
        <v>86</v>
      </c>
    </row>
    <row r="9" spans="1:18" x14ac:dyDescent="0.3">
      <c r="A9" s="5" t="s">
        <v>174</v>
      </c>
      <c r="B9" s="5" t="s">
        <v>21</v>
      </c>
      <c r="C9" s="5" t="s">
        <v>29</v>
      </c>
      <c r="D9" s="5" t="s">
        <v>54</v>
      </c>
      <c r="E9" s="5">
        <v>1</v>
      </c>
      <c r="F9" s="5">
        <v>2</v>
      </c>
      <c r="G9" s="5">
        <v>5</v>
      </c>
      <c r="H9" s="5">
        <v>8</v>
      </c>
      <c r="I9" s="5">
        <v>16</v>
      </c>
      <c r="J9" s="5">
        <v>32</v>
      </c>
      <c r="K9" s="6">
        <v>4.125</v>
      </c>
      <c r="L9" s="5" t="s">
        <v>54</v>
      </c>
      <c r="M9" s="5" t="s">
        <v>174</v>
      </c>
      <c r="N9" s="5" t="s">
        <v>102</v>
      </c>
      <c r="O9" s="5" t="s">
        <v>103</v>
      </c>
      <c r="P9" s="5" t="s">
        <v>79</v>
      </c>
      <c r="Q9" s="5" t="s">
        <v>104</v>
      </c>
      <c r="R9" s="5" t="s">
        <v>105</v>
      </c>
    </row>
    <row r="10" spans="1:18" x14ac:dyDescent="0.3">
      <c r="A10" s="5" t="s">
        <v>175</v>
      </c>
      <c r="B10" s="5" t="s">
        <v>21</v>
      </c>
      <c r="C10" s="5" t="s">
        <v>30</v>
      </c>
      <c r="D10" s="5" t="s">
        <v>55</v>
      </c>
      <c r="E10" s="5">
        <v>0</v>
      </c>
      <c r="F10" s="5">
        <v>0</v>
      </c>
      <c r="G10" s="5">
        <v>8</v>
      </c>
      <c r="H10" s="5">
        <v>13</v>
      </c>
      <c r="I10" s="5">
        <v>10</v>
      </c>
      <c r="J10" s="5">
        <v>31</v>
      </c>
      <c r="K10" s="6">
        <v>4.064516129032258</v>
      </c>
      <c r="L10" s="5" t="s">
        <v>55</v>
      </c>
      <c r="M10" s="5" t="s">
        <v>175</v>
      </c>
      <c r="N10" s="5" t="s">
        <v>106</v>
      </c>
      <c r="O10" s="5" t="s">
        <v>107</v>
      </c>
      <c r="P10" s="5" t="s">
        <v>79</v>
      </c>
      <c r="Q10" s="5" t="s">
        <v>108</v>
      </c>
      <c r="R10" s="5" t="s">
        <v>109</v>
      </c>
    </row>
    <row r="11" spans="1:18" x14ac:dyDescent="0.3">
      <c r="A11" s="5" t="s">
        <v>176</v>
      </c>
      <c r="B11" s="5" t="s">
        <v>21</v>
      </c>
      <c r="C11" s="5" t="s">
        <v>31</v>
      </c>
      <c r="D11" s="5" t="s">
        <v>56</v>
      </c>
      <c r="E11" s="5">
        <v>0</v>
      </c>
      <c r="F11" s="5">
        <v>2</v>
      </c>
      <c r="G11" s="5">
        <v>10</v>
      </c>
      <c r="H11" s="5">
        <v>9</v>
      </c>
      <c r="I11" s="5">
        <v>11</v>
      </c>
      <c r="J11" s="5">
        <v>32</v>
      </c>
      <c r="K11" s="6">
        <v>3.90625</v>
      </c>
      <c r="L11" s="5" t="s">
        <v>56</v>
      </c>
      <c r="M11" s="5" t="s">
        <v>176</v>
      </c>
      <c r="N11" s="5" t="s">
        <v>110</v>
      </c>
      <c r="O11" s="5" t="s">
        <v>111</v>
      </c>
      <c r="P11" s="5" t="s">
        <v>79</v>
      </c>
      <c r="Q11" s="5" t="s">
        <v>112</v>
      </c>
      <c r="R11" s="5" t="s">
        <v>113</v>
      </c>
    </row>
    <row r="12" spans="1:18" x14ac:dyDescent="0.3">
      <c r="A12" s="5" t="s">
        <v>177</v>
      </c>
      <c r="B12" s="5" t="s">
        <v>21</v>
      </c>
      <c r="C12" s="5" t="s">
        <v>32</v>
      </c>
      <c r="D12" s="5" t="s">
        <v>57</v>
      </c>
      <c r="E12" s="5">
        <v>0</v>
      </c>
      <c r="F12" s="5">
        <v>6</v>
      </c>
      <c r="G12" s="5">
        <v>7</v>
      </c>
      <c r="H12" s="5">
        <v>4</v>
      </c>
      <c r="I12" s="5">
        <v>14</v>
      </c>
      <c r="J12" s="5">
        <v>31</v>
      </c>
      <c r="K12" s="6">
        <v>3.838709677419355</v>
      </c>
      <c r="L12" s="5" t="s">
        <v>57</v>
      </c>
      <c r="M12" s="5" t="s">
        <v>177</v>
      </c>
      <c r="N12" s="5" t="s">
        <v>102</v>
      </c>
      <c r="O12" s="5" t="s">
        <v>103</v>
      </c>
      <c r="P12" s="5" t="s">
        <v>79</v>
      </c>
      <c r="Q12" s="5" t="s">
        <v>104</v>
      </c>
      <c r="R12" s="5" t="s">
        <v>105</v>
      </c>
    </row>
    <row r="13" spans="1:18" x14ac:dyDescent="0.3">
      <c r="A13" s="5" t="s">
        <v>178</v>
      </c>
      <c r="B13" s="5" t="s">
        <v>21</v>
      </c>
      <c r="C13" s="5" t="s">
        <v>33</v>
      </c>
      <c r="D13" s="5" t="s">
        <v>58</v>
      </c>
      <c r="E13" s="5">
        <v>0</v>
      </c>
      <c r="F13" s="5">
        <v>1</v>
      </c>
      <c r="G13" s="5">
        <v>6</v>
      </c>
      <c r="H13" s="5">
        <v>9</v>
      </c>
      <c r="I13" s="5">
        <v>16</v>
      </c>
      <c r="J13" s="5">
        <v>32</v>
      </c>
      <c r="K13" s="6">
        <v>4.25</v>
      </c>
      <c r="L13" s="5" t="s">
        <v>58</v>
      </c>
      <c r="M13" s="5" t="s">
        <v>178</v>
      </c>
      <c r="N13" s="5" t="s">
        <v>92</v>
      </c>
      <c r="O13" s="5" t="s">
        <v>93</v>
      </c>
      <c r="P13" s="5" t="s">
        <v>94</v>
      </c>
      <c r="Q13" s="5" t="s">
        <v>95</v>
      </c>
      <c r="R13" s="5" t="s">
        <v>96</v>
      </c>
    </row>
    <row r="14" spans="1:18" x14ac:dyDescent="0.3">
      <c r="A14" s="5" t="s">
        <v>179</v>
      </c>
      <c r="B14" s="5" t="s">
        <v>21</v>
      </c>
      <c r="C14" s="5" t="s">
        <v>34</v>
      </c>
      <c r="D14" s="5" t="s">
        <v>59</v>
      </c>
      <c r="E14" s="5">
        <v>3</v>
      </c>
      <c r="F14" s="5">
        <v>3</v>
      </c>
      <c r="G14" s="5">
        <v>7</v>
      </c>
      <c r="H14" s="5">
        <v>8</v>
      </c>
      <c r="I14" s="5">
        <v>11</v>
      </c>
      <c r="J14" s="5">
        <v>32</v>
      </c>
      <c r="K14" s="6">
        <v>3.65625</v>
      </c>
      <c r="L14" s="5" t="s">
        <v>59</v>
      </c>
      <c r="M14" s="5" t="s">
        <v>179</v>
      </c>
      <c r="N14" s="5" t="s">
        <v>97</v>
      </c>
      <c r="O14" s="5" t="s">
        <v>98</v>
      </c>
      <c r="P14" s="5" t="s">
        <v>99</v>
      </c>
      <c r="Q14" s="5" t="s">
        <v>100</v>
      </c>
      <c r="R14" s="5" t="s">
        <v>101</v>
      </c>
    </row>
    <row r="15" spans="1:18" x14ac:dyDescent="0.3">
      <c r="A15" s="5" t="s">
        <v>180</v>
      </c>
      <c r="B15" s="5" t="s">
        <v>21</v>
      </c>
      <c r="C15" s="5" t="s">
        <v>35</v>
      </c>
      <c r="D15" s="5" t="s">
        <v>60</v>
      </c>
      <c r="E15" s="5">
        <v>5</v>
      </c>
      <c r="F15" s="5">
        <v>7</v>
      </c>
      <c r="G15" s="5">
        <v>7</v>
      </c>
      <c r="H15" s="5">
        <v>7</v>
      </c>
      <c r="I15" s="5">
        <v>6</v>
      </c>
      <c r="J15" s="5">
        <v>32</v>
      </c>
      <c r="K15" s="6">
        <v>3.0625</v>
      </c>
      <c r="L15" s="5" t="s">
        <v>60</v>
      </c>
      <c r="M15" s="5" t="s">
        <v>180</v>
      </c>
      <c r="N15" s="5" t="s">
        <v>114</v>
      </c>
      <c r="O15" s="5" t="s">
        <v>115</v>
      </c>
      <c r="P15" s="5" t="s">
        <v>79</v>
      </c>
      <c r="Q15" s="5" t="s">
        <v>116</v>
      </c>
      <c r="R15" s="5" t="s">
        <v>117</v>
      </c>
    </row>
    <row r="16" spans="1:18" x14ac:dyDescent="0.3">
      <c r="A16" s="5" t="s">
        <v>181</v>
      </c>
      <c r="B16" s="5" t="s">
        <v>21</v>
      </c>
      <c r="C16" s="5" t="s">
        <v>36</v>
      </c>
      <c r="D16" s="5" t="s">
        <v>61</v>
      </c>
      <c r="E16" s="5">
        <v>2</v>
      </c>
      <c r="F16" s="5">
        <v>6</v>
      </c>
      <c r="G16" s="5">
        <v>12</v>
      </c>
      <c r="H16" s="5">
        <v>8</v>
      </c>
      <c r="I16" s="5">
        <v>4</v>
      </c>
      <c r="J16" s="5">
        <v>32</v>
      </c>
      <c r="K16" s="6">
        <v>3.1875</v>
      </c>
      <c r="L16" s="5" t="s">
        <v>61</v>
      </c>
      <c r="M16" s="5" t="s">
        <v>181</v>
      </c>
      <c r="N16" s="5" t="s">
        <v>97</v>
      </c>
      <c r="O16" s="5" t="s">
        <v>98</v>
      </c>
      <c r="P16" s="5" t="s">
        <v>99</v>
      </c>
      <c r="Q16" s="5" t="s">
        <v>118</v>
      </c>
      <c r="R16" s="5" t="s">
        <v>119</v>
      </c>
    </row>
    <row r="17" spans="1:18" x14ac:dyDescent="0.3">
      <c r="A17" s="5" t="s">
        <v>182</v>
      </c>
      <c r="B17" s="5" t="s">
        <v>21</v>
      </c>
      <c r="C17" s="5" t="s">
        <v>37</v>
      </c>
      <c r="D17" s="5" t="s">
        <v>62</v>
      </c>
      <c r="E17" s="5">
        <v>0</v>
      </c>
      <c r="F17" s="5">
        <v>2</v>
      </c>
      <c r="G17" s="5">
        <v>6</v>
      </c>
      <c r="H17" s="5">
        <v>14</v>
      </c>
      <c r="I17" s="5">
        <v>10</v>
      </c>
      <c r="J17" s="5">
        <v>32</v>
      </c>
      <c r="K17" s="6">
        <v>4</v>
      </c>
      <c r="L17" s="5" t="s">
        <v>62</v>
      </c>
      <c r="M17" s="5" t="s">
        <v>182</v>
      </c>
      <c r="N17" s="5" t="s">
        <v>120</v>
      </c>
      <c r="O17" s="5" t="s">
        <v>121</v>
      </c>
      <c r="P17" s="5" t="s">
        <v>79</v>
      </c>
      <c r="Q17" s="5" t="s">
        <v>122</v>
      </c>
      <c r="R17" s="5" t="s">
        <v>123</v>
      </c>
    </row>
    <row r="18" spans="1:18" x14ac:dyDescent="0.3">
      <c r="A18" s="5" t="s">
        <v>183</v>
      </c>
      <c r="B18" s="5" t="s">
        <v>21</v>
      </c>
      <c r="C18" s="5" t="s">
        <v>38</v>
      </c>
      <c r="D18" s="5" t="s">
        <v>63</v>
      </c>
      <c r="E18" s="5">
        <v>0</v>
      </c>
      <c r="F18" s="5">
        <v>2</v>
      </c>
      <c r="G18" s="5">
        <v>8</v>
      </c>
      <c r="H18" s="5">
        <v>10</v>
      </c>
      <c r="I18" s="5">
        <v>12</v>
      </c>
      <c r="J18" s="5">
        <v>32</v>
      </c>
      <c r="K18" s="6">
        <v>4</v>
      </c>
      <c r="L18" s="5" t="s">
        <v>63</v>
      </c>
      <c r="M18" s="5" t="s">
        <v>183</v>
      </c>
      <c r="N18" s="5" t="s">
        <v>124</v>
      </c>
      <c r="O18" s="5" t="s">
        <v>125</v>
      </c>
      <c r="P18" s="5" t="s">
        <v>126</v>
      </c>
      <c r="Q18" s="5" t="s">
        <v>127</v>
      </c>
      <c r="R18" s="5" t="s">
        <v>128</v>
      </c>
    </row>
    <row r="19" spans="1:18" x14ac:dyDescent="0.3">
      <c r="A19" s="5" t="s">
        <v>184</v>
      </c>
      <c r="B19" s="5" t="s">
        <v>21</v>
      </c>
      <c r="C19" s="5" t="s">
        <v>39</v>
      </c>
      <c r="D19" s="5" t="s">
        <v>64</v>
      </c>
      <c r="E19" s="5">
        <v>1</v>
      </c>
      <c r="F19" s="5">
        <v>2</v>
      </c>
      <c r="G19" s="5">
        <v>11</v>
      </c>
      <c r="H19" s="5">
        <v>15</v>
      </c>
      <c r="I19" s="5">
        <v>11</v>
      </c>
      <c r="J19" s="5">
        <v>32</v>
      </c>
      <c r="K19" s="6">
        <v>4.78125</v>
      </c>
      <c r="L19" s="5" t="s">
        <v>64</v>
      </c>
      <c r="M19" s="5" t="s">
        <v>184</v>
      </c>
      <c r="N19" s="5" t="s">
        <v>129</v>
      </c>
      <c r="O19" s="5" t="s">
        <v>130</v>
      </c>
      <c r="P19" s="5" t="s">
        <v>79</v>
      </c>
      <c r="Q19" s="5" t="s">
        <v>131</v>
      </c>
      <c r="R19" s="5" t="s">
        <v>132</v>
      </c>
    </row>
    <row r="20" spans="1:18" x14ac:dyDescent="0.3">
      <c r="A20" s="5" t="s">
        <v>185</v>
      </c>
      <c r="B20" s="5" t="s">
        <v>21</v>
      </c>
      <c r="C20" s="5" t="s">
        <v>40</v>
      </c>
      <c r="D20" s="5" t="s">
        <v>65</v>
      </c>
      <c r="E20" s="5">
        <v>3</v>
      </c>
      <c r="F20" s="5">
        <v>2</v>
      </c>
      <c r="G20" s="5">
        <v>11</v>
      </c>
      <c r="H20" s="5">
        <v>7</v>
      </c>
      <c r="I20" s="5">
        <v>9</v>
      </c>
      <c r="J20" s="5">
        <v>32</v>
      </c>
      <c r="K20" s="6">
        <v>3.53125</v>
      </c>
      <c r="L20" s="5" t="s">
        <v>65</v>
      </c>
      <c r="M20" s="5" t="s">
        <v>185</v>
      </c>
      <c r="N20" s="5" t="s">
        <v>82</v>
      </c>
      <c r="O20" s="5" t="s">
        <v>83</v>
      </c>
      <c r="P20" s="5" t="s">
        <v>84</v>
      </c>
      <c r="Q20" s="5" t="s">
        <v>85</v>
      </c>
      <c r="R20" s="5" t="s">
        <v>86</v>
      </c>
    </row>
    <row r="21" spans="1:18" x14ac:dyDescent="0.3">
      <c r="A21" s="5" t="s">
        <v>186</v>
      </c>
      <c r="B21" s="5" t="s">
        <v>21</v>
      </c>
      <c r="C21" s="5" t="s">
        <v>41</v>
      </c>
      <c r="D21" s="5" t="s">
        <v>66</v>
      </c>
      <c r="E21" s="5">
        <v>0</v>
      </c>
      <c r="F21" s="5">
        <v>2</v>
      </c>
      <c r="G21" s="5">
        <v>6</v>
      </c>
      <c r="H21" s="5">
        <v>5</v>
      </c>
      <c r="I21" s="5">
        <v>19</v>
      </c>
      <c r="J21" s="5">
        <v>32</v>
      </c>
      <c r="K21" s="6">
        <v>4.28125</v>
      </c>
      <c r="L21" s="5" t="s">
        <v>66</v>
      </c>
      <c r="M21" s="5" t="s">
        <v>186</v>
      </c>
      <c r="N21" s="5" t="s">
        <v>120</v>
      </c>
      <c r="O21" s="5" t="s">
        <v>121</v>
      </c>
      <c r="P21" s="5" t="s">
        <v>79</v>
      </c>
      <c r="Q21" s="5" t="s">
        <v>122</v>
      </c>
      <c r="R21" s="5" t="s">
        <v>123</v>
      </c>
    </row>
    <row r="22" spans="1:18" x14ac:dyDescent="0.3">
      <c r="A22" s="5" t="s">
        <v>187</v>
      </c>
      <c r="B22" s="5" t="s">
        <v>21</v>
      </c>
      <c r="C22" s="5" t="s">
        <v>42</v>
      </c>
      <c r="D22" s="5" t="s">
        <v>67</v>
      </c>
      <c r="E22" s="5">
        <v>0</v>
      </c>
      <c r="F22" s="5">
        <v>1</v>
      </c>
      <c r="G22" s="5">
        <v>6</v>
      </c>
      <c r="H22" s="5">
        <v>11</v>
      </c>
      <c r="I22" s="5">
        <v>14</v>
      </c>
      <c r="J22" s="5">
        <v>32</v>
      </c>
      <c r="K22" s="6">
        <v>4.1875</v>
      </c>
      <c r="L22" s="5" t="s">
        <v>67</v>
      </c>
      <c r="M22" s="5" t="s">
        <v>187</v>
      </c>
      <c r="N22" s="5" t="s">
        <v>82</v>
      </c>
      <c r="O22" s="5" t="s">
        <v>83</v>
      </c>
      <c r="P22" s="5" t="s">
        <v>84</v>
      </c>
      <c r="Q22" s="5" t="s">
        <v>85</v>
      </c>
      <c r="R22" s="5" t="s">
        <v>86</v>
      </c>
    </row>
    <row r="23" spans="1:18" x14ac:dyDescent="0.3">
      <c r="A23" s="5" t="s">
        <v>188</v>
      </c>
      <c r="B23" s="5" t="s">
        <v>21</v>
      </c>
      <c r="C23" s="5" t="s">
        <v>43</v>
      </c>
      <c r="D23" s="5" t="s">
        <v>68</v>
      </c>
      <c r="E23" s="5">
        <v>1</v>
      </c>
      <c r="F23" s="5">
        <v>1</v>
      </c>
      <c r="G23" s="5">
        <v>7</v>
      </c>
      <c r="H23" s="5">
        <v>15</v>
      </c>
      <c r="I23" s="5">
        <v>8</v>
      </c>
      <c r="J23" s="5">
        <v>32</v>
      </c>
      <c r="K23" s="6">
        <v>3.875</v>
      </c>
      <c r="L23" s="5" t="s">
        <v>68</v>
      </c>
      <c r="M23" s="5" t="s">
        <v>188</v>
      </c>
      <c r="N23" s="5" t="s">
        <v>133</v>
      </c>
      <c r="O23" s="5" t="s">
        <v>134</v>
      </c>
      <c r="P23" s="5" t="s">
        <v>79</v>
      </c>
      <c r="Q23" s="5" t="s">
        <v>135</v>
      </c>
      <c r="R23" s="5" t="s">
        <v>136</v>
      </c>
    </row>
    <row r="24" spans="1:18" x14ac:dyDescent="0.3">
      <c r="A24" s="5" t="s">
        <v>189</v>
      </c>
      <c r="B24" s="5" t="s">
        <v>21</v>
      </c>
      <c r="C24" s="5" t="s">
        <v>44</v>
      </c>
      <c r="D24" s="5" t="s">
        <v>69</v>
      </c>
      <c r="E24" s="5">
        <v>1</v>
      </c>
      <c r="F24" s="5">
        <v>1</v>
      </c>
      <c r="G24" s="5">
        <v>7</v>
      </c>
      <c r="H24" s="5">
        <v>15</v>
      </c>
      <c r="I24" s="5">
        <v>8</v>
      </c>
      <c r="J24" s="5">
        <v>32</v>
      </c>
      <c r="K24" s="6">
        <v>3.875</v>
      </c>
      <c r="L24" s="5" t="s">
        <v>69</v>
      </c>
      <c r="M24" s="5" t="s">
        <v>189</v>
      </c>
      <c r="N24" s="5" t="s">
        <v>97</v>
      </c>
      <c r="O24" s="5" t="s">
        <v>98</v>
      </c>
      <c r="P24" s="5" t="s">
        <v>99</v>
      </c>
      <c r="Q24" s="5" t="s">
        <v>100</v>
      </c>
      <c r="R24" s="5" t="s">
        <v>101</v>
      </c>
    </row>
    <row r="25" spans="1:18" x14ac:dyDescent="0.3">
      <c r="A25" s="5" t="s">
        <v>190</v>
      </c>
      <c r="B25" s="5" t="s">
        <v>21</v>
      </c>
      <c r="C25" s="5" t="s">
        <v>45</v>
      </c>
      <c r="D25" s="5" t="s">
        <v>70</v>
      </c>
      <c r="E25" s="5">
        <v>0</v>
      </c>
      <c r="F25" s="5">
        <v>7</v>
      </c>
      <c r="G25" s="5">
        <v>10</v>
      </c>
      <c r="H25" s="5">
        <v>6</v>
      </c>
      <c r="I25" s="5">
        <v>9</v>
      </c>
      <c r="J25" s="5">
        <v>32</v>
      </c>
      <c r="K25" s="6">
        <v>3.53125</v>
      </c>
      <c r="L25" s="5" t="s">
        <v>70</v>
      </c>
      <c r="M25" s="5" t="s">
        <v>190</v>
      </c>
      <c r="N25" s="5" t="s">
        <v>137</v>
      </c>
      <c r="O25" s="5" t="s">
        <v>138</v>
      </c>
      <c r="P25" s="5" t="s">
        <v>139</v>
      </c>
      <c r="Q25" s="5" t="s">
        <v>140</v>
      </c>
      <c r="R25" s="5" t="s">
        <v>141</v>
      </c>
    </row>
    <row r="26" spans="1:18" x14ac:dyDescent="0.3">
      <c r="A26" s="5" t="s">
        <v>191</v>
      </c>
      <c r="B26" s="5" t="s">
        <v>21</v>
      </c>
      <c r="C26" s="5" t="s">
        <v>46</v>
      </c>
      <c r="D26" s="5" t="s">
        <v>71</v>
      </c>
      <c r="E26" s="5">
        <v>3</v>
      </c>
      <c r="F26" s="5">
        <v>7</v>
      </c>
      <c r="G26" s="5">
        <v>12</v>
      </c>
      <c r="H26" s="5">
        <v>3</v>
      </c>
      <c r="I26" s="5">
        <v>7</v>
      </c>
      <c r="J26" s="5">
        <v>32</v>
      </c>
      <c r="K26" s="6">
        <v>3.125</v>
      </c>
      <c r="L26" s="5" t="s">
        <v>71</v>
      </c>
      <c r="M26" s="5" t="s">
        <v>191</v>
      </c>
      <c r="N26" s="5" t="s">
        <v>102</v>
      </c>
      <c r="O26" s="5" t="s">
        <v>103</v>
      </c>
      <c r="P26" s="5" t="s">
        <v>79</v>
      </c>
      <c r="Q26" s="5" t="s">
        <v>104</v>
      </c>
      <c r="R26" s="5" t="s">
        <v>105</v>
      </c>
    </row>
    <row r="27" spans="1:18" x14ac:dyDescent="0.3">
      <c r="A27" s="5" t="s">
        <v>201</v>
      </c>
      <c r="B27" s="5" t="s">
        <v>4</v>
      </c>
      <c r="C27" s="5" t="s">
        <v>5</v>
      </c>
      <c r="D27" s="5" t="s">
        <v>47</v>
      </c>
      <c r="E27" s="5">
        <v>0</v>
      </c>
      <c r="F27" s="5">
        <v>0</v>
      </c>
      <c r="G27" s="5">
        <v>1</v>
      </c>
      <c r="H27" s="5">
        <v>2</v>
      </c>
      <c r="I27" s="5">
        <v>2</v>
      </c>
      <c r="J27" s="5">
        <v>5</v>
      </c>
      <c r="K27" s="6">
        <v>4.2</v>
      </c>
      <c r="L27" s="5" t="s">
        <v>47</v>
      </c>
      <c r="M27" s="5" t="s">
        <v>201</v>
      </c>
      <c r="N27" s="5" t="s">
        <v>102</v>
      </c>
      <c r="O27" s="5" t="s">
        <v>103</v>
      </c>
      <c r="P27" s="5" t="s">
        <v>79</v>
      </c>
      <c r="Q27" s="5" t="s">
        <v>104</v>
      </c>
      <c r="R27" s="5" t="s">
        <v>105</v>
      </c>
    </row>
    <row r="28" spans="1:18" x14ac:dyDescent="0.3">
      <c r="A28" s="5" t="s">
        <v>203</v>
      </c>
      <c r="B28" s="5" t="s">
        <v>4</v>
      </c>
      <c r="C28" s="5" t="s">
        <v>6</v>
      </c>
      <c r="D28" s="5" t="s">
        <v>48</v>
      </c>
      <c r="E28" s="5">
        <v>0</v>
      </c>
      <c r="F28" s="5">
        <v>1</v>
      </c>
      <c r="G28" s="5">
        <v>3</v>
      </c>
      <c r="H28" s="5">
        <v>1</v>
      </c>
      <c r="I28" s="5">
        <v>0</v>
      </c>
      <c r="J28" s="5">
        <v>5</v>
      </c>
      <c r="K28" s="6">
        <v>3</v>
      </c>
      <c r="L28" s="5" t="s">
        <v>48</v>
      </c>
      <c r="M28" s="5" t="s">
        <v>203</v>
      </c>
      <c r="N28" s="5" t="s">
        <v>142</v>
      </c>
      <c r="O28" s="5" t="s">
        <v>143</v>
      </c>
      <c r="P28" s="5" t="s">
        <v>144</v>
      </c>
      <c r="Q28" s="5" t="s">
        <v>145</v>
      </c>
    </row>
    <row r="29" spans="1:18" x14ac:dyDescent="0.3">
      <c r="A29" s="5" t="s">
        <v>202</v>
      </c>
      <c r="B29" s="5" t="s">
        <v>4</v>
      </c>
      <c r="C29" s="5" t="s">
        <v>7</v>
      </c>
      <c r="D29" s="5" t="s">
        <v>49</v>
      </c>
      <c r="E29" s="5">
        <v>0</v>
      </c>
      <c r="F29" s="5">
        <v>1</v>
      </c>
      <c r="G29" s="5">
        <v>1</v>
      </c>
      <c r="H29" s="5">
        <v>1</v>
      </c>
      <c r="I29" s="5">
        <v>2</v>
      </c>
      <c r="J29" s="5">
        <v>5</v>
      </c>
      <c r="K29" s="6">
        <v>3.8</v>
      </c>
      <c r="L29" s="5" t="s">
        <v>49</v>
      </c>
      <c r="M29" s="5" t="s">
        <v>202</v>
      </c>
      <c r="N29" s="5" t="s">
        <v>92</v>
      </c>
      <c r="O29" s="5" t="s">
        <v>93</v>
      </c>
      <c r="P29" s="5" t="s">
        <v>94</v>
      </c>
      <c r="Q29" s="5" t="s">
        <v>95</v>
      </c>
      <c r="R29" s="5" t="s">
        <v>96</v>
      </c>
    </row>
    <row r="30" spans="1:18" x14ac:dyDescent="0.3">
      <c r="A30" s="5" t="s">
        <v>204</v>
      </c>
      <c r="B30" s="5" t="s">
        <v>4</v>
      </c>
      <c r="C30" s="5" t="s">
        <v>8</v>
      </c>
      <c r="D30" s="5" t="s">
        <v>50</v>
      </c>
      <c r="E30" s="5">
        <v>1</v>
      </c>
      <c r="F30" s="5">
        <v>0</v>
      </c>
      <c r="G30" s="5">
        <v>1</v>
      </c>
      <c r="H30" s="5">
        <v>2</v>
      </c>
      <c r="I30" s="5">
        <v>1</v>
      </c>
      <c r="J30" s="5">
        <v>5</v>
      </c>
      <c r="K30" s="6">
        <v>3.4</v>
      </c>
      <c r="L30" s="5" t="s">
        <v>50</v>
      </c>
      <c r="M30" s="5" t="s">
        <v>204</v>
      </c>
      <c r="N30" s="5" t="s">
        <v>102</v>
      </c>
      <c r="O30" s="5" t="s">
        <v>103</v>
      </c>
      <c r="P30" s="5" t="s">
        <v>79</v>
      </c>
      <c r="Q30" s="5" t="s">
        <v>104</v>
      </c>
      <c r="R30" s="5" t="s">
        <v>105</v>
      </c>
    </row>
    <row r="31" spans="1:18" x14ac:dyDescent="0.3">
      <c r="A31" s="5" t="s">
        <v>205</v>
      </c>
      <c r="B31" s="5" t="s">
        <v>4</v>
      </c>
      <c r="C31" s="5" t="s">
        <v>9</v>
      </c>
      <c r="D31" s="5" t="s">
        <v>51</v>
      </c>
      <c r="E31" s="5">
        <v>0</v>
      </c>
      <c r="F31" s="5">
        <v>0</v>
      </c>
      <c r="G31" s="5">
        <v>0</v>
      </c>
      <c r="H31" s="5">
        <v>1</v>
      </c>
      <c r="I31" s="5">
        <v>4</v>
      </c>
      <c r="J31" s="5">
        <v>5</v>
      </c>
      <c r="K31" s="6">
        <v>4.8</v>
      </c>
      <c r="L31" s="5" t="s">
        <v>51</v>
      </c>
      <c r="M31" s="5" t="s">
        <v>205</v>
      </c>
      <c r="N31" s="5" t="s">
        <v>102</v>
      </c>
      <c r="O31" s="5" t="s">
        <v>103</v>
      </c>
      <c r="P31" s="5" t="s">
        <v>79</v>
      </c>
      <c r="Q31" s="5" t="s">
        <v>104</v>
      </c>
      <c r="R31" s="5" t="s">
        <v>105</v>
      </c>
    </row>
    <row r="32" spans="1:18" x14ac:dyDescent="0.3">
      <c r="A32" s="5" t="s">
        <v>206</v>
      </c>
      <c r="B32" s="5" t="s">
        <v>4</v>
      </c>
      <c r="C32" s="5" t="s">
        <v>10</v>
      </c>
      <c r="D32" s="5" t="s">
        <v>52</v>
      </c>
      <c r="E32" s="5">
        <v>0</v>
      </c>
      <c r="F32" s="5">
        <v>1</v>
      </c>
      <c r="G32" s="5">
        <v>0</v>
      </c>
      <c r="H32" s="5">
        <v>3</v>
      </c>
      <c r="I32" s="5">
        <v>1</v>
      </c>
      <c r="J32" s="5">
        <v>5</v>
      </c>
      <c r="K32" s="6">
        <v>3.8</v>
      </c>
      <c r="L32" s="5" t="s">
        <v>52</v>
      </c>
      <c r="M32" s="5" t="s">
        <v>206</v>
      </c>
      <c r="N32" s="5" t="s">
        <v>146</v>
      </c>
      <c r="O32" s="5" t="s">
        <v>147</v>
      </c>
      <c r="P32" s="5" t="s">
        <v>79</v>
      </c>
      <c r="Q32" s="5" t="s">
        <v>148</v>
      </c>
      <c r="R32" s="5" t="s">
        <v>149</v>
      </c>
    </row>
    <row r="33" spans="1:18" x14ac:dyDescent="0.3">
      <c r="A33" s="5" t="s">
        <v>207</v>
      </c>
      <c r="B33" s="5" t="s">
        <v>4</v>
      </c>
      <c r="C33" s="5" t="s">
        <v>11</v>
      </c>
      <c r="D33" s="5" t="s">
        <v>53</v>
      </c>
      <c r="E33" s="5">
        <v>0</v>
      </c>
      <c r="F33" s="5">
        <v>0</v>
      </c>
      <c r="G33" s="5">
        <v>2</v>
      </c>
      <c r="H33" s="5">
        <v>2</v>
      </c>
      <c r="I33" s="5">
        <v>1</v>
      </c>
      <c r="J33" s="5">
        <v>5</v>
      </c>
      <c r="K33" s="6">
        <v>3.8</v>
      </c>
      <c r="L33" s="5" t="s">
        <v>53</v>
      </c>
      <c r="M33" s="5" t="s">
        <v>207</v>
      </c>
      <c r="N33" s="5" t="s">
        <v>120</v>
      </c>
      <c r="O33" s="5" t="s">
        <v>121</v>
      </c>
      <c r="P33" s="5" t="s">
        <v>79</v>
      </c>
      <c r="Q33" s="5" t="s">
        <v>122</v>
      </c>
      <c r="R33" s="5" t="s">
        <v>123</v>
      </c>
    </row>
    <row r="34" spans="1:18" x14ac:dyDescent="0.3">
      <c r="A34" s="5" t="s">
        <v>208</v>
      </c>
      <c r="B34" s="5" t="s">
        <v>4</v>
      </c>
      <c r="C34" s="5" t="s">
        <v>12</v>
      </c>
      <c r="D34" s="5" t="s">
        <v>54</v>
      </c>
      <c r="E34" s="5">
        <v>0</v>
      </c>
      <c r="F34" s="5">
        <v>1</v>
      </c>
      <c r="G34" s="5">
        <v>0</v>
      </c>
      <c r="H34" s="5">
        <v>3</v>
      </c>
      <c r="I34" s="5">
        <v>1</v>
      </c>
      <c r="J34" s="5">
        <v>5</v>
      </c>
      <c r="K34" s="6">
        <v>3.8</v>
      </c>
      <c r="L34" s="5" t="s">
        <v>54</v>
      </c>
      <c r="M34" s="5" t="s">
        <v>208</v>
      </c>
      <c r="N34" s="5" t="s">
        <v>120</v>
      </c>
      <c r="O34" s="5" t="s">
        <v>121</v>
      </c>
      <c r="P34" s="5" t="s">
        <v>79</v>
      </c>
      <c r="Q34" s="5" t="s">
        <v>122</v>
      </c>
      <c r="R34" s="5" t="s">
        <v>123</v>
      </c>
    </row>
    <row r="35" spans="1:18" x14ac:dyDescent="0.3">
      <c r="A35" s="5" t="s">
        <v>209</v>
      </c>
      <c r="B35" s="5" t="s">
        <v>4</v>
      </c>
      <c r="C35" s="5" t="s">
        <v>13</v>
      </c>
      <c r="D35" s="5" t="s">
        <v>55</v>
      </c>
      <c r="E35" s="5">
        <v>0</v>
      </c>
      <c r="F35" s="5">
        <v>1</v>
      </c>
      <c r="G35" s="5">
        <v>0</v>
      </c>
      <c r="H35" s="5">
        <v>1</v>
      </c>
      <c r="I35" s="5">
        <v>3</v>
      </c>
      <c r="J35" s="5">
        <v>5</v>
      </c>
      <c r="K35" s="6">
        <v>4.2</v>
      </c>
      <c r="L35" s="5" t="s">
        <v>55</v>
      </c>
      <c r="M35" s="5" t="s">
        <v>209</v>
      </c>
      <c r="N35" s="5" t="s">
        <v>133</v>
      </c>
      <c r="O35" s="5" t="s">
        <v>134</v>
      </c>
      <c r="P35" s="5" t="s">
        <v>79</v>
      </c>
      <c r="Q35" s="5" t="s">
        <v>135</v>
      </c>
      <c r="R35" s="5" t="s">
        <v>136</v>
      </c>
    </row>
    <row r="36" spans="1:18" x14ac:dyDescent="0.3">
      <c r="A36" s="5" t="s">
        <v>210</v>
      </c>
      <c r="B36" s="5" t="s">
        <v>4</v>
      </c>
      <c r="C36" s="5" t="s">
        <v>14</v>
      </c>
      <c r="D36" s="5" t="s">
        <v>56</v>
      </c>
      <c r="E36" s="5">
        <v>0</v>
      </c>
      <c r="F36" s="5">
        <v>0</v>
      </c>
      <c r="G36" s="5">
        <v>1</v>
      </c>
      <c r="H36" s="5">
        <v>1</v>
      </c>
      <c r="I36" s="5">
        <v>3</v>
      </c>
      <c r="J36" s="5">
        <v>5</v>
      </c>
      <c r="K36" s="6">
        <v>4.4000000000000004</v>
      </c>
      <c r="L36" s="5" t="s">
        <v>56</v>
      </c>
      <c r="M36" s="5" t="s">
        <v>210</v>
      </c>
      <c r="N36" s="5" t="s">
        <v>150</v>
      </c>
      <c r="O36" s="5" t="s">
        <v>151</v>
      </c>
      <c r="P36" s="5" t="s">
        <v>152</v>
      </c>
      <c r="Q36" s="5" t="s">
        <v>153</v>
      </c>
      <c r="R36" s="5" t="s">
        <v>154</v>
      </c>
    </row>
    <row r="37" spans="1:18" x14ac:dyDescent="0.3">
      <c r="A37" s="5" t="s">
        <v>211</v>
      </c>
      <c r="B37" s="5" t="s">
        <v>4</v>
      </c>
      <c r="C37" s="5" t="s">
        <v>15</v>
      </c>
      <c r="D37" s="5" t="s">
        <v>57</v>
      </c>
      <c r="E37" s="5">
        <v>0</v>
      </c>
      <c r="F37" s="5">
        <v>1</v>
      </c>
      <c r="G37" s="5">
        <v>1</v>
      </c>
      <c r="H37" s="5">
        <v>2</v>
      </c>
      <c r="I37" s="5">
        <v>1</v>
      </c>
      <c r="J37" s="5">
        <v>5</v>
      </c>
      <c r="K37" s="6">
        <v>3.6</v>
      </c>
      <c r="L37" s="5" t="s">
        <v>57</v>
      </c>
      <c r="M37" s="5" t="s">
        <v>211</v>
      </c>
      <c r="N37" s="5" t="s">
        <v>155</v>
      </c>
      <c r="O37" s="5" t="s">
        <v>156</v>
      </c>
      <c r="P37" s="5" t="s">
        <v>79</v>
      </c>
      <c r="Q37" s="5" t="s">
        <v>157</v>
      </c>
      <c r="R37" s="5" t="s">
        <v>158</v>
      </c>
    </row>
    <row r="38" spans="1:18" x14ac:dyDescent="0.3">
      <c r="A38" s="5" t="s">
        <v>212</v>
      </c>
      <c r="B38" s="5" t="s">
        <v>4</v>
      </c>
      <c r="C38" s="5" t="s">
        <v>16</v>
      </c>
      <c r="D38" s="5" t="s">
        <v>58</v>
      </c>
      <c r="E38" s="5">
        <v>0</v>
      </c>
      <c r="F38" s="5">
        <v>1</v>
      </c>
      <c r="G38" s="5">
        <v>1</v>
      </c>
      <c r="H38" s="5">
        <v>2</v>
      </c>
      <c r="I38" s="5">
        <v>1</v>
      </c>
      <c r="J38" s="5">
        <v>5</v>
      </c>
      <c r="K38" s="6">
        <v>3.6</v>
      </c>
      <c r="L38" s="5" t="s">
        <v>58</v>
      </c>
      <c r="M38" s="5" t="s">
        <v>212</v>
      </c>
      <c r="N38" s="5" t="s">
        <v>159</v>
      </c>
      <c r="O38" s="5" t="s">
        <v>160</v>
      </c>
      <c r="P38" s="5" t="s">
        <v>161</v>
      </c>
      <c r="Q38" s="5" t="s">
        <v>123</v>
      </c>
      <c r="R38" s="5" t="s">
        <v>162</v>
      </c>
    </row>
    <row r="39" spans="1:18" x14ac:dyDescent="0.3">
      <c r="A39" s="5" t="s">
        <v>213</v>
      </c>
      <c r="B39" s="5" t="s">
        <v>4</v>
      </c>
      <c r="C39" s="5" t="s">
        <v>17</v>
      </c>
      <c r="D39" s="5" t="s">
        <v>59</v>
      </c>
      <c r="E39" s="5">
        <v>0</v>
      </c>
      <c r="F39" s="5">
        <v>0</v>
      </c>
      <c r="G39" s="5">
        <v>1</v>
      </c>
      <c r="H39" s="5">
        <v>2</v>
      </c>
      <c r="I39" s="5">
        <v>2</v>
      </c>
      <c r="J39" s="5">
        <v>5</v>
      </c>
      <c r="K39" s="6">
        <v>4.2</v>
      </c>
      <c r="L39" s="5" t="s">
        <v>59</v>
      </c>
      <c r="M39" s="5" t="s">
        <v>213</v>
      </c>
      <c r="N39" s="5" t="s">
        <v>82</v>
      </c>
      <c r="O39" s="5" t="s">
        <v>83</v>
      </c>
      <c r="P39" s="5" t="s">
        <v>79</v>
      </c>
      <c r="Q39" s="5" t="s">
        <v>85</v>
      </c>
      <c r="R39" s="5" t="s">
        <v>86</v>
      </c>
    </row>
    <row r="40" spans="1:18" x14ac:dyDescent="0.3">
      <c r="A40" s="5" t="s">
        <v>214</v>
      </c>
      <c r="B40" s="5" t="s">
        <v>4</v>
      </c>
      <c r="C40" s="5" t="s">
        <v>18</v>
      </c>
      <c r="D40" s="5" t="s">
        <v>60</v>
      </c>
      <c r="E40" s="5">
        <v>0</v>
      </c>
      <c r="F40" s="5">
        <v>1</v>
      </c>
      <c r="G40" s="5">
        <v>1</v>
      </c>
      <c r="H40" s="5">
        <v>2</v>
      </c>
      <c r="I40" s="5">
        <v>1</v>
      </c>
      <c r="J40" s="5">
        <v>5</v>
      </c>
      <c r="K40" s="6">
        <v>3.6</v>
      </c>
      <c r="L40" s="5" t="s">
        <v>60</v>
      </c>
      <c r="M40" s="5" t="s">
        <v>214</v>
      </c>
      <c r="N40" s="5" t="s">
        <v>124</v>
      </c>
      <c r="O40" s="5" t="s">
        <v>125</v>
      </c>
      <c r="P40" s="5" t="s">
        <v>126</v>
      </c>
      <c r="Q40" s="5" t="s">
        <v>127</v>
      </c>
      <c r="R40" s="5" t="s">
        <v>128</v>
      </c>
    </row>
    <row r="41" spans="1:18" x14ac:dyDescent="0.3">
      <c r="A41" s="5" t="s">
        <v>215</v>
      </c>
      <c r="B41" s="5" t="s">
        <v>4</v>
      </c>
      <c r="C41" s="5" t="s">
        <v>19</v>
      </c>
      <c r="D41" s="5" t="s">
        <v>61</v>
      </c>
      <c r="E41" s="5">
        <v>1</v>
      </c>
      <c r="F41" s="5">
        <v>0</v>
      </c>
      <c r="G41" s="5">
        <v>0</v>
      </c>
      <c r="H41" s="5">
        <v>3</v>
      </c>
      <c r="I41" s="5">
        <v>1</v>
      </c>
      <c r="J41" s="5">
        <v>5</v>
      </c>
      <c r="K41" s="6">
        <v>3.6</v>
      </c>
      <c r="L41" s="5" t="s">
        <v>61</v>
      </c>
      <c r="M41" s="5" t="s">
        <v>215</v>
      </c>
      <c r="N41" s="5" t="s">
        <v>120</v>
      </c>
      <c r="O41" s="5" t="s">
        <v>121</v>
      </c>
      <c r="P41" s="5" t="s">
        <v>79</v>
      </c>
      <c r="Q41" s="5" t="s">
        <v>122</v>
      </c>
      <c r="R41" s="5" t="s">
        <v>123</v>
      </c>
    </row>
    <row r="42" spans="1:18" x14ac:dyDescent="0.3">
      <c r="A42" s="5" t="s">
        <v>216</v>
      </c>
      <c r="B42" s="5" t="s">
        <v>4</v>
      </c>
      <c r="C42" s="5" t="s">
        <v>20</v>
      </c>
      <c r="D42" s="5" t="s">
        <v>62</v>
      </c>
      <c r="E42" s="5">
        <v>1</v>
      </c>
      <c r="F42" s="5">
        <v>1</v>
      </c>
      <c r="G42" s="5">
        <v>2</v>
      </c>
      <c r="H42" s="5">
        <v>0</v>
      </c>
      <c r="I42" s="5">
        <v>1</v>
      </c>
      <c r="J42" s="5">
        <v>5</v>
      </c>
      <c r="K42" s="6">
        <v>2.8</v>
      </c>
      <c r="L42" s="5" t="s">
        <v>62</v>
      </c>
      <c r="M42" s="5" t="s">
        <v>216</v>
      </c>
      <c r="N42" s="5" t="s">
        <v>102</v>
      </c>
      <c r="O42" s="5" t="s">
        <v>103</v>
      </c>
      <c r="P42" s="5" t="s">
        <v>79</v>
      </c>
      <c r="Q42" s="5" t="s">
        <v>104</v>
      </c>
      <c r="R42" s="5" t="s">
        <v>105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F0377-E17D-4435-9B51-3C74FF1481C0}">
  <dimension ref="A1:V27"/>
  <sheetViews>
    <sheetView workbookViewId="0">
      <selection activeCell="B1" sqref="B1:B1048576"/>
    </sheetView>
  </sheetViews>
  <sheetFormatPr defaultRowHeight="18.75" x14ac:dyDescent="0.3"/>
  <cols>
    <col min="1" max="1" width="13.59765625" bestFit="1" customWidth="1"/>
    <col min="4" max="4" width="13.3984375" bestFit="1" customWidth="1"/>
    <col min="5" max="5" width="9.59765625" bestFit="1" customWidth="1"/>
    <col min="6" max="6" width="6.59765625" bestFit="1" customWidth="1"/>
    <col min="7" max="7" width="7.3984375" bestFit="1" customWidth="1"/>
    <col min="8" max="8" width="11.09765625" bestFit="1" customWidth="1"/>
    <col min="9" max="9" width="13.5" bestFit="1" customWidth="1"/>
    <col min="10" max="10" width="14.59765625" bestFit="1" customWidth="1"/>
    <col min="11" max="11" width="7.8984375" bestFit="1" customWidth="1"/>
    <col min="12" max="12" width="20.296875" bestFit="1" customWidth="1"/>
    <col min="13" max="13" width="24" bestFit="1" customWidth="1"/>
    <col min="14" max="14" width="30.296875" bestFit="1" customWidth="1"/>
    <col min="15" max="15" width="21.59765625" bestFit="1" customWidth="1"/>
    <col min="16" max="16" width="20.69921875" bestFit="1" customWidth="1"/>
  </cols>
  <sheetData>
    <row r="1" spans="1:16" x14ac:dyDescent="0.3">
      <c r="A1" t="s">
        <v>0</v>
      </c>
      <c r="B1" t="s">
        <v>1</v>
      </c>
      <c r="C1" t="s">
        <v>164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  <c r="K1" t="s">
        <v>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3">
      <c r="A2" t="s">
        <v>21</v>
      </c>
      <c r="B2" t="s">
        <v>22</v>
      </c>
      <c r="C2" t="s">
        <v>47</v>
      </c>
      <c r="D2">
        <v>0</v>
      </c>
      <c r="E2">
        <v>1</v>
      </c>
      <c r="F2">
        <v>5</v>
      </c>
      <c r="G2">
        <v>7</v>
      </c>
      <c r="H2">
        <v>19</v>
      </c>
      <c r="I2">
        <v>32</v>
      </c>
      <c r="J2" s="1">
        <v>4.375</v>
      </c>
      <c r="K2" t="s">
        <v>47</v>
      </c>
      <c r="L2" t="s">
        <v>77</v>
      </c>
      <c r="M2" t="s">
        <v>78</v>
      </c>
      <c r="N2" t="s">
        <v>79</v>
      </c>
      <c r="O2" t="s">
        <v>80</v>
      </c>
      <c r="P2" t="s">
        <v>81</v>
      </c>
    </row>
    <row r="3" spans="1:16" x14ac:dyDescent="0.3">
      <c r="A3" t="s">
        <v>21</v>
      </c>
      <c r="B3" t="s">
        <v>23</v>
      </c>
      <c r="C3" t="s">
        <v>48</v>
      </c>
      <c r="D3">
        <v>1</v>
      </c>
      <c r="E3">
        <v>0</v>
      </c>
      <c r="F3">
        <v>4</v>
      </c>
      <c r="G3">
        <v>13</v>
      </c>
      <c r="H3">
        <v>14</v>
      </c>
      <c r="I3">
        <v>32</v>
      </c>
      <c r="J3" s="1">
        <v>4.21875</v>
      </c>
      <c r="K3" t="s">
        <v>48</v>
      </c>
      <c r="L3" t="s">
        <v>82</v>
      </c>
      <c r="M3" t="s">
        <v>83</v>
      </c>
      <c r="N3" t="s">
        <v>84</v>
      </c>
      <c r="O3" t="s">
        <v>85</v>
      </c>
      <c r="P3" t="s">
        <v>86</v>
      </c>
    </row>
    <row r="4" spans="1:16" x14ac:dyDescent="0.3">
      <c r="A4" t="s">
        <v>21</v>
      </c>
      <c r="B4" t="s">
        <v>24</v>
      </c>
      <c r="C4" t="s">
        <v>49</v>
      </c>
      <c r="D4">
        <v>1</v>
      </c>
      <c r="E4">
        <v>0</v>
      </c>
      <c r="F4">
        <v>3</v>
      </c>
      <c r="G4">
        <v>8</v>
      </c>
      <c r="H4">
        <v>20</v>
      </c>
      <c r="I4">
        <v>32</v>
      </c>
      <c r="J4" s="1">
        <v>4.4375</v>
      </c>
      <c r="K4" t="s">
        <v>49</v>
      </c>
      <c r="L4" t="s">
        <v>82</v>
      </c>
      <c r="M4" t="s">
        <v>83</v>
      </c>
      <c r="N4" t="s">
        <v>84</v>
      </c>
      <c r="O4" t="s">
        <v>85</v>
      </c>
      <c r="P4" t="s">
        <v>86</v>
      </c>
    </row>
    <row r="5" spans="1:16" x14ac:dyDescent="0.3">
      <c r="A5" t="s">
        <v>21</v>
      </c>
      <c r="B5" t="s">
        <v>25</v>
      </c>
      <c r="C5" t="s">
        <v>50</v>
      </c>
      <c r="D5">
        <v>0</v>
      </c>
      <c r="E5">
        <v>1</v>
      </c>
      <c r="F5">
        <v>2</v>
      </c>
      <c r="G5">
        <v>7</v>
      </c>
      <c r="H5">
        <v>22</v>
      </c>
      <c r="I5">
        <v>32</v>
      </c>
      <c r="J5" s="1">
        <v>4.5625</v>
      </c>
      <c r="K5" t="s">
        <v>50</v>
      </c>
      <c r="L5" t="s">
        <v>87</v>
      </c>
      <c r="M5" t="s">
        <v>88</v>
      </c>
      <c r="N5" t="s">
        <v>89</v>
      </c>
      <c r="O5" t="s">
        <v>90</v>
      </c>
      <c r="P5" t="s">
        <v>91</v>
      </c>
    </row>
    <row r="6" spans="1:16" x14ac:dyDescent="0.3">
      <c r="A6" t="s">
        <v>21</v>
      </c>
      <c r="B6" t="s">
        <v>26</v>
      </c>
      <c r="C6" t="s">
        <v>51</v>
      </c>
      <c r="D6">
        <v>1</v>
      </c>
      <c r="E6">
        <v>4</v>
      </c>
      <c r="F6">
        <v>11</v>
      </c>
      <c r="G6">
        <v>11</v>
      </c>
      <c r="H6">
        <v>5</v>
      </c>
      <c r="I6">
        <v>32</v>
      </c>
      <c r="J6" s="1">
        <v>3.46875</v>
      </c>
      <c r="K6" t="s">
        <v>51</v>
      </c>
      <c r="L6" t="s">
        <v>92</v>
      </c>
      <c r="M6" t="s">
        <v>93</v>
      </c>
      <c r="N6" t="s">
        <v>94</v>
      </c>
      <c r="O6" t="s">
        <v>95</v>
      </c>
      <c r="P6" t="s">
        <v>96</v>
      </c>
    </row>
    <row r="7" spans="1:16" x14ac:dyDescent="0.3">
      <c r="A7" t="s">
        <v>21</v>
      </c>
      <c r="B7" t="s">
        <v>27</v>
      </c>
      <c r="C7" t="s">
        <v>52</v>
      </c>
      <c r="D7">
        <v>0</v>
      </c>
      <c r="E7">
        <v>3</v>
      </c>
      <c r="F7">
        <v>12</v>
      </c>
      <c r="G7">
        <v>8</v>
      </c>
      <c r="H7">
        <v>8</v>
      </c>
      <c r="I7">
        <v>31</v>
      </c>
      <c r="J7" s="1">
        <v>3.6774193548387095</v>
      </c>
      <c r="K7" t="s">
        <v>52</v>
      </c>
      <c r="L7" t="s">
        <v>97</v>
      </c>
      <c r="M7" t="s">
        <v>98</v>
      </c>
      <c r="N7" t="s">
        <v>99</v>
      </c>
      <c r="O7" t="s">
        <v>100</v>
      </c>
      <c r="P7" t="s">
        <v>101</v>
      </c>
    </row>
    <row r="8" spans="1:16" x14ac:dyDescent="0.3">
      <c r="A8" t="s">
        <v>21</v>
      </c>
      <c r="B8" t="s">
        <v>28</v>
      </c>
      <c r="C8" t="s">
        <v>53</v>
      </c>
      <c r="D8">
        <v>1</v>
      </c>
      <c r="E8">
        <v>3</v>
      </c>
      <c r="F8">
        <v>2</v>
      </c>
      <c r="G8">
        <v>13</v>
      </c>
      <c r="H8">
        <v>13</v>
      </c>
      <c r="I8">
        <v>32</v>
      </c>
      <c r="J8" s="1">
        <v>4.0625</v>
      </c>
      <c r="K8" t="s">
        <v>53</v>
      </c>
      <c r="L8" t="s">
        <v>82</v>
      </c>
      <c r="M8" t="s">
        <v>83</v>
      </c>
      <c r="N8" t="s">
        <v>84</v>
      </c>
      <c r="O8" t="s">
        <v>85</v>
      </c>
      <c r="P8" t="s">
        <v>86</v>
      </c>
    </row>
    <row r="9" spans="1:16" x14ac:dyDescent="0.3">
      <c r="A9" t="s">
        <v>21</v>
      </c>
      <c r="B9" t="s">
        <v>29</v>
      </c>
      <c r="C9" t="s">
        <v>54</v>
      </c>
      <c r="D9">
        <v>1</v>
      </c>
      <c r="E9">
        <v>2</v>
      </c>
      <c r="F9">
        <v>5</v>
      </c>
      <c r="G9">
        <v>8</v>
      </c>
      <c r="H9">
        <v>16</v>
      </c>
      <c r="I9">
        <v>32</v>
      </c>
      <c r="J9" s="1">
        <v>4.125</v>
      </c>
      <c r="K9" t="s">
        <v>54</v>
      </c>
      <c r="L9" t="s">
        <v>102</v>
      </c>
      <c r="M9" t="s">
        <v>103</v>
      </c>
      <c r="N9" t="s">
        <v>79</v>
      </c>
      <c r="O9" t="s">
        <v>104</v>
      </c>
      <c r="P9" t="s">
        <v>105</v>
      </c>
    </row>
    <row r="10" spans="1:16" x14ac:dyDescent="0.3">
      <c r="A10" t="s">
        <v>21</v>
      </c>
      <c r="B10" t="s">
        <v>30</v>
      </c>
      <c r="C10" t="s">
        <v>55</v>
      </c>
      <c r="D10">
        <v>0</v>
      </c>
      <c r="E10">
        <v>0</v>
      </c>
      <c r="F10">
        <v>8</v>
      </c>
      <c r="G10">
        <v>13</v>
      </c>
      <c r="H10">
        <v>10</v>
      </c>
      <c r="I10">
        <v>31</v>
      </c>
      <c r="J10" s="1">
        <v>4.064516129032258</v>
      </c>
      <c r="K10" t="s">
        <v>55</v>
      </c>
      <c r="L10" t="s">
        <v>106</v>
      </c>
      <c r="M10" t="s">
        <v>107</v>
      </c>
      <c r="N10" t="s">
        <v>79</v>
      </c>
      <c r="O10" t="s">
        <v>108</v>
      </c>
      <c r="P10" t="s">
        <v>109</v>
      </c>
    </row>
    <row r="11" spans="1:16" x14ac:dyDescent="0.3">
      <c r="A11" t="s">
        <v>21</v>
      </c>
      <c r="B11" t="s">
        <v>31</v>
      </c>
      <c r="C11" t="s">
        <v>56</v>
      </c>
      <c r="D11">
        <v>0</v>
      </c>
      <c r="E11">
        <v>2</v>
      </c>
      <c r="F11">
        <v>10</v>
      </c>
      <c r="G11">
        <v>9</v>
      </c>
      <c r="H11">
        <v>11</v>
      </c>
      <c r="I11">
        <v>32</v>
      </c>
      <c r="J11" s="1">
        <v>3.90625</v>
      </c>
      <c r="K11" t="s">
        <v>56</v>
      </c>
      <c r="L11" t="s">
        <v>110</v>
      </c>
      <c r="M11" t="s">
        <v>111</v>
      </c>
      <c r="N11" t="s">
        <v>79</v>
      </c>
      <c r="O11" t="s">
        <v>112</v>
      </c>
      <c r="P11" t="s">
        <v>113</v>
      </c>
    </row>
    <row r="12" spans="1:16" x14ac:dyDescent="0.3">
      <c r="A12" t="s">
        <v>21</v>
      </c>
      <c r="B12" t="s">
        <v>32</v>
      </c>
      <c r="C12" t="s">
        <v>57</v>
      </c>
      <c r="D12">
        <v>0</v>
      </c>
      <c r="E12">
        <v>6</v>
      </c>
      <c r="F12">
        <v>7</v>
      </c>
      <c r="G12">
        <v>4</v>
      </c>
      <c r="H12">
        <v>14</v>
      </c>
      <c r="I12">
        <v>31</v>
      </c>
      <c r="J12" s="1">
        <v>3.838709677419355</v>
      </c>
      <c r="K12" t="s">
        <v>57</v>
      </c>
      <c r="L12" t="s">
        <v>102</v>
      </c>
      <c r="M12" t="s">
        <v>103</v>
      </c>
      <c r="N12" t="s">
        <v>79</v>
      </c>
      <c r="O12" t="s">
        <v>104</v>
      </c>
      <c r="P12" t="s">
        <v>105</v>
      </c>
    </row>
    <row r="13" spans="1:16" x14ac:dyDescent="0.3">
      <c r="A13" t="s">
        <v>21</v>
      </c>
      <c r="B13" t="s">
        <v>33</v>
      </c>
      <c r="C13" t="s">
        <v>58</v>
      </c>
      <c r="D13">
        <v>0</v>
      </c>
      <c r="E13">
        <v>1</v>
      </c>
      <c r="F13">
        <v>6</v>
      </c>
      <c r="G13">
        <v>9</v>
      </c>
      <c r="H13">
        <v>16</v>
      </c>
      <c r="I13">
        <v>32</v>
      </c>
      <c r="J13" s="1">
        <v>4.25</v>
      </c>
      <c r="K13" t="s">
        <v>58</v>
      </c>
      <c r="L13" t="s">
        <v>92</v>
      </c>
      <c r="M13" t="s">
        <v>93</v>
      </c>
      <c r="N13" t="s">
        <v>94</v>
      </c>
      <c r="O13" t="s">
        <v>95</v>
      </c>
      <c r="P13" t="s">
        <v>96</v>
      </c>
    </row>
    <row r="14" spans="1:16" x14ac:dyDescent="0.3">
      <c r="A14" t="s">
        <v>21</v>
      </c>
      <c r="B14" t="s">
        <v>34</v>
      </c>
      <c r="C14" t="s">
        <v>59</v>
      </c>
      <c r="D14">
        <v>3</v>
      </c>
      <c r="E14">
        <v>3</v>
      </c>
      <c r="F14">
        <v>7</v>
      </c>
      <c r="G14">
        <v>8</v>
      </c>
      <c r="H14">
        <v>11</v>
      </c>
      <c r="I14">
        <v>32</v>
      </c>
      <c r="J14" s="1">
        <v>3.65625</v>
      </c>
      <c r="K14" t="s">
        <v>59</v>
      </c>
      <c r="L14" t="s">
        <v>97</v>
      </c>
      <c r="M14" t="s">
        <v>98</v>
      </c>
      <c r="N14" t="s">
        <v>99</v>
      </c>
      <c r="O14" t="s">
        <v>100</v>
      </c>
      <c r="P14" t="s">
        <v>101</v>
      </c>
    </row>
    <row r="15" spans="1:16" x14ac:dyDescent="0.3">
      <c r="A15" t="s">
        <v>21</v>
      </c>
      <c r="B15" t="s">
        <v>35</v>
      </c>
      <c r="C15" t="s">
        <v>60</v>
      </c>
      <c r="D15">
        <v>5</v>
      </c>
      <c r="E15">
        <v>7</v>
      </c>
      <c r="F15">
        <v>7</v>
      </c>
      <c r="G15">
        <v>7</v>
      </c>
      <c r="H15">
        <v>6</v>
      </c>
      <c r="I15">
        <v>32</v>
      </c>
      <c r="J15" s="1">
        <v>3.0625</v>
      </c>
      <c r="K15" t="s">
        <v>60</v>
      </c>
      <c r="L15" t="s">
        <v>114</v>
      </c>
      <c r="M15" t="s">
        <v>115</v>
      </c>
      <c r="N15" t="s">
        <v>79</v>
      </c>
      <c r="O15" t="s">
        <v>116</v>
      </c>
      <c r="P15" t="s">
        <v>117</v>
      </c>
    </row>
    <row r="16" spans="1:16" x14ac:dyDescent="0.3">
      <c r="A16" t="s">
        <v>21</v>
      </c>
      <c r="B16" t="s">
        <v>36</v>
      </c>
      <c r="C16" t="s">
        <v>61</v>
      </c>
      <c r="D16">
        <v>2</v>
      </c>
      <c r="E16">
        <v>6</v>
      </c>
      <c r="F16">
        <v>12</v>
      </c>
      <c r="G16">
        <v>8</v>
      </c>
      <c r="H16">
        <v>4</v>
      </c>
      <c r="I16">
        <v>32</v>
      </c>
      <c r="J16" s="1">
        <v>3.1875</v>
      </c>
      <c r="K16" t="s">
        <v>61</v>
      </c>
      <c r="L16" t="s">
        <v>97</v>
      </c>
      <c r="M16" t="s">
        <v>98</v>
      </c>
      <c r="N16" t="s">
        <v>99</v>
      </c>
      <c r="O16" t="s">
        <v>118</v>
      </c>
      <c r="P16" t="s">
        <v>119</v>
      </c>
    </row>
    <row r="17" spans="1:22" x14ac:dyDescent="0.3">
      <c r="A17" t="s">
        <v>21</v>
      </c>
      <c r="B17" t="s">
        <v>37</v>
      </c>
      <c r="C17" t="s">
        <v>62</v>
      </c>
      <c r="D17">
        <v>0</v>
      </c>
      <c r="E17">
        <v>2</v>
      </c>
      <c r="F17">
        <v>6</v>
      </c>
      <c r="G17">
        <v>14</v>
      </c>
      <c r="H17">
        <v>10</v>
      </c>
      <c r="I17">
        <v>32</v>
      </c>
      <c r="J17" s="1">
        <v>4</v>
      </c>
      <c r="K17" t="s">
        <v>62</v>
      </c>
      <c r="L17" t="s">
        <v>120</v>
      </c>
      <c r="M17" t="s">
        <v>121</v>
      </c>
      <c r="N17" t="s">
        <v>79</v>
      </c>
      <c r="O17" t="s">
        <v>122</v>
      </c>
      <c r="P17" t="s">
        <v>123</v>
      </c>
    </row>
    <row r="18" spans="1:22" x14ac:dyDescent="0.3">
      <c r="A18" t="s">
        <v>21</v>
      </c>
      <c r="B18" t="s">
        <v>38</v>
      </c>
      <c r="C18" t="s">
        <v>63</v>
      </c>
      <c r="D18">
        <v>0</v>
      </c>
      <c r="E18">
        <v>2</v>
      </c>
      <c r="F18">
        <v>8</v>
      </c>
      <c r="G18">
        <v>10</v>
      </c>
      <c r="H18">
        <v>12</v>
      </c>
      <c r="I18">
        <v>32</v>
      </c>
      <c r="J18" s="1">
        <v>4</v>
      </c>
      <c r="K18" t="s">
        <v>63</v>
      </c>
      <c r="L18" t="s">
        <v>124</v>
      </c>
      <c r="M18" t="s">
        <v>125</v>
      </c>
      <c r="N18" t="s">
        <v>126</v>
      </c>
      <c r="O18" t="s">
        <v>127</v>
      </c>
      <c r="P18" t="s">
        <v>128</v>
      </c>
    </row>
    <row r="19" spans="1:22" x14ac:dyDescent="0.3">
      <c r="A19" t="s">
        <v>21</v>
      </c>
      <c r="B19" t="s">
        <v>39</v>
      </c>
      <c r="C19" t="s">
        <v>64</v>
      </c>
      <c r="D19">
        <v>1</v>
      </c>
      <c r="E19">
        <v>2</v>
      </c>
      <c r="F19">
        <v>11</v>
      </c>
      <c r="G19">
        <v>15</v>
      </c>
      <c r="H19">
        <v>11</v>
      </c>
      <c r="I19">
        <v>32</v>
      </c>
      <c r="J19" s="1">
        <v>4.78125</v>
      </c>
      <c r="K19" t="s">
        <v>64</v>
      </c>
      <c r="L19" t="s">
        <v>129</v>
      </c>
      <c r="M19" t="s">
        <v>130</v>
      </c>
      <c r="N19" t="s">
        <v>79</v>
      </c>
      <c r="O19" t="s">
        <v>131</v>
      </c>
      <c r="P19" t="s">
        <v>132</v>
      </c>
    </row>
    <row r="20" spans="1:22" x14ac:dyDescent="0.3">
      <c r="A20" t="s">
        <v>21</v>
      </c>
      <c r="B20" t="s">
        <v>40</v>
      </c>
      <c r="C20" t="s">
        <v>65</v>
      </c>
      <c r="D20">
        <v>3</v>
      </c>
      <c r="E20">
        <v>2</v>
      </c>
      <c r="F20">
        <v>11</v>
      </c>
      <c r="G20">
        <v>7</v>
      </c>
      <c r="H20">
        <v>9</v>
      </c>
      <c r="I20">
        <v>32</v>
      </c>
      <c r="J20" s="1">
        <v>3.53125</v>
      </c>
      <c r="K20" t="s">
        <v>65</v>
      </c>
      <c r="L20" t="s">
        <v>82</v>
      </c>
      <c r="M20" t="s">
        <v>83</v>
      </c>
      <c r="N20" t="s">
        <v>84</v>
      </c>
      <c r="O20" t="s">
        <v>85</v>
      </c>
      <c r="P20" t="s">
        <v>86</v>
      </c>
    </row>
    <row r="21" spans="1:22" x14ac:dyDescent="0.3">
      <c r="A21" t="s">
        <v>21</v>
      </c>
      <c r="B21" t="s">
        <v>41</v>
      </c>
      <c r="C21" t="s">
        <v>66</v>
      </c>
      <c r="D21">
        <v>0</v>
      </c>
      <c r="E21">
        <v>2</v>
      </c>
      <c r="F21">
        <v>6</v>
      </c>
      <c r="G21">
        <v>5</v>
      </c>
      <c r="H21">
        <v>19</v>
      </c>
      <c r="I21">
        <v>32</v>
      </c>
      <c r="J21" s="1">
        <v>4.28125</v>
      </c>
      <c r="K21" t="s">
        <v>66</v>
      </c>
      <c r="L21" t="s">
        <v>120</v>
      </c>
      <c r="M21" t="s">
        <v>121</v>
      </c>
      <c r="N21" t="s">
        <v>79</v>
      </c>
      <c r="O21" t="s">
        <v>122</v>
      </c>
      <c r="P21" t="s">
        <v>123</v>
      </c>
    </row>
    <row r="22" spans="1:22" x14ac:dyDescent="0.3">
      <c r="A22" t="s">
        <v>21</v>
      </c>
      <c r="B22" t="s">
        <v>42</v>
      </c>
      <c r="C22" t="s">
        <v>67</v>
      </c>
      <c r="D22">
        <v>0</v>
      </c>
      <c r="E22">
        <v>1</v>
      </c>
      <c r="F22">
        <v>6</v>
      </c>
      <c r="G22">
        <v>11</v>
      </c>
      <c r="H22">
        <v>14</v>
      </c>
      <c r="I22">
        <v>32</v>
      </c>
      <c r="J22" s="1">
        <v>4.1875</v>
      </c>
      <c r="K22" t="s">
        <v>67</v>
      </c>
      <c r="L22" t="s">
        <v>82</v>
      </c>
      <c r="M22" t="s">
        <v>83</v>
      </c>
      <c r="N22" t="s">
        <v>84</v>
      </c>
      <c r="O22" t="s">
        <v>85</v>
      </c>
      <c r="P22" t="s">
        <v>86</v>
      </c>
    </row>
    <row r="23" spans="1:22" x14ac:dyDescent="0.3">
      <c r="A23" t="s">
        <v>21</v>
      </c>
      <c r="B23" t="s">
        <v>43</v>
      </c>
      <c r="C23" t="s">
        <v>68</v>
      </c>
      <c r="D23">
        <v>1</v>
      </c>
      <c r="E23">
        <v>1</v>
      </c>
      <c r="F23">
        <v>7</v>
      </c>
      <c r="G23">
        <v>15</v>
      </c>
      <c r="H23">
        <v>8</v>
      </c>
      <c r="I23">
        <v>32</v>
      </c>
      <c r="J23" s="1">
        <v>3.875</v>
      </c>
      <c r="K23" t="s">
        <v>68</v>
      </c>
      <c r="L23" t="s">
        <v>133</v>
      </c>
      <c r="M23" t="s">
        <v>134</v>
      </c>
      <c r="N23" t="s">
        <v>79</v>
      </c>
      <c r="O23" t="s">
        <v>135</v>
      </c>
      <c r="P23" t="s">
        <v>136</v>
      </c>
    </row>
    <row r="24" spans="1:22" x14ac:dyDescent="0.3">
      <c r="A24" t="s">
        <v>21</v>
      </c>
      <c r="B24" t="s">
        <v>44</v>
      </c>
      <c r="C24" t="s">
        <v>69</v>
      </c>
      <c r="D24">
        <v>1</v>
      </c>
      <c r="E24">
        <v>1</v>
      </c>
      <c r="F24">
        <v>7</v>
      </c>
      <c r="G24">
        <v>15</v>
      </c>
      <c r="H24">
        <v>8</v>
      </c>
      <c r="I24">
        <v>32</v>
      </c>
      <c r="J24" s="1">
        <v>3.875</v>
      </c>
      <c r="K24" t="s">
        <v>69</v>
      </c>
      <c r="L24" t="s">
        <v>97</v>
      </c>
      <c r="M24" t="s">
        <v>98</v>
      </c>
      <c r="N24" t="s">
        <v>99</v>
      </c>
      <c r="O24" t="s">
        <v>100</v>
      </c>
      <c r="P24" t="s">
        <v>101</v>
      </c>
    </row>
    <row r="25" spans="1:22" x14ac:dyDescent="0.3">
      <c r="A25" t="s">
        <v>21</v>
      </c>
      <c r="B25" t="s">
        <v>45</v>
      </c>
      <c r="C25" t="s">
        <v>70</v>
      </c>
      <c r="D25">
        <v>0</v>
      </c>
      <c r="E25">
        <v>7</v>
      </c>
      <c r="F25">
        <v>10</v>
      </c>
      <c r="G25">
        <v>6</v>
      </c>
      <c r="H25">
        <v>9</v>
      </c>
      <c r="I25">
        <v>32</v>
      </c>
      <c r="J25" s="1">
        <v>3.53125</v>
      </c>
      <c r="K25" t="s">
        <v>70</v>
      </c>
      <c r="L25" t="s">
        <v>137</v>
      </c>
      <c r="M25" t="s">
        <v>138</v>
      </c>
      <c r="N25" t="s">
        <v>139</v>
      </c>
      <c r="O25" t="s">
        <v>140</v>
      </c>
      <c r="P25" t="s">
        <v>141</v>
      </c>
    </row>
    <row r="26" spans="1:22" x14ac:dyDescent="0.3">
      <c r="A26" t="s">
        <v>21</v>
      </c>
      <c r="B26" t="s">
        <v>46</v>
      </c>
      <c r="C26" t="s">
        <v>71</v>
      </c>
      <c r="D26">
        <v>3</v>
      </c>
      <c r="E26">
        <v>7</v>
      </c>
      <c r="F26">
        <v>12</v>
      </c>
      <c r="G26">
        <v>3</v>
      </c>
      <c r="H26">
        <v>7</v>
      </c>
      <c r="I26">
        <v>32</v>
      </c>
      <c r="J26" s="1">
        <v>3.125</v>
      </c>
      <c r="K26" t="s">
        <v>71</v>
      </c>
      <c r="L26" t="s">
        <v>102</v>
      </c>
      <c r="M26" t="s">
        <v>103</v>
      </c>
      <c r="N26" t="s">
        <v>79</v>
      </c>
      <c r="O26" t="s">
        <v>104</v>
      </c>
      <c r="P26" t="s">
        <v>105</v>
      </c>
    </row>
    <row r="27" spans="1:22" x14ac:dyDescent="0.3">
      <c r="T27" s="4"/>
      <c r="U27" s="2"/>
      <c r="V27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C0844-8B66-44C3-89DF-CFF7CDDD8381}">
  <dimension ref="A1:G26"/>
  <sheetViews>
    <sheetView workbookViewId="0">
      <selection activeCell="A2" sqref="A2"/>
    </sheetView>
  </sheetViews>
  <sheetFormatPr defaultRowHeight="18.75" x14ac:dyDescent="0.3"/>
  <cols>
    <col min="1" max="1" width="13.59765625" bestFit="1" customWidth="1"/>
    <col min="2" max="2" width="7.8984375" bestFit="1" customWidth="1"/>
    <col min="3" max="3" width="20.296875" bestFit="1" customWidth="1"/>
    <col min="4" max="4" width="24" bestFit="1" customWidth="1"/>
    <col min="5" max="5" width="30.296875" bestFit="1" customWidth="1"/>
    <col min="6" max="6" width="21.59765625" bestFit="1" customWidth="1"/>
    <col min="7" max="8" width="20.69921875" bestFit="1" customWidth="1"/>
  </cols>
  <sheetData>
    <row r="1" spans="1:7" x14ac:dyDescent="0.3">
      <c r="A1" t="s">
        <v>0</v>
      </c>
      <c r="B1" t="s">
        <v>164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">
      <c r="A2" t="s">
        <v>21</v>
      </c>
      <c r="B2" t="s">
        <v>47</v>
      </c>
      <c r="C2" t="s">
        <v>77</v>
      </c>
      <c r="D2" t="s">
        <v>78</v>
      </c>
      <c r="E2" t="s">
        <v>79</v>
      </c>
      <c r="F2" t="s">
        <v>80</v>
      </c>
      <c r="G2" t="s">
        <v>81</v>
      </c>
    </row>
    <row r="3" spans="1:7" x14ac:dyDescent="0.3">
      <c r="A3" t="s">
        <v>21</v>
      </c>
      <c r="B3" t="s">
        <v>48</v>
      </c>
      <c r="C3" t="s">
        <v>82</v>
      </c>
      <c r="D3" t="s">
        <v>83</v>
      </c>
      <c r="E3" t="s">
        <v>84</v>
      </c>
      <c r="F3" t="s">
        <v>85</v>
      </c>
      <c r="G3" t="s">
        <v>86</v>
      </c>
    </row>
    <row r="4" spans="1:7" x14ac:dyDescent="0.3">
      <c r="A4" t="s">
        <v>21</v>
      </c>
      <c r="B4" t="s">
        <v>49</v>
      </c>
      <c r="C4" t="s">
        <v>82</v>
      </c>
      <c r="D4" t="s">
        <v>83</v>
      </c>
      <c r="E4" t="s">
        <v>84</v>
      </c>
      <c r="F4" t="s">
        <v>85</v>
      </c>
      <c r="G4" t="s">
        <v>86</v>
      </c>
    </row>
    <row r="5" spans="1:7" x14ac:dyDescent="0.3">
      <c r="A5" t="s">
        <v>21</v>
      </c>
      <c r="B5" t="s">
        <v>50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</row>
    <row r="6" spans="1:7" x14ac:dyDescent="0.3">
      <c r="A6" t="s">
        <v>21</v>
      </c>
      <c r="B6" t="s">
        <v>51</v>
      </c>
      <c r="C6" t="s">
        <v>92</v>
      </c>
      <c r="D6" t="s">
        <v>93</v>
      </c>
      <c r="E6" t="s">
        <v>94</v>
      </c>
      <c r="F6" t="s">
        <v>95</v>
      </c>
      <c r="G6" t="s">
        <v>96</v>
      </c>
    </row>
    <row r="7" spans="1:7" x14ac:dyDescent="0.3">
      <c r="A7" t="s">
        <v>21</v>
      </c>
      <c r="B7" t="s">
        <v>52</v>
      </c>
      <c r="C7" t="s">
        <v>97</v>
      </c>
      <c r="D7" t="s">
        <v>98</v>
      </c>
      <c r="E7" t="s">
        <v>99</v>
      </c>
      <c r="F7" t="s">
        <v>100</v>
      </c>
      <c r="G7" t="s">
        <v>101</v>
      </c>
    </row>
    <row r="8" spans="1:7" x14ac:dyDescent="0.3">
      <c r="A8" t="s">
        <v>21</v>
      </c>
      <c r="B8" t="s">
        <v>53</v>
      </c>
      <c r="C8" t="s">
        <v>82</v>
      </c>
      <c r="D8" t="s">
        <v>83</v>
      </c>
      <c r="E8" t="s">
        <v>84</v>
      </c>
      <c r="F8" t="s">
        <v>85</v>
      </c>
      <c r="G8" t="s">
        <v>86</v>
      </c>
    </row>
    <row r="9" spans="1:7" x14ac:dyDescent="0.3">
      <c r="A9" t="s">
        <v>21</v>
      </c>
      <c r="B9" t="s">
        <v>54</v>
      </c>
      <c r="C9" t="s">
        <v>102</v>
      </c>
      <c r="D9" t="s">
        <v>103</v>
      </c>
      <c r="E9" t="s">
        <v>79</v>
      </c>
      <c r="F9" t="s">
        <v>104</v>
      </c>
      <c r="G9" t="s">
        <v>105</v>
      </c>
    </row>
    <row r="10" spans="1:7" x14ac:dyDescent="0.3">
      <c r="A10" t="s">
        <v>21</v>
      </c>
      <c r="B10" t="s">
        <v>55</v>
      </c>
      <c r="C10" t="s">
        <v>106</v>
      </c>
      <c r="D10" t="s">
        <v>107</v>
      </c>
      <c r="E10" t="s">
        <v>79</v>
      </c>
      <c r="F10" t="s">
        <v>108</v>
      </c>
      <c r="G10" t="s">
        <v>109</v>
      </c>
    </row>
    <row r="11" spans="1:7" x14ac:dyDescent="0.3">
      <c r="A11" t="s">
        <v>21</v>
      </c>
      <c r="B11" t="s">
        <v>56</v>
      </c>
      <c r="C11" t="s">
        <v>110</v>
      </c>
      <c r="D11" t="s">
        <v>111</v>
      </c>
      <c r="E11" t="s">
        <v>79</v>
      </c>
      <c r="F11" t="s">
        <v>112</v>
      </c>
      <c r="G11" t="s">
        <v>113</v>
      </c>
    </row>
    <row r="12" spans="1:7" x14ac:dyDescent="0.3">
      <c r="A12" t="s">
        <v>21</v>
      </c>
      <c r="B12" t="s">
        <v>57</v>
      </c>
      <c r="C12" t="s">
        <v>102</v>
      </c>
      <c r="D12" t="s">
        <v>103</v>
      </c>
      <c r="E12" t="s">
        <v>79</v>
      </c>
      <c r="F12" t="s">
        <v>104</v>
      </c>
      <c r="G12" t="s">
        <v>105</v>
      </c>
    </row>
    <row r="13" spans="1:7" x14ac:dyDescent="0.3">
      <c r="A13" t="s">
        <v>21</v>
      </c>
      <c r="B13" t="s">
        <v>58</v>
      </c>
      <c r="C13" t="s">
        <v>92</v>
      </c>
      <c r="D13" t="s">
        <v>93</v>
      </c>
      <c r="E13" t="s">
        <v>94</v>
      </c>
      <c r="F13" t="s">
        <v>95</v>
      </c>
      <c r="G13" t="s">
        <v>96</v>
      </c>
    </row>
    <row r="14" spans="1:7" x14ac:dyDescent="0.3">
      <c r="A14" t="s">
        <v>21</v>
      </c>
      <c r="B14" t="s">
        <v>59</v>
      </c>
      <c r="C14" t="s">
        <v>97</v>
      </c>
      <c r="D14" t="s">
        <v>98</v>
      </c>
      <c r="E14" t="s">
        <v>99</v>
      </c>
      <c r="F14" t="s">
        <v>100</v>
      </c>
      <c r="G14" t="s">
        <v>101</v>
      </c>
    </row>
    <row r="15" spans="1:7" x14ac:dyDescent="0.3">
      <c r="A15" t="s">
        <v>21</v>
      </c>
      <c r="B15" t="s">
        <v>60</v>
      </c>
      <c r="C15" t="s">
        <v>114</v>
      </c>
      <c r="D15" t="s">
        <v>115</v>
      </c>
      <c r="E15" t="s">
        <v>79</v>
      </c>
      <c r="F15" t="s">
        <v>116</v>
      </c>
      <c r="G15" t="s">
        <v>117</v>
      </c>
    </row>
    <row r="16" spans="1:7" x14ac:dyDescent="0.3">
      <c r="A16" t="s">
        <v>21</v>
      </c>
      <c r="B16" t="s">
        <v>61</v>
      </c>
      <c r="C16" t="s">
        <v>97</v>
      </c>
      <c r="D16" t="s">
        <v>98</v>
      </c>
      <c r="E16" t="s">
        <v>99</v>
      </c>
      <c r="F16" t="s">
        <v>118</v>
      </c>
      <c r="G16" t="s">
        <v>119</v>
      </c>
    </row>
    <row r="17" spans="1:7" x14ac:dyDescent="0.3">
      <c r="A17" t="s">
        <v>21</v>
      </c>
      <c r="B17" t="s">
        <v>62</v>
      </c>
      <c r="C17" t="s">
        <v>120</v>
      </c>
      <c r="D17" t="s">
        <v>121</v>
      </c>
      <c r="E17" t="s">
        <v>79</v>
      </c>
      <c r="F17" t="s">
        <v>122</v>
      </c>
      <c r="G17" t="s">
        <v>123</v>
      </c>
    </row>
    <row r="18" spans="1:7" x14ac:dyDescent="0.3">
      <c r="A18" t="s">
        <v>21</v>
      </c>
      <c r="B18" t="s">
        <v>63</v>
      </c>
      <c r="C18" t="s">
        <v>124</v>
      </c>
      <c r="D18" t="s">
        <v>125</v>
      </c>
      <c r="E18" t="s">
        <v>126</v>
      </c>
      <c r="F18" t="s">
        <v>127</v>
      </c>
      <c r="G18" t="s">
        <v>128</v>
      </c>
    </row>
    <row r="19" spans="1:7" x14ac:dyDescent="0.3">
      <c r="A19" t="s">
        <v>21</v>
      </c>
      <c r="B19" t="s">
        <v>64</v>
      </c>
      <c r="C19" t="s">
        <v>129</v>
      </c>
      <c r="D19" t="s">
        <v>130</v>
      </c>
      <c r="E19" t="s">
        <v>79</v>
      </c>
      <c r="F19" t="s">
        <v>131</v>
      </c>
      <c r="G19" t="s">
        <v>132</v>
      </c>
    </row>
    <row r="20" spans="1:7" x14ac:dyDescent="0.3">
      <c r="A20" t="s">
        <v>21</v>
      </c>
      <c r="B20" t="s">
        <v>65</v>
      </c>
      <c r="C20" t="s">
        <v>82</v>
      </c>
      <c r="D20" t="s">
        <v>83</v>
      </c>
      <c r="E20" t="s">
        <v>84</v>
      </c>
      <c r="F20" t="s">
        <v>85</v>
      </c>
      <c r="G20" t="s">
        <v>86</v>
      </c>
    </row>
    <row r="21" spans="1:7" x14ac:dyDescent="0.3">
      <c r="A21" t="s">
        <v>21</v>
      </c>
      <c r="B21" t="s">
        <v>66</v>
      </c>
      <c r="C21" t="s">
        <v>120</v>
      </c>
      <c r="D21" t="s">
        <v>121</v>
      </c>
      <c r="E21" t="s">
        <v>79</v>
      </c>
      <c r="F21" t="s">
        <v>122</v>
      </c>
      <c r="G21" t="s">
        <v>123</v>
      </c>
    </row>
    <row r="22" spans="1:7" x14ac:dyDescent="0.3">
      <c r="A22" t="s">
        <v>21</v>
      </c>
      <c r="B22" t="s">
        <v>67</v>
      </c>
      <c r="C22" t="s">
        <v>82</v>
      </c>
      <c r="D22" t="s">
        <v>83</v>
      </c>
      <c r="E22" t="s">
        <v>84</v>
      </c>
      <c r="F22" t="s">
        <v>85</v>
      </c>
      <c r="G22" t="s">
        <v>86</v>
      </c>
    </row>
    <row r="23" spans="1:7" x14ac:dyDescent="0.3">
      <c r="A23" t="s">
        <v>21</v>
      </c>
      <c r="B23" t="s">
        <v>68</v>
      </c>
      <c r="C23" t="s">
        <v>133</v>
      </c>
      <c r="D23" t="s">
        <v>134</v>
      </c>
      <c r="E23" t="s">
        <v>79</v>
      </c>
      <c r="F23" t="s">
        <v>135</v>
      </c>
      <c r="G23" t="s">
        <v>136</v>
      </c>
    </row>
    <row r="24" spans="1:7" x14ac:dyDescent="0.3">
      <c r="A24" t="s">
        <v>21</v>
      </c>
      <c r="B24" t="s">
        <v>69</v>
      </c>
      <c r="C24" t="s">
        <v>97</v>
      </c>
      <c r="D24" t="s">
        <v>98</v>
      </c>
      <c r="E24" t="s">
        <v>99</v>
      </c>
      <c r="F24" t="s">
        <v>100</v>
      </c>
      <c r="G24" t="s">
        <v>101</v>
      </c>
    </row>
    <row r="25" spans="1:7" x14ac:dyDescent="0.3">
      <c r="A25" t="s">
        <v>21</v>
      </c>
      <c r="B25" t="s">
        <v>70</v>
      </c>
      <c r="C25" t="s">
        <v>137</v>
      </c>
      <c r="D25" t="s">
        <v>138</v>
      </c>
      <c r="E25" t="s">
        <v>139</v>
      </c>
      <c r="F25" t="s">
        <v>140</v>
      </c>
      <c r="G25" t="s">
        <v>141</v>
      </c>
    </row>
    <row r="26" spans="1:7" x14ac:dyDescent="0.3">
      <c r="A26" t="s">
        <v>21</v>
      </c>
      <c r="B26" t="s">
        <v>71</v>
      </c>
      <c r="C26" t="s">
        <v>102</v>
      </c>
      <c r="D26" t="s">
        <v>103</v>
      </c>
      <c r="E26" t="s">
        <v>79</v>
      </c>
      <c r="F26" t="s">
        <v>104</v>
      </c>
      <c r="G26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C6BA-3D88-4C9C-9E47-1AF8EB0B80BD}">
  <dimension ref="A1:J17"/>
  <sheetViews>
    <sheetView workbookViewId="0">
      <selection sqref="A1:J17"/>
    </sheetView>
  </sheetViews>
  <sheetFormatPr defaultRowHeight="18.75" x14ac:dyDescent="0.3"/>
  <sheetData>
    <row r="1" spans="1:10" x14ac:dyDescent="0.3">
      <c r="A1" t="s">
        <v>0</v>
      </c>
      <c r="B1" t="s">
        <v>1</v>
      </c>
      <c r="C1" t="s">
        <v>163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2</v>
      </c>
      <c r="J1" t="s">
        <v>3</v>
      </c>
    </row>
    <row r="2" spans="1:10" x14ac:dyDescent="0.3">
      <c r="A2" t="s">
        <v>4</v>
      </c>
      <c r="B2" t="s">
        <v>5</v>
      </c>
      <c r="C2" t="s">
        <v>47</v>
      </c>
      <c r="D2">
        <v>0</v>
      </c>
      <c r="E2">
        <v>0</v>
      </c>
      <c r="F2">
        <v>1</v>
      </c>
      <c r="G2">
        <v>2</v>
      </c>
      <c r="H2">
        <v>2</v>
      </c>
      <c r="I2">
        <v>5</v>
      </c>
      <c r="J2" s="1">
        <v>4.2</v>
      </c>
    </row>
    <row r="3" spans="1:10" x14ac:dyDescent="0.3">
      <c r="A3" t="s">
        <v>4</v>
      </c>
      <c r="B3" t="s">
        <v>6</v>
      </c>
      <c r="C3" t="s">
        <v>48</v>
      </c>
      <c r="D3">
        <v>0</v>
      </c>
      <c r="E3">
        <v>1</v>
      </c>
      <c r="F3">
        <v>3</v>
      </c>
      <c r="G3">
        <v>1</v>
      </c>
      <c r="H3">
        <v>0</v>
      </c>
      <c r="I3">
        <v>5</v>
      </c>
      <c r="J3" s="1">
        <v>3</v>
      </c>
    </row>
    <row r="4" spans="1:10" x14ac:dyDescent="0.3">
      <c r="A4" t="s">
        <v>4</v>
      </c>
      <c r="B4" t="s">
        <v>7</v>
      </c>
      <c r="C4" t="s">
        <v>49</v>
      </c>
      <c r="D4">
        <v>0</v>
      </c>
      <c r="E4">
        <v>1</v>
      </c>
      <c r="F4">
        <v>1</v>
      </c>
      <c r="G4">
        <v>1</v>
      </c>
      <c r="H4">
        <v>2</v>
      </c>
      <c r="I4">
        <v>5</v>
      </c>
      <c r="J4" s="1">
        <v>3.8</v>
      </c>
    </row>
    <row r="5" spans="1:10" x14ac:dyDescent="0.3">
      <c r="A5" t="s">
        <v>4</v>
      </c>
      <c r="B5" t="s">
        <v>8</v>
      </c>
      <c r="C5" t="s">
        <v>50</v>
      </c>
      <c r="D5">
        <v>1</v>
      </c>
      <c r="E5">
        <v>0</v>
      </c>
      <c r="F5">
        <v>1</v>
      </c>
      <c r="G5">
        <v>2</v>
      </c>
      <c r="H5">
        <v>1</v>
      </c>
      <c r="I5">
        <v>5</v>
      </c>
      <c r="J5" s="1">
        <v>3.4</v>
      </c>
    </row>
    <row r="6" spans="1:10" x14ac:dyDescent="0.3">
      <c r="A6" t="s">
        <v>4</v>
      </c>
      <c r="B6" t="s">
        <v>9</v>
      </c>
      <c r="C6" t="s">
        <v>51</v>
      </c>
      <c r="D6">
        <v>0</v>
      </c>
      <c r="E6">
        <v>0</v>
      </c>
      <c r="F6">
        <v>0</v>
      </c>
      <c r="G6">
        <v>1</v>
      </c>
      <c r="H6">
        <v>4</v>
      </c>
      <c r="I6">
        <v>5</v>
      </c>
      <c r="J6" s="1">
        <v>4.8</v>
      </c>
    </row>
    <row r="7" spans="1:10" x14ac:dyDescent="0.3">
      <c r="A7" t="s">
        <v>4</v>
      </c>
      <c r="B7" t="s">
        <v>10</v>
      </c>
      <c r="C7" t="s">
        <v>52</v>
      </c>
      <c r="D7">
        <v>0</v>
      </c>
      <c r="E7">
        <v>1</v>
      </c>
      <c r="F7">
        <v>0</v>
      </c>
      <c r="G7">
        <v>3</v>
      </c>
      <c r="H7">
        <v>1</v>
      </c>
      <c r="I7">
        <v>5</v>
      </c>
      <c r="J7" s="1">
        <v>3.8</v>
      </c>
    </row>
    <row r="8" spans="1:10" x14ac:dyDescent="0.3">
      <c r="A8" t="s">
        <v>4</v>
      </c>
      <c r="B8" t="s">
        <v>11</v>
      </c>
      <c r="C8" t="s">
        <v>53</v>
      </c>
      <c r="D8">
        <v>0</v>
      </c>
      <c r="E8">
        <v>0</v>
      </c>
      <c r="F8">
        <v>2</v>
      </c>
      <c r="G8">
        <v>2</v>
      </c>
      <c r="H8">
        <v>1</v>
      </c>
      <c r="I8">
        <v>5</v>
      </c>
      <c r="J8" s="1">
        <v>3.8</v>
      </c>
    </row>
    <row r="9" spans="1:10" x14ac:dyDescent="0.3">
      <c r="A9" t="s">
        <v>4</v>
      </c>
      <c r="B9" t="s">
        <v>12</v>
      </c>
      <c r="C9" t="s">
        <v>54</v>
      </c>
      <c r="D9">
        <v>0</v>
      </c>
      <c r="E9">
        <v>1</v>
      </c>
      <c r="F9">
        <v>0</v>
      </c>
      <c r="G9">
        <v>3</v>
      </c>
      <c r="H9">
        <v>1</v>
      </c>
      <c r="I9">
        <v>5</v>
      </c>
      <c r="J9" s="1">
        <v>3.8</v>
      </c>
    </row>
    <row r="10" spans="1:10" x14ac:dyDescent="0.3">
      <c r="A10" t="s">
        <v>4</v>
      </c>
      <c r="B10" t="s">
        <v>13</v>
      </c>
      <c r="C10" t="s">
        <v>55</v>
      </c>
      <c r="D10">
        <v>0</v>
      </c>
      <c r="E10">
        <v>1</v>
      </c>
      <c r="F10">
        <v>0</v>
      </c>
      <c r="G10">
        <v>1</v>
      </c>
      <c r="H10">
        <v>3</v>
      </c>
      <c r="I10">
        <v>5</v>
      </c>
      <c r="J10" s="1">
        <v>4.2</v>
      </c>
    </row>
    <row r="11" spans="1:10" x14ac:dyDescent="0.3">
      <c r="A11" t="s">
        <v>4</v>
      </c>
      <c r="B11" t="s">
        <v>14</v>
      </c>
      <c r="C11" t="s">
        <v>56</v>
      </c>
      <c r="D11">
        <v>0</v>
      </c>
      <c r="E11">
        <v>0</v>
      </c>
      <c r="F11">
        <v>1</v>
      </c>
      <c r="G11">
        <v>1</v>
      </c>
      <c r="H11">
        <v>3</v>
      </c>
      <c r="I11">
        <v>5</v>
      </c>
      <c r="J11" s="1">
        <v>4.4000000000000004</v>
      </c>
    </row>
    <row r="12" spans="1:10" x14ac:dyDescent="0.3">
      <c r="A12" t="s">
        <v>4</v>
      </c>
      <c r="B12" t="s">
        <v>15</v>
      </c>
      <c r="C12" t="s">
        <v>57</v>
      </c>
      <c r="D12">
        <v>0</v>
      </c>
      <c r="E12">
        <v>1</v>
      </c>
      <c r="F12">
        <v>1</v>
      </c>
      <c r="G12">
        <v>2</v>
      </c>
      <c r="H12">
        <v>1</v>
      </c>
      <c r="I12">
        <v>5</v>
      </c>
      <c r="J12" s="1">
        <v>3.6</v>
      </c>
    </row>
    <row r="13" spans="1:10" x14ac:dyDescent="0.3">
      <c r="A13" t="s">
        <v>4</v>
      </c>
      <c r="B13" t="s">
        <v>16</v>
      </c>
      <c r="C13" t="s">
        <v>58</v>
      </c>
      <c r="D13">
        <v>0</v>
      </c>
      <c r="E13">
        <v>1</v>
      </c>
      <c r="F13">
        <v>1</v>
      </c>
      <c r="G13">
        <v>2</v>
      </c>
      <c r="H13">
        <v>1</v>
      </c>
      <c r="I13">
        <v>5</v>
      </c>
      <c r="J13" s="1">
        <v>3.6</v>
      </c>
    </row>
    <row r="14" spans="1:10" x14ac:dyDescent="0.3">
      <c r="A14" t="s">
        <v>4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2</v>
      </c>
      <c r="H14">
        <v>2</v>
      </c>
      <c r="I14">
        <v>5</v>
      </c>
      <c r="J14" s="1">
        <v>4.2</v>
      </c>
    </row>
    <row r="15" spans="1:10" x14ac:dyDescent="0.3">
      <c r="A15" t="s">
        <v>4</v>
      </c>
      <c r="B15" t="s">
        <v>18</v>
      </c>
      <c r="C15" t="s">
        <v>60</v>
      </c>
      <c r="D15">
        <v>0</v>
      </c>
      <c r="E15">
        <v>1</v>
      </c>
      <c r="F15">
        <v>1</v>
      </c>
      <c r="G15">
        <v>2</v>
      </c>
      <c r="H15">
        <v>1</v>
      </c>
      <c r="I15">
        <v>5</v>
      </c>
      <c r="J15" s="1">
        <v>3.6</v>
      </c>
    </row>
    <row r="16" spans="1:10" x14ac:dyDescent="0.3">
      <c r="A16" t="s">
        <v>4</v>
      </c>
      <c r="B16" t="s">
        <v>19</v>
      </c>
      <c r="C16" t="s">
        <v>61</v>
      </c>
      <c r="D16">
        <v>1</v>
      </c>
      <c r="E16">
        <v>0</v>
      </c>
      <c r="F16">
        <v>0</v>
      </c>
      <c r="G16">
        <v>3</v>
      </c>
      <c r="H16">
        <v>1</v>
      </c>
      <c r="I16">
        <v>5</v>
      </c>
      <c r="J16" s="1">
        <v>3.6</v>
      </c>
    </row>
    <row r="17" spans="1:10" x14ac:dyDescent="0.3">
      <c r="A17" t="s">
        <v>4</v>
      </c>
      <c r="B17" t="s">
        <v>20</v>
      </c>
      <c r="C17" t="s">
        <v>62</v>
      </c>
      <c r="D17">
        <v>1</v>
      </c>
      <c r="E17">
        <v>1</v>
      </c>
      <c r="F17">
        <v>2</v>
      </c>
      <c r="G17">
        <v>0</v>
      </c>
      <c r="H17">
        <v>1</v>
      </c>
      <c r="I17">
        <v>5</v>
      </c>
      <c r="J17" s="1">
        <v>2.8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029D0-C4E9-4182-8789-E8B6BE41E0F7}">
  <dimension ref="A1:G17"/>
  <sheetViews>
    <sheetView workbookViewId="0">
      <selection activeCell="B2" sqref="B2:G17"/>
    </sheetView>
  </sheetViews>
  <sheetFormatPr defaultRowHeight="18.75" x14ac:dyDescent="0.3"/>
  <sheetData>
    <row r="1" spans="1:7" x14ac:dyDescent="0.3">
      <c r="A1" t="s">
        <v>0</v>
      </c>
      <c r="B1" t="s">
        <v>163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3">
      <c r="A2" t="s">
        <v>4</v>
      </c>
      <c r="B2" t="s">
        <v>47</v>
      </c>
      <c r="C2" t="s">
        <v>102</v>
      </c>
      <c r="D2" t="s">
        <v>103</v>
      </c>
      <c r="E2" t="s">
        <v>79</v>
      </c>
      <c r="F2" t="s">
        <v>104</v>
      </c>
      <c r="G2" t="s">
        <v>105</v>
      </c>
    </row>
    <row r="3" spans="1:7" x14ac:dyDescent="0.3">
      <c r="A3" t="s">
        <v>4</v>
      </c>
      <c r="B3" t="s">
        <v>48</v>
      </c>
      <c r="C3" t="s">
        <v>142</v>
      </c>
      <c r="D3" t="s">
        <v>143</v>
      </c>
      <c r="E3" t="s">
        <v>144</v>
      </c>
      <c r="F3" t="s">
        <v>145</v>
      </c>
    </row>
    <row r="4" spans="1:7" x14ac:dyDescent="0.3">
      <c r="A4" t="s">
        <v>4</v>
      </c>
      <c r="B4" t="s">
        <v>49</v>
      </c>
      <c r="C4" t="s">
        <v>92</v>
      </c>
      <c r="D4" t="s">
        <v>93</v>
      </c>
      <c r="E4" t="s">
        <v>94</v>
      </c>
      <c r="F4" t="s">
        <v>95</v>
      </c>
      <c r="G4" t="s">
        <v>96</v>
      </c>
    </row>
    <row r="5" spans="1:7" x14ac:dyDescent="0.3">
      <c r="A5" t="s">
        <v>4</v>
      </c>
      <c r="B5" t="s">
        <v>50</v>
      </c>
      <c r="C5" t="s">
        <v>102</v>
      </c>
      <c r="D5" t="s">
        <v>103</v>
      </c>
      <c r="E5" t="s">
        <v>79</v>
      </c>
      <c r="F5" t="s">
        <v>104</v>
      </c>
      <c r="G5" t="s">
        <v>105</v>
      </c>
    </row>
    <row r="6" spans="1:7" x14ac:dyDescent="0.3">
      <c r="A6" t="s">
        <v>4</v>
      </c>
      <c r="B6" t="s">
        <v>51</v>
      </c>
      <c r="C6" t="s">
        <v>102</v>
      </c>
      <c r="D6" t="s">
        <v>103</v>
      </c>
      <c r="E6" t="s">
        <v>79</v>
      </c>
      <c r="F6" t="s">
        <v>104</v>
      </c>
      <c r="G6" t="s">
        <v>105</v>
      </c>
    </row>
    <row r="7" spans="1:7" x14ac:dyDescent="0.3">
      <c r="A7" t="s">
        <v>4</v>
      </c>
      <c r="B7" t="s">
        <v>52</v>
      </c>
      <c r="C7" t="s">
        <v>146</v>
      </c>
      <c r="D7" t="s">
        <v>147</v>
      </c>
      <c r="E7" t="s">
        <v>79</v>
      </c>
      <c r="F7" t="s">
        <v>148</v>
      </c>
      <c r="G7" t="s">
        <v>149</v>
      </c>
    </row>
    <row r="8" spans="1:7" x14ac:dyDescent="0.3">
      <c r="A8" t="s">
        <v>4</v>
      </c>
      <c r="B8" t="s">
        <v>53</v>
      </c>
      <c r="C8" t="s">
        <v>120</v>
      </c>
      <c r="D8" t="s">
        <v>121</v>
      </c>
      <c r="E8" t="s">
        <v>79</v>
      </c>
      <c r="F8" t="s">
        <v>122</v>
      </c>
      <c r="G8" t="s">
        <v>123</v>
      </c>
    </row>
    <row r="9" spans="1:7" x14ac:dyDescent="0.3">
      <c r="A9" t="s">
        <v>4</v>
      </c>
      <c r="B9" t="s">
        <v>54</v>
      </c>
      <c r="C9" t="s">
        <v>120</v>
      </c>
      <c r="D9" t="s">
        <v>121</v>
      </c>
      <c r="E9" t="s">
        <v>79</v>
      </c>
      <c r="F9" t="s">
        <v>122</v>
      </c>
      <c r="G9" t="s">
        <v>123</v>
      </c>
    </row>
    <row r="10" spans="1:7" x14ac:dyDescent="0.3">
      <c r="A10" t="s">
        <v>4</v>
      </c>
      <c r="B10" t="s">
        <v>55</v>
      </c>
      <c r="C10" t="s">
        <v>133</v>
      </c>
      <c r="D10" t="s">
        <v>134</v>
      </c>
      <c r="E10" t="s">
        <v>79</v>
      </c>
      <c r="F10" t="s">
        <v>135</v>
      </c>
      <c r="G10" t="s">
        <v>136</v>
      </c>
    </row>
    <row r="11" spans="1:7" x14ac:dyDescent="0.3">
      <c r="A11" t="s">
        <v>4</v>
      </c>
      <c r="B11" t="s">
        <v>56</v>
      </c>
      <c r="C11" t="s">
        <v>150</v>
      </c>
      <c r="D11" t="s">
        <v>151</v>
      </c>
      <c r="E11" t="s">
        <v>152</v>
      </c>
      <c r="F11" t="s">
        <v>153</v>
      </c>
      <c r="G11" t="s">
        <v>154</v>
      </c>
    </row>
    <row r="12" spans="1:7" x14ac:dyDescent="0.3">
      <c r="A12" t="s">
        <v>4</v>
      </c>
      <c r="B12" t="s">
        <v>57</v>
      </c>
      <c r="C12" t="s">
        <v>155</v>
      </c>
      <c r="D12" t="s">
        <v>156</v>
      </c>
      <c r="E12" t="s">
        <v>79</v>
      </c>
      <c r="F12" t="s">
        <v>157</v>
      </c>
      <c r="G12" t="s">
        <v>158</v>
      </c>
    </row>
    <row r="13" spans="1:7" x14ac:dyDescent="0.3">
      <c r="A13" t="s">
        <v>4</v>
      </c>
      <c r="B13" t="s">
        <v>58</v>
      </c>
      <c r="C13" t="s">
        <v>159</v>
      </c>
      <c r="D13" t="s">
        <v>160</v>
      </c>
      <c r="E13" t="s">
        <v>161</v>
      </c>
      <c r="F13" t="s">
        <v>123</v>
      </c>
      <c r="G13" t="s">
        <v>162</v>
      </c>
    </row>
    <row r="14" spans="1:7" x14ac:dyDescent="0.3">
      <c r="A14" t="s">
        <v>4</v>
      </c>
      <c r="B14" t="s">
        <v>59</v>
      </c>
      <c r="C14" t="s">
        <v>82</v>
      </c>
      <c r="D14" t="s">
        <v>83</v>
      </c>
      <c r="E14" t="s">
        <v>79</v>
      </c>
      <c r="F14" t="s">
        <v>85</v>
      </c>
      <c r="G14" t="s">
        <v>86</v>
      </c>
    </row>
    <row r="15" spans="1:7" x14ac:dyDescent="0.3">
      <c r="A15" t="s">
        <v>4</v>
      </c>
      <c r="B15" t="s">
        <v>60</v>
      </c>
      <c r="C15" t="s">
        <v>124</v>
      </c>
      <c r="D15" t="s">
        <v>125</v>
      </c>
      <c r="E15" t="s">
        <v>126</v>
      </c>
      <c r="F15" t="s">
        <v>127</v>
      </c>
      <c r="G15" t="s">
        <v>128</v>
      </c>
    </row>
    <row r="16" spans="1:7" x14ac:dyDescent="0.3">
      <c r="A16" t="s">
        <v>4</v>
      </c>
      <c r="B16" t="s">
        <v>61</v>
      </c>
      <c r="C16" t="s">
        <v>120</v>
      </c>
      <c r="D16" t="s">
        <v>121</v>
      </c>
      <c r="E16" t="s">
        <v>79</v>
      </c>
      <c r="F16" t="s">
        <v>122</v>
      </c>
      <c r="G16" t="s">
        <v>123</v>
      </c>
    </row>
    <row r="17" spans="1:7" x14ac:dyDescent="0.3">
      <c r="A17" t="s">
        <v>4</v>
      </c>
      <c r="B17" t="s">
        <v>62</v>
      </c>
      <c r="C17" t="s">
        <v>102</v>
      </c>
      <c r="D17" t="s">
        <v>103</v>
      </c>
      <c r="E17" t="s">
        <v>79</v>
      </c>
      <c r="F17" t="s">
        <v>104</v>
      </c>
      <c r="G1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Sheet1</vt:lpstr>
      <vt:lpstr>combined_survey_data_for_report</vt:lpstr>
      <vt:lpstr>Graduate_data</vt:lpstr>
      <vt:lpstr>Graduate_labels</vt:lpstr>
      <vt:lpstr>Alumni_data</vt:lpstr>
      <vt:lpstr>Alumni_labels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Kemper, James</dc:creator>
  <cp:lastModifiedBy>Kemper, James</cp:lastModifiedBy>
  <dcterms:created xsi:type="dcterms:W3CDTF">2024-10-14T19:47:07Z</dcterms:created>
  <dcterms:modified xsi:type="dcterms:W3CDTF">2024-10-16T17:35:00Z</dcterms:modified>
</cp:coreProperties>
</file>