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james_kemper_ttu_edu/Documents/Git/TTU_ECO_gradauate_program_review/Data/"/>
    </mc:Choice>
  </mc:AlternateContent>
  <xr:revisionPtr revIDLastSave="215" documentId="8_{E2450FAE-E40D-43DC-807F-DD0355049E08}" xr6:coauthVersionLast="47" xr6:coauthVersionMax="47" xr10:uidLastSave="{76CE67A0-2491-48A5-8B9E-FD5AF77C5B90}"/>
  <bookViews>
    <workbookView xWindow="-110" yWindow="-110" windowWidth="19420" windowHeight="10300" xr2:uid="{3E411F1C-1EC5-4EDA-B7DE-E6C69E6D9ABA}"/>
  </bookViews>
  <sheets>
    <sheet name="Dashboard (old)" sheetId="9" r:id="rId1"/>
    <sheet name="combined_survey_data_for_report" sheetId="6" r:id="rId2"/>
    <sheet name="Graduate_data" sheetId="1" r:id="rId3"/>
    <sheet name="Graduate_labels" sheetId="4" r:id="rId4"/>
    <sheet name="Alumni_data" sheetId="2" r:id="rId5"/>
    <sheet name="Alumni_label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7" i="9" l="1"/>
  <c r="A188" i="9" s="1"/>
  <c r="G190" i="9" s="1"/>
  <c r="A181" i="9"/>
  <c r="G183" i="9" s="1"/>
  <c r="A10" i="9"/>
  <c r="A17" i="9" s="1"/>
  <c r="A18" i="9" s="1"/>
  <c r="A4" i="9"/>
  <c r="C6" i="9" s="1"/>
  <c r="B3" i="9" l="1"/>
  <c r="B180" i="9"/>
  <c r="A194" i="9"/>
  <c r="A195" i="9" s="1"/>
  <c r="C197" i="9" s="1"/>
  <c r="A11" i="9"/>
  <c r="A24" i="9"/>
  <c r="C20" i="9"/>
  <c r="B17" i="9"/>
  <c r="D20" i="9"/>
  <c r="G20" i="9"/>
  <c r="F20" i="9"/>
  <c r="E20" i="9"/>
  <c r="F183" i="9"/>
  <c r="C183" i="9"/>
  <c r="D183" i="9"/>
  <c r="E183" i="9"/>
  <c r="G6" i="9"/>
  <c r="F6" i="9"/>
  <c r="D190" i="9"/>
  <c r="C190" i="9"/>
  <c r="B187" i="9"/>
  <c r="D6" i="9"/>
  <c r="E190" i="9"/>
  <c r="E6" i="9"/>
  <c r="F190" i="9"/>
  <c r="D197" i="9" l="1"/>
  <c r="A201" i="9"/>
  <c r="B194" i="9"/>
  <c r="E197" i="9"/>
  <c r="F197" i="9"/>
  <c r="G197" i="9"/>
  <c r="H190" i="9"/>
  <c r="D191" i="9" s="1"/>
  <c r="A25" i="9"/>
  <c r="A31" i="9"/>
  <c r="H183" i="9"/>
  <c r="C184" i="9" s="1"/>
  <c r="F13" i="9"/>
  <c r="G13" i="9"/>
  <c r="E13" i="9"/>
  <c r="C13" i="9"/>
  <c r="B10" i="9"/>
  <c r="D13" i="9"/>
  <c r="H20" i="9"/>
  <c r="H21" i="9" s="1"/>
  <c r="H6" i="9"/>
  <c r="G7" i="9" s="1"/>
  <c r="A202" i="9"/>
  <c r="A208" i="9"/>
  <c r="H197" i="9" l="1"/>
  <c r="H198" i="9" s="1"/>
  <c r="F191" i="9"/>
  <c r="E191" i="9"/>
  <c r="C191" i="9"/>
  <c r="D21" i="9"/>
  <c r="F21" i="9"/>
  <c r="D7" i="9"/>
  <c r="E21" i="9"/>
  <c r="H7" i="9"/>
  <c r="C7" i="9"/>
  <c r="F198" i="9"/>
  <c r="G21" i="9"/>
  <c r="F7" i="9"/>
  <c r="D198" i="9"/>
  <c r="A38" i="9"/>
  <c r="A32" i="9"/>
  <c r="G198" i="9"/>
  <c r="A215" i="9"/>
  <c r="A209" i="9"/>
  <c r="G204" i="9"/>
  <c r="E204" i="9"/>
  <c r="D204" i="9"/>
  <c r="C204" i="9"/>
  <c r="B201" i="9"/>
  <c r="F204" i="9"/>
  <c r="C198" i="9"/>
  <c r="H184" i="9"/>
  <c r="G184" i="9"/>
  <c r="E7" i="9"/>
  <c r="D27" i="9"/>
  <c r="C27" i="9"/>
  <c r="B24" i="9"/>
  <c r="G27" i="9"/>
  <c r="F27" i="9"/>
  <c r="E27" i="9"/>
  <c r="C21" i="9"/>
  <c r="E184" i="9"/>
  <c r="E198" i="9"/>
  <c r="D184" i="9"/>
  <c r="F184" i="9"/>
  <c r="H13" i="9"/>
  <c r="H14" i="9" s="1"/>
  <c r="H191" i="9"/>
  <c r="G191" i="9"/>
  <c r="G14" i="9" l="1"/>
  <c r="D14" i="9"/>
  <c r="C14" i="9"/>
  <c r="H204" i="9"/>
  <c r="H205" i="9" s="1"/>
  <c r="G205" i="9"/>
  <c r="E205" i="9"/>
  <c r="G211" i="9"/>
  <c r="F211" i="9"/>
  <c r="D211" i="9"/>
  <c r="E211" i="9"/>
  <c r="C211" i="9"/>
  <c r="B208" i="9"/>
  <c r="A216" i="9"/>
  <c r="A222" i="9"/>
  <c r="F14" i="9"/>
  <c r="E14" i="9"/>
  <c r="F34" i="9"/>
  <c r="G34" i="9"/>
  <c r="D34" i="9"/>
  <c r="C34" i="9"/>
  <c r="E34" i="9"/>
  <c r="B31" i="9"/>
  <c r="A45" i="9"/>
  <c r="A39" i="9"/>
  <c r="H27" i="9"/>
  <c r="H28" i="9" s="1"/>
  <c r="D28" i="9"/>
  <c r="C28" i="9" l="1"/>
  <c r="D205" i="9"/>
  <c r="D218" i="9"/>
  <c r="C218" i="9"/>
  <c r="B215" i="9"/>
  <c r="G218" i="9"/>
  <c r="F218" i="9"/>
  <c r="E218" i="9"/>
  <c r="E212" i="9"/>
  <c r="F212" i="9"/>
  <c r="G28" i="9"/>
  <c r="B38" i="9"/>
  <c r="G41" i="9"/>
  <c r="E41" i="9"/>
  <c r="D41" i="9"/>
  <c r="F41" i="9"/>
  <c r="C41" i="9"/>
  <c r="E28" i="9"/>
  <c r="H34" i="9"/>
  <c r="H35" i="9" s="1"/>
  <c r="F205" i="9"/>
  <c r="G35" i="9"/>
  <c r="A223" i="9"/>
  <c r="A229" i="9"/>
  <c r="H211" i="9"/>
  <c r="H212" i="9" s="1"/>
  <c r="D212" i="9"/>
  <c r="G212" i="9"/>
  <c r="F28" i="9"/>
  <c r="A46" i="9"/>
  <c r="A52" i="9"/>
  <c r="C205" i="9"/>
  <c r="C212" i="9" l="1"/>
  <c r="E35" i="9"/>
  <c r="A53" i="9"/>
  <c r="A59" i="9"/>
  <c r="C35" i="9"/>
  <c r="D35" i="9"/>
  <c r="C48" i="9"/>
  <c r="B45" i="9"/>
  <c r="G48" i="9"/>
  <c r="D48" i="9"/>
  <c r="F48" i="9"/>
  <c r="E48" i="9"/>
  <c r="A230" i="9"/>
  <c r="A236" i="9"/>
  <c r="H218" i="9"/>
  <c r="H219" i="9" s="1"/>
  <c r="H41" i="9"/>
  <c r="H42" i="9" s="1"/>
  <c r="D225" i="9"/>
  <c r="C225" i="9"/>
  <c r="G225" i="9"/>
  <c r="E225" i="9"/>
  <c r="F225" i="9"/>
  <c r="B222" i="9"/>
  <c r="F35" i="9"/>
  <c r="E42" i="9" l="1"/>
  <c r="C42" i="9"/>
  <c r="G42" i="9"/>
  <c r="F42" i="9"/>
  <c r="A243" i="9"/>
  <c r="A237" i="9"/>
  <c r="H48" i="9"/>
  <c r="H49" i="9" s="1"/>
  <c r="G232" i="9"/>
  <c r="F232" i="9"/>
  <c r="E232" i="9"/>
  <c r="D232" i="9"/>
  <c r="C232" i="9"/>
  <c r="B229" i="9"/>
  <c r="G219" i="9"/>
  <c r="E219" i="9"/>
  <c r="D219" i="9"/>
  <c r="H225" i="9"/>
  <c r="H226" i="9" s="1"/>
  <c r="B52" i="9"/>
  <c r="G55" i="9"/>
  <c r="D55" i="9"/>
  <c r="F55" i="9"/>
  <c r="E55" i="9"/>
  <c r="C55" i="9"/>
  <c r="C219" i="9"/>
  <c r="F219" i="9"/>
  <c r="A60" i="9"/>
  <c r="A66" i="9"/>
  <c r="D42" i="9"/>
  <c r="E226" i="9" l="1"/>
  <c r="E62" i="9"/>
  <c r="G62" i="9"/>
  <c r="F62" i="9"/>
  <c r="D62" i="9"/>
  <c r="B59" i="9"/>
  <c r="C62" i="9"/>
  <c r="D233" i="9"/>
  <c r="D226" i="9"/>
  <c r="F233" i="9"/>
  <c r="F226" i="9"/>
  <c r="H55" i="9"/>
  <c r="H56" i="9" s="1"/>
  <c r="C56" i="9"/>
  <c r="G49" i="9"/>
  <c r="D49" i="9"/>
  <c r="D56" i="9"/>
  <c r="A244" i="9"/>
  <c r="A250" i="9"/>
  <c r="C226" i="9"/>
  <c r="A73" i="9"/>
  <c r="A67" i="9"/>
  <c r="H232" i="9"/>
  <c r="H233" i="9" s="1"/>
  <c r="E233" i="9"/>
  <c r="G226" i="9"/>
  <c r="F49" i="9"/>
  <c r="C49" i="9"/>
  <c r="E239" i="9"/>
  <c r="D239" i="9"/>
  <c r="C239" i="9"/>
  <c r="B236" i="9"/>
  <c r="G239" i="9"/>
  <c r="F239" i="9"/>
  <c r="G56" i="9"/>
  <c r="E49" i="9"/>
  <c r="G233" i="9" l="1"/>
  <c r="H62" i="9"/>
  <c r="H63" i="9" s="1"/>
  <c r="C63" i="9"/>
  <c r="A251" i="9"/>
  <c r="A257" i="9"/>
  <c r="F56" i="9"/>
  <c r="E56" i="9"/>
  <c r="G63" i="9"/>
  <c r="A74" i="9"/>
  <c r="A80" i="9"/>
  <c r="D246" i="9"/>
  <c r="C246" i="9"/>
  <c r="B243" i="9"/>
  <c r="G246" i="9"/>
  <c r="E246" i="9"/>
  <c r="F246" i="9"/>
  <c r="H239" i="9"/>
  <c r="H240" i="9" s="1"/>
  <c r="C233" i="9"/>
  <c r="G69" i="9"/>
  <c r="F69" i="9"/>
  <c r="E69" i="9"/>
  <c r="D69" i="9"/>
  <c r="C69" i="9"/>
  <c r="B66" i="9"/>
  <c r="C240" i="9" l="1"/>
  <c r="D240" i="9"/>
  <c r="E240" i="9"/>
  <c r="D63" i="9"/>
  <c r="E63" i="9"/>
  <c r="H246" i="9"/>
  <c r="H247" i="9" s="1"/>
  <c r="C76" i="9"/>
  <c r="B73" i="9"/>
  <c r="G76" i="9"/>
  <c r="F76" i="9"/>
  <c r="E76" i="9"/>
  <c r="D76" i="9"/>
  <c r="D253" i="9"/>
  <c r="G253" i="9"/>
  <c r="E253" i="9"/>
  <c r="C253" i="9"/>
  <c r="F253" i="9"/>
  <c r="B250" i="9"/>
  <c r="A264" i="9"/>
  <c r="A258" i="9"/>
  <c r="F63" i="9"/>
  <c r="F240" i="9"/>
  <c r="A81" i="9"/>
  <c r="A87" i="9"/>
  <c r="H69" i="9"/>
  <c r="H70" i="9" s="1"/>
  <c r="G240" i="9"/>
  <c r="G70" i="9" l="1"/>
  <c r="E70" i="9"/>
  <c r="D247" i="9"/>
  <c r="F70" i="9"/>
  <c r="G247" i="9"/>
  <c r="H253" i="9"/>
  <c r="H254" i="9" s="1"/>
  <c r="F254" i="9"/>
  <c r="E254" i="9"/>
  <c r="G254" i="9"/>
  <c r="C70" i="9"/>
  <c r="H76" i="9"/>
  <c r="H77" i="9" s="1"/>
  <c r="F247" i="9"/>
  <c r="D254" i="9"/>
  <c r="G77" i="9"/>
  <c r="A94" i="9"/>
  <c r="A88" i="9"/>
  <c r="C83" i="9"/>
  <c r="G83" i="9"/>
  <c r="F83" i="9"/>
  <c r="E83" i="9"/>
  <c r="D83" i="9"/>
  <c r="B80" i="9"/>
  <c r="C247" i="9"/>
  <c r="F260" i="9"/>
  <c r="G260" i="9"/>
  <c r="E260" i="9"/>
  <c r="D260" i="9"/>
  <c r="C260" i="9"/>
  <c r="B257" i="9"/>
  <c r="D70" i="9"/>
  <c r="A271" i="9"/>
  <c r="A265" i="9"/>
  <c r="E247" i="9"/>
  <c r="D267" i="9" l="1"/>
  <c r="E267" i="9"/>
  <c r="F267" i="9"/>
  <c r="G267" i="9"/>
  <c r="B264" i="9"/>
  <c r="C267" i="9"/>
  <c r="C77" i="9"/>
  <c r="F77" i="9"/>
  <c r="H83" i="9"/>
  <c r="H84" i="9" s="1"/>
  <c r="A101" i="9"/>
  <c r="A95" i="9"/>
  <c r="A272" i="9"/>
  <c r="A278" i="9"/>
  <c r="H260" i="9"/>
  <c r="H261" i="9" s="1"/>
  <c r="G90" i="9"/>
  <c r="E90" i="9"/>
  <c r="F90" i="9"/>
  <c r="C90" i="9"/>
  <c r="B87" i="9"/>
  <c r="D90" i="9"/>
  <c r="E77" i="9"/>
  <c r="D77" i="9"/>
  <c r="C254" i="9"/>
  <c r="C261" i="9" l="1"/>
  <c r="D97" i="9"/>
  <c r="C97" i="9"/>
  <c r="G97" i="9"/>
  <c r="F97" i="9"/>
  <c r="E97" i="9"/>
  <c r="B94" i="9"/>
  <c r="A279" i="9"/>
  <c r="A285" i="9"/>
  <c r="A286" i="9" s="1"/>
  <c r="D84" i="9"/>
  <c r="F261" i="9"/>
  <c r="E84" i="9"/>
  <c r="H267" i="9"/>
  <c r="H268" i="9" s="1"/>
  <c r="D274" i="9"/>
  <c r="C274" i="9"/>
  <c r="B271" i="9"/>
  <c r="F274" i="9"/>
  <c r="E274" i="9"/>
  <c r="G274" i="9"/>
  <c r="A102" i="9"/>
  <c r="A108" i="9"/>
  <c r="C84" i="9"/>
  <c r="F84" i="9"/>
  <c r="G261" i="9"/>
  <c r="G84" i="9"/>
  <c r="D261" i="9"/>
  <c r="H90" i="9"/>
  <c r="H91" i="9" s="1"/>
  <c r="E91" i="9"/>
  <c r="G91" i="9"/>
  <c r="E261" i="9"/>
  <c r="F268" i="9" l="1"/>
  <c r="D268" i="9"/>
  <c r="F91" i="9"/>
  <c r="G268" i="9"/>
  <c r="D91" i="9"/>
  <c r="H274" i="9"/>
  <c r="H275" i="9" s="1"/>
  <c r="C275" i="9"/>
  <c r="D281" i="9"/>
  <c r="C281" i="9"/>
  <c r="G281" i="9"/>
  <c r="F281" i="9"/>
  <c r="E281" i="9"/>
  <c r="B278" i="9"/>
  <c r="G98" i="9"/>
  <c r="D275" i="9"/>
  <c r="C268" i="9"/>
  <c r="C91" i="9"/>
  <c r="E268" i="9"/>
  <c r="C104" i="9"/>
  <c r="B101" i="9"/>
  <c r="F104" i="9"/>
  <c r="E104" i="9"/>
  <c r="D104" i="9"/>
  <c r="G104" i="9"/>
  <c r="H97" i="9"/>
  <c r="H98" i="9" s="1"/>
  <c r="G288" i="9"/>
  <c r="F288" i="9"/>
  <c r="E288" i="9"/>
  <c r="D288" i="9"/>
  <c r="C288" i="9"/>
  <c r="B285" i="9"/>
  <c r="E98" i="9"/>
  <c r="F98" i="9"/>
  <c r="A109" i="9"/>
  <c r="A115" i="9"/>
  <c r="G275" i="9"/>
  <c r="D98" i="9"/>
  <c r="C111" i="9" l="1"/>
  <c r="G111" i="9"/>
  <c r="B108" i="9"/>
  <c r="F111" i="9"/>
  <c r="E111" i="9"/>
  <c r="D111" i="9"/>
  <c r="C98" i="9"/>
  <c r="H288" i="9"/>
  <c r="H289" i="9" s="1"/>
  <c r="F289" i="9"/>
  <c r="F275" i="9"/>
  <c r="H104" i="9"/>
  <c r="H105" i="9" s="1"/>
  <c r="A116" i="9"/>
  <c r="A122" i="9"/>
  <c r="H281" i="9"/>
  <c r="H282" i="9" s="1"/>
  <c r="E275" i="9"/>
  <c r="E289" i="9" l="1"/>
  <c r="D282" i="9"/>
  <c r="F282" i="9"/>
  <c r="G282" i="9"/>
  <c r="C105" i="9"/>
  <c r="F105" i="9"/>
  <c r="C282" i="9"/>
  <c r="F118" i="9"/>
  <c r="E118" i="9"/>
  <c r="G118" i="9"/>
  <c r="D118" i="9"/>
  <c r="C118" i="9"/>
  <c r="B115" i="9"/>
  <c r="D105" i="9"/>
  <c r="C289" i="9"/>
  <c r="G289" i="9"/>
  <c r="E105" i="9"/>
  <c r="G105" i="9"/>
  <c r="D289" i="9"/>
  <c r="E282" i="9"/>
  <c r="A129" i="9"/>
  <c r="A123" i="9"/>
  <c r="H111" i="9"/>
  <c r="H112" i="9" s="1"/>
  <c r="G112" i="9" l="1"/>
  <c r="E112" i="9"/>
  <c r="C112" i="9"/>
  <c r="F112" i="9"/>
  <c r="H118" i="9"/>
  <c r="H119" i="9" s="1"/>
  <c r="G125" i="9"/>
  <c r="E125" i="9"/>
  <c r="F125" i="9"/>
  <c r="D125" i="9"/>
  <c r="C125" i="9"/>
  <c r="B122" i="9"/>
  <c r="D112" i="9"/>
  <c r="A136" i="9"/>
  <c r="A130" i="9"/>
  <c r="F119" i="9" l="1"/>
  <c r="E119" i="9"/>
  <c r="D119" i="9"/>
  <c r="C119" i="9"/>
  <c r="C132" i="9"/>
  <c r="B129" i="9"/>
  <c r="G132" i="9"/>
  <c r="F132" i="9"/>
  <c r="E132" i="9"/>
  <c r="D132" i="9"/>
  <c r="A137" i="9"/>
  <c r="A143" i="9"/>
  <c r="H125" i="9"/>
  <c r="H126" i="9" s="1"/>
  <c r="G119" i="9"/>
  <c r="E126" i="9" l="1"/>
  <c r="G126" i="9"/>
  <c r="C126" i="9"/>
  <c r="D126" i="9"/>
  <c r="A144" i="9"/>
  <c r="A150" i="9"/>
  <c r="D139" i="9"/>
  <c r="C139" i="9"/>
  <c r="G139" i="9"/>
  <c r="F139" i="9"/>
  <c r="E139" i="9"/>
  <c r="B136" i="9"/>
  <c r="H132" i="9"/>
  <c r="H133" i="9" s="1"/>
  <c r="F126" i="9"/>
  <c r="C133" i="9" l="1"/>
  <c r="G133" i="9"/>
  <c r="E133" i="9"/>
  <c r="D133" i="9"/>
  <c r="H139" i="9"/>
  <c r="H140" i="9" s="1"/>
  <c r="C140" i="9"/>
  <c r="A157" i="9"/>
  <c r="A151" i="9"/>
  <c r="F140" i="9"/>
  <c r="D140" i="9"/>
  <c r="G146" i="9"/>
  <c r="F146" i="9"/>
  <c r="E146" i="9"/>
  <c r="D146" i="9"/>
  <c r="C146" i="9"/>
  <c r="B143" i="9"/>
  <c r="F133" i="9"/>
  <c r="H146" i="9" l="1"/>
  <c r="H147" i="9" s="1"/>
  <c r="E147" i="9"/>
  <c r="E153" i="9"/>
  <c r="D153" i="9"/>
  <c r="C153" i="9"/>
  <c r="B150" i="9"/>
  <c r="G153" i="9"/>
  <c r="F153" i="9"/>
  <c r="A164" i="9"/>
  <c r="A158" i="9"/>
  <c r="E140" i="9"/>
  <c r="G140" i="9"/>
  <c r="F147" i="9" l="1"/>
  <c r="D147" i="9"/>
  <c r="G147" i="9"/>
  <c r="C160" i="9"/>
  <c r="B157" i="9"/>
  <c r="G160" i="9"/>
  <c r="F160" i="9"/>
  <c r="E160" i="9"/>
  <c r="D160" i="9"/>
  <c r="A165" i="9"/>
  <c r="A171" i="9"/>
  <c r="A172" i="9" s="1"/>
  <c r="H153" i="9"/>
  <c r="H154" i="9" s="1"/>
  <c r="E154" i="9"/>
  <c r="C147" i="9"/>
  <c r="D154" i="9" l="1"/>
  <c r="G154" i="9"/>
  <c r="C154" i="9"/>
  <c r="F154" i="9"/>
  <c r="B164" i="9"/>
  <c r="G167" i="9"/>
  <c r="F167" i="9"/>
  <c r="C167" i="9"/>
  <c r="E167" i="9"/>
  <c r="D167" i="9"/>
  <c r="G174" i="9"/>
  <c r="F174" i="9"/>
  <c r="E174" i="9"/>
  <c r="B171" i="9"/>
  <c r="D174" i="9"/>
  <c r="C174" i="9"/>
  <c r="H160" i="9"/>
  <c r="H161" i="9" s="1"/>
  <c r="G161" i="9" l="1"/>
  <c r="H174" i="9"/>
  <c r="H175" i="9" s="1"/>
  <c r="C175" i="9"/>
  <c r="G175" i="9"/>
  <c r="E161" i="9"/>
  <c r="D161" i="9"/>
  <c r="E175" i="9"/>
  <c r="H167" i="9"/>
  <c r="H168" i="9" s="1"/>
  <c r="D175" i="9"/>
  <c r="F175" i="9"/>
  <c r="E168" i="9"/>
  <c r="F161" i="9"/>
  <c r="C161" i="9"/>
  <c r="G168" i="9" l="1"/>
  <c r="C168" i="9"/>
  <c r="D168" i="9"/>
  <c r="F168" i="9"/>
</calcChain>
</file>

<file path=xl/sharedStrings.xml><?xml version="1.0" encoding="utf-8"?>
<sst xmlns="http://schemas.openxmlformats.org/spreadsheetml/2006/main" count="1438" uniqueCount="222">
  <si>
    <t>Survey Type</t>
  </si>
  <si>
    <t>Question</t>
  </si>
  <si>
    <t>Total Responses</t>
  </si>
  <si>
    <t>Weighted Average</t>
  </si>
  <si>
    <t>Alumni Survey</t>
  </si>
  <si>
    <t>Q1 How satisfied were you with the overall quality of the graduate program?</t>
  </si>
  <si>
    <t>Q2 How well did the program meet your academic expectations?</t>
  </si>
  <si>
    <t>Q3 How would you rate the faculty support and mentorship you received during your time in the program?</t>
  </si>
  <si>
    <t>Q4 How satisfied were you with the research opportunities provided during your time in the program?</t>
  </si>
  <si>
    <t>Q5 How satisfied were you with the teaching opportunities provided during your time in the program?</t>
  </si>
  <si>
    <t>Q6 How would you rate the sense of community among students and faculty during your studies?</t>
  </si>
  <si>
    <t>Q7 How well did the program support your mental health and well-being?</t>
  </si>
  <si>
    <t>Q8 How well did the program prepare you for your current career or further academic pursuits?</t>
  </si>
  <si>
    <t>Q9 How relevant was the curriculum to your professional or academic goals after graduation?</t>
  </si>
  <si>
    <t>Q10 How useful were the skills you developed in the program for your current job or academic work?</t>
  </si>
  <si>
    <t>Q11 Did the program provide adequate networking opportunities for you to connect with professionals in your field?</t>
  </si>
  <si>
    <t>Q12 How well did the program prepare you for real-world applications in your field?</t>
  </si>
  <si>
    <t>Q13 How likely are you to recommend this program to someone considering graduate studies in economics?</t>
  </si>
  <si>
    <t>Q14 How would you rate the academic rigor of the program's coursework in preparing you for your post-graduate endeavors?</t>
  </si>
  <si>
    <t>Q15 How well did the program's curriculum align with the skills and knowledge needed for your current career or studies?</t>
  </si>
  <si>
    <t>Q16 How satisfied were you with the opportunities for interdisciplinary studies or collaboration with other departments?</t>
  </si>
  <si>
    <t>Graduate Survey</t>
  </si>
  <si>
    <t>Q1 How engaged do you feel with your coursework and academic activities?</t>
  </si>
  <si>
    <t>Q2 How likely are you to feel that you receive the support you need to succeed in your coursework and academic activities?</t>
  </si>
  <si>
    <t>Q3 How likely are you to feel supported by your faculty and peers in the program?</t>
  </si>
  <si>
    <t>Q4 How would you rate the program's inclusivity and sense of belonging?</t>
  </si>
  <si>
    <t>Q5 How would you rate your access to health and wellness resources?</t>
  </si>
  <si>
    <t>Q6 How often do you feel supported in publishing scholarly works or presenting your work in conferences?</t>
  </si>
  <si>
    <t>Q7 How likely are you to feel supported in developing scholarly practices in this program?</t>
  </si>
  <si>
    <t>Q8 How satisfied are you with your academic success within the program?</t>
  </si>
  <si>
    <t>Q9 How prepared do you feel for the workforce or further education as a result of the program?</t>
  </si>
  <si>
    <t>Q10 How manageable do you find the time-to-degree requirements and expectations?</t>
  </si>
  <si>
    <t>Q11 How satisfied are you with the availability of financial aid, scholarships, or assistantships?</t>
  </si>
  <si>
    <t>Q12 How would you rate your access to faculty mentorship and guidance throughout the program?</t>
  </si>
  <si>
    <t>Q13 How often do you feel included in departmental decision-making or activities?</t>
  </si>
  <si>
    <t>Q14 How would you rate the balance between academic workload and personal life?</t>
  </si>
  <si>
    <t>Q15 How frequently do you face challenges that affect the time it takes to complete your degree requirements?</t>
  </si>
  <si>
    <t>Q16 How well does the program's curriculum align with workforce preparation or further graduate education?</t>
  </si>
  <si>
    <t>Q17 How would you rate the academic rigor of the program's curriculum?</t>
  </si>
  <si>
    <t>Q18 How would you rate the level of engagement the curriculum fosters among students?</t>
  </si>
  <si>
    <t>Q19 How likely are you to suggest changes to the required coursework in the program?</t>
  </si>
  <si>
    <t>Q20 How well do the graduate courses prepare you for comprehensive exams?</t>
  </si>
  <si>
    <t>Q21 How likely are you to suggest expanding the variety of elective courses offered in the program?</t>
  </si>
  <si>
    <t>Q22 How relevant do you find the course content to your career or academic goals?</t>
  </si>
  <si>
    <t>Q23 How often do you feel that coursework assignments and assessments reflect real-world applications in your field?</t>
  </si>
  <si>
    <t>Q24 How effectively does the program foster collaboration and networking opportunities?</t>
  </si>
  <si>
    <t>Q25 How satisfied are you with the opportunities for internships, practicums, or other hands-on experiences?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</si>
  <si>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</si>
  <si>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</si>
  <si>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</si>
  <si>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</si>
  <si>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</si>
  <si>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</si>
  <si>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</si>
  <si>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</si>
  <si>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</si>
  <si>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</si>
  <si>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</si>
  <si>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</si>
  <si>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</si>
  <si>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</si>
  <si>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</si>
  <si>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</si>
  <si>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</si>
  <si>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</si>
  <si>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</si>
  <si>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</si>
  <si>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</si>
  <si>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</si>
  <si>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</si>
  <si>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</si>
  <si>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</si>
  <si>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Answer 1</t>
  </si>
  <si>
    <t>Answer 2</t>
  </si>
  <si>
    <t>Answer 3</t>
  </si>
  <si>
    <t>Answer 4</t>
  </si>
  <si>
    <t>Answer 5</t>
  </si>
  <si>
    <t>NO ENGAGEMENT</t>
  </si>
  <si>
    <t>LOW ENGAGEMENT</t>
  </si>
  <si>
    <t>NEUTRAL</t>
  </si>
  <si>
    <t>MODERATELY ENGAGED</t>
  </si>
  <si>
    <t>HIGHLY ENGAGED</t>
  </si>
  <si>
    <t>VERY UNLIKELY</t>
  </si>
  <si>
    <t>SOMEWHAT UNLIKELY</t>
  </si>
  <si>
    <t>NEITHER LIKELY NOR UNLIKELY</t>
  </si>
  <si>
    <t>SOMEWHAT LIKELY</t>
  </si>
  <si>
    <t>VERY LIKELY</t>
  </si>
  <si>
    <t>VERY EXCLUSIVE</t>
  </si>
  <si>
    <t>SOMEWHAT EXCLUSIVE</t>
  </si>
  <si>
    <t>NEITHER INCLUSIVE NOR EXCLUSIVE</t>
  </si>
  <si>
    <t>SOMEWHAT INCLUSIVE</t>
  </si>
  <si>
    <t>VERY INCLUSIVE</t>
  </si>
  <si>
    <t>VERY POOR</t>
  </si>
  <si>
    <t>POOR</t>
  </si>
  <si>
    <t>AVERAGE</t>
  </si>
  <si>
    <t>GOOD</t>
  </si>
  <si>
    <t>EXCELLENT</t>
  </si>
  <si>
    <t>NEVER</t>
  </si>
  <si>
    <t>RARELY</t>
  </si>
  <si>
    <t>OCCASIONALLY</t>
  </si>
  <si>
    <t>OFTEN</t>
  </si>
  <si>
    <t>VERY OFTEN</t>
  </si>
  <si>
    <t>VERY DISSATISFIED</t>
  </si>
  <si>
    <t>DISSATISFIED</t>
  </si>
  <si>
    <t>SATISFIED</t>
  </si>
  <si>
    <t>VERY SATISFIED</t>
  </si>
  <si>
    <t>VERY UNPREPARED</t>
  </si>
  <si>
    <t>SOMEWHAT UNPREPARED</t>
  </si>
  <si>
    <t>SOMEWHAT PREPARED</t>
  </si>
  <si>
    <t>VERY PREPARED</t>
  </si>
  <si>
    <t>VERY UNMANAGEABLE</t>
  </si>
  <si>
    <t>SOMEWHAT UNMANAGEABLE</t>
  </si>
  <si>
    <t>SOMEWHAT MANAGEABLE</t>
  </si>
  <si>
    <t>VERY MANAGEABLE</t>
  </si>
  <si>
    <t>VERY UNBALANCED</t>
  </si>
  <si>
    <t>SOMEWHAT UNBALANCED</t>
  </si>
  <si>
    <t>SOMEWHAT BALANCED</t>
  </si>
  <si>
    <t>VERY BALANCED</t>
  </si>
  <si>
    <t>FREQUENTLY</t>
  </si>
  <si>
    <t>VERY FREQUENTLY</t>
  </si>
  <si>
    <t>VERY POORLY</t>
  </si>
  <si>
    <t>POORLY</t>
  </si>
  <si>
    <t>WELL</t>
  </si>
  <si>
    <t>VERY WELL</t>
  </si>
  <si>
    <t>NOT RIGOROUS AT ALL</t>
  </si>
  <si>
    <t>SLIGHTLY RIGOROUS</t>
  </si>
  <si>
    <t>MODERATELY RIGOROUS</t>
  </si>
  <si>
    <t>VERY RIGOROUS</t>
  </si>
  <si>
    <t>EXTREMELY RIGOROUS</t>
  </si>
  <si>
    <t>VERY DISENGAGING</t>
  </si>
  <si>
    <t>SOMEWHAT DISENGAGING</t>
  </si>
  <si>
    <t>SOMEWHAT ENGAGING</t>
  </si>
  <si>
    <t>VERY ENGAGING</t>
  </si>
  <si>
    <t>VERY IRRELEVANT</t>
  </si>
  <si>
    <t>SOMEWHAT IRRELEVANT</t>
  </si>
  <si>
    <t>SOMEWHAT RELEVANT</t>
  </si>
  <si>
    <t>VERY RELEVANT</t>
  </si>
  <si>
    <t>NOT EFFECTIVELY AT ALL</t>
  </si>
  <si>
    <t>NOT VERY EFFECTIVELY</t>
  </si>
  <si>
    <t>SOMEWHAT EFFECTIVELY</t>
  </si>
  <si>
    <t>VERY EFFECTIVELY</t>
  </si>
  <si>
    <t>EXTREMELY EFFECTIVELY</t>
  </si>
  <si>
    <t>DID NOT MEET EXPECTATIONS</t>
  </si>
  <si>
    <t>PARTIALLY MET EXPECTATIONS</t>
  </si>
  <si>
    <t>MET EXPECTATIONS</t>
  </si>
  <si>
    <t>EXCEEDED EXPECTATIONS</t>
  </si>
  <si>
    <t>VERY WEAK</t>
  </si>
  <si>
    <t>WEAK</t>
  </si>
  <si>
    <t>STRONG</t>
  </si>
  <si>
    <t>VERY STRONG</t>
  </si>
  <si>
    <t>NOT USEFUL AT ALL</t>
  </si>
  <si>
    <t>NOT VERY USEFUL</t>
  </si>
  <si>
    <t>SOMEWHAT USEFUL</t>
  </si>
  <si>
    <t>VERY USEFUL</t>
  </si>
  <si>
    <t>EXTREMELY USEFUL</t>
  </si>
  <si>
    <t>NO, NOT AT ALL</t>
  </si>
  <si>
    <t>NOT REALLY</t>
  </si>
  <si>
    <t>YES, TO SOME EXTENT</t>
  </si>
  <si>
    <t>YES, DEFINITELY</t>
  </si>
  <si>
    <t>NOT WELL AT ALL</t>
  </si>
  <si>
    <t>NOT VERY WELL</t>
  </si>
  <si>
    <t>SOMEWHAT WELL</t>
  </si>
  <si>
    <t>EXTREMELY WELL</t>
  </si>
  <si>
    <t>Alumni Question Number</t>
  </si>
  <si>
    <t>Graduate Question Number</t>
  </si>
  <si>
    <t>Question ID</t>
  </si>
  <si>
    <t>Graduate Survey Questions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</si>
  <si>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</si>
  <si>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</si>
  <si>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</si>
  <si>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</si>
  <si>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</si>
  <si>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</si>
  <si>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</si>
  <si>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</si>
  <si>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</si>
  <si>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</si>
  <si>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</si>
  <si>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</si>
  <si>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</si>
  <si>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</si>
  <si>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</si>
  <si>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</si>
  <si>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</si>
  <si>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</si>
  <si>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</si>
  <si>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</si>
  <si>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</si>
  <si>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</si>
  <si>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</si>
  <si>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</si>
  <si>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</si>
  <si>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Number</t>
  </si>
  <si>
    <t>Percentage</t>
  </si>
  <si>
    <t>Total</t>
  </si>
  <si>
    <t>No Engagement</t>
  </si>
  <si>
    <t>Low Engagement</t>
  </si>
  <si>
    <t>Neutral</t>
  </si>
  <si>
    <t>Moderately Engaged</t>
  </si>
  <si>
    <t>Highly Engaged</t>
  </si>
  <si>
    <t>Answers</t>
  </si>
  <si>
    <t>A1</t>
  </si>
  <si>
    <t>A3</t>
  </si>
  <si>
    <t>A2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</si>
  <si>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</si>
  <si>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</si>
  <si>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</si>
  <si>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</si>
  <si>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</si>
  <si>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</si>
  <si>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</si>
  <si>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</si>
  <si>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</si>
  <si>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</si>
  <si>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</si>
  <si>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</si>
  <si>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</si>
  <si>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Label Answer 1</t>
  </si>
  <si>
    <t>Label Answer 2</t>
  </si>
  <si>
    <t>Label Answer 3</t>
  </si>
  <si>
    <t>Label Answer 4</t>
  </si>
  <si>
    <t>Label Answer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</si>
</sst>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.0_);_(* \(#,##0.0\);_(* &quot;-&quot;??_);_(@_)"/>
  </numFmts>
  <fonts count="19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4"/>
      <color rgb="FF006100"/>
      <name val="Aptos Narrow"/>
      <family val="2"/>
      <scheme val="minor"/>
    </font>
    <font>
      <sz val="14"/>
      <color rgb="FF9C0006"/>
      <name val="Aptos Narrow"/>
      <family val="2"/>
      <scheme val="minor"/>
    </font>
    <font>
      <sz val="14"/>
      <color rgb="FF9C5700"/>
      <name val="Aptos Narrow"/>
      <family val="2"/>
      <scheme val="minor"/>
    </font>
    <font>
      <sz val="14"/>
      <color rgb="FF3F3F76"/>
      <name val="Aptos Narrow"/>
      <family val="2"/>
      <scheme val="minor"/>
    </font>
    <font>
      <b/>
      <sz val="14"/>
      <color rgb="FF3F3F3F"/>
      <name val="Aptos Narrow"/>
      <family val="2"/>
      <scheme val="minor"/>
    </font>
    <font>
      <b/>
      <sz val="14"/>
      <color rgb="FFFA7D00"/>
      <name val="Aptos Narrow"/>
      <family val="2"/>
      <scheme val="minor"/>
    </font>
    <font>
      <sz val="14"/>
      <color rgb="FFFA7D0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rgb="FFFF0000"/>
      <name val="Aptos Narrow"/>
      <family val="2"/>
      <scheme val="minor"/>
    </font>
    <font>
      <i/>
      <sz val="14"/>
      <color rgb="FF7F7F7F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9" fontId="0" fillId="0" borderId="0" xfId="43" applyFont="1" applyAlignment="1">
      <alignment horizontal="center"/>
    </xf>
    <xf numFmtId="0" fontId="17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369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2C1AFCB7-B0F9-4631-8888-F8DCD47410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791F0FB-C40A-4741-9DE1-829B8A23B409}" name="Table122" displayName="Table122" ref="B5:H7" totalsRowShown="0" headerRowDxfId="368" dataDxfId="367">
  <autoFilter ref="B5:H7" xr:uid="{D3BFD51E-3680-4701-8A75-84029BC54F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2C349BB-F4FE-4B78-89B6-D456D9977C70}" name="Answers" dataDxfId="80"/>
    <tableColumn id="2" xr3:uid="{42DB282A-2064-4B6A-BA29-09C8016934CC}" name="No Engagement" dataDxfId="81">
      <calculatedColumnFormula>C5/$H$6</calculatedColumnFormula>
    </tableColumn>
    <tableColumn id="3" xr3:uid="{1E8F7B4D-B2A5-4047-8939-29DC93A7DDF8}" name="Low Engagement" dataDxfId="366">
      <calculatedColumnFormula>D5/$H$6</calculatedColumnFormula>
    </tableColumn>
    <tableColumn id="4" xr3:uid="{05D0A5CC-3AFD-4502-802D-0F5A492C7084}" name="Neutral" dataDxfId="365">
      <calculatedColumnFormula>E5/$H$6</calculatedColumnFormula>
    </tableColumn>
    <tableColumn id="5" xr3:uid="{213F9DF6-426E-43D2-8B5B-EA9825256BFE}" name="Moderately Engaged" dataDxfId="364">
      <calculatedColumnFormula>F5/$H$6</calculatedColumnFormula>
    </tableColumn>
    <tableColumn id="6" xr3:uid="{5DB2454C-C636-4826-9179-676EAEB3C898}" name="Highly Engaged" dataDxfId="363">
      <calculatedColumnFormula>G5/$H$6</calculatedColumnFormula>
    </tableColumn>
    <tableColumn id="7" xr3:uid="{BCE566B0-B691-4277-90F4-745F913BC38F}" name="Total" dataDxfId="362">
      <calculatedColumnFormula>H5/$H$6</calculatedColumnFormula>
    </tableColumn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EEF666FF-70DA-47C7-95DD-ADE0BACC48B0}" name="Table151356" displayName="Table151356" ref="B68:H70" totalsRowShown="0" headerRowDxfId="305" dataDxfId="304">
  <autoFilter ref="B68:H70" xr:uid="{600AD32E-A316-4F35-9F96-393BB3743DAD}"/>
  <tableColumns count="7">
    <tableColumn id="1" xr3:uid="{02A2CA2A-7DFF-45F0-8FC1-7A1258F4024F}" name="Answers" dataDxfId="62"/>
    <tableColumn id="2" xr3:uid="{21B82D0E-5D8B-4784-B938-3655FF612FAF}" name="No Engagement" dataDxfId="63">
      <calculatedColumnFormula>C68/$H$6</calculatedColumnFormula>
    </tableColumn>
    <tableColumn id="3" xr3:uid="{4EC47EFE-0327-419B-8180-8EFFE02ACB7E}" name="Low Engagement" dataDxfId="303">
      <calculatedColumnFormula>D68/$H$6</calculatedColumnFormula>
    </tableColumn>
    <tableColumn id="4" xr3:uid="{30C44F52-844B-400F-8E4B-85700A66E002}" name="Neutral" dataDxfId="302">
      <calculatedColumnFormula>E68/$H$6</calculatedColumnFormula>
    </tableColumn>
    <tableColumn id="5" xr3:uid="{09B55435-07B7-40DD-AA16-F488FC1F89B7}" name="Moderately Engaged" dataDxfId="301">
      <calculatedColumnFormula>F68/$H$6</calculatedColumnFormula>
    </tableColumn>
    <tableColumn id="6" xr3:uid="{099F0D1B-5B01-49DD-B965-9AC589CBA14D}" name="Highly Engaged" dataDxfId="300">
      <calculatedColumnFormula>G68/$H$6</calculatedColumnFormula>
    </tableColumn>
    <tableColumn id="7" xr3:uid="{AED781BF-06C7-43C0-BF0D-85AA70B439AC}" name="Total" dataDxfId="299">
      <calculatedColumnFormula>H68/$H$6</calculatedColumnFormula>
    </tableColumn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C7831778-0627-43FF-ADE7-81A02E488D13}" name="Table1561457" displayName="Table1561457" ref="B75:H77" totalsRowShown="0" headerRowDxfId="298" dataDxfId="297">
  <autoFilter ref="B75:H77" xr:uid="{CB030FF9-84BE-427C-BCB0-C19967BBD330}"/>
  <tableColumns count="7">
    <tableColumn id="1" xr3:uid="{D60AD442-D644-42C7-8FC3-1DDE8E057BBB}" name="Answers" dataDxfId="60"/>
    <tableColumn id="2" xr3:uid="{66B4C18E-A43F-439D-8943-9697117E1D3B}" name="No Engagement" dataDxfId="61">
      <calculatedColumnFormula>C75/$H$6</calculatedColumnFormula>
    </tableColumn>
    <tableColumn id="3" xr3:uid="{5C2CD397-DAA6-4ECA-8E30-CC81EB83CB76}" name="Low Engagement" dataDxfId="296">
      <calculatedColumnFormula>D75/$H$6</calculatedColumnFormula>
    </tableColumn>
    <tableColumn id="4" xr3:uid="{E1E26D63-BEB6-4625-BDA7-7131D4F9A6A9}" name="Neutral" dataDxfId="295">
      <calculatedColumnFormula>E75/$H$6</calculatedColumnFormula>
    </tableColumn>
    <tableColumn id="5" xr3:uid="{E9B0196B-FDCD-4A2E-90F9-84E6F59993ED}" name="Moderately Engaged" dataDxfId="294">
      <calculatedColumnFormula>F75/$H$6</calculatedColumnFormula>
    </tableColumn>
    <tableColumn id="6" xr3:uid="{98750BCC-6680-4FB1-B3CC-D2192C4C1DAB}" name="Highly Engaged" dataDxfId="293">
      <calculatedColumnFormula>G75/$H$6</calculatedColumnFormula>
    </tableColumn>
    <tableColumn id="7" xr3:uid="{0F0E96B8-51BB-44B5-B587-A3914F8CDC48}" name="Total" dataDxfId="292">
      <calculatedColumnFormula>H75/$H$6</calculatedColumnFormula>
    </tableColumn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D0DF5CFC-27C4-406D-855B-E5699A79F863}" name="Table1561658" displayName="Table1561658" ref="B89:H91" totalsRowShown="0" headerRowDxfId="291" dataDxfId="290">
  <autoFilter ref="B89:H91" xr:uid="{3607E642-6830-4A4F-BF47-90510F59EBE7}"/>
  <tableColumns count="7">
    <tableColumn id="1" xr3:uid="{2DED215E-F134-48A8-92C0-6EB34323886F}" name="Answers" dataDxfId="58"/>
    <tableColumn id="2" xr3:uid="{37150A7B-4142-4BC3-B68D-8E52B07E2207}" name="No Engagement" dataDxfId="59">
      <calculatedColumnFormula>C89/$H$6</calculatedColumnFormula>
    </tableColumn>
    <tableColumn id="3" xr3:uid="{9199CD58-0FEA-4BB2-AE25-9996B165A700}" name="Low Engagement" dataDxfId="289">
      <calculatedColumnFormula>D89/$H$6</calculatedColumnFormula>
    </tableColumn>
    <tableColumn id="4" xr3:uid="{7D8B0D33-356A-4977-B571-0DB9EB05996A}" name="Neutral" dataDxfId="288">
      <calculatedColumnFormula>E89/$H$6</calculatedColumnFormula>
    </tableColumn>
    <tableColumn id="5" xr3:uid="{F1B1A1D5-7F14-4CCB-A333-2C79A05EB8F3}" name="Moderately Engaged" dataDxfId="287">
      <calculatedColumnFormula>F89/$H$6</calculatedColumnFormula>
    </tableColumn>
    <tableColumn id="6" xr3:uid="{AEF4663B-78F8-4477-9275-88A33B15AA9B}" name="Highly Engaged" dataDxfId="286">
      <calculatedColumnFormula>G89/$H$6</calculatedColumnFormula>
    </tableColumn>
    <tableColumn id="7" xr3:uid="{5C56DB43-A0E7-4637-849F-2385C33739A4}" name="Total" dataDxfId="285">
      <calculatedColumnFormula>H89/$H$6</calculatedColumnFormula>
    </tableColumn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C3F6F752-C682-4D54-9DA9-EA494EBFB4C2}" name="Table151759" displayName="Table151759" ref="B96:H98" totalsRowShown="0" headerRowDxfId="284" dataDxfId="283">
  <autoFilter ref="B96:H98" xr:uid="{CE0762BC-A219-4884-B4ED-9247E836AA59}"/>
  <tableColumns count="7">
    <tableColumn id="1" xr3:uid="{B5C8923E-47D1-4F40-99E3-61D9A52707AF}" name="Answers" dataDxfId="56"/>
    <tableColumn id="2" xr3:uid="{D87AA96A-FDB4-4EEC-B4B0-A2045F502207}" name="No Engagement" dataDxfId="57">
      <calculatedColumnFormula>C96/$H$6</calculatedColumnFormula>
    </tableColumn>
    <tableColumn id="3" xr3:uid="{EAE542CA-3BB0-4ED4-B99C-48D3FF5BBF43}" name="Low Engagement" dataDxfId="282">
      <calculatedColumnFormula>D96/$H$6</calculatedColumnFormula>
    </tableColumn>
    <tableColumn id="4" xr3:uid="{FDFEA6C2-9A5D-4785-BC1C-9032ADBBDC0C}" name="Neutral" dataDxfId="281">
      <calculatedColumnFormula>E96/$H$6</calculatedColumnFormula>
    </tableColumn>
    <tableColumn id="5" xr3:uid="{5180E4D4-C1F4-4A8C-B825-A3DAA9EC6FEB}" name="Moderately Engaged" dataDxfId="280">
      <calculatedColumnFormula>F96/$H$6</calculatedColumnFormula>
    </tableColumn>
    <tableColumn id="6" xr3:uid="{835BC25B-1586-48D8-A129-C63AABB9B8B6}" name="Highly Engaged" dataDxfId="279">
      <calculatedColumnFormula>G96/$H$6</calculatedColumnFormula>
    </tableColumn>
    <tableColumn id="7" xr3:uid="{69D21A45-B26E-44C2-AEBB-2AABFACAA539}" name="Total" dataDxfId="278">
      <calculatedColumnFormula>H96/$H$6</calculatedColumnFormula>
    </tableColumn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995ADA90-B2F5-4704-B03D-98B7FDD91880}" name="Table1561860" displayName="Table1561860" ref="B103:H105" totalsRowShown="0" headerRowDxfId="277" dataDxfId="276">
  <autoFilter ref="B103:H105" xr:uid="{56F36A43-184E-4C63-BFCE-F02FA97F39F7}"/>
  <tableColumns count="7">
    <tableColumn id="1" xr3:uid="{8923C7CF-3934-4C7B-AA58-EEEF3D8174D5}" name="Answers" dataDxfId="54"/>
    <tableColumn id="2" xr3:uid="{714D9233-A759-47DF-BBDC-B67CA230C812}" name="No Engagement" dataDxfId="55">
      <calculatedColumnFormula>C103/$H$6</calculatedColumnFormula>
    </tableColumn>
    <tableColumn id="3" xr3:uid="{2DC0160E-8F78-4913-A30E-C5BD6F35B101}" name="Low Engagement" dataDxfId="275">
      <calculatedColumnFormula>D103/$H$6</calculatedColumnFormula>
    </tableColumn>
    <tableColumn id="4" xr3:uid="{F3A2514C-0D61-4068-BC7B-2CAF1EC3C590}" name="Neutral" dataDxfId="274">
      <calculatedColumnFormula>E103/$H$6</calculatedColumnFormula>
    </tableColumn>
    <tableColumn id="5" xr3:uid="{4BE09C49-8885-4507-8345-AFA889B7B85D}" name="Moderately Engaged" dataDxfId="273">
      <calculatedColumnFormula>F103/$H$6</calculatedColumnFormula>
    </tableColumn>
    <tableColumn id="6" xr3:uid="{6D7E1CD5-765F-4766-8A2D-BB114842A962}" name="Highly Engaged" dataDxfId="272">
      <calculatedColumnFormula>G103/$H$6</calculatedColumnFormula>
    </tableColumn>
    <tableColumn id="7" xr3:uid="{A085BBD0-A0B3-488E-9FC3-8D412D5A7715}" name="Total" dataDxfId="271">
      <calculatedColumnFormula>H103/$H$6</calculatedColumnFormula>
    </tableColumn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C5B4EB92-6A58-4991-A296-76F5E3281FA1}" name="Table151961" displayName="Table151961" ref="B110:H112" totalsRowShown="0" headerRowDxfId="270" dataDxfId="269">
  <autoFilter ref="B110:H112" xr:uid="{A3D51B83-4ABC-499E-9615-A5ED03CED4D9}"/>
  <tableColumns count="7">
    <tableColumn id="1" xr3:uid="{9193003B-30F6-4723-B94F-FE5CB01B4FC4}" name="Answers" dataDxfId="52"/>
    <tableColumn id="2" xr3:uid="{129382D1-EDE5-4C03-87FD-44676A7B8735}" name="No Engagement" dataDxfId="53">
      <calculatedColumnFormula>C110/$H$6</calculatedColumnFormula>
    </tableColumn>
    <tableColumn id="3" xr3:uid="{2D96C10C-844E-4C59-AEF6-C6F9AC7CC42A}" name="Low Engagement" dataDxfId="268">
      <calculatedColumnFormula>D110/$H$6</calculatedColumnFormula>
    </tableColumn>
    <tableColumn id="4" xr3:uid="{A96F3AD0-758F-41F7-A7FC-99DB81EBEFEB}" name="Neutral" dataDxfId="267">
      <calculatedColumnFormula>E110/$H$6</calculatedColumnFormula>
    </tableColumn>
    <tableColumn id="5" xr3:uid="{6B369F1E-374E-44DA-B3CD-ADAFF8B95475}" name="Moderately Engaged" dataDxfId="266">
      <calculatedColumnFormula>F110/$H$6</calculatedColumnFormula>
    </tableColumn>
    <tableColumn id="6" xr3:uid="{B02D60C0-1AE0-4474-A0F0-C71E73625D59}" name="Highly Engaged" dataDxfId="265">
      <calculatedColumnFormula>G110/$H$6</calculatedColumnFormula>
    </tableColumn>
    <tableColumn id="7" xr3:uid="{E77107C4-0737-4164-A3DB-1004624F1B1C}" name="Total" dataDxfId="264">
      <calculatedColumnFormula>H110/$H$6</calculatedColumnFormula>
    </tableColumn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89B93E16-F8A3-451C-8F01-CC5C753C889A}" name="Table1562062" displayName="Table1562062" ref="B117:H119" totalsRowShown="0" headerRowDxfId="263" dataDxfId="262">
  <autoFilter ref="B117:H119" xr:uid="{431CFCC3-194F-4E6E-96B3-5F63D462F1A9}"/>
  <tableColumns count="7">
    <tableColumn id="1" xr3:uid="{1F7A3FBD-B46D-4804-9C93-8F7A0F8D3A85}" name="Answers" dataDxfId="50"/>
    <tableColumn id="2" xr3:uid="{E10667D4-586A-4851-9B87-B8D9ECA5544E}" name="No Engagement" dataDxfId="51">
      <calculatedColumnFormula>C117/$H$6</calculatedColumnFormula>
    </tableColumn>
    <tableColumn id="3" xr3:uid="{8FC2F22A-96D9-4B58-A60F-C3989625A3CB}" name="Low Engagement" dataDxfId="261">
      <calculatedColumnFormula>D117/$H$6</calculatedColumnFormula>
    </tableColumn>
    <tableColumn id="4" xr3:uid="{6B6E6A65-E970-4B66-8D56-2D75E991779A}" name="Neutral" dataDxfId="260">
      <calculatedColumnFormula>E117/$H$6</calculatedColumnFormula>
    </tableColumn>
    <tableColumn id="5" xr3:uid="{45A9C5F1-312C-4D0B-AADB-062F544E0D44}" name="Moderately Engaged" dataDxfId="259">
      <calculatedColumnFormula>F117/$H$6</calculatedColumnFormula>
    </tableColumn>
    <tableColumn id="6" xr3:uid="{EC2901B1-E8A7-41F9-B20C-5E360FD4C0A5}" name="Highly Engaged" dataDxfId="258">
      <calculatedColumnFormula>G117/$H$6</calculatedColumnFormula>
    </tableColumn>
    <tableColumn id="7" xr3:uid="{05558628-0243-4899-AA1B-41D816A92AC5}" name="Total" dataDxfId="257">
      <calculatedColumnFormula>H117/$H$6</calculatedColumnFormula>
    </tableColumn>
  </tableColumns>
  <tableStyleInfo name="TableStyleMedium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6998940A-B110-4D67-A1C2-9500279E23F1}" name="Table15192363" displayName="Table15192363" ref="B124:H126" totalsRowShown="0" headerRowDxfId="256" dataDxfId="255">
  <autoFilter ref="B124:H126" xr:uid="{0B95C01C-04FD-4931-A948-744881CA5AA9}"/>
  <tableColumns count="7">
    <tableColumn id="1" xr3:uid="{6821D330-2097-4A83-87FD-D713DDD06588}" name="Answers" dataDxfId="48"/>
    <tableColumn id="2" xr3:uid="{6D904E8E-BD89-46A3-8517-81696246A727}" name="No Engagement" dataDxfId="49">
      <calculatedColumnFormula>C124/$H$6</calculatedColumnFormula>
    </tableColumn>
    <tableColumn id="3" xr3:uid="{5EA48998-097B-4863-BAD5-6B935F7C3B32}" name="Low Engagement" dataDxfId="254">
      <calculatedColumnFormula>D124/$H$6</calculatedColumnFormula>
    </tableColumn>
    <tableColumn id="4" xr3:uid="{7FEFB48F-E08D-4A34-A15B-04E353DDB9C8}" name="Neutral" dataDxfId="253">
      <calculatedColumnFormula>E124/$H$6</calculatedColumnFormula>
    </tableColumn>
    <tableColumn id="5" xr3:uid="{27329778-0F08-48B4-AF70-E53AF3EF93BA}" name="Moderately Engaged" dataDxfId="252">
      <calculatedColumnFormula>F124/$H$6</calculatedColumnFormula>
    </tableColumn>
    <tableColumn id="6" xr3:uid="{531CAE9E-DF51-4956-8815-0C10AD56003C}" name="Highly Engaged" dataDxfId="251">
      <calculatedColumnFormula>G124/$H$6</calculatedColumnFormula>
    </tableColumn>
    <tableColumn id="7" xr3:uid="{D1D79FEA-671C-45E6-9DAC-44D732284A5D}" name="Total" dataDxfId="250">
      <calculatedColumnFormula>H124/$H$6</calculatedColumnFormula>
    </tableColumn>
  </tableColumns>
  <tableStyleInfo name="TableStyleMedium1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4402CCE-CB2A-4B3A-B8B9-8314F193A5ED}" name="Table156202464" displayName="Table156202464" ref="B131:H133" totalsRowShown="0" headerRowDxfId="249" dataDxfId="248">
  <autoFilter ref="B131:H133" xr:uid="{A54F271F-B972-4864-99C8-355D425BA288}"/>
  <tableColumns count="7">
    <tableColumn id="1" xr3:uid="{AE2EC5D3-A17C-43E8-A3AD-75BF7BEF1AAD}" name="Answers" dataDxfId="46"/>
    <tableColumn id="2" xr3:uid="{F3D7B23A-C200-4F10-A6B6-B1E3A2BCE475}" name="No Engagement" dataDxfId="47">
      <calculatedColumnFormula>C131/$H$6</calculatedColumnFormula>
    </tableColumn>
    <tableColumn id="3" xr3:uid="{DD8768FD-1312-48F9-98E5-C54D231E3926}" name="Low Engagement" dataDxfId="247">
      <calculatedColumnFormula>D131/$H$6</calculatedColumnFormula>
    </tableColumn>
    <tableColumn id="4" xr3:uid="{0DB87FC5-B85C-48BE-B991-FB047DB4B8B2}" name="Neutral" dataDxfId="246">
      <calculatedColumnFormula>E131/$H$6</calculatedColumnFormula>
    </tableColumn>
    <tableColumn id="5" xr3:uid="{B7208A4B-6EBC-4583-B1C4-E464756A1F4F}" name="Moderately Engaged" dataDxfId="245">
      <calculatedColumnFormula>F131/$H$6</calculatedColumnFormula>
    </tableColumn>
    <tableColumn id="6" xr3:uid="{8BD0256D-1C79-4120-AC5A-8B2154DEC4EA}" name="Highly Engaged" dataDxfId="244">
      <calculatedColumnFormula>G131/$H$6</calculatedColumnFormula>
    </tableColumn>
    <tableColumn id="7" xr3:uid="{9F23241F-0DFF-4636-B7EE-27257F70F623}" name="Total" dataDxfId="243">
      <calculatedColumnFormula>H131/$H$6</calculatedColumnFormula>
    </tableColumn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C47AEB68-EDD5-446D-B3E7-A35B82E1185D}" name="Table15192565" displayName="Table15192565" ref="B138:H140" totalsRowShown="0" headerRowDxfId="242" dataDxfId="241">
  <autoFilter ref="B138:H140" xr:uid="{D16213E7-016D-4904-BDA6-900836D31F71}"/>
  <tableColumns count="7">
    <tableColumn id="1" xr3:uid="{698973D9-8E0A-468E-A571-BD77A3BF0467}" name="Answers" dataDxfId="44"/>
    <tableColumn id="2" xr3:uid="{09740CE6-1137-48FC-9AE0-19CEDA1CB711}" name="No Engagement" dataDxfId="45">
      <calculatedColumnFormula>C138/$H$6</calculatedColumnFormula>
    </tableColumn>
    <tableColumn id="3" xr3:uid="{BB35EAE4-4BC6-4E68-88C0-C053926090C8}" name="Low Engagement" dataDxfId="240">
      <calculatedColumnFormula>D138/$H$6</calculatedColumnFormula>
    </tableColumn>
    <tableColumn id="4" xr3:uid="{0BE71175-78AC-4B0E-B98A-A5A9F7835116}" name="Neutral" dataDxfId="239">
      <calculatedColumnFormula>E138/$H$6</calculatedColumnFormula>
    </tableColumn>
    <tableColumn id="5" xr3:uid="{228F86D2-A258-40A1-9499-4615033D7EDA}" name="Moderately Engaged" dataDxfId="238">
      <calculatedColumnFormula>F138/$H$6</calculatedColumnFormula>
    </tableColumn>
    <tableColumn id="6" xr3:uid="{178C9805-0403-4A57-80FA-7C2CCBDFC059}" name="Highly Engaged" dataDxfId="237">
      <calculatedColumnFormula>G138/$H$6</calculatedColumnFormula>
    </tableColumn>
    <tableColumn id="7" xr3:uid="{CB7C0EB1-7CFC-4C95-A2FC-6DA49720E11C}" name="Total" dataDxfId="236">
      <calculatedColumnFormula>H138/$H$6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CB0B40AA-69F2-420C-9712-104E00E6B062}" name="Table1546" displayName="Table1546" ref="B12:H14" totalsRowShown="0" headerRowDxfId="361" dataDxfId="360">
  <autoFilter ref="B12:H14" xr:uid="{5A233B3A-C781-4101-8139-67BD997E07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F101836-3BAB-41E4-8026-5A9EF991E090}" name="Answers" dataDxfId="78"/>
    <tableColumn id="2" xr3:uid="{2DDD487B-99A8-4B29-BEA1-2294A400A0F3}" name="No Engagement" dataDxfId="79">
      <calculatedColumnFormula>C12/$H$6</calculatedColumnFormula>
    </tableColumn>
    <tableColumn id="3" xr3:uid="{92D3BB90-DC63-44DC-AC1D-0D2BD9F21ED8}" name="Low Engagement" dataDxfId="359">
      <calculatedColumnFormula>D12/$H$6</calculatedColumnFormula>
    </tableColumn>
    <tableColumn id="4" xr3:uid="{EFAE3F29-4185-4FE6-A5D9-561332CDF0AB}" name="Neutral" dataDxfId="358">
      <calculatedColumnFormula>E12/$H$6</calculatedColumnFormula>
    </tableColumn>
    <tableColumn id="5" xr3:uid="{80F06A3A-6B86-4691-97BC-F17B150F0B64}" name="Moderately Engaged" dataDxfId="357">
      <calculatedColumnFormula>F12/$H$6</calculatedColumnFormula>
    </tableColumn>
    <tableColumn id="6" xr3:uid="{4006E426-24B2-4A5A-AB3F-FDCBC851FB6E}" name="Highly Engaged" dataDxfId="356">
      <calculatedColumnFormula>G12/$H$6</calculatedColumnFormula>
    </tableColumn>
    <tableColumn id="7" xr3:uid="{C7771F94-5E99-49E4-ADE9-B6BCA589DA59}" name="Total" dataDxfId="355">
      <calculatedColumnFormula>H12/$H$6</calculatedColumnFormula>
    </tableColumn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33E54BDB-7E43-4862-BBEE-CEC5B9E869DF}" name="Table156202666" displayName="Table156202666" ref="B145:H147" totalsRowShown="0" headerRowDxfId="235" dataDxfId="234">
  <autoFilter ref="B145:H147" xr:uid="{AD13F538-30F8-4602-9D7A-FF4A1A215DC7}"/>
  <tableColumns count="7">
    <tableColumn id="1" xr3:uid="{4C7336A8-F204-4CC3-A090-EA924432B67B}" name="Answers" dataDxfId="42"/>
    <tableColumn id="2" xr3:uid="{D80B1BEF-DAA5-472F-B909-775D2DA58E75}" name="No Engagement" dataDxfId="43">
      <calculatedColumnFormula>C145/$H$6</calculatedColumnFormula>
    </tableColumn>
    <tableColumn id="3" xr3:uid="{5C4C6C12-7C8A-4073-ADB7-86795C53897A}" name="Low Engagement" dataDxfId="233">
      <calculatedColumnFormula>D145/$H$6</calculatedColumnFormula>
    </tableColumn>
    <tableColumn id="4" xr3:uid="{D3D3D7DB-AC16-482F-992C-1879B1771A81}" name="Neutral" dataDxfId="232">
      <calculatedColumnFormula>E145/$H$6</calculatedColumnFormula>
    </tableColumn>
    <tableColumn id="5" xr3:uid="{6D8415A3-DBB8-437B-BFD1-00DA105E8BBD}" name="Moderately Engaged" dataDxfId="231">
      <calculatedColumnFormula>F145/$H$6</calculatedColumnFormula>
    </tableColumn>
    <tableColumn id="6" xr3:uid="{AF4F885A-F862-494D-9148-6DF7C32B2196}" name="Highly Engaged" dataDxfId="230">
      <calculatedColumnFormula>G145/$H$6</calculatedColumnFormula>
    </tableColumn>
    <tableColumn id="7" xr3:uid="{0CF652C1-2746-40F5-85C2-B84B87FA0D51}" name="Total" dataDxfId="229">
      <calculatedColumnFormula>H145/$H$6</calculatedColumnFormula>
    </tableColumn>
  </tableColumns>
  <tableStyleInfo name="TableStyleMedium1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3D4D2DD0-D656-475C-AADC-1C404DBE17B5}" name="Table15192767" displayName="Table15192767" ref="B152:H154" totalsRowShown="0" headerRowDxfId="228" dataDxfId="227">
  <autoFilter ref="B152:H154" xr:uid="{75D915E9-5DDE-4693-A81A-DEE4B8475B9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D3B113E-6225-4F78-B18B-FADFD3C7491F}" name="Answers" dataDxfId="40"/>
    <tableColumn id="2" xr3:uid="{5B648EC2-EDD8-4993-BF97-128EB0575FC8}" name="No Engagement" dataDxfId="41">
      <calculatedColumnFormula>C152/$H$6</calculatedColumnFormula>
    </tableColumn>
    <tableColumn id="3" xr3:uid="{0FF03478-8920-46B7-A7B7-DD6056C69436}" name="Low Engagement" dataDxfId="226">
      <calculatedColumnFormula>D152/$H$6</calculatedColumnFormula>
    </tableColumn>
    <tableColumn id="4" xr3:uid="{53F67CEE-C28D-45D2-B0FB-C308FAB0A7C0}" name="Neutral" dataDxfId="225">
      <calculatedColumnFormula>E152/$H$6</calculatedColumnFormula>
    </tableColumn>
    <tableColumn id="5" xr3:uid="{B6EE10E3-760B-4FD8-BE03-FC0635E2A65E}" name="Moderately Engaged" dataDxfId="224">
      <calculatedColumnFormula>F152/$H$6</calculatedColumnFormula>
    </tableColumn>
    <tableColumn id="6" xr3:uid="{B04AD156-0FB5-4141-B5B2-388F187F5E85}" name="Highly Engaged" dataDxfId="223">
      <calculatedColumnFormula>G152/$H$6</calculatedColumnFormula>
    </tableColumn>
    <tableColumn id="7" xr3:uid="{F5F206F5-1B68-47F3-957E-B75E546FB2C1}" name="Total" dataDxfId="222">
      <calculatedColumnFormula>H152/$H$6</calculatedColumnFormula>
    </tableColumn>
  </tableColumns>
  <tableStyleInfo name="TableStyleMedium1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1BF8503F-2EDB-47CE-8032-E84C639FCF6A}" name="Table156202868" displayName="Table156202868" ref="B159:H161" totalsRowShown="0" headerRowDxfId="221" dataDxfId="220">
  <autoFilter ref="B159:H161" xr:uid="{CD97D1D3-37A6-4342-87BC-CBB69AD87C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4FF5D8B-1C1E-434A-B76D-5BF96EE1DE7E}" name="Answers" dataDxfId="38"/>
    <tableColumn id="2" xr3:uid="{A3A6E362-CED6-4866-9B14-7CB5DA30809A}" name="No Engagement" dataDxfId="39">
      <calculatedColumnFormula>C159/$H$6</calculatedColumnFormula>
    </tableColumn>
    <tableColumn id="3" xr3:uid="{AD5483D5-891E-427D-998B-90D8D4C5EFE0}" name="Low Engagement" dataDxfId="219">
      <calculatedColumnFormula>D159/$H$6</calculatedColumnFormula>
    </tableColumn>
    <tableColumn id="4" xr3:uid="{B5A1FA2F-3286-48CC-B120-970CF44A5271}" name="Neutral" dataDxfId="218">
      <calculatedColumnFormula>E159/$H$6</calculatedColumnFormula>
    </tableColumn>
    <tableColumn id="5" xr3:uid="{E9EA0C17-68D2-45FD-BC01-7AD887A99615}" name="Moderately Engaged" dataDxfId="217">
      <calculatedColumnFormula>F159/$H$6</calculatedColumnFormula>
    </tableColumn>
    <tableColumn id="6" xr3:uid="{B3C6A796-E98E-4384-95B0-9763D2D4290A}" name="Highly Engaged" dataDxfId="216">
      <calculatedColumnFormula>G159/$H$6</calculatedColumnFormula>
    </tableColumn>
    <tableColumn id="7" xr3:uid="{D054AAFF-CCA9-40CD-85A6-BC3239B0CE2A}" name="Total" dataDxfId="215">
      <calculatedColumnFormula>H159/$H$6</calculatedColumnFormula>
    </tableColumn>
  </tableColumns>
  <tableStyleInfo name="TableStyleMedium1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9A82B14C-4306-4DC7-93D2-3CB70906CFA2}" name="Table15192969" displayName="Table15192969" ref="B166:H168" totalsRowShown="0" headerRowDxfId="214" dataDxfId="213">
  <autoFilter ref="B166:H168" xr:uid="{5AEE286C-951E-42DD-901D-F021FA5B33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1543946-2BC8-47FC-BF45-ECE4E1799B63}" name="Answers" dataDxfId="36"/>
    <tableColumn id="2" xr3:uid="{D313F40C-B1B6-4C76-9137-46BC6CEB6ACB}" name="No Engagement" dataDxfId="37">
      <calculatedColumnFormula>C166/$H$6</calculatedColumnFormula>
    </tableColumn>
    <tableColumn id="3" xr3:uid="{A8A8ACA1-F342-475B-886D-EFC62ACBF18F}" name="Low Engagement" dataDxfId="212">
      <calculatedColumnFormula>D166/$H$6</calculatedColumnFormula>
    </tableColumn>
    <tableColumn id="4" xr3:uid="{8D226AE8-77B5-4785-8A73-D485D69BCD77}" name="Neutral" dataDxfId="211">
      <calculatedColumnFormula>E166/$H$6</calculatedColumnFormula>
    </tableColumn>
    <tableColumn id="5" xr3:uid="{6080DC62-8AFD-4D75-8998-9C8F55831526}" name="Moderately Engaged" dataDxfId="210">
      <calculatedColumnFormula>F166/$H$6</calculatedColumnFormula>
    </tableColumn>
    <tableColumn id="6" xr3:uid="{85044A97-9DFF-4E6D-A864-A0B949BFE160}" name="Highly Engaged" dataDxfId="209">
      <calculatedColumnFormula>G166/$H$6</calculatedColumnFormula>
    </tableColumn>
    <tableColumn id="7" xr3:uid="{FA5073EE-571E-45B3-8DC9-41D6C214C161}" name="Total" dataDxfId="208">
      <calculatedColumnFormula>H166/$H$6</calculatedColumnFormula>
    </tableColumn>
  </tableColumns>
  <tableStyleInfo name="TableStyleMedium1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6227F4FA-B1AB-4108-8B96-1E8CDD253A0B}" name="Table156203070" displayName="Table156203070" ref="B173:H175" totalsRowShown="0" headerRowDxfId="207" dataDxfId="206">
  <autoFilter ref="B173:H175" xr:uid="{49087E38-2F4F-4EA3-A733-B1340A64802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6F92772-BD15-416A-B8A9-402B3115D3B3}" name="Answers" dataDxfId="34"/>
    <tableColumn id="2" xr3:uid="{054B4580-06D6-4E9C-AB82-7B37B0DCDDDB}" name="No Engagement" dataDxfId="35">
      <calculatedColumnFormula>C173/$H$6</calculatedColumnFormula>
    </tableColumn>
    <tableColumn id="3" xr3:uid="{DCEAFC63-D7F1-46CD-840A-BBF717336818}" name="Low Engagement" dataDxfId="205">
      <calculatedColumnFormula>D173/$H$6</calculatedColumnFormula>
    </tableColumn>
    <tableColumn id="4" xr3:uid="{3429EB3F-1D13-49DD-B11C-40E3DA38A86E}" name="Neutral" dataDxfId="204">
      <calculatedColumnFormula>E173/$H$6</calculatedColumnFormula>
    </tableColumn>
    <tableColumn id="5" xr3:uid="{2BA55E9C-04FC-44BA-929B-347717886612}" name="Moderately Engaged" dataDxfId="203">
      <calculatedColumnFormula>F173/$H$6</calculatedColumnFormula>
    </tableColumn>
    <tableColumn id="6" xr3:uid="{96A99449-A0D4-4B78-A05E-1236353640ED}" name="Highly Engaged" dataDxfId="202">
      <calculatedColumnFormula>G173/$H$6</calculatedColumnFormula>
    </tableColumn>
    <tableColumn id="7" xr3:uid="{34FAE617-DB23-427E-855B-F3537F9B7869}" name="Total" dataDxfId="201">
      <calculatedColumnFormula>H173/$H$6</calculatedColumnFormula>
    </tableColumn>
  </tableColumns>
  <tableStyleInfo name="TableStyleMedium16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8E30082-06BC-43C2-AFB4-08B5FD48A80B}" name="Table15193171" displayName="Table15193171" ref="B182:H184" totalsRowShown="0" headerRowDxfId="200" dataDxfId="199">
  <autoFilter ref="B182:H184" xr:uid="{7C9F3148-08B6-42F4-8DC5-63E3CB9F2A2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2D48FCD-86DF-45D0-B4F9-36E1C7D42D07}" name="Answers" dataDxfId="32"/>
    <tableColumn id="2" xr3:uid="{27983732-E880-4F28-BE12-39D67A4555F5}" name="No Engagement" dataDxfId="33">
      <calculatedColumnFormula>C182/$H$6</calculatedColumnFormula>
    </tableColumn>
    <tableColumn id="3" xr3:uid="{ABA77B98-A9FE-471B-BE79-34565AC1FA2F}" name="Low Engagement" dataDxfId="198">
      <calculatedColumnFormula>D182/$H$6</calculatedColumnFormula>
    </tableColumn>
    <tableColumn id="4" xr3:uid="{51A00421-F008-4840-8387-655490492CE4}" name="Neutral" dataDxfId="197">
      <calculatedColumnFormula>E182/$H$6</calculatedColumnFormula>
    </tableColumn>
    <tableColumn id="5" xr3:uid="{D07AE49B-4D06-4FFE-86D8-476F5C286C28}" name="Moderately Engaged" dataDxfId="196">
      <calculatedColumnFormula>F182/$H$6</calculatedColumnFormula>
    </tableColumn>
    <tableColumn id="6" xr3:uid="{768B1C51-D6D8-4579-949B-C2CA1D502DBE}" name="Highly Engaged" dataDxfId="195">
      <calculatedColumnFormula>G182/$H$6</calculatedColumnFormula>
    </tableColumn>
    <tableColumn id="7" xr3:uid="{AF858755-2A4A-4D70-83AE-858D631EBA6C}" name="Total" dataDxfId="194">
      <calculatedColumnFormula>H182/$H$6</calculatedColumnFormula>
    </tableColumn>
  </tableColumns>
  <tableStyleInfo name="TableStyleMedium16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4803DA2C-C46B-4A26-A065-AACC29A6B771}" name="Table156203272" displayName="Table156203272" ref="B189:H191" totalsRowShown="0" headerRowDxfId="193" dataDxfId="192">
  <autoFilter ref="B189:H191" xr:uid="{96032369-05C5-4AAC-9751-351D750744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8EC48A0-199B-4A61-B090-358983A6C1AA}" name="Answers" dataDxfId="30"/>
    <tableColumn id="2" xr3:uid="{8E1609AF-5441-4B8B-9B9C-01DE6524344C}" name="No Engagement" dataDxfId="31">
      <calculatedColumnFormula>C189/$H$6</calculatedColumnFormula>
    </tableColumn>
    <tableColumn id="3" xr3:uid="{9EE62104-7D3A-49D9-9C49-BF3BB5F6A868}" name="Low Engagement" dataDxfId="191">
      <calculatedColumnFormula>D189/$H$6</calculatedColumnFormula>
    </tableColumn>
    <tableColumn id="4" xr3:uid="{30077C04-43A8-4485-8195-B4D297D0C115}" name="Neutral" dataDxfId="190">
      <calculatedColumnFormula>E189/$H$6</calculatedColumnFormula>
    </tableColumn>
    <tableColumn id="5" xr3:uid="{F369A837-8D7B-47DB-9B9B-D18ACAC1ED01}" name="Moderately Engaged" dataDxfId="189">
      <calculatedColumnFormula>F189/$H$6</calculatedColumnFormula>
    </tableColumn>
    <tableColumn id="6" xr3:uid="{6E5C8059-ED5A-4A83-8D54-30F0D3BD50C2}" name="Highly Engaged" dataDxfId="188">
      <calculatedColumnFormula>G189/$H$6</calculatedColumnFormula>
    </tableColumn>
    <tableColumn id="7" xr3:uid="{40667680-0FCE-4002-8129-274ECE363615}" name="Total" dataDxfId="187">
      <calculatedColumnFormula>H189/$H$6</calculatedColumnFormula>
    </tableColumn>
  </tableColumns>
  <tableStyleInfo name="TableStyleMedium1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6E759BF7-5CE5-491E-85E6-08F4AB6DC62D}" name="Table15193373" displayName="Table15193373" ref="B196:H198" totalsRowShown="0" headerRowDxfId="186" dataDxfId="185">
  <autoFilter ref="B196:H198" xr:uid="{8F8BF980-2C29-493A-9AA7-803D0DF8CB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833BEB8-2C77-40ED-97BB-1F424664A571}" name="Answers" dataDxfId="28"/>
    <tableColumn id="2" xr3:uid="{6672A137-8DC1-45F8-9A3F-04B2D8CAB442}" name="No Engagement" dataDxfId="29">
      <calculatedColumnFormula>C196/$H$6</calculatedColumnFormula>
    </tableColumn>
    <tableColumn id="3" xr3:uid="{E95D9964-772C-4BDC-A3EE-515C8CF5BE54}" name="Low Engagement" dataDxfId="184">
      <calculatedColumnFormula>D196/$H$6</calculatedColumnFormula>
    </tableColumn>
    <tableColumn id="4" xr3:uid="{8A77D433-10A1-4CF4-B29C-54B44BFB31DF}" name="Neutral" dataDxfId="183">
      <calculatedColumnFormula>E196/$H$6</calculatedColumnFormula>
    </tableColumn>
    <tableColumn id="5" xr3:uid="{0A2AA74F-C470-47F4-AE20-0487913A21BB}" name="Moderately Engaged" dataDxfId="182">
      <calculatedColumnFormula>F196/$H$6</calculatedColumnFormula>
    </tableColumn>
    <tableColumn id="6" xr3:uid="{29F55F87-647F-44A1-8F2E-9E96D70C8B50}" name="Highly Engaged" dataDxfId="181">
      <calculatedColumnFormula>G196/$H$6</calculatedColumnFormula>
    </tableColumn>
    <tableColumn id="7" xr3:uid="{DB89CE3B-CA22-4989-9422-E0DC3FA08C11}" name="Total" dataDxfId="180">
      <calculatedColumnFormula>H196/$H$6</calculatedColumnFormula>
    </tableColumn>
  </tableColumns>
  <tableStyleInfo name="TableStyleMedium1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412C5091-8418-46EF-BC54-A3A57BDEC5CB}" name="Table156203474" displayName="Table156203474" ref="B203:H205" totalsRowShown="0" headerRowDxfId="179" dataDxfId="178">
  <autoFilter ref="B203:H205" xr:uid="{EB816914-F17B-42CE-A599-320C1565EE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3E40BDF-1915-4AC7-91AE-25FAEDF0F3FD}" name="Answers" dataDxfId="26"/>
    <tableColumn id="2" xr3:uid="{14A0E04E-BA06-4FFD-AE21-B09D47E29FB7}" name="No Engagement" dataDxfId="27">
      <calculatedColumnFormula>C203/$H$6</calculatedColumnFormula>
    </tableColumn>
    <tableColumn id="3" xr3:uid="{67D025AC-04C9-4762-BD98-20C467A2BC78}" name="Low Engagement" dataDxfId="177">
      <calculatedColumnFormula>D203/$H$6</calculatedColumnFormula>
    </tableColumn>
    <tableColumn id="4" xr3:uid="{28119C3D-6909-4AFF-B35B-05C9D117BDDC}" name="Neutral" dataDxfId="176">
      <calculatedColumnFormula>E203/$H$6</calculatedColumnFormula>
    </tableColumn>
    <tableColumn id="5" xr3:uid="{0A46F07D-5B0A-4A5A-B59F-428251AC71BE}" name="Moderately Engaged" dataDxfId="175">
      <calculatedColumnFormula>F203/$H$6</calculatedColumnFormula>
    </tableColumn>
    <tableColumn id="6" xr3:uid="{0D2FA03D-6156-4299-834F-513B02AE6406}" name="Highly Engaged" dataDxfId="174">
      <calculatedColumnFormula>G203/$H$6</calculatedColumnFormula>
    </tableColumn>
    <tableColumn id="7" xr3:uid="{7986AB31-72AD-4EC7-946C-5DE5FB7C4B06}" name="Total" dataDxfId="173">
      <calculatedColumnFormula>H203/$H$6</calculatedColumnFormula>
    </tableColumn>
  </tableColumns>
  <tableStyleInfo name="TableStyleMedium16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FB8095DD-A9B9-454D-B34C-0B1B7A2309F3}" name="Table15193575" displayName="Table15193575" ref="B210:H212" totalsRowShown="0" headerRowDxfId="172" dataDxfId="171">
  <autoFilter ref="B210:H212" xr:uid="{5D01A759-BF38-491B-B910-9798377937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1B0C0C3-7B70-43A8-9466-C9DC5E144FBB}" name="Answers" dataDxfId="24"/>
    <tableColumn id="2" xr3:uid="{2DCAF559-1419-41B3-8E3F-1ED312E2A153}" name="No Engagement" dataDxfId="25">
      <calculatedColumnFormula>C210/$H$6</calculatedColumnFormula>
    </tableColumn>
    <tableColumn id="3" xr3:uid="{77493B28-47D7-4B79-90B8-9A9ACBF96327}" name="Low Engagement" dataDxfId="170">
      <calculatedColumnFormula>D210/$H$6</calculatedColumnFormula>
    </tableColumn>
    <tableColumn id="4" xr3:uid="{578DC260-9978-4E28-A8F7-BFA957647B1C}" name="Neutral" dataDxfId="169">
      <calculatedColumnFormula>E210/$H$6</calculatedColumnFormula>
    </tableColumn>
    <tableColumn id="5" xr3:uid="{18065138-2A22-44AA-B642-E2627BA25162}" name="Moderately Engaged" dataDxfId="168">
      <calculatedColumnFormula>F210/$H$6</calculatedColumnFormula>
    </tableColumn>
    <tableColumn id="6" xr3:uid="{D92DB698-F6D1-4E7E-B338-06D9C84DE02E}" name="Highly Engaged" dataDxfId="167">
      <calculatedColumnFormula>G210/$H$6</calculatedColumnFormula>
    </tableColumn>
    <tableColumn id="7" xr3:uid="{DB4AFBD7-3B92-4D9E-A351-37A46325594A}" name="Total" dataDxfId="166">
      <calculatedColumnFormula>H210/$H$6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ECCB5B77-D5C9-42EF-8A8F-12DF741011B8}" name="Table15649" displayName="Table15649" ref="B19:H21" totalsRowShown="0" headerRowDxfId="354" dataDxfId="353">
  <autoFilter ref="B19:H21" xr:uid="{5C57CE19-1186-48A1-A0B9-E418F2E6B2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6507026-F78F-4C2F-9C65-423549FF9A10}" name="Answers" dataDxfId="76"/>
    <tableColumn id="2" xr3:uid="{CC1E5DFF-AB9C-49C6-9D53-BF9764909037}" name="No Engagement" dataDxfId="77">
      <calculatedColumnFormula>C19/$H$6</calculatedColumnFormula>
    </tableColumn>
    <tableColumn id="3" xr3:uid="{73974F44-3200-4DD3-BCED-C70A4899A3DE}" name="Low Engagement" dataDxfId="352">
      <calculatedColumnFormula>D19/$H$6</calculatedColumnFormula>
    </tableColumn>
    <tableColumn id="4" xr3:uid="{1D06D815-CAF7-40B3-959E-0B38D99587E5}" name="Neutral" dataDxfId="351">
      <calculatedColumnFormula>E19/$H$6</calculatedColumnFormula>
    </tableColumn>
    <tableColumn id="5" xr3:uid="{989EDCFA-39B1-4599-9F97-D00A9B2EA176}" name="Moderately Engaged" dataDxfId="350">
      <calculatedColumnFormula>F19/$H$6</calculatedColumnFormula>
    </tableColumn>
    <tableColumn id="6" xr3:uid="{B8BB3217-AFFC-49DC-807D-6F1C4585B8E6}" name="Highly Engaged" dataDxfId="349">
      <calculatedColumnFormula>G19/$H$6</calculatedColumnFormula>
    </tableColumn>
    <tableColumn id="7" xr3:uid="{21FC38CB-6550-44DD-A87C-17C9ECE97C8E}" name="Total" dataDxfId="348">
      <calculatedColumnFormula>H19/$H$6</calculatedColumnFormula>
    </tableColumn>
  </tableColumns>
  <tableStyleInfo name="TableStyleMedium16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14A50A88-941B-4D55-A42F-7DDBF7B3F773}" name="Table156203676" displayName="Table156203676" ref="B217:H219" totalsRowShown="0" headerRowDxfId="165" dataDxfId="164">
  <autoFilter ref="B217:H219" xr:uid="{0237A2A0-99F5-47A4-ADAA-0D4C6FC54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A1AB41E-5587-4D8D-B3F6-A9079FBF22D9}" name="Answers" dataDxfId="22"/>
    <tableColumn id="2" xr3:uid="{181556EE-14EA-4C66-B708-7A173EC70A05}" name="No Engagement" dataDxfId="23">
      <calculatedColumnFormula>C217/$H$6</calculatedColumnFormula>
    </tableColumn>
    <tableColumn id="3" xr3:uid="{A6A633BD-4439-4B19-98B3-F70C23599B64}" name="Low Engagement" dataDxfId="163">
      <calculatedColumnFormula>D217/$H$6</calculatedColumnFormula>
    </tableColumn>
    <tableColumn id="4" xr3:uid="{7C47481B-D414-4AE3-840B-88C377215956}" name="Neutral" dataDxfId="162">
      <calculatedColumnFormula>E217/$H$6</calculatedColumnFormula>
    </tableColumn>
    <tableColumn id="5" xr3:uid="{38E6A60D-B2F0-4FAE-9CF8-98CA76130C52}" name="Moderately Engaged" dataDxfId="161">
      <calculatedColumnFormula>F217/$H$6</calculatedColumnFormula>
    </tableColumn>
    <tableColumn id="6" xr3:uid="{D2A37DE8-87D3-449B-805F-E7D6B48A9470}" name="Highly Engaged" dataDxfId="160">
      <calculatedColumnFormula>G217/$H$6</calculatedColumnFormula>
    </tableColumn>
    <tableColumn id="7" xr3:uid="{7579751D-5EDD-4928-93AC-53A4D2158617}" name="Total" dataDxfId="159">
      <calculatedColumnFormula>H217/$H$6</calculatedColumnFormula>
    </tableColumn>
  </tableColumns>
  <tableStyleInfo name="TableStyleMedium16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6A368B3E-9333-429D-8387-7B0D7768C788}" name="Table15193777" displayName="Table15193777" ref="B224:H226" totalsRowShown="0" headerRowDxfId="158" dataDxfId="157">
  <autoFilter ref="B224:H226" xr:uid="{F62EE2DE-577E-4AC6-AA9A-96879FCB76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CD992A8-E1D9-4F2F-A3C2-ECB3034EE93C}" name="Answers" dataDxfId="20"/>
    <tableColumn id="2" xr3:uid="{F11240CF-9536-40CB-9128-7A12605A454B}" name="No Engagement" dataDxfId="21">
      <calculatedColumnFormula>C224/$H$6</calculatedColumnFormula>
    </tableColumn>
    <tableColumn id="3" xr3:uid="{8EB1047C-1AD5-46E5-B2EC-2B92F713E87C}" name="Low Engagement" dataDxfId="156">
      <calculatedColumnFormula>D224/$H$6</calculatedColumnFormula>
    </tableColumn>
    <tableColumn id="4" xr3:uid="{AB4AE9AB-2A82-42BD-B281-AC68AAE355B1}" name="Neutral" dataDxfId="155">
      <calculatedColumnFormula>E224/$H$6</calculatedColumnFormula>
    </tableColumn>
    <tableColumn id="5" xr3:uid="{309BFFED-335C-4252-B2DD-CAEA862E8C09}" name="Moderately Engaged" dataDxfId="154">
      <calculatedColumnFormula>F224/$H$6</calculatedColumnFormula>
    </tableColumn>
    <tableColumn id="6" xr3:uid="{83E9E334-7B76-4BC8-9009-4E8D5C88B92C}" name="Highly Engaged" dataDxfId="153">
      <calculatedColumnFormula>G224/$H$6</calculatedColumnFormula>
    </tableColumn>
    <tableColumn id="7" xr3:uid="{A9E67EA0-7C25-42BA-AC3D-77381BAD2006}" name="Total" dataDxfId="152">
      <calculatedColumnFormula>H224/$H$6</calculatedColumnFormula>
    </tableColumn>
  </tableColumns>
  <tableStyleInfo name="TableStyleMedium1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6F6C5702-6228-4267-B8B3-392133E24B8A}" name="Table156203878" displayName="Table156203878" ref="B231:H233" totalsRowShown="0" headerRowDxfId="151" dataDxfId="150">
  <autoFilter ref="B231:H233" xr:uid="{9EDCB6DF-9182-447D-934A-4A42D5BB86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087CDB7-D7DD-4CE1-823B-CBA8976E18B1}" name="Answers" dataDxfId="18"/>
    <tableColumn id="2" xr3:uid="{DBB2C0D6-8FD1-42E2-A686-77826A95901C}" name="No Engagement" dataDxfId="19">
      <calculatedColumnFormula>C231/$H$6</calculatedColumnFormula>
    </tableColumn>
    <tableColumn id="3" xr3:uid="{2531EB05-3F9A-4B4C-B039-D49879753A4D}" name="Low Engagement" dataDxfId="149">
      <calculatedColumnFormula>D231/$H$6</calculatedColumnFormula>
    </tableColumn>
    <tableColumn id="4" xr3:uid="{42A7A501-D15B-4643-ABC0-58970879CD41}" name="Neutral" dataDxfId="148">
      <calculatedColumnFormula>E231/$H$6</calculatedColumnFormula>
    </tableColumn>
    <tableColumn id="5" xr3:uid="{8E510630-9417-444F-8254-A11AB1B4A9F7}" name="Moderately Engaged" dataDxfId="147">
      <calculatedColumnFormula>F231/$H$6</calculatedColumnFormula>
    </tableColumn>
    <tableColumn id="6" xr3:uid="{9D449B9D-581C-4743-9A75-61F2E2760A3B}" name="Highly Engaged" dataDxfId="146">
      <calculatedColumnFormula>G231/$H$6</calculatedColumnFormula>
    </tableColumn>
    <tableColumn id="7" xr3:uid="{D2397648-1AFC-4CBD-B3E9-07B0694A3AEA}" name="Total" dataDxfId="145">
      <calculatedColumnFormula>H231/$H$6</calculatedColumnFormula>
    </tableColumn>
  </tableColumns>
  <tableStyleInfo name="TableStyleMedium1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65FB2D0F-DB74-4EA2-A0FC-B46CB0BA7284}" name="Table15193979" displayName="Table15193979" ref="B238:H240" totalsRowShown="0" headerRowDxfId="144" dataDxfId="143">
  <autoFilter ref="B238:H240" xr:uid="{FBE9EBCF-0F11-4E03-9992-B6936B5680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76F44CA-B0C7-40BF-8706-2AD2E65D03BF}" name="Answers" dataDxfId="16"/>
    <tableColumn id="2" xr3:uid="{48664594-E310-43EA-9B61-F8DDD30BDBCD}" name="No Engagement" dataDxfId="17">
      <calculatedColumnFormula>C238/$H$6</calculatedColumnFormula>
    </tableColumn>
    <tableColumn id="3" xr3:uid="{A32A220C-4B44-476D-84D5-43445E81D27B}" name="Low Engagement" dataDxfId="142">
      <calculatedColumnFormula>D238/$H$6</calculatedColumnFormula>
    </tableColumn>
    <tableColumn id="4" xr3:uid="{2FFC6B52-7389-4E4E-BB8A-E96F5E8C73AE}" name="Neutral" dataDxfId="141">
      <calculatedColumnFormula>E238/$H$6</calculatedColumnFormula>
    </tableColumn>
    <tableColumn id="5" xr3:uid="{69B51B00-F54E-468F-A2E9-CA685E4D683A}" name="Moderately Engaged" dataDxfId="140">
      <calculatedColumnFormula>F238/$H$6</calculatedColumnFormula>
    </tableColumn>
    <tableColumn id="6" xr3:uid="{4CACFC8F-BB2D-444E-9A5A-E8225057FEB8}" name="Highly Engaged" dataDxfId="139">
      <calculatedColumnFormula>G238/$H$6</calculatedColumnFormula>
    </tableColumn>
    <tableColumn id="7" xr3:uid="{87A28EB6-EB10-4550-834D-3E5E34D6C749}" name="Total" dataDxfId="138">
      <calculatedColumnFormula>H238/$H$6</calculatedColumnFormula>
    </tableColumn>
  </tableColumns>
  <tableStyleInfo name="TableStyleMedium16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F3976181-4691-4D37-9982-2110BAD316A7}" name="Table156204080" displayName="Table156204080" ref="B245:H247" totalsRowShown="0" headerRowDxfId="137" dataDxfId="136">
  <autoFilter ref="B245:H247" xr:uid="{7A8BABEA-220D-4605-AD5D-C70FF88D3A7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46A3D14-A15F-4682-A1D2-9C80810B8D2D}" name="Answers" dataDxfId="14"/>
    <tableColumn id="2" xr3:uid="{D1B11756-C805-410E-98FE-B0F1B801FE37}" name="No Engagement" dataDxfId="15">
      <calculatedColumnFormula>C245/$H$6</calculatedColumnFormula>
    </tableColumn>
    <tableColumn id="3" xr3:uid="{070050EA-8CF8-4C70-BD96-AFE704BE4087}" name="Low Engagement" dataDxfId="135">
      <calculatedColumnFormula>D245/$H$6</calculatedColumnFormula>
    </tableColumn>
    <tableColumn id="4" xr3:uid="{EEE17C39-700C-4CFF-A3C9-C077D36E6E5F}" name="Neutral" dataDxfId="134">
      <calculatedColumnFormula>E245/$H$6</calculatedColumnFormula>
    </tableColumn>
    <tableColumn id="5" xr3:uid="{EC72D7D3-49BD-4E93-BD5E-BEC78025B085}" name="Moderately Engaged" dataDxfId="133">
      <calculatedColumnFormula>F245/$H$6</calculatedColumnFormula>
    </tableColumn>
    <tableColumn id="6" xr3:uid="{35E3A81F-4C8E-48F5-8C75-DC114CD8438E}" name="Highly Engaged" dataDxfId="132">
      <calculatedColumnFormula>G245/$H$6</calculatedColumnFormula>
    </tableColumn>
    <tableColumn id="7" xr3:uid="{2FF26F31-AEB7-483E-A254-FA3EBB40F592}" name="Total" dataDxfId="131">
      <calculatedColumnFormula>H245/$H$6</calculatedColumnFormula>
    </tableColumn>
  </tableColumns>
  <tableStyleInfo name="TableStyleMedium16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DF117C24-F3C5-42C6-A22D-0B5E9E65E06E}" name="Table15620404181" displayName="Table15620404181" ref="B252:H254" totalsRowShown="0" headerRowDxfId="130" dataDxfId="129">
  <autoFilter ref="B252:H254" xr:uid="{8E7A10FB-4A9E-44B0-912D-A820AD2F23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48B6E24-DE8C-4C2E-A522-7569386582A0}" name="Answers" dataDxfId="12"/>
    <tableColumn id="2" xr3:uid="{BB71A1FE-4BA4-4583-AF12-06D49F38FCB5}" name="No Engagement" dataDxfId="13">
      <calculatedColumnFormula>C252/$H$6</calculatedColumnFormula>
    </tableColumn>
    <tableColumn id="3" xr3:uid="{6F670AB1-739E-4CC2-8132-6CFF5BE8C37D}" name="Low Engagement" dataDxfId="128">
      <calculatedColumnFormula>D252/$H$6</calculatedColumnFormula>
    </tableColumn>
    <tableColumn id="4" xr3:uid="{222A7F92-393D-4C23-B420-BB1E1569485A}" name="Neutral" dataDxfId="127">
      <calculatedColumnFormula>E252/$H$6</calculatedColumnFormula>
    </tableColumn>
    <tableColumn id="5" xr3:uid="{88BB69CE-3127-4C25-83C3-59D08516EBDA}" name="Moderately Engaged" dataDxfId="126">
      <calculatedColumnFormula>F252/$H$6</calculatedColumnFormula>
    </tableColumn>
    <tableColumn id="6" xr3:uid="{9E5538C1-0F1A-417B-90EA-02503101DBC7}" name="Highly Engaged" dataDxfId="125">
      <calculatedColumnFormula>G252/$H$6</calculatedColumnFormula>
    </tableColumn>
    <tableColumn id="7" xr3:uid="{AE455B1E-FDE1-4B92-AAC2-2D2B537100E6}" name="Total" dataDxfId="124">
      <calculatedColumnFormula>H252/$H$6</calculatedColumnFormula>
    </tableColumn>
  </tableColumns>
  <tableStyleInfo name="TableStyleMedium16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7AB261CD-1496-4A84-B24C-06620E4B4F6C}" name="Table156144282" displayName="Table156144282" ref="B82:H84" totalsRowShown="0" headerRowDxfId="123" dataDxfId="122">
  <autoFilter ref="B82:H84" xr:uid="{6AA32214-0119-4043-A858-43B40077D9C8}"/>
  <tableColumns count="7">
    <tableColumn id="1" xr3:uid="{4D6AC30A-C26C-4DAF-9EDD-391DE50BC7D4}" name="Answers" dataDxfId="10"/>
    <tableColumn id="2" xr3:uid="{8F887888-A922-4A92-AA60-593333E25C8D}" name="No Engagement" dataDxfId="11">
      <calculatedColumnFormula>C82/$H$6</calculatedColumnFormula>
    </tableColumn>
    <tableColumn id="3" xr3:uid="{9995BB9C-3D23-450A-8BC1-892AEB6A404A}" name="Low Engagement" dataDxfId="121">
      <calculatedColumnFormula>D82/$H$6</calculatedColumnFormula>
    </tableColumn>
    <tableColumn id="4" xr3:uid="{74F05A36-F8DD-4080-8257-AF87FDDED20B}" name="Neutral" dataDxfId="120">
      <calculatedColumnFormula>E82/$H$6</calculatedColumnFormula>
    </tableColumn>
    <tableColumn id="5" xr3:uid="{81436E9D-1A28-4B72-9F67-139F049C9914}" name="Moderately Engaged" dataDxfId="119">
      <calculatedColumnFormula>F82/$H$6</calculatedColumnFormula>
    </tableColumn>
    <tableColumn id="6" xr3:uid="{0158CC91-490A-4D0D-8861-20D38E29352E}" name="Highly Engaged" dataDxfId="118">
      <calculatedColumnFormula>G82/$H$6</calculatedColumnFormula>
    </tableColumn>
    <tableColumn id="7" xr3:uid="{4CC93B7B-81DC-4F51-8AD4-D6785E0200F0}" name="Total" dataDxfId="117">
      <calculatedColumnFormula>H82/$H$6</calculatedColumnFormula>
    </tableColumn>
  </tableColumns>
  <tableStyleInfo name="TableStyleMedium16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B4EBC2FF-F8C7-4ACF-8A7C-CE8CD25E21C7}" name="Table1562040414383" displayName="Table1562040414383" ref="B259:H261" totalsRowShown="0" headerRowDxfId="116" dataDxfId="115">
  <autoFilter ref="B259:H261" xr:uid="{33A56CA7-FBCF-4F4E-A1D1-88CED357F8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75C204F-77D9-4D25-B725-032E3E4B8949}" name="Answers" dataDxfId="8"/>
    <tableColumn id="2" xr3:uid="{BD341A62-C233-4E5F-A026-68D9FE1E096A}" name="No Engagement" dataDxfId="9">
      <calculatedColumnFormula>C259/$H$6</calculatedColumnFormula>
    </tableColumn>
    <tableColumn id="3" xr3:uid="{6052AD17-62C3-442D-BD9F-5EADC43F6FD5}" name="Low Engagement" dataDxfId="114">
      <calculatedColumnFormula>D259/$H$6</calculatedColumnFormula>
    </tableColumn>
    <tableColumn id="4" xr3:uid="{C1BED298-1FD6-40D4-9D4E-B24CCFFDE4AF}" name="Neutral" dataDxfId="113">
      <calculatedColumnFormula>E259/$H$6</calculatedColumnFormula>
    </tableColumn>
    <tableColumn id="5" xr3:uid="{FA919749-B14E-4E3C-9BDD-1CC7D315DB64}" name="Moderately Engaged" dataDxfId="112">
      <calculatedColumnFormula>F259/$H$6</calculatedColumnFormula>
    </tableColumn>
    <tableColumn id="6" xr3:uid="{8703E2D1-47C1-4C04-AA44-A94DE027DD55}" name="Highly Engaged" dataDxfId="111">
      <calculatedColumnFormula>G259/$H$6</calculatedColumnFormula>
    </tableColumn>
    <tableColumn id="7" xr3:uid="{50709C4A-2332-4468-85A8-EDE8C6E89466}" name="Total" dataDxfId="110">
      <calculatedColumnFormula>H259/$H$6</calculatedColumnFormula>
    </tableColumn>
  </tableColumns>
  <tableStyleInfo name="TableStyleMedium16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481883B8-A3B6-4CE8-8BA0-991C49925102}" name="Table1562040414484" displayName="Table1562040414484" ref="B266:H268" totalsRowShown="0" headerRowDxfId="109" dataDxfId="108">
  <autoFilter ref="B266:H268" xr:uid="{41AC30D5-8772-4AF4-9D32-20523AA011EF}"/>
  <tableColumns count="7">
    <tableColumn id="1" xr3:uid="{462C7BE7-6250-4E7E-9ADF-B54C2FD3A19B}" name="Answers" dataDxfId="6"/>
    <tableColumn id="2" xr3:uid="{32A1546C-958B-4B42-A37A-BADB26F0B537}" name="No Engagement" dataDxfId="7">
      <calculatedColumnFormula>C266/$H$6</calculatedColumnFormula>
    </tableColumn>
    <tableColumn id="3" xr3:uid="{6074BE61-9E7A-4306-B690-CF6F72CEE1D6}" name="Low Engagement" dataDxfId="107">
      <calculatedColumnFormula>D266/$H$6</calculatedColumnFormula>
    </tableColumn>
    <tableColumn id="4" xr3:uid="{C7B7BA70-2879-4555-AADD-DA5451C635E2}" name="Neutral" dataDxfId="106">
      <calculatedColumnFormula>E266/$H$6</calculatedColumnFormula>
    </tableColumn>
    <tableColumn id="5" xr3:uid="{D272CB62-4D73-49F7-9CAD-25129AA2C7D2}" name="Moderately Engaged" dataDxfId="105">
      <calculatedColumnFormula>F266/$H$6</calculatedColumnFormula>
    </tableColumn>
    <tableColumn id="6" xr3:uid="{C535FEDC-B793-4C2A-B5A6-610E27A5274B}" name="Highly Engaged" dataDxfId="104">
      <calculatedColumnFormula>G266/$H$6</calculatedColumnFormula>
    </tableColumn>
    <tableColumn id="7" xr3:uid="{5B6338E1-AEA6-4E30-8D36-9BE045828188}" name="Total" dataDxfId="103">
      <calculatedColumnFormula>H266/$H$6</calculatedColumnFormula>
    </tableColumn>
  </tableColumns>
  <tableStyleInfo name="TableStyleMedium16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D9A9DAC6-77A2-4A03-9F58-187F282E507C}" name="Table1562040414585" displayName="Table1562040414585" ref="B273:H275" totalsRowShown="0" headerRowDxfId="102" dataDxfId="101">
  <autoFilter ref="B273:H275" xr:uid="{9E2EDD6D-C10C-44A2-A812-103F51384B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C0EB06A-C032-48C9-89D6-E8B849DF54BD}" name="Answers" dataDxfId="4"/>
    <tableColumn id="2" xr3:uid="{35E37F12-E5F6-412D-99A6-0EBAF0758500}" name="No Engagement" dataDxfId="5">
      <calculatedColumnFormula>C273/$H$6</calculatedColumnFormula>
    </tableColumn>
    <tableColumn id="3" xr3:uid="{909327A0-7543-49FE-8AD3-39B2DC551198}" name="Low Engagement" dataDxfId="100">
      <calculatedColumnFormula>D273/$H$6</calculatedColumnFormula>
    </tableColumn>
    <tableColumn id="4" xr3:uid="{C5F567AD-892E-427E-BA64-A1835D6F53A1}" name="Neutral" dataDxfId="99">
      <calculatedColumnFormula>E273/$H$6</calculatedColumnFormula>
    </tableColumn>
    <tableColumn id="5" xr3:uid="{22F0BAF5-72C0-4938-8F5D-BC0766186972}" name="Moderately Engaged" dataDxfId="98">
      <calculatedColumnFormula>F273/$H$6</calculatedColumnFormula>
    </tableColumn>
    <tableColumn id="6" xr3:uid="{380E5F5B-9FC4-4DBC-B62E-A2CE7EEAB70A}" name="Highly Engaged" dataDxfId="97">
      <calculatedColumnFormula>G273/$H$6</calculatedColumnFormula>
    </tableColumn>
    <tableColumn id="7" xr3:uid="{7ACB260E-9413-4B5F-A23F-118C4E5EB5E2}" name="Total" dataDxfId="96">
      <calculatedColumnFormula>H273/$H$6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B856072-A6E6-4569-A2EF-035A82416B05}" name="Table15750" displayName="Table15750" ref="B26:H28" totalsRowShown="0" headerRowDxfId="347" dataDxfId="346">
  <autoFilter ref="B26:H28" xr:uid="{28BF696A-1B6D-4259-B435-AEF73E1941C6}"/>
  <tableColumns count="7">
    <tableColumn id="1" xr3:uid="{CE05C50E-11FF-4E74-AB10-E80ED5F7AEB9}" name="Answers" dataDxfId="74"/>
    <tableColumn id="2" xr3:uid="{DB726FFE-A6CD-4F2E-A745-59D4F4EA0A5A}" name="No Engagement" dataDxfId="75">
      <calculatedColumnFormula>C26/$H$6</calculatedColumnFormula>
    </tableColumn>
    <tableColumn id="3" xr3:uid="{717E141B-74E4-48AD-83E6-F9306AFD149F}" name="Low Engagement" dataDxfId="345">
      <calculatedColumnFormula>D26/$H$6</calculatedColumnFormula>
    </tableColumn>
    <tableColumn id="4" xr3:uid="{99ED97AB-F5FC-4CE2-9181-CD35E445D0F3}" name="Neutral" dataDxfId="344">
      <calculatedColumnFormula>E26/$H$6</calculatedColumnFormula>
    </tableColumn>
    <tableColumn id="5" xr3:uid="{CF1370A7-1FF8-474D-9800-866FE076EE44}" name="Moderately Engaged" dataDxfId="343">
      <calculatedColumnFormula>F26/$H$6</calculatedColumnFormula>
    </tableColumn>
    <tableColumn id="6" xr3:uid="{E44E313D-58F9-40D6-B412-2D107F3DFB6D}" name="Highly Engaged" dataDxfId="342">
      <calculatedColumnFormula>G26/$H$6</calculatedColumnFormula>
    </tableColumn>
    <tableColumn id="7" xr3:uid="{61FBDC79-7849-4226-8965-61D44EACB7F0}" name="Total" dataDxfId="341">
      <calculatedColumnFormula>H26/$H$6</calculatedColumnFormula>
    </tableColumn>
  </tableColumns>
  <tableStyleInfo name="TableStyleMedium16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CA88E2FD-FA11-4727-8AA2-9F4BC0C9950A}" name="Table1562040414786" displayName="Table1562040414786" ref="B280:H282" totalsRowShown="0" headerRowDxfId="95" dataDxfId="94">
  <autoFilter ref="B280:H282" xr:uid="{987F31B2-3A2C-4F93-8B91-9033141398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DF6B12E-DB68-401D-AACA-DF41EEA8771E}" name="Answers" dataDxfId="2"/>
    <tableColumn id="2" xr3:uid="{D7CF0EA2-93E0-4458-B471-6781A364BBB5}" name="No Engagement" dataDxfId="3">
      <calculatedColumnFormula>C280/$H$6</calculatedColumnFormula>
    </tableColumn>
    <tableColumn id="3" xr3:uid="{6BA96E2E-AEF8-4B54-982A-DDD983581666}" name="Low Engagement" dataDxfId="93">
      <calculatedColumnFormula>D280/$H$6</calculatedColumnFormula>
    </tableColumn>
    <tableColumn id="4" xr3:uid="{B6498177-1CBD-4E8C-B3C7-85A356F3FB35}" name="Neutral" dataDxfId="92">
      <calculatedColumnFormula>E280/$H$6</calculatedColumnFormula>
    </tableColumn>
    <tableColumn id="5" xr3:uid="{9ADB81E8-769C-43BF-86C0-7B1A85973EA7}" name="Moderately Engaged" dataDxfId="91">
      <calculatedColumnFormula>F280/$H$6</calculatedColumnFormula>
    </tableColumn>
    <tableColumn id="6" xr3:uid="{CF54353E-8227-416A-8759-299D5B342BAB}" name="Highly Engaged" dataDxfId="90">
      <calculatedColumnFormula>G280/$H$6</calculatedColumnFormula>
    </tableColumn>
    <tableColumn id="7" xr3:uid="{7916EA71-96AC-4E49-87CF-6AD9BD1DF7CC}" name="Total" dataDxfId="89">
      <calculatedColumnFormula>H280/$H$6</calculatedColumnFormula>
    </tableColumn>
  </tableColumns>
  <tableStyleInfo name="TableStyleMedium16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D11E41B0-3F48-4529-9D6B-889D125BF4E9}" name="Table1562040414887" displayName="Table1562040414887" ref="B287:H289" totalsRowShown="0" headerRowDxfId="88" dataDxfId="87">
  <autoFilter ref="B287:H289" xr:uid="{D35ACF68-22B0-4383-8358-D7149C84DB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A5F9F8-D2C0-4D58-9EC7-8EC406EB82C3}" name="Answers" dataDxfId="0"/>
    <tableColumn id="2" xr3:uid="{F7AC0EF0-D481-4437-B911-C53D06B2E8A2}" name="No Engagement" dataDxfId="1">
      <calculatedColumnFormula>C287/$H$6</calculatedColumnFormula>
    </tableColumn>
    <tableColumn id="3" xr3:uid="{0B287F2A-846D-45CA-99B0-D4EC98F2AE1A}" name="Low Engagement" dataDxfId="86">
      <calculatedColumnFormula>D287/$H$6</calculatedColumnFormula>
    </tableColumn>
    <tableColumn id="4" xr3:uid="{023E3193-6034-4158-818D-51D0C74F7A87}" name="Neutral" dataDxfId="85">
      <calculatedColumnFormula>E287/$H$6</calculatedColumnFormula>
    </tableColumn>
    <tableColumn id="5" xr3:uid="{6FF93579-4402-4F74-B1CD-06879834E820}" name="Moderately Engaged" dataDxfId="84">
      <calculatedColumnFormula>F287/$H$6</calculatedColumnFormula>
    </tableColumn>
    <tableColumn id="6" xr3:uid="{E610ACF9-AC12-4812-88AF-CAD760B2598E}" name="Highly Engaged" dataDxfId="83">
      <calculatedColumnFormula>G287/$H$6</calculatedColumnFormula>
    </tableColumn>
    <tableColumn id="7" xr3:uid="{41EC9C92-A61A-4F85-8501-6EB6F03AB7AB}" name="Total" dataDxfId="82">
      <calculatedColumnFormula>H287/$H$6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DC6A402A-8E00-4B57-8C93-6C0C48A67625}" name="Table156851" displayName="Table156851" ref="B33:H35" totalsRowShown="0" headerRowDxfId="340" dataDxfId="339">
  <autoFilter ref="B33:H35" xr:uid="{22107FF2-777F-40D4-80AA-3DDC1A2FEB6E}"/>
  <tableColumns count="7">
    <tableColumn id="1" xr3:uid="{FC10ABBE-645C-4933-ABF2-3A03C5FF4CCB}" name="Answers" dataDxfId="72"/>
    <tableColumn id="2" xr3:uid="{1036AE91-76E6-4756-8EC6-595632D18FEB}" name="No Engagement" dataDxfId="73">
      <calculatedColumnFormula>C33/$H$6</calculatedColumnFormula>
    </tableColumn>
    <tableColumn id="3" xr3:uid="{151D71CB-1337-464B-85CB-9FCB63DB132A}" name="Low Engagement" dataDxfId="338">
      <calculatedColumnFormula>D33/$H$6</calculatedColumnFormula>
    </tableColumn>
    <tableColumn id="4" xr3:uid="{A7E12548-38CA-455F-AE23-492AFD604B9B}" name="Neutral" dataDxfId="337">
      <calculatedColumnFormula>E33/$H$6</calculatedColumnFormula>
    </tableColumn>
    <tableColumn id="5" xr3:uid="{C808E169-3D87-4850-9FBD-23E621668DD0}" name="Moderately Engaged" dataDxfId="336">
      <calculatedColumnFormula>F33/$H$6</calculatedColumnFormula>
    </tableColumn>
    <tableColumn id="6" xr3:uid="{A1717B05-3FA5-406F-B766-A85975B5A43C}" name="Highly Engaged" dataDxfId="335">
      <calculatedColumnFormula>G33/$H$6</calculatedColumnFormula>
    </tableColumn>
    <tableColumn id="7" xr3:uid="{77959EDD-66DC-4676-B40D-4EDABBCCA641}" name="Total" dataDxfId="334">
      <calculatedColumnFormula>H33/$H$6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19E09641-6F48-45C6-BCA2-55AC7519D8E1}" name="Table15952" displayName="Table15952" ref="B40:H42" totalsRowShown="0" headerRowDxfId="333" dataDxfId="332">
  <autoFilter ref="B40:H42" xr:uid="{23C61FAF-92D0-47E4-B8D4-3A357DC2D6F8}"/>
  <tableColumns count="7">
    <tableColumn id="1" xr3:uid="{BE8C1568-BAFD-48C8-AE08-B3CDC090086D}" name="Answers" dataDxfId="70"/>
    <tableColumn id="2" xr3:uid="{0825DCB4-48C2-430C-B88D-7EC44E155D9F}" name="No Engagement" dataDxfId="71">
      <calculatedColumnFormula>C40/$H$6</calculatedColumnFormula>
    </tableColumn>
    <tableColumn id="3" xr3:uid="{EED18B3B-DB11-42C3-ADB4-20404A217305}" name="Low Engagement" dataDxfId="331">
      <calculatedColumnFormula>D40/$H$6</calculatedColumnFormula>
    </tableColumn>
    <tableColumn id="4" xr3:uid="{6987379C-29F7-44D5-92C3-6A40DA04AB94}" name="Neutral" dataDxfId="330">
      <calculatedColumnFormula>E40/$H$6</calculatedColumnFormula>
    </tableColumn>
    <tableColumn id="5" xr3:uid="{1EC0C531-5208-48D9-A80A-AA4BFCFC29BE}" name="Moderately Engaged" dataDxfId="329">
      <calculatedColumnFormula>F40/$H$6</calculatedColumnFormula>
    </tableColumn>
    <tableColumn id="6" xr3:uid="{80C4CCE3-51AA-4BE9-B98C-63F3270B1A5C}" name="Highly Engaged" dataDxfId="328">
      <calculatedColumnFormula>G40/$H$6</calculatedColumnFormula>
    </tableColumn>
    <tableColumn id="7" xr3:uid="{73244589-78C4-40C2-A1A6-4E1D4E6B2123}" name="Total" dataDxfId="327">
      <calculatedColumnFormula>H40/$H$6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A876BBA-FD07-4771-932F-72BA0EE8810B}" name="Table1561053" displayName="Table1561053" ref="B47:H49" totalsRowShown="0" headerRowDxfId="326" dataDxfId="325">
  <autoFilter ref="B47:H49" xr:uid="{3F8D5356-A2A5-40D7-B05D-AC37DF02BEDD}"/>
  <tableColumns count="7">
    <tableColumn id="1" xr3:uid="{446DD26E-F3AC-4D91-B14A-B41B5C8B6ACB}" name="Answers" dataDxfId="68"/>
    <tableColumn id="2" xr3:uid="{FF863A1F-A76A-4CF1-B24D-FD9329E620A0}" name="No Engagement" dataDxfId="69">
      <calculatedColumnFormula>C47/$H$6</calculatedColumnFormula>
    </tableColumn>
    <tableColumn id="3" xr3:uid="{550E1E8B-AE22-4F8D-9A55-800F119C8C24}" name="Low Engagement" dataDxfId="324">
      <calculatedColumnFormula>D47/$H$6</calculatedColumnFormula>
    </tableColumn>
    <tableColumn id="4" xr3:uid="{54550B06-C1EF-43E6-960A-0F3DC829D1F7}" name="Neutral" dataDxfId="323">
      <calculatedColumnFormula>E47/$H$6</calculatedColumnFormula>
    </tableColumn>
    <tableColumn id="5" xr3:uid="{B7A261CD-1F81-4384-945F-43020B2D86FA}" name="Moderately Engaged" dataDxfId="322">
      <calculatedColumnFormula>F47/$H$6</calculatedColumnFormula>
    </tableColumn>
    <tableColumn id="6" xr3:uid="{989F1A40-E72A-4E23-AAE4-7229AEFB630E}" name="Highly Engaged" dataDxfId="321">
      <calculatedColumnFormula>G47/$H$6</calculatedColumnFormula>
    </tableColumn>
    <tableColumn id="7" xr3:uid="{67579B62-4740-455E-84A5-E28B8D9BE5BC}" name="Total" dataDxfId="320">
      <calculatedColumnFormula>H47/$H$6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47DA199-FC14-413C-B9CD-DB8BA6F3B88C}" name="Table151154" displayName="Table151154" ref="B54:H56" totalsRowShown="0" headerRowDxfId="319" dataDxfId="318">
  <autoFilter ref="B54:H56" xr:uid="{32F28D4C-2EA8-4416-B70E-3244DB0AFC10}"/>
  <tableColumns count="7">
    <tableColumn id="1" xr3:uid="{105DEEB4-E63E-4A5E-88AB-17E18F01297F}" name="Answers" dataDxfId="66"/>
    <tableColumn id="2" xr3:uid="{4B772553-8E8D-45D9-900B-E01350830518}" name="No Engagement" dataDxfId="67">
      <calculatedColumnFormula>C54/$H$6</calculatedColumnFormula>
    </tableColumn>
    <tableColumn id="3" xr3:uid="{5369C516-5D3A-4380-B014-4D08A0D2BFD8}" name="Low Engagement" dataDxfId="317">
      <calculatedColumnFormula>D54/$H$6</calculatedColumnFormula>
    </tableColumn>
    <tableColumn id="4" xr3:uid="{085AC084-1A4E-47B4-9242-CB9F8E1006FE}" name="Neutral" dataDxfId="316">
      <calculatedColumnFormula>E54/$H$6</calculatedColumnFormula>
    </tableColumn>
    <tableColumn id="5" xr3:uid="{A39A2B09-EECA-4577-B637-1959623BBE60}" name="Moderately Engaged" dataDxfId="315">
      <calculatedColumnFormula>F54/$H$6</calculatedColumnFormula>
    </tableColumn>
    <tableColumn id="6" xr3:uid="{AC1A5160-293C-439F-97A3-A696BAA8E61E}" name="Highly Engaged" dataDxfId="314">
      <calculatedColumnFormula>G54/$H$6</calculatedColumnFormula>
    </tableColumn>
    <tableColumn id="7" xr3:uid="{D13EB226-4F2C-4457-B893-218C2D4A0639}" name="Total" dataDxfId="313">
      <calculatedColumnFormula>H54/$H$6</calculatedColumnFormula>
    </tableColumn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1909CDE5-640E-4C9F-B64A-F9A8EC744C0A}" name="Table1561255" displayName="Table1561255" ref="B61:H63" totalsRowShown="0" headerRowDxfId="312" dataDxfId="311">
  <autoFilter ref="B61:H63" xr:uid="{20F26F3D-139B-4C18-8069-00384BA368D9}"/>
  <tableColumns count="7">
    <tableColumn id="1" xr3:uid="{1B0EE00F-801B-4740-91B9-2EADB463AE5D}" name="Answers" dataDxfId="64"/>
    <tableColumn id="2" xr3:uid="{07B0D7B8-E7EE-4F38-A276-2C4C9BF7A414}" name="No Engagement" dataDxfId="65">
      <calculatedColumnFormula>C61/$H$6</calculatedColumnFormula>
    </tableColumn>
    <tableColumn id="3" xr3:uid="{810EE2A7-F035-4C27-8B3F-0DFD4B9CBC16}" name="Low Engagement" dataDxfId="310">
      <calculatedColumnFormula>D61/$H$6</calculatedColumnFormula>
    </tableColumn>
    <tableColumn id="4" xr3:uid="{4BFAD4B2-D9FD-496C-9206-D1B3457E056A}" name="Neutral" dataDxfId="309">
      <calculatedColumnFormula>E61/$H$6</calculatedColumnFormula>
    </tableColumn>
    <tableColumn id="5" xr3:uid="{4EC9D16E-AB21-4FEC-99A3-AAFBDBE25F97}" name="Moderately Engaged" dataDxfId="308">
      <calculatedColumnFormula>F61/$H$6</calculatedColumnFormula>
    </tableColumn>
    <tableColumn id="6" xr3:uid="{4B6FCEA6-0D8B-4B16-B712-AE3222CAD678}" name="Highly Engaged" dataDxfId="307">
      <calculatedColumnFormula>G61/$H$6</calculatedColumnFormula>
    </tableColumn>
    <tableColumn id="7" xr3:uid="{6D2A5EE2-069F-4A82-B458-67EA803D1282}" name="Total" dataDxfId="306">
      <calculatedColumnFormula>H61/$H$6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9" Type="http://schemas.openxmlformats.org/officeDocument/2006/relationships/table" Target="../tables/table39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41" Type="http://schemas.openxmlformats.org/officeDocument/2006/relationships/table" Target="../tables/table41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B14B-07E4-4C52-B2A5-2E5BD916299D}">
  <dimension ref="A1:H289"/>
  <sheetViews>
    <sheetView tabSelected="1" workbookViewId="0">
      <selection activeCell="C2" sqref="C2"/>
    </sheetView>
  </sheetViews>
  <sheetFormatPr defaultRowHeight="18.5" x14ac:dyDescent="0.45"/>
  <cols>
    <col min="1" max="1" width="5.0703125" style="9" customWidth="1"/>
    <col min="2" max="2" width="13.7109375" style="13" customWidth="1"/>
    <col min="3" max="3" width="16.5" bestFit="1" customWidth="1"/>
    <col min="4" max="4" width="17.5" bestFit="1" customWidth="1"/>
    <col min="5" max="5" width="9.92578125" bestFit="1" customWidth="1"/>
    <col min="6" max="6" width="20" bestFit="1" customWidth="1"/>
    <col min="7" max="7" width="16" bestFit="1" customWidth="1"/>
    <col min="8" max="8" width="8" bestFit="1" customWidth="1"/>
  </cols>
  <sheetData>
    <row r="1" spans="1:8" x14ac:dyDescent="0.45">
      <c r="B1" s="11" t="s">
        <v>166</v>
      </c>
      <c r="C1" s="11"/>
    </row>
    <row r="3" spans="1:8" x14ac:dyDescent="0.45">
      <c r="A3" s="9">
        <v>1</v>
      </c>
      <c r="B3" s="12" t="str">
        <f>VLOOKUP(A4,combined_survey_data_for_report!A:C,3,FALSE)</f>
        <v>Q1 How engaged do you feel with your coursework and academic activities?</v>
      </c>
      <c r="C3" s="12"/>
      <c r="D3" s="12"/>
      <c r="E3" s="12"/>
      <c r="F3" s="12"/>
      <c r="G3" s="12"/>
      <c r="H3" s="12"/>
    </row>
    <row r="4" spans="1:8" x14ac:dyDescent="0.45">
      <c r="A4" s="9" t="str">
        <f>"G"&amp;A3</f>
        <v>G1</v>
      </c>
      <c r="C4" s="7"/>
      <c r="D4" s="7"/>
      <c r="E4" s="7"/>
      <c r="F4" s="7"/>
      <c r="G4" s="7"/>
    </row>
    <row r="5" spans="1:8" x14ac:dyDescent="0.45">
      <c r="B5" s="13" t="s">
        <v>200</v>
      </c>
      <c r="C5" s="5" t="s">
        <v>195</v>
      </c>
      <c r="D5" s="5" t="s">
        <v>196</v>
      </c>
      <c r="E5" s="5" t="s">
        <v>197</v>
      </c>
      <c r="F5" s="5" t="s">
        <v>198</v>
      </c>
      <c r="G5" s="5" t="s">
        <v>199</v>
      </c>
      <c r="H5" s="5" t="s">
        <v>194</v>
      </c>
    </row>
    <row r="6" spans="1:8" x14ac:dyDescent="0.45">
      <c r="B6" s="13" t="s">
        <v>192</v>
      </c>
      <c r="C6" s="5">
        <f>VLOOKUP(A4,combined_survey_data_for_report!A:I,5,FALSE)</f>
        <v>0</v>
      </c>
      <c r="D6" s="5">
        <f>VLOOKUP(A4,combined_survey_data_for_report!A:I,6,FALSE)</f>
        <v>1</v>
      </c>
      <c r="E6" s="5">
        <f>VLOOKUP(A4,combined_survey_data_for_report!A:I,7,FALSE)</f>
        <v>5</v>
      </c>
      <c r="F6" s="5">
        <f>VLOOKUP(A4,combined_survey_data_for_report!A:I,8,FALSE)</f>
        <v>7</v>
      </c>
      <c r="G6" s="5">
        <f>VLOOKUP(A4,combined_survey_data_for_report!A:I,9,FALSE)</f>
        <v>19</v>
      </c>
      <c r="H6" s="5">
        <f>SUM(C6:G6)</f>
        <v>32</v>
      </c>
    </row>
    <row r="7" spans="1:8" x14ac:dyDescent="0.45">
      <c r="B7" s="13" t="s">
        <v>193</v>
      </c>
      <c r="C7" s="8">
        <f>C6/H6</f>
        <v>0</v>
      </c>
      <c r="D7" s="8">
        <f>D6/H6</f>
        <v>3.125E-2</v>
      </c>
      <c r="E7" s="8">
        <f>E6/H6</f>
        <v>0.15625</v>
      </c>
      <c r="F7" s="8">
        <f>F6/H6</f>
        <v>0.21875</v>
      </c>
      <c r="G7" s="8">
        <f>G6/H6</f>
        <v>0.59375</v>
      </c>
      <c r="H7" s="8">
        <f>H6/H6</f>
        <v>1</v>
      </c>
    </row>
    <row r="8" spans="1:8" x14ac:dyDescent="0.45">
      <c r="C8" s="8"/>
      <c r="D8" s="8"/>
      <c r="E8" s="8"/>
      <c r="F8" s="8"/>
      <c r="G8" s="8"/>
      <c r="H8" s="8"/>
    </row>
    <row r="9" spans="1:8" x14ac:dyDescent="0.45">
      <c r="C9" s="8"/>
      <c r="D9" s="8"/>
      <c r="E9" s="8"/>
      <c r="F9" s="8"/>
      <c r="G9" s="8"/>
      <c r="H9" s="8"/>
    </row>
    <row r="10" spans="1:8" x14ac:dyDescent="0.45">
      <c r="A10" s="9">
        <f>A3+1</f>
        <v>2</v>
      </c>
      <c r="B10" s="12" t="str">
        <f>VLOOKUP(A11,combined_survey_data_for_report!A:C,3,FALSE)</f>
        <v>Q2 How likely are you to feel that you receive the support you need to succeed in your coursework and academic activities?</v>
      </c>
      <c r="C10" s="12"/>
      <c r="D10" s="12"/>
      <c r="E10" s="12"/>
      <c r="F10" s="12"/>
      <c r="G10" s="12"/>
      <c r="H10" s="12"/>
    </row>
    <row r="11" spans="1:8" x14ac:dyDescent="0.45">
      <c r="A11" s="9" t="str">
        <f>"G"&amp;A10</f>
        <v>G2</v>
      </c>
      <c r="C11" s="7"/>
      <c r="D11" s="7"/>
      <c r="E11" s="7"/>
      <c r="F11" s="7"/>
      <c r="G11" s="7"/>
    </row>
    <row r="12" spans="1:8" x14ac:dyDescent="0.45">
      <c r="B12" s="13" t="s">
        <v>200</v>
      </c>
      <c r="C12" s="5" t="s">
        <v>195</v>
      </c>
      <c r="D12" s="5" t="s">
        <v>196</v>
      </c>
      <c r="E12" s="5" t="s">
        <v>197</v>
      </c>
      <c r="F12" s="5" t="s">
        <v>198</v>
      </c>
      <c r="G12" s="5" t="s">
        <v>199</v>
      </c>
      <c r="H12" s="5" t="s">
        <v>194</v>
      </c>
    </row>
    <row r="13" spans="1:8" x14ac:dyDescent="0.45">
      <c r="B13" s="13" t="s">
        <v>192</v>
      </c>
      <c r="C13" s="5">
        <f>VLOOKUP(A11,combined_survey_data_for_report!A:I,5,FALSE)</f>
        <v>1</v>
      </c>
      <c r="D13" s="5">
        <f>VLOOKUP(A11,combined_survey_data_for_report!A:I,6,FALSE)</f>
        <v>0</v>
      </c>
      <c r="E13" s="5">
        <f>VLOOKUP(A11,combined_survey_data_for_report!A:I,7,FALSE)</f>
        <v>4</v>
      </c>
      <c r="F13" s="5">
        <f>VLOOKUP(A11,combined_survey_data_for_report!A:I,8,FALSE)</f>
        <v>13</v>
      </c>
      <c r="G13" s="5">
        <f>VLOOKUP(A11,combined_survey_data_for_report!A:I,9,FALSE)</f>
        <v>14</v>
      </c>
      <c r="H13" s="5">
        <f>SUM(C13:G13)</f>
        <v>32</v>
      </c>
    </row>
    <row r="14" spans="1:8" x14ac:dyDescent="0.45">
      <c r="B14" s="13" t="s">
        <v>193</v>
      </c>
      <c r="C14" s="8">
        <f>C13/H13</f>
        <v>3.125E-2</v>
      </c>
      <c r="D14" s="8">
        <f>D13/H13</f>
        <v>0</v>
      </c>
      <c r="E14" s="8">
        <f>E13/H13</f>
        <v>0.125</v>
      </c>
      <c r="F14" s="8">
        <f>F13/H13</f>
        <v>0.40625</v>
      </c>
      <c r="G14" s="8">
        <f>G13/H13</f>
        <v>0.4375</v>
      </c>
      <c r="H14" s="8">
        <f>H13/H13</f>
        <v>1</v>
      </c>
    </row>
    <row r="17" spans="1:8" x14ac:dyDescent="0.45">
      <c r="A17" s="9">
        <f>A10+1</f>
        <v>3</v>
      </c>
      <c r="B17" s="12" t="str">
        <f>VLOOKUP(A18,combined_survey_data_for_report!A:C,3,FALSE)</f>
        <v>Q3 How likely are you to feel supported by your faculty and peers in the program?</v>
      </c>
      <c r="C17" s="12"/>
      <c r="D17" s="12"/>
      <c r="E17" s="12"/>
      <c r="F17" s="12"/>
      <c r="G17" s="12"/>
      <c r="H17" s="12"/>
    </row>
    <row r="18" spans="1:8" x14ac:dyDescent="0.45">
      <c r="A18" s="9" t="str">
        <f>"G"&amp;A17</f>
        <v>G3</v>
      </c>
      <c r="C18" s="7"/>
      <c r="D18" s="7"/>
      <c r="E18" s="7"/>
      <c r="F18" s="7"/>
      <c r="G18" s="7"/>
    </row>
    <row r="19" spans="1:8" x14ac:dyDescent="0.45">
      <c r="B19" s="13" t="s">
        <v>200</v>
      </c>
      <c r="C19" s="5" t="s">
        <v>195</v>
      </c>
      <c r="D19" s="5" t="s">
        <v>196</v>
      </c>
      <c r="E19" s="5" t="s">
        <v>197</v>
      </c>
      <c r="F19" s="5" t="s">
        <v>198</v>
      </c>
      <c r="G19" s="5" t="s">
        <v>199</v>
      </c>
      <c r="H19" s="5" t="s">
        <v>194</v>
      </c>
    </row>
    <row r="20" spans="1:8" x14ac:dyDescent="0.45">
      <c r="B20" s="13" t="s">
        <v>192</v>
      </c>
      <c r="C20" s="5">
        <f>VLOOKUP(A18,combined_survey_data_for_report!A:I,5,FALSE)</f>
        <v>1</v>
      </c>
      <c r="D20" s="5">
        <f>VLOOKUP(A18,combined_survey_data_for_report!A:I,6,FALSE)</f>
        <v>0</v>
      </c>
      <c r="E20" s="5">
        <f>VLOOKUP(A18,combined_survey_data_for_report!A:I,7,FALSE)</f>
        <v>3</v>
      </c>
      <c r="F20" s="5">
        <f>VLOOKUP(A18,combined_survey_data_for_report!A:I,8,FALSE)</f>
        <v>8</v>
      </c>
      <c r="G20" s="5">
        <f>VLOOKUP(A18,combined_survey_data_for_report!A:I,9,FALSE)</f>
        <v>20</v>
      </c>
      <c r="H20" s="5">
        <f>SUM(C20:G20)</f>
        <v>32</v>
      </c>
    </row>
    <row r="21" spans="1:8" x14ac:dyDescent="0.45">
      <c r="B21" s="13" t="s">
        <v>193</v>
      </c>
      <c r="C21" s="8">
        <f>C20/H20</f>
        <v>3.125E-2</v>
      </c>
      <c r="D21" s="8">
        <f>D20/H20</f>
        <v>0</v>
      </c>
      <c r="E21" s="8">
        <f>E20/H20</f>
        <v>9.375E-2</v>
      </c>
      <c r="F21" s="8">
        <f>F20/H20</f>
        <v>0.25</v>
      </c>
      <c r="G21" s="8">
        <f>G20/H20</f>
        <v>0.625</v>
      </c>
      <c r="H21" s="8">
        <f>H20/H20</f>
        <v>1</v>
      </c>
    </row>
    <row r="24" spans="1:8" x14ac:dyDescent="0.45">
      <c r="A24" s="9">
        <f>A17+1</f>
        <v>4</v>
      </c>
      <c r="B24" s="12" t="str">
        <f>VLOOKUP(A25,combined_survey_data_for_report!A:C,3,FALSE)</f>
        <v>Q4 How would you rate the program's inclusivity and sense of belonging?</v>
      </c>
      <c r="C24" s="12"/>
      <c r="D24" s="12"/>
      <c r="E24" s="12"/>
      <c r="F24" s="12"/>
      <c r="G24" s="12"/>
      <c r="H24" s="12"/>
    </row>
    <row r="25" spans="1:8" x14ac:dyDescent="0.45">
      <c r="A25" s="9" t="str">
        <f>"G"&amp;A24</f>
        <v>G4</v>
      </c>
      <c r="C25" s="7"/>
      <c r="D25" s="7"/>
      <c r="E25" s="7"/>
      <c r="F25" s="7"/>
      <c r="G25" s="7"/>
    </row>
    <row r="26" spans="1:8" x14ac:dyDescent="0.45">
      <c r="B26" s="13" t="s">
        <v>200</v>
      </c>
      <c r="C26" s="5" t="s">
        <v>195</v>
      </c>
      <c r="D26" s="5" t="s">
        <v>196</v>
      </c>
      <c r="E26" s="5" t="s">
        <v>197</v>
      </c>
      <c r="F26" s="5" t="s">
        <v>198</v>
      </c>
      <c r="G26" s="5" t="s">
        <v>199</v>
      </c>
      <c r="H26" s="5" t="s">
        <v>194</v>
      </c>
    </row>
    <row r="27" spans="1:8" x14ac:dyDescent="0.45">
      <c r="B27" s="13" t="s">
        <v>192</v>
      </c>
      <c r="C27" s="5">
        <f>VLOOKUP(A25,combined_survey_data_for_report!A:I,5,FALSE)</f>
        <v>0</v>
      </c>
      <c r="D27" s="5">
        <f>VLOOKUP(A25,combined_survey_data_for_report!A:I,6,FALSE)</f>
        <v>1</v>
      </c>
      <c r="E27" s="5">
        <f>VLOOKUP(A25,combined_survey_data_for_report!A:I,7,FALSE)</f>
        <v>2</v>
      </c>
      <c r="F27" s="5">
        <f>VLOOKUP(A25,combined_survey_data_for_report!A:I,8,FALSE)</f>
        <v>7</v>
      </c>
      <c r="G27" s="5">
        <f>VLOOKUP(A25,combined_survey_data_for_report!A:I,9,FALSE)</f>
        <v>22</v>
      </c>
      <c r="H27" s="5">
        <f>SUM(C27:G27)</f>
        <v>32</v>
      </c>
    </row>
    <row r="28" spans="1:8" x14ac:dyDescent="0.45">
      <c r="B28" s="13" t="s">
        <v>193</v>
      </c>
      <c r="C28" s="8">
        <f>C27/H27</f>
        <v>0</v>
      </c>
      <c r="D28" s="8">
        <f>D27/H27</f>
        <v>3.125E-2</v>
      </c>
      <c r="E28" s="8">
        <f>E27/H27</f>
        <v>6.25E-2</v>
      </c>
      <c r="F28" s="8">
        <f>F27/H27</f>
        <v>0.21875</v>
      </c>
      <c r="G28" s="8">
        <f>G27/H27</f>
        <v>0.6875</v>
      </c>
      <c r="H28" s="8">
        <f>H27/H27</f>
        <v>1</v>
      </c>
    </row>
    <row r="31" spans="1:8" x14ac:dyDescent="0.45">
      <c r="A31" s="9">
        <f>A24+1</f>
        <v>5</v>
      </c>
      <c r="B31" s="11" t="str">
        <f>VLOOKUP(A32,combined_survey_data_for_report!A:C,3,FALSE)</f>
        <v>Q5 How would you rate your access to health and wellness resources?</v>
      </c>
      <c r="C31" s="11"/>
      <c r="D31" s="11"/>
      <c r="E31" s="11"/>
      <c r="F31" s="11"/>
      <c r="G31" s="11"/>
      <c r="H31" s="11"/>
    </row>
    <row r="32" spans="1:8" x14ac:dyDescent="0.45">
      <c r="A32" s="9" t="str">
        <f>"G"&amp;A31</f>
        <v>G5</v>
      </c>
      <c r="C32" s="7"/>
      <c r="D32" s="7"/>
      <c r="E32" s="7"/>
      <c r="F32" s="7"/>
      <c r="G32" s="7"/>
    </row>
    <row r="33" spans="1:8" x14ac:dyDescent="0.45">
      <c r="B33" s="13" t="s">
        <v>200</v>
      </c>
      <c r="C33" s="5" t="s">
        <v>195</v>
      </c>
      <c r="D33" s="5" t="s">
        <v>196</v>
      </c>
      <c r="E33" s="5" t="s">
        <v>197</v>
      </c>
      <c r="F33" s="5" t="s">
        <v>198</v>
      </c>
      <c r="G33" s="5" t="s">
        <v>199</v>
      </c>
      <c r="H33" s="5" t="s">
        <v>194</v>
      </c>
    </row>
    <row r="34" spans="1:8" x14ac:dyDescent="0.45">
      <c r="B34" s="13" t="s">
        <v>192</v>
      </c>
      <c r="C34" s="5">
        <f>VLOOKUP(A32,combined_survey_data_for_report!A:I,5,FALSE)</f>
        <v>1</v>
      </c>
      <c r="D34" s="5">
        <f>VLOOKUP(A32,combined_survey_data_for_report!A:I,6,FALSE)</f>
        <v>4</v>
      </c>
      <c r="E34" s="5">
        <f>VLOOKUP(A32,combined_survey_data_for_report!A:I,7,FALSE)</f>
        <v>11</v>
      </c>
      <c r="F34" s="5">
        <f>VLOOKUP(A32,combined_survey_data_for_report!A:I,8,FALSE)</f>
        <v>11</v>
      </c>
      <c r="G34" s="5">
        <f>VLOOKUP(A32,combined_survey_data_for_report!A:I,9,FALSE)</f>
        <v>5</v>
      </c>
      <c r="H34" s="5">
        <f>SUM(C34:G34)</f>
        <v>32</v>
      </c>
    </row>
    <row r="35" spans="1:8" x14ac:dyDescent="0.45">
      <c r="B35" s="13" t="s">
        <v>193</v>
      </c>
      <c r="C35" s="8">
        <f>C34/H34</f>
        <v>3.125E-2</v>
      </c>
      <c r="D35" s="8">
        <f>D34/H34</f>
        <v>0.125</v>
      </c>
      <c r="E35" s="8">
        <f>E34/H34</f>
        <v>0.34375</v>
      </c>
      <c r="F35" s="8">
        <f>F34/H34</f>
        <v>0.34375</v>
      </c>
      <c r="G35" s="8">
        <f>G34/H34</f>
        <v>0.15625</v>
      </c>
      <c r="H35" s="8">
        <f>H34/H34</f>
        <v>1</v>
      </c>
    </row>
    <row r="38" spans="1:8" x14ac:dyDescent="0.45">
      <c r="A38" s="9">
        <f>A31+1</f>
        <v>6</v>
      </c>
      <c r="B38" s="11" t="str">
        <f>VLOOKUP(A39,combined_survey_data_for_report!A:C,3,FALSE)</f>
        <v>Q6 How often do you feel supported in publishing scholarly works or presenting your work in conferences?</v>
      </c>
      <c r="C38" s="11"/>
      <c r="D38" s="11"/>
      <c r="E38" s="11"/>
      <c r="F38" s="11"/>
      <c r="G38" s="11"/>
      <c r="H38" s="11"/>
    </row>
    <row r="39" spans="1:8" x14ac:dyDescent="0.45">
      <c r="A39" s="9" t="str">
        <f>"G"&amp;A38</f>
        <v>G6</v>
      </c>
      <c r="C39" s="7"/>
      <c r="D39" s="7"/>
      <c r="E39" s="7"/>
      <c r="F39" s="7"/>
      <c r="G39" s="7"/>
    </row>
    <row r="40" spans="1:8" x14ac:dyDescent="0.45">
      <c r="B40" s="13" t="s">
        <v>200</v>
      </c>
      <c r="C40" s="5" t="s">
        <v>195</v>
      </c>
      <c r="D40" s="5" t="s">
        <v>196</v>
      </c>
      <c r="E40" s="5" t="s">
        <v>197</v>
      </c>
      <c r="F40" s="5" t="s">
        <v>198</v>
      </c>
      <c r="G40" s="5" t="s">
        <v>199</v>
      </c>
      <c r="H40" s="5" t="s">
        <v>194</v>
      </c>
    </row>
    <row r="41" spans="1:8" x14ac:dyDescent="0.45">
      <c r="B41" s="13" t="s">
        <v>192</v>
      </c>
      <c r="C41" s="5">
        <f>VLOOKUP(A39,combined_survey_data_for_report!A:I,5,FALSE)</f>
        <v>0</v>
      </c>
      <c r="D41" s="5">
        <f>VLOOKUP(A39,combined_survey_data_for_report!A:I,6,FALSE)</f>
        <v>3</v>
      </c>
      <c r="E41" s="5">
        <f>VLOOKUP(A39,combined_survey_data_for_report!A:I,7,FALSE)</f>
        <v>12</v>
      </c>
      <c r="F41" s="5">
        <f>VLOOKUP(A39,combined_survey_data_for_report!A:I,8,FALSE)</f>
        <v>8</v>
      </c>
      <c r="G41" s="5">
        <f>VLOOKUP(A39,combined_survey_data_for_report!A:I,9,FALSE)</f>
        <v>8</v>
      </c>
      <c r="H41" s="5">
        <f>SUM(C41:G41)</f>
        <v>31</v>
      </c>
    </row>
    <row r="42" spans="1:8" x14ac:dyDescent="0.45">
      <c r="B42" s="13" t="s">
        <v>193</v>
      </c>
      <c r="C42" s="8">
        <f>C41/H41</f>
        <v>0</v>
      </c>
      <c r="D42" s="8">
        <f>D41/H41</f>
        <v>9.6774193548387094E-2</v>
      </c>
      <c r="E42" s="8">
        <f>E41/H41</f>
        <v>0.38709677419354838</v>
      </c>
      <c r="F42" s="8">
        <f>F41/H41</f>
        <v>0.25806451612903225</v>
      </c>
      <c r="G42" s="8">
        <f>G41/H41</f>
        <v>0.25806451612903225</v>
      </c>
      <c r="H42" s="8">
        <f>H41/H41</f>
        <v>1</v>
      </c>
    </row>
    <row r="45" spans="1:8" x14ac:dyDescent="0.45">
      <c r="A45" s="9">
        <f>A38+1</f>
        <v>7</v>
      </c>
      <c r="B45" s="11" t="str">
        <f>VLOOKUP(A46,combined_survey_data_for_report!A:C,3,FALSE)</f>
        <v>Q7 How likely are you to feel supported in developing scholarly practices in this program?</v>
      </c>
      <c r="C45" s="11"/>
      <c r="D45" s="11"/>
      <c r="E45" s="11"/>
      <c r="F45" s="11"/>
      <c r="G45" s="11"/>
      <c r="H45" s="11"/>
    </row>
    <row r="46" spans="1:8" x14ac:dyDescent="0.45">
      <c r="A46" s="9" t="str">
        <f>"G"&amp;A45</f>
        <v>G7</v>
      </c>
      <c r="C46" s="7"/>
      <c r="D46" s="7"/>
      <c r="E46" s="7"/>
      <c r="F46" s="7"/>
      <c r="G46" s="7"/>
    </row>
    <row r="47" spans="1:8" x14ac:dyDescent="0.45">
      <c r="B47" s="13" t="s">
        <v>200</v>
      </c>
      <c r="C47" s="5" t="s">
        <v>195</v>
      </c>
      <c r="D47" s="5" t="s">
        <v>196</v>
      </c>
      <c r="E47" s="5" t="s">
        <v>197</v>
      </c>
      <c r="F47" s="5" t="s">
        <v>198</v>
      </c>
      <c r="G47" s="5" t="s">
        <v>199</v>
      </c>
      <c r="H47" s="5" t="s">
        <v>194</v>
      </c>
    </row>
    <row r="48" spans="1:8" x14ac:dyDescent="0.45">
      <c r="B48" s="13" t="s">
        <v>192</v>
      </c>
      <c r="C48" s="5">
        <f>VLOOKUP(A46,combined_survey_data_for_report!A:I,5,FALSE)</f>
        <v>1</v>
      </c>
      <c r="D48" s="5">
        <f>VLOOKUP(A46,combined_survey_data_for_report!A:I,6,FALSE)</f>
        <v>3</v>
      </c>
      <c r="E48" s="5">
        <f>VLOOKUP(A46,combined_survey_data_for_report!A:I,7,FALSE)</f>
        <v>2</v>
      </c>
      <c r="F48" s="5">
        <f>VLOOKUP(A46,combined_survey_data_for_report!A:I,8,FALSE)</f>
        <v>13</v>
      </c>
      <c r="G48" s="5">
        <f>VLOOKUP(A46,combined_survey_data_for_report!A:I,9,FALSE)</f>
        <v>13</v>
      </c>
      <c r="H48" s="5">
        <f>SUM(C48:G48)</f>
        <v>32</v>
      </c>
    </row>
    <row r="49" spans="1:8" x14ac:dyDescent="0.45">
      <c r="B49" s="13" t="s">
        <v>193</v>
      </c>
      <c r="C49" s="8">
        <f>C48/H48</f>
        <v>3.125E-2</v>
      </c>
      <c r="D49" s="8">
        <f>D48/H48</f>
        <v>9.375E-2</v>
      </c>
      <c r="E49" s="8">
        <f>E48/H48</f>
        <v>6.25E-2</v>
      </c>
      <c r="F49" s="8">
        <f>F48/H48</f>
        <v>0.40625</v>
      </c>
      <c r="G49" s="8">
        <f>G48/H48</f>
        <v>0.40625</v>
      </c>
      <c r="H49" s="8">
        <f>H48/H48</f>
        <v>1</v>
      </c>
    </row>
    <row r="52" spans="1:8" x14ac:dyDescent="0.45">
      <c r="A52" s="9">
        <f>A45+1</f>
        <v>8</v>
      </c>
      <c r="B52" s="11" t="str">
        <f>VLOOKUP(A53,combined_survey_data_for_report!A:C,3,FALSE)</f>
        <v>Q8 How satisfied are you with your academic success within the program?</v>
      </c>
      <c r="C52" s="11"/>
      <c r="D52" s="11"/>
      <c r="E52" s="11"/>
      <c r="F52" s="11"/>
      <c r="G52" s="11"/>
      <c r="H52" s="11"/>
    </row>
    <row r="53" spans="1:8" x14ac:dyDescent="0.45">
      <c r="A53" s="9" t="str">
        <f>"G"&amp;A52</f>
        <v>G8</v>
      </c>
      <c r="C53" s="7"/>
      <c r="D53" s="7"/>
      <c r="E53" s="7"/>
      <c r="F53" s="7"/>
      <c r="G53" s="7"/>
    </row>
    <row r="54" spans="1:8" x14ac:dyDescent="0.45">
      <c r="B54" s="13" t="s">
        <v>200</v>
      </c>
      <c r="C54" s="5" t="s">
        <v>195</v>
      </c>
      <c r="D54" s="5" t="s">
        <v>196</v>
      </c>
      <c r="E54" s="5" t="s">
        <v>197</v>
      </c>
      <c r="F54" s="5" t="s">
        <v>198</v>
      </c>
      <c r="G54" s="5" t="s">
        <v>199</v>
      </c>
      <c r="H54" s="5" t="s">
        <v>194</v>
      </c>
    </row>
    <row r="55" spans="1:8" x14ac:dyDescent="0.45">
      <c r="B55" s="13" t="s">
        <v>192</v>
      </c>
      <c r="C55" s="5">
        <f>VLOOKUP(A53,combined_survey_data_for_report!A:I,5,FALSE)</f>
        <v>1</v>
      </c>
      <c r="D55" s="5">
        <f>VLOOKUP(A53,combined_survey_data_for_report!A:I,6,FALSE)</f>
        <v>2</v>
      </c>
      <c r="E55" s="5">
        <f>VLOOKUP(A53,combined_survey_data_for_report!A:I,7,FALSE)</f>
        <v>5</v>
      </c>
      <c r="F55" s="5">
        <f>VLOOKUP(A53,combined_survey_data_for_report!A:I,8,FALSE)</f>
        <v>8</v>
      </c>
      <c r="G55" s="5">
        <f>VLOOKUP(A53,combined_survey_data_for_report!A:I,9,FALSE)</f>
        <v>16</v>
      </c>
      <c r="H55" s="5">
        <f>SUM(C55:G55)</f>
        <v>32</v>
      </c>
    </row>
    <row r="56" spans="1:8" x14ac:dyDescent="0.45">
      <c r="B56" s="13" t="s">
        <v>193</v>
      </c>
      <c r="C56" s="8">
        <f>C55/H55</f>
        <v>3.125E-2</v>
      </c>
      <c r="D56" s="8">
        <f>D55/H55</f>
        <v>6.25E-2</v>
      </c>
      <c r="E56" s="8">
        <f>E55/H55</f>
        <v>0.15625</v>
      </c>
      <c r="F56" s="8">
        <f>F55/H55</f>
        <v>0.25</v>
      </c>
      <c r="G56" s="8">
        <f>G55/H55</f>
        <v>0.5</v>
      </c>
      <c r="H56" s="8">
        <f>H55/H55</f>
        <v>1</v>
      </c>
    </row>
    <row r="59" spans="1:8" x14ac:dyDescent="0.45">
      <c r="A59" s="9">
        <f>A52+1</f>
        <v>9</v>
      </c>
      <c r="B59" s="11" t="str">
        <f>VLOOKUP(A60,combined_survey_data_for_report!A:C,3,FALSE)</f>
        <v>Q9 How prepared do you feel for the workforce or further education as a result of the program?</v>
      </c>
      <c r="C59" s="11"/>
      <c r="D59" s="11"/>
      <c r="E59" s="11"/>
      <c r="F59" s="11"/>
      <c r="G59" s="11"/>
      <c r="H59" s="11"/>
    </row>
    <row r="60" spans="1:8" x14ac:dyDescent="0.45">
      <c r="A60" s="9" t="str">
        <f>"G"&amp;A59</f>
        <v>G9</v>
      </c>
      <c r="C60" s="7"/>
      <c r="D60" s="7"/>
      <c r="E60" s="7"/>
      <c r="F60" s="7"/>
      <c r="G60" s="7"/>
    </row>
    <row r="61" spans="1:8" x14ac:dyDescent="0.45">
      <c r="B61" s="13" t="s">
        <v>200</v>
      </c>
      <c r="C61" s="5" t="s">
        <v>195</v>
      </c>
      <c r="D61" s="5" t="s">
        <v>196</v>
      </c>
      <c r="E61" s="5" t="s">
        <v>197</v>
      </c>
      <c r="F61" s="5" t="s">
        <v>198</v>
      </c>
      <c r="G61" s="5" t="s">
        <v>199</v>
      </c>
      <c r="H61" s="5" t="s">
        <v>194</v>
      </c>
    </row>
    <row r="62" spans="1:8" x14ac:dyDescent="0.45">
      <c r="B62" s="13" t="s">
        <v>192</v>
      </c>
      <c r="C62" s="5">
        <f>VLOOKUP(A60,combined_survey_data_for_report!A:I,5,FALSE)</f>
        <v>0</v>
      </c>
      <c r="D62" s="5">
        <f>VLOOKUP(A60,combined_survey_data_for_report!A:I,6,FALSE)</f>
        <v>0</v>
      </c>
      <c r="E62" s="5">
        <f>VLOOKUP(A60,combined_survey_data_for_report!A:I,7,FALSE)</f>
        <v>8</v>
      </c>
      <c r="F62" s="5">
        <f>VLOOKUP(A60,combined_survey_data_for_report!A:I,8,FALSE)</f>
        <v>13</v>
      </c>
      <c r="G62" s="5">
        <f>VLOOKUP(A60,combined_survey_data_for_report!A:I,9,FALSE)</f>
        <v>10</v>
      </c>
      <c r="H62" s="5">
        <f>SUM(C62:G62)</f>
        <v>31</v>
      </c>
    </row>
    <row r="63" spans="1:8" x14ac:dyDescent="0.45">
      <c r="B63" s="13" t="s">
        <v>193</v>
      </c>
      <c r="C63" s="8">
        <f>C62/H62</f>
        <v>0</v>
      </c>
      <c r="D63" s="8">
        <f>D62/H62</f>
        <v>0</v>
      </c>
      <c r="E63" s="8">
        <f>E62/H62</f>
        <v>0.25806451612903225</v>
      </c>
      <c r="F63" s="8">
        <f>F62/H62</f>
        <v>0.41935483870967744</v>
      </c>
      <c r="G63" s="8">
        <f>G62/H62</f>
        <v>0.32258064516129031</v>
      </c>
      <c r="H63" s="8">
        <f>H62/H62</f>
        <v>1</v>
      </c>
    </row>
    <row r="66" spans="1:8" x14ac:dyDescent="0.45">
      <c r="A66" s="9">
        <f>A59+1</f>
        <v>10</v>
      </c>
      <c r="B66" s="11" t="str">
        <f>VLOOKUP(A67,combined_survey_data_for_report!A:C,3,FALSE)</f>
        <v>Q10 How manageable do you find the time-to-degree requirements and expectations?</v>
      </c>
      <c r="C66" s="11"/>
      <c r="D66" s="11"/>
      <c r="E66" s="11"/>
      <c r="F66" s="11"/>
      <c r="G66" s="11"/>
      <c r="H66" s="11"/>
    </row>
    <row r="67" spans="1:8" x14ac:dyDescent="0.45">
      <c r="A67" s="9" t="str">
        <f>"G"&amp;A66</f>
        <v>G10</v>
      </c>
      <c r="C67" s="7"/>
      <c r="D67" s="7"/>
      <c r="E67" s="7"/>
      <c r="F67" s="7"/>
      <c r="G67" s="7"/>
    </row>
    <row r="68" spans="1:8" x14ac:dyDescent="0.45">
      <c r="B68" s="13" t="s">
        <v>200</v>
      </c>
      <c r="C68" s="5" t="s">
        <v>195</v>
      </c>
      <c r="D68" s="5" t="s">
        <v>196</v>
      </c>
      <c r="E68" s="5" t="s">
        <v>197</v>
      </c>
      <c r="F68" s="5" t="s">
        <v>198</v>
      </c>
      <c r="G68" s="5" t="s">
        <v>199</v>
      </c>
      <c r="H68" s="5" t="s">
        <v>194</v>
      </c>
    </row>
    <row r="69" spans="1:8" x14ac:dyDescent="0.45">
      <c r="B69" s="13" t="s">
        <v>192</v>
      </c>
      <c r="C69" s="5">
        <f>VLOOKUP(A67,combined_survey_data_for_report!A:I,5,FALSE)</f>
        <v>0</v>
      </c>
      <c r="D69" s="5">
        <f>VLOOKUP(A67,combined_survey_data_for_report!A:I,6,FALSE)</f>
        <v>2</v>
      </c>
      <c r="E69" s="5">
        <f>VLOOKUP(A67,combined_survey_data_for_report!A:I,7,FALSE)</f>
        <v>10</v>
      </c>
      <c r="F69" s="5">
        <f>VLOOKUP(A67,combined_survey_data_for_report!A:I,8,FALSE)</f>
        <v>9</v>
      </c>
      <c r="G69" s="5">
        <f>VLOOKUP(A67,combined_survey_data_for_report!A:I,9,FALSE)</f>
        <v>11</v>
      </c>
      <c r="H69" s="5">
        <f>SUM(C69:G69)</f>
        <v>32</v>
      </c>
    </row>
    <row r="70" spans="1:8" x14ac:dyDescent="0.45">
      <c r="B70" s="13" t="s">
        <v>193</v>
      </c>
      <c r="C70" s="8">
        <f>C69/H69</f>
        <v>0</v>
      </c>
      <c r="D70" s="8">
        <f>D69/H69</f>
        <v>6.25E-2</v>
      </c>
      <c r="E70" s="8">
        <f>E69/H69</f>
        <v>0.3125</v>
      </c>
      <c r="F70" s="8">
        <f>F69/H69</f>
        <v>0.28125</v>
      </c>
      <c r="G70" s="8">
        <f>G69/H69</f>
        <v>0.34375</v>
      </c>
      <c r="H70" s="8">
        <f>H69/H69</f>
        <v>1</v>
      </c>
    </row>
    <row r="73" spans="1:8" x14ac:dyDescent="0.45">
      <c r="A73" s="9">
        <f>A66+1</f>
        <v>11</v>
      </c>
      <c r="B73" s="11" t="str">
        <f>VLOOKUP(A74,combined_survey_data_for_report!A:C,3,FALSE)</f>
        <v>Q11 How satisfied are you with the availability of financial aid, scholarships, or assistantships?</v>
      </c>
      <c r="C73" s="11"/>
      <c r="D73" s="11"/>
      <c r="E73" s="11"/>
      <c r="F73" s="11"/>
      <c r="G73" s="11"/>
      <c r="H73" s="11"/>
    </row>
    <row r="74" spans="1:8" x14ac:dyDescent="0.45">
      <c r="A74" s="9" t="str">
        <f>"G"&amp;A73</f>
        <v>G11</v>
      </c>
      <c r="C74" s="7"/>
      <c r="D74" s="7"/>
      <c r="E74" s="7"/>
      <c r="F74" s="7"/>
      <c r="G74" s="7"/>
    </row>
    <row r="75" spans="1:8" x14ac:dyDescent="0.45">
      <c r="B75" s="13" t="s">
        <v>200</v>
      </c>
      <c r="C75" s="5" t="s">
        <v>195</v>
      </c>
      <c r="D75" s="5" t="s">
        <v>196</v>
      </c>
      <c r="E75" s="5" t="s">
        <v>197</v>
      </c>
      <c r="F75" s="5" t="s">
        <v>198</v>
      </c>
      <c r="G75" s="5" t="s">
        <v>199</v>
      </c>
      <c r="H75" s="5" t="s">
        <v>194</v>
      </c>
    </row>
    <row r="76" spans="1:8" x14ac:dyDescent="0.45">
      <c r="B76" s="13" t="s">
        <v>192</v>
      </c>
      <c r="C76" s="5">
        <f>VLOOKUP(A74,combined_survey_data_for_report!A:I,5,FALSE)</f>
        <v>0</v>
      </c>
      <c r="D76" s="5">
        <f>VLOOKUP(A74,combined_survey_data_for_report!A:I,6,FALSE)</f>
        <v>6</v>
      </c>
      <c r="E76" s="5">
        <f>VLOOKUP(A74,combined_survey_data_for_report!A:I,7,FALSE)</f>
        <v>7</v>
      </c>
      <c r="F76" s="5">
        <f>VLOOKUP(A74,combined_survey_data_for_report!A:I,8,FALSE)</f>
        <v>4</v>
      </c>
      <c r="G76" s="5">
        <f>VLOOKUP(A74,combined_survey_data_for_report!A:I,9,FALSE)</f>
        <v>14</v>
      </c>
      <c r="H76" s="5">
        <f>SUM(C76:G76)</f>
        <v>31</v>
      </c>
    </row>
    <row r="77" spans="1:8" x14ac:dyDescent="0.45">
      <c r="B77" s="13" t="s">
        <v>193</v>
      </c>
      <c r="C77" s="8">
        <f>C76/H76</f>
        <v>0</v>
      </c>
      <c r="D77" s="8">
        <f>D76/H76</f>
        <v>0.19354838709677419</v>
      </c>
      <c r="E77" s="8">
        <f>E76/H76</f>
        <v>0.22580645161290322</v>
      </c>
      <c r="F77" s="8">
        <f>F76/H76</f>
        <v>0.12903225806451613</v>
      </c>
      <c r="G77" s="8">
        <f>G76/H76</f>
        <v>0.45161290322580644</v>
      </c>
      <c r="H77" s="8">
        <f>H76/H76</f>
        <v>1</v>
      </c>
    </row>
    <row r="78" spans="1:8" x14ac:dyDescent="0.45">
      <c r="C78" s="8"/>
      <c r="D78" s="8"/>
      <c r="E78" s="8"/>
      <c r="F78" s="8"/>
      <c r="G78" s="8"/>
      <c r="H78" s="8"/>
    </row>
    <row r="80" spans="1:8" x14ac:dyDescent="0.45">
      <c r="A80" s="9">
        <f>A73+1</f>
        <v>12</v>
      </c>
      <c r="B80" s="11" t="str">
        <f>VLOOKUP(A81,combined_survey_data_for_report!A:C,3,FALSE)</f>
        <v>Q12 How would you rate your access to faculty mentorship and guidance throughout the program?</v>
      </c>
      <c r="C80" s="11"/>
      <c r="D80" s="11"/>
      <c r="E80" s="11"/>
      <c r="F80" s="11"/>
      <c r="G80" s="11"/>
      <c r="H80" s="11"/>
    </row>
    <row r="81" spans="1:8" x14ac:dyDescent="0.45">
      <c r="A81" s="9" t="str">
        <f>"G"&amp;A80</f>
        <v>G12</v>
      </c>
      <c r="C81" s="7"/>
      <c r="D81" s="7"/>
      <c r="E81" s="7"/>
      <c r="F81" s="7"/>
      <c r="G81" s="7"/>
    </row>
    <row r="82" spans="1:8" x14ac:dyDescent="0.45">
      <c r="B82" s="13" t="s">
        <v>200</v>
      </c>
      <c r="C82" s="5" t="s">
        <v>195</v>
      </c>
      <c r="D82" s="5" t="s">
        <v>196</v>
      </c>
      <c r="E82" s="5" t="s">
        <v>197</v>
      </c>
      <c r="F82" s="5" t="s">
        <v>198</v>
      </c>
      <c r="G82" s="5" t="s">
        <v>199</v>
      </c>
      <c r="H82" s="5" t="s">
        <v>194</v>
      </c>
    </row>
    <row r="83" spans="1:8" x14ac:dyDescent="0.45">
      <c r="B83" s="13" t="s">
        <v>192</v>
      </c>
      <c r="C83" s="5">
        <f>VLOOKUP(A81,combined_survey_data_for_report!A:I,5,FALSE)</f>
        <v>0</v>
      </c>
      <c r="D83" s="5">
        <f>VLOOKUP(A81,combined_survey_data_for_report!A:I,6,FALSE)</f>
        <v>1</v>
      </c>
      <c r="E83" s="5">
        <f>VLOOKUP(A81,combined_survey_data_for_report!A:I,7,FALSE)</f>
        <v>6</v>
      </c>
      <c r="F83" s="5">
        <f>VLOOKUP(A81,combined_survey_data_for_report!A:I,8,FALSE)</f>
        <v>9</v>
      </c>
      <c r="G83" s="5">
        <f>VLOOKUP(A81,combined_survey_data_for_report!A:I,9,FALSE)</f>
        <v>16</v>
      </c>
      <c r="H83" s="5">
        <f>SUM(C83:G83)</f>
        <v>32</v>
      </c>
    </row>
    <row r="84" spans="1:8" x14ac:dyDescent="0.45">
      <c r="B84" s="13" t="s">
        <v>193</v>
      </c>
      <c r="C84" s="8">
        <f>C83/H83</f>
        <v>0</v>
      </c>
      <c r="D84" s="8">
        <f>D83/H83</f>
        <v>3.125E-2</v>
      </c>
      <c r="E84" s="8">
        <f>E83/H83</f>
        <v>0.1875</v>
      </c>
      <c r="F84" s="8">
        <f>F83/H83</f>
        <v>0.28125</v>
      </c>
      <c r="G84" s="8">
        <f>G83/H83</f>
        <v>0.5</v>
      </c>
      <c r="H84" s="8">
        <f>H83/H83</f>
        <v>1</v>
      </c>
    </row>
    <row r="87" spans="1:8" x14ac:dyDescent="0.45">
      <c r="A87" s="9">
        <f>A80+1</f>
        <v>13</v>
      </c>
      <c r="B87" s="11" t="str">
        <f>VLOOKUP(A88,combined_survey_data_for_report!A:C,3,FALSE)</f>
        <v>Q13 How often do you feel included in departmental decision-making or activities?</v>
      </c>
      <c r="C87" s="11"/>
      <c r="D87" s="11"/>
      <c r="E87" s="11"/>
      <c r="F87" s="11"/>
      <c r="G87" s="11"/>
      <c r="H87" s="11"/>
    </row>
    <row r="88" spans="1:8" x14ac:dyDescent="0.45">
      <c r="A88" s="9" t="str">
        <f>"G"&amp;A87</f>
        <v>G13</v>
      </c>
      <c r="C88" s="7"/>
      <c r="D88" s="7"/>
      <c r="E88" s="7"/>
      <c r="F88" s="7"/>
      <c r="G88" s="7"/>
    </row>
    <row r="89" spans="1:8" x14ac:dyDescent="0.45">
      <c r="B89" s="13" t="s">
        <v>200</v>
      </c>
      <c r="C89" s="5" t="s">
        <v>195</v>
      </c>
      <c r="D89" s="5" t="s">
        <v>196</v>
      </c>
      <c r="E89" s="5" t="s">
        <v>197</v>
      </c>
      <c r="F89" s="5" t="s">
        <v>198</v>
      </c>
      <c r="G89" s="5" t="s">
        <v>199</v>
      </c>
      <c r="H89" s="5" t="s">
        <v>194</v>
      </c>
    </row>
    <row r="90" spans="1:8" x14ac:dyDescent="0.45">
      <c r="B90" s="13" t="s">
        <v>192</v>
      </c>
      <c r="C90" s="5">
        <f>VLOOKUP(A88,combined_survey_data_for_report!A:I,5,FALSE)</f>
        <v>3</v>
      </c>
      <c r="D90" s="5">
        <f>VLOOKUP(A88,combined_survey_data_for_report!A:I,6,FALSE)</f>
        <v>3</v>
      </c>
      <c r="E90" s="5">
        <f>VLOOKUP(A88,combined_survey_data_for_report!A:I,7,FALSE)</f>
        <v>7</v>
      </c>
      <c r="F90" s="5">
        <f>VLOOKUP(A88,combined_survey_data_for_report!A:I,8,FALSE)</f>
        <v>8</v>
      </c>
      <c r="G90" s="5">
        <f>VLOOKUP(A88,combined_survey_data_for_report!A:I,9,FALSE)</f>
        <v>11</v>
      </c>
      <c r="H90" s="5">
        <f>SUM(C90:G90)</f>
        <v>32</v>
      </c>
    </row>
    <row r="91" spans="1:8" x14ac:dyDescent="0.45">
      <c r="B91" s="13" t="s">
        <v>193</v>
      </c>
      <c r="C91" s="8">
        <f>C90/H90</f>
        <v>9.375E-2</v>
      </c>
      <c r="D91" s="8">
        <f>D90/H90</f>
        <v>9.375E-2</v>
      </c>
      <c r="E91" s="8">
        <f>E90/H90</f>
        <v>0.21875</v>
      </c>
      <c r="F91" s="8">
        <f>F90/H90</f>
        <v>0.25</v>
      </c>
      <c r="G91" s="8">
        <f>G90/H90</f>
        <v>0.34375</v>
      </c>
      <c r="H91" s="8">
        <f>H90/H90</f>
        <v>1</v>
      </c>
    </row>
    <row r="94" spans="1:8" x14ac:dyDescent="0.45">
      <c r="A94" s="9">
        <f>A87+1</f>
        <v>14</v>
      </c>
      <c r="B94" s="11" t="str">
        <f>VLOOKUP(A95,combined_survey_data_for_report!A:C,3,FALSE)</f>
        <v>Q14 How would you rate the balance between academic workload and personal life?</v>
      </c>
      <c r="C94" s="11"/>
      <c r="D94" s="11"/>
      <c r="E94" s="11"/>
      <c r="F94" s="11"/>
      <c r="G94" s="11"/>
      <c r="H94" s="11"/>
    </row>
    <row r="95" spans="1:8" x14ac:dyDescent="0.45">
      <c r="A95" s="9" t="str">
        <f>"G"&amp;A94</f>
        <v>G14</v>
      </c>
      <c r="C95" s="7"/>
      <c r="D95" s="7"/>
      <c r="E95" s="7"/>
      <c r="F95" s="7"/>
      <c r="G95" s="7"/>
    </row>
    <row r="96" spans="1:8" x14ac:dyDescent="0.45">
      <c r="B96" s="13" t="s">
        <v>200</v>
      </c>
      <c r="C96" s="5" t="s">
        <v>195</v>
      </c>
      <c r="D96" s="5" t="s">
        <v>196</v>
      </c>
      <c r="E96" s="5" t="s">
        <v>197</v>
      </c>
      <c r="F96" s="5" t="s">
        <v>198</v>
      </c>
      <c r="G96" s="5" t="s">
        <v>199</v>
      </c>
      <c r="H96" s="5" t="s">
        <v>194</v>
      </c>
    </row>
    <row r="97" spans="1:8" x14ac:dyDescent="0.45">
      <c r="B97" s="13" t="s">
        <v>192</v>
      </c>
      <c r="C97" s="5">
        <f>VLOOKUP(A95,combined_survey_data_for_report!A:I,5,FALSE)</f>
        <v>5</v>
      </c>
      <c r="D97" s="5">
        <f>VLOOKUP(A95,combined_survey_data_for_report!A:I,6,FALSE)</f>
        <v>7</v>
      </c>
      <c r="E97" s="5">
        <f>VLOOKUP(A95,combined_survey_data_for_report!A:I,7,FALSE)</f>
        <v>7</v>
      </c>
      <c r="F97" s="5">
        <f>VLOOKUP(A95,combined_survey_data_for_report!A:I,8,FALSE)</f>
        <v>7</v>
      </c>
      <c r="G97" s="5">
        <f>VLOOKUP(A95,combined_survey_data_for_report!A:I,9,FALSE)</f>
        <v>6</v>
      </c>
      <c r="H97" s="5">
        <f>SUM(C97:G97)</f>
        <v>32</v>
      </c>
    </row>
    <row r="98" spans="1:8" x14ac:dyDescent="0.45">
      <c r="B98" s="13" t="s">
        <v>193</v>
      </c>
      <c r="C98" s="8">
        <f>C97/H97</f>
        <v>0.15625</v>
      </c>
      <c r="D98" s="8">
        <f>D97/H97</f>
        <v>0.21875</v>
      </c>
      <c r="E98" s="8">
        <f>E97/H97</f>
        <v>0.21875</v>
      </c>
      <c r="F98" s="8">
        <f>F97/H97</f>
        <v>0.21875</v>
      </c>
      <c r="G98" s="8">
        <f>G97/H97</f>
        <v>0.1875</v>
      </c>
      <c r="H98" s="8">
        <f>H97/H97</f>
        <v>1</v>
      </c>
    </row>
    <row r="101" spans="1:8" x14ac:dyDescent="0.45">
      <c r="A101" s="9">
        <f>A94+1</f>
        <v>15</v>
      </c>
      <c r="B101" s="11" t="str">
        <f>VLOOKUP(A102,combined_survey_data_for_report!A:C,3,FALSE)</f>
        <v>Q15 How frequently do you face challenges that affect the time it takes to complete your degree requirements?</v>
      </c>
      <c r="C101" s="11"/>
      <c r="D101" s="11"/>
      <c r="E101" s="11"/>
      <c r="F101" s="11"/>
      <c r="G101" s="11"/>
      <c r="H101" s="11"/>
    </row>
    <row r="102" spans="1:8" x14ac:dyDescent="0.45">
      <c r="A102" s="9" t="str">
        <f>"G"&amp;A101</f>
        <v>G15</v>
      </c>
      <c r="C102" s="7"/>
      <c r="D102" s="7"/>
      <c r="E102" s="7"/>
      <c r="F102" s="7"/>
      <c r="G102" s="7"/>
    </row>
    <row r="103" spans="1:8" x14ac:dyDescent="0.45">
      <c r="B103" s="13" t="s">
        <v>200</v>
      </c>
      <c r="C103" s="5" t="s">
        <v>195</v>
      </c>
      <c r="D103" s="5" t="s">
        <v>196</v>
      </c>
      <c r="E103" s="5" t="s">
        <v>197</v>
      </c>
      <c r="F103" s="5" t="s">
        <v>198</v>
      </c>
      <c r="G103" s="5" t="s">
        <v>199</v>
      </c>
      <c r="H103" s="5" t="s">
        <v>194</v>
      </c>
    </row>
    <row r="104" spans="1:8" x14ac:dyDescent="0.45">
      <c r="B104" s="13" t="s">
        <v>192</v>
      </c>
      <c r="C104" s="5">
        <f>VLOOKUP(A102,combined_survey_data_for_report!A:I,5,FALSE)</f>
        <v>2</v>
      </c>
      <c r="D104" s="5">
        <f>VLOOKUP(A102,combined_survey_data_for_report!A:I,6,FALSE)</f>
        <v>6</v>
      </c>
      <c r="E104" s="5">
        <f>VLOOKUP(A102,combined_survey_data_for_report!A:I,7,FALSE)</f>
        <v>12</v>
      </c>
      <c r="F104" s="5">
        <f>VLOOKUP(A102,combined_survey_data_for_report!A:I,8,FALSE)</f>
        <v>8</v>
      </c>
      <c r="G104" s="5">
        <f>VLOOKUP(A102,combined_survey_data_for_report!A:I,9,FALSE)</f>
        <v>4</v>
      </c>
      <c r="H104" s="5">
        <f>SUM(C104:G104)</f>
        <v>32</v>
      </c>
    </row>
    <row r="105" spans="1:8" x14ac:dyDescent="0.45">
      <c r="B105" s="13" t="s">
        <v>193</v>
      </c>
      <c r="C105" s="8">
        <f>C104/H104</f>
        <v>6.25E-2</v>
      </c>
      <c r="D105" s="8">
        <f>D104/H104</f>
        <v>0.1875</v>
      </c>
      <c r="E105" s="8">
        <f>E104/H104</f>
        <v>0.375</v>
      </c>
      <c r="F105" s="8">
        <f>F104/H104</f>
        <v>0.25</v>
      </c>
      <c r="G105" s="8">
        <f>G104/H104</f>
        <v>0.125</v>
      </c>
      <c r="H105" s="8">
        <f>H104/H104</f>
        <v>1</v>
      </c>
    </row>
    <row r="108" spans="1:8" x14ac:dyDescent="0.45">
      <c r="A108" s="9">
        <f>A101+1</f>
        <v>16</v>
      </c>
      <c r="B108" s="11" t="str">
        <f>VLOOKUP(A109,combined_survey_data_for_report!A:C,3,FALSE)</f>
        <v>Q16 How well does the program's curriculum align with workforce preparation or further graduate education?</v>
      </c>
      <c r="C108" s="11"/>
      <c r="D108" s="11"/>
      <c r="E108" s="11"/>
      <c r="F108" s="11"/>
      <c r="G108" s="11"/>
      <c r="H108" s="11"/>
    </row>
    <row r="109" spans="1:8" x14ac:dyDescent="0.45">
      <c r="A109" s="9" t="str">
        <f>"G"&amp;A108</f>
        <v>G16</v>
      </c>
      <c r="C109" s="7"/>
      <c r="D109" s="7"/>
      <c r="E109" s="7"/>
      <c r="F109" s="7"/>
      <c r="G109" s="7"/>
    </row>
    <row r="110" spans="1:8" x14ac:dyDescent="0.45">
      <c r="B110" s="13" t="s">
        <v>200</v>
      </c>
      <c r="C110" s="5" t="s">
        <v>195</v>
      </c>
      <c r="D110" s="5" t="s">
        <v>196</v>
      </c>
      <c r="E110" s="5" t="s">
        <v>197</v>
      </c>
      <c r="F110" s="5" t="s">
        <v>198</v>
      </c>
      <c r="G110" s="5" t="s">
        <v>199</v>
      </c>
      <c r="H110" s="5" t="s">
        <v>194</v>
      </c>
    </row>
    <row r="111" spans="1:8" x14ac:dyDescent="0.45">
      <c r="B111" s="13" t="s">
        <v>192</v>
      </c>
      <c r="C111" s="5">
        <f>VLOOKUP(A109,combined_survey_data_for_report!A:I,5,FALSE)</f>
        <v>0</v>
      </c>
      <c r="D111" s="5">
        <f>VLOOKUP(A109,combined_survey_data_for_report!A:I,6,FALSE)</f>
        <v>2</v>
      </c>
      <c r="E111" s="5">
        <f>VLOOKUP(A109,combined_survey_data_for_report!A:I,7,FALSE)</f>
        <v>6</v>
      </c>
      <c r="F111" s="5">
        <f>VLOOKUP(A109,combined_survey_data_for_report!A:I,8,FALSE)</f>
        <v>14</v>
      </c>
      <c r="G111" s="5">
        <f>VLOOKUP(A109,combined_survey_data_for_report!A:I,9,FALSE)</f>
        <v>10</v>
      </c>
      <c r="H111" s="5">
        <f>SUM(C111:G111)</f>
        <v>32</v>
      </c>
    </row>
    <row r="112" spans="1:8" x14ac:dyDescent="0.45">
      <c r="B112" s="13" t="s">
        <v>193</v>
      </c>
      <c r="C112" s="8">
        <f>C111/H111</f>
        <v>0</v>
      </c>
      <c r="D112" s="8">
        <f>D111/H111</f>
        <v>6.25E-2</v>
      </c>
      <c r="E112" s="8">
        <f>E111/H111</f>
        <v>0.1875</v>
      </c>
      <c r="F112" s="8">
        <f>F111/H111</f>
        <v>0.4375</v>
      </c>
      <c r="G112" s="8">
        <f>G111/H111</f>
        <v>0.3125</v>
      </c>
      <c r="H112" s="8">
        <f>H111/H111</f>
        <v>1</v>
      </c>
    </row>
    <row r="115" spans="1:8" x14ac:dyDescent="0.45">
      <c r="A115" s="9">
        <f>A108+1</f>
        <v>17</v>
      </c>
      <c r="B115" s="11" t="str">
        <f>VLOOKUP(A116,combined_survey_data_for_report!A:C,3,FALSE)</f>
        <v>Q17 How would you rate the academic rigor of the program's curriculum?</v>
      </c>
      <c r="C115" s="11"/>
      <c r="D115" s="11"/>
      <c r="E115" s="11"/>
      <c r="F115" s="11"/>
      <c r="G115" s="11"/>
      <c r="H115" s="11"/>
    </row>
    <row r="116" spans="1:8" x14ac:dyDescent="0.45">
      <c r="A116" s="9" t="str">
        <f>"G"&amp;A115</f>
        <v>G17</v>
      </c>
      <c r="C116" s="7"/>
      <c r="D116" s="7"/>
      <c r="E116" s="7"/>
      <c r="F116" s="7"/>
      <c r="G116" s="7"/>
    </row>
    <row r="117" spans="1:8" x14ac:dyDescent="0.45">
      <c r="B117" s="13" t="s">
        <v>200</v>
      </c>
      <c r="C117" s="5" t="s">
        <v>195</v>
      </c>
      <c r="D117" s="5" t="s">
        <v>196</v>
      </c>
      <c r="E117" s="5" t="s">
        <v>197</v>
      </c>
      <c r="F117" s="5" t="s">
        <v>198</v>
      </c>
      <c r="G117" s="5" t="s">
        <v>199</v>
      </c>
      <c r="H117" s="5" t="s">
        <v>194</v>
      </c>
    </row>
    <row r="118" spans="1:8" x14ac:dyDescent="0.45">
      <c r="B118" s="13" t="s">
        <v>192</v>
      </c>
      <c r="C118" s="5">
        <f>VLOOKUP(A116,combined_survey_data_for_report!A:I,5,FALSE)</f>
        <v>0</v>
      </c>
      <c r="D118" s="5">
        <f>VLOOKUP(A116,combined_survey_data_for_report!A:I,6,FALSE)</f>
        <v>2</v>
      </c>
      <c r="E118" s="5">
        <f>VLOOKUP(A116,combined_survey_data_for_report!A:I,7,FALSE)</f>
        <v>8</v>
      </c>
      <c r="F118" s="5">
        <f>VLOOKUP(A116,combined_survey_data_for_report!A:I,8,FALSE)</f>
        <v>10</v>
      </c>
      <c r="G118" s="5">
        <f>VLOOKUP(A116,combined_survey_data_for_report!A:I,9,FALSE)</f>
        <v>12</v>
      </c>
      <c r="H118" s="5">
        <f>SUM(C118:G118)</f>
        <v>32</v>
      </c>
    </row>
    <row r="119" spans="1:8" x14ac:dyDescent="0.45">
      <c r="B119" s="13" t="s">
        <v>193</v>
      </c>
      <c r="C119" s="8">
        <f>C118/H118</f>
        <v>0</v>
      </c>
      <c r="D119" s="8">
        <f>D118/H118</f>
        <v>6.25E-2</v>
      </c>
      <c r="E119" s="8">
        <f>E118/H118</f>
        <v>0.25</v>
      </c>
      <c r="F119" s="8">
        <f>F118/H118</f>
        <v>0.3125</v>
      </c>
      <c r="G119" s="8">
        <f>G118/H118</f>
        <v>0.375</v>
      </c>
      <c r="H119" s="8">
        <f>H118/H118</f>
        <v>1</v>
      </c>
    </row>
    <row r="122" spans="1:8" x14ac:dyDescent="0.45">
      <c r="A122" s="9">
        <f>A115+1</f>
        <v>18</v>
      </c>
      <c r="B122" s="11" t="str">
        <f>VLOOKUP(A123,combined_survey_data_for_report!A:C,3,FALSE)</f>
        <v>Q18 How would you rate the level of engagement the curriculum fosters among students?</v>
      </c>
      <c r="C122" s="11"/>
      <c r="D122" s="11"/>
      <c r="E122" s="11"/>
      <c r="F122" s="11"/>
      <c r="G122" s="11"/>
      <c r="H122" s="11"/>
    </row>
    <row r="123" spans="1:8" x14ac:dyDescent="0.45">
      <c r="A123" s="9" t="str">
        <f>"G"&amp;A122</f>
        <v>G18</v>
      </c>
      <c r="C123" s="7"/>
      <c r="D123" s="7"/>
      <c r="E123" s="7"/>
      <c r="F123" s="7"/>
      <c r="G123" s="7"/>
    </row>
    <row r="124" spans="1:8" x14ac:dyDescent="0.45">
      <c r="B124" s="13" t="s">
        <v>200</v>
      </c>
      <c r="C124" s="5" t="s">
        <v>195</v>
      </c>
      <c r="D124" s="5" t="s">
        <v>196</v>
      </c>
      <c r="E124" s="5" t="s">
        <v>197</v>
      </c>
      <c r="F124" s="5" t="s">
        <v>198</v>
      </c>
      <c r="G124" s="5" t="s">
        <v>199</v>
      </c>
      <c r="H124" s="5" t="s">
        <v>194</v>
      </c>
    </row>
    <row r="125" spans="1:8" x14ac:dyDescent="0.45">
      <c r="B125" s="13" t="s">
        <v>192</v>
      </c>
      <c r="C125" s="5">
        <f>VLOOKUP(A123,combined_survey_data_for_report!A:I,5,FALSE)</f>
        <v>1</v>
      </c>
      <c r="D125" s="5">
        <f>VLOOKUP(A123,combined_survey_data_for_report!A:I,6,FALSE)</f>
        <v>2</v>
      </c>
      <c r="E125" s="5">
        <f>VLOOKUP(A123,combined_survey_data_for_report!A:I,7,FALSE)</f>
        <v>11</v>
      </c>
      <c r="F125" s="5">
        <f>VLOOKUP(A123,combined_survey_data_for_report!A:I,8,FALSE)</f>
        <v>15</v>
      </c>
      <c r="G125" s="5">
        <f>VLOOKUP(A123,combined_survey_data_for_report!A:I,9,FALSE)</f>
        <v>11</v>
      </c>
      <c r="H125" s="5">
        <f>SUM(C125:G125)</f>
        <v>40</v>
      </c>
    </row>
    <row r="126" spans="1:8" x14ac:dyDescent="0.45">
      <c r="B126" s="13" t="s">
        <v>193</v>
      </c>
      <c r="C126" s="8">
        <f>C125/H125</f>
        <v>2.5000000000000001E-2</v>
      </c>
      <c r="D126" s="8">
        <f>D125/H125</f>
        <v>0.05</v>
      </c>
      <c r="E126" s="8">
        <f>E125/H125</f>
        <v>0.27500000000000002</v>
      </c>
      <c r="F126" s="8">
        <f>F125/H125</f>
        <v>0.375</v>
      </c>
      <c r="G126" s="8">
        <f>G125/H125</f>
        <v>0.27500000000000002</v>
      </c>
      <c r="H126" s="8">
        <f>H125/H125</f>
        <v>1</v>
      </c>
    </row>
    <row r="129" spans="1:8" x14ac:dyDescent="0.45">
      <c r="A129" s="9">
        <f>A122+1</f>
        <v>19</v>
      </c>
      <c r="B129" s="11" t="str">
        <f>VLOOKUP(A130,combined_survey_data_for_report!A:C,3,FALSE)</f>
        <v>Q19 How likely are you to suggest changes to the required coursework in the program?</v>
      </c>
      <c r="C129" s="11"/>
      <c r="D129" s="11"/>
      <c r="E129" s="11"/>
      <c r="F129" s="11"/>
      <c r="G129" s="11"/>
      <c r="H129" s="11"/>
    </row>
    <row r="130" spans="1:8" x14ac:dyDescent="0.45">
      <c r="A130" s="9" t="str">
        <f>"G"&amp;A129</f>
        <v>G19</v>
      </c>
      <c r="C130" s="7"/>
      <c r="D130" s="7"/>
      <c r="E130" s="7"/>
      <c r="F130" s="7"/>
      <c r="G130" s="7"/>
    </row>
    <row r="131" spans="1:8" x14ac:dyDescent="0.45">
      <c r="B131" s="13" t="s">
        <v>200</v>
      </c>
      <c r="C131" s="5" t="s">
        <v>195</v>
      </c>
      <c r="D131" s="5" t="s">
        <v>196</v>
      </c>
      <c r="E131" s="5" t="s">
        <v>197</v>
      </c>
      <c r="F131" s="5" t="s">
        <v>198</v>
      </c>
      <c r="G131" s="5" t="s">
        <v>199</v>
      </c>
      <c r="H131" s="5" t="s">
        <v>194</v>
      </c>
    </row>
    <row r="132" spans="1:8" x14ac:dyDescent="0.45">
      <c r="B132" s="13" t="s">
        <v>192</v>
      </c>
      <c r="C132" s="5">
        <f>VLOOKUP(A130,combined_survey_data_for_report!A:I,5,FALSE)</f>
        <v>3</v>
      </c>
      <c r="D132" s="5">
        <f>VLOOKUP(A130,combined_survey_data_for_report!A:I,6,FALSE)</f>
        <v>2</v>
      </c>
      <c r="E132" s="5">
        <f>VLOOKUP(A130,combined_survey_data_for_report!A:I,7,FALSE)</f>
        <v>11</v>
      </c>
      <c r="F132" s="5">
        <f>VLOOKUP(A130,combined_survey_data_for_report!A:I,8,FALSE)</f>
        <v>7</v>
      </c>
      <c r="G132" s="5">
        <f>VLOOKUP(A130,combined_survey_data_for_report!A:I,9,FALSE)</f>
        <v>9</v>
      </c>
      <c r="H132" s="5">
        <f>SUM(C132:G132)</f>
        <v>32</v>
      </c>
    </row>
    <row r="133" spans="1:8" x14ac:dyDescent="0.45">
      <c r="B133" s="13" t="s">
        <v>193</v>
      </c>
      <c r="C133" s="8">
        <f>C132/H132</f>
        <v>9.375E-2</v>
      </c>
      <c r="D133" s="8">
        <f>D132/H132</f>
        <v>6.25E-2</v>
      </c>
      <c r="E133" s="8">
        <f>E132/H132</f>
        <v>0.34375</v>
      </c>
      <c r="F133" s="8">
        <f>F132/H132</f>
        <v>0.21875</v>
      </c>
      <c r="G133" s="8">
        <f>G132/H132</f>
        <v>0.28125</v>
      </c>
      <c r="H133" s="8">
        <f>H132/H132</f>
        <v>1</v>
      </c>
    </row>
    <row r="136" spans="1:8" x14ac:dyDescent="0.45">
      <c r="A136" s="9">
        <f>A129+1</f>
        <v>20</v>
      </c>
      <c r="B136" s="11" t="str">
        <f>VLOOKUP(A137,combined_survey_data_for_report!A:C,3,FALSE)</f>
        <v>Q20 How well do the graduate courses prepare you for comprehensive exams?</v>
      </c>
      <c r="C136" s="11"/>
      <c r="D136" s="11"/>
      <c r="E136" s="11"/>
      <c r="F136" s="11"/>
      <c r="G136" s="11"/>
      <c r="H136" s="11"/>
    </row>
    <row r="137" spans="1:8" x14ac:dyDescent="0.45">
      <c r="A137" s="9" t="str">
        <f>"G"&amp;A136</f>
        <v>G20</v>
      </c>
      <c r="C137" s="7"/>
      <c r="D137" s="7"/>
      <c r="E137" s="7"/>
      <c r="F137" s="7"/>
      <c r="G137" s="7"/>
    </row>
    <row r="138" spans="1:8" x14ac:dyDescent="0.45">
      <c r="B138" s="13" t="s">
        <v>200</v>
      </c>
      <c r="C138" s="5" t="s">
        <v>195</v>
      </c>
      <c r="D138" s="5" t="s">
        <v>196</v>
      </c>
      <c r="E138" s="5" t="s">
        <v>197</v>
      </c>
      <c r="F138" s="5" t="s">
        <v>198</v>
      </c>
      <c r="G138" s="5" t="s">
        <v>199</v>
      </c>
      <c r="H138" s="5" t="s">
        <v>194</v>
      </c>
    </row>
    <row r="139" spans="1:8" x14ac:dyDescent="0.45">
      <c r="B139" s="13" t="s">
        <v>192</v>
      </c>
      <c r="C139" s="5">
        <f>VLOOKUP(A137,combined_survey_data_for_report!A:I,5,FALSE)</f>
        <v>0</v>
      </c>
      <c r="D139" s="5">
        <f>VLOOKUP(A137,combined_survey_data_for_report!A:I,6,FALSE)</f>
        <v>2</v>
      </c>
      <c r="E139" s="5">
        <f>VLOOKUP(A137,combined_survey_data_for_report!A:I,7,FALSE)</f>
        <v>6</v>
      </c>
      <c r="F139" s="5">
        <f>VLOOKUP(A137,combined_survey_data_for_report!A:I,8,FALSE)</f>
        <v>5</v>
      </c>
      <c r="G139" s="5">
        <f>VLOOKUP(A137,combined_survey_data_for_report!A:I,9,FALSE)</f>
        <v>19</v>
      </c>
      <c r="H139" s="5">
        <f>SUM(C139:G139)</f>
        <v>32</v>
      </c>
    </row>
    <row r="140" spans="1:8" x14ac:dyDescent="0.45">
      <c r="B140" s="13" t="s">
        <v>193</v>
      </c>
      <c r="C140" s="8">
        <f>C139/H139</f>
        <v>0</v>
      </c>
      <c r="D140" s="8">
        <f>D139/H139</f>
        <v>6.25E-2</v>
      </c>
      <c r="E140" s="8">
        <f>E139/H139</f>
        <v>0.1875</v>
      </c>
      <c r="F140" s="8">
        <f>F139/H139</f>
        <v>0.15625</v>
      </c>
      <c r="G140" s="8">
        <f>G139/H139</f>
        <v>0.59375</v>
      </c>
      <c r="H140" s="8">
        <f>H139/H139</f>
        <v>1</v>
      </c>
    </row>
    <row r="143" spans="1:8" x14ac:dyDescent="0.45">
      <c r="A143" s="9">
        <f>A136+1</f>
        <v>21</v>
      </c>
      <c r="B143" s="11" t="str">
        <f>VLOOKUP(A144,combined_survey_data_for_report!A:C,3,FALSE)</f>
        <v>Q21 How likely are you to suggest expanding the variety of elective courses offered in the program?</v>
      </c>
      <c r="C143" s="11"/>
      <c r="D143" s="11"/>
      <c r="E143" s="11"/>
      <c r="F143" s="11"/>
      <c r="G143" s="11"/>
      <c r="H143" s="11"/>
    </row>
    <row r="144" spans="1:8" x14ac:dyDescent="0.45">
      <c r="A144" s="9" t="str">
        <f>"G"&amp;A143</f>
        <v>G21</v>
      </c>
      <c r="C144" s="7"/>
      <c r="D144" s="7"/>
      <c r="E144" s="7"/>
      <c r="F144" s="7"/>
      <c r="G144" s="7"/>
    </row>
    <row r="145" spans="1:8" x14ac:dyDescent="0.45">
      <c r="B145" s="13" t="s">
        <v>200</v>
      </c>
      <c r="C145" s="5" t="s">
        <v>195</v>
      </c>
      <c r="D145" s="5" t="s">
        <v>196</v>
      </c>
      <c r="E145" s="5" t="s">
        <v>197</v>
      </c>
      <c r="F145" s="5" t="s">
        <v>198</v>
      </c>
      <c r="G145" s="5" t="s">
        <v>199</v>
      </c>
      <c r="H145" s="5" t="s">
        <v>194</v>
      </c>
    </row>
    <row r="146" spans="1:8" x14ac:dyDescent="0.45">
      <c r="B146" s="13" t="s">
        <v>192</v>
      </c>
      <c r="C146" s="5">
        <f>VLOOKUP(A144,combined_survey_data_for_report!A:I,5,FALSE)</f>
        <v>0</v>
      </c>
      <c r="D146" s="5">
        <f>VLOOKUP(A144,combined_survey_data_for_report!A:I,6,FALSE)</f>
        <v>1</v>
      </c>
      <c r="E146" s="5">
        <f>VLOOKUP(A144,combined_survey_data_for_report!A:I,7,FALSE)</f>
        <v>6</v>
      </c>
      <c r="F146" s="5">
        <f>VLOOKUP(A144,combined_survey_data_for_report!A:I,8,FALSE)</f>
        <v>11</v>
      </c>
      <c r="G146" s="5">
        <f>VLOOKUP(A144,combined_survey_data_for_report!A:I,9,FALSE)</f>
        <v>14</v>
      </c>
      <c r="H146" s="5">
        <f>SUM(C146:G146)</f>
        <v>32</v>
      </c>
    </row>
    <row r="147" spans="1:8" x14ac:dyDescent="0.45">
      <c r="B147" s="13" t="s">
        <v>193</v>
      </c>
      <c r="C147" s="8">
        <f>C146/H146</f>
        <v>0</v>
      </c>
      <c r="D147" s="8">
        <f>D146/H146</f>
        <v>3.125E-2</v>
      </c>
      <c r="E147" s="8">
        <f>E146/H146</f>
        <v>0.1875</v>
      </c>
      <c r="F147" s="8">
        <f>F146/H146</f>
        <v>0.34375</v>
      </c>
      <c r="G147" s="8">
        <f>G146/H146</f>
        <v>0.4375</v>
      </c>
      <c r="H147" s="8">
        <f>H146/H146</f>
        <v>1</v>
      </c>
    </row>
    <row r="150" spans="1:8" x14ac:dyDescent="0.45">
      <c r="A150" s="9">
        <f>A143+1</f>
        <v>22</v>
      </c>
      <c r="B150" s="11" t="str">
        <f>VLOOKUP(A151,combined_survey_data_for_report!A:C,3,FALSE)</f>
        <v>Q22 How relevant do you find the course content to your career or academic goals?</v>
      </c>
      <c r="C150" s="11"/>
      <c r="D150" s="11"/>
      <c r="E150" s="11"/>
      <c r="F150" s="11"/>
      <c r="G150" s="11"/>
      <c r="H150" s="11"/>
    </row>
    <row r="151" spans="1:8" x14ac:dyDescent="0.45">
      <c r="A151" s="9" t="str">
        <f>"G"&amp;A150</f>
        <v>G22</v>
      </c>
      <c r="C151" s="7"/>
      <c r="D151" s="7"/>
      <c r="E151" s="7"/>
      <c r="F151" s="7"/>
      <c r="G151" s="7"/>
    </row>
    <row r="152" spans="1:8" x14ac:dyDescent="0.45">
      <c r="B152" s="13" t="s">
        <v>200</v>
      </c>
      <c r="C152" s="5" t="s">
        <v>195</v>
      </c>
      <c r="D152" s="5" t="s">
        <v>196</v>
      </c>
      <c r="E152" s="5" t="s">
        <v>197</v>
      </c>
      <c r="F152" s="5" t="s">
        <v>198</v>
      </c>
      <c r="G152" s="5" t="s">
        <v>199</v>
      </c>
      <c r="H152" s="5" t="s">
        <v>194</v>
      </c>
    </row>
    <row r="153" spans="1:8" x14ac:dyDescent="0.45">
      <c r="B153" s="13" t="s">
        <v>192</v>
      </c>
      <c r="C153" s="5">
        <f>VLOOKUP(A151,combined_survey_data_for_report!A:I,5,FALSE)</f>
        <v>1</v>
      </c>
      <c r="D153" s="5">
        <f>VLOOKUP(A151,combined_survey_data_for_report!A:I,6,FALSE)</f>
        <v>1</v>
      </c>
      <c r="E153" s="5">
        <f>VLOOKUP(A151,combined_survey_data_for_report!A:I,7,FALSE)</f>
        <v>7</v>
      </c>
      <c r="F153" s="5">
        <f>VLOOKUP(A151,combined_survey_data_for_report!A:I,8,FALSE)</f>
        <v>15</v>
      </c>
      <c r="G153" s="5">
        <f>VLOOKUP(A151,combined_survey_data_for_report!A:I,9,FALSE)</f>
        <v>8</v>
      </c>
      <c r="H153" s="5">
        <f>SUM(C153:G153)</f>
        <v>32</v>
      </c>
    </row>
    <row r="154" spans="1:8" x14ac:dyDescent="0.45">
      <c r="B154" s="13" t="s">
        <v>193</v>
      </c>
      <c r="C154" s="8">
        <f>C153/H153</f>
        <v>3.125E-2</v>
      </c>
      <c r="D154" s="8">
        <f>D153/H153</f>
        <v>3.125E-2</v>
      </c>
      <c r="E154" s="8">
        <f>E153/H153</f>
        <v>0.21875</v>
      </c>
      <c r="F154" s="8">
        <f>F153/H153</f>
        <v>0.46875</v>
      </c>
      <c r="G154" s="8">
        <f>G153/H153</f>
        <v>0.25</v>
      </c>
      <c r="H154" s="8">
        <f>H153/H153</f>
        <v>1</v>
      </c>
    </row>
    <row r="157" spans="1:8" x14ac:dyDescent="0.45">
      <c r="A157" s="9">
        <f>A150+1</f>
        <v>23</v>
      </c>
      <c r="B157" s="11" t="str">
        <f>VLOOKUP(A158,combined_survey_data_for_report!A:C,3,FALSE)</f>
        <v>Q23 How often do you feel that coursework assignments and assessments reflect real-world applications in your field?</v>
      </c>
      <c r="C157" s="11"/>
      <c r="D157" s="11"/>
      <c r="E157" s="11"/>
      <c r="F157" s="11"/>
      <c r="G157" s="11"/>
      <c r="H157" s="11"/>
    </row>
    <row r="158" spans="1:8" x14ac:dyDescent="0.45">
      <c r="A158" s="9" t="str">
        <f>"G"&amp;A157</f>
        <v>G23</v>
      </c>
      <c r="C158" s="7"/>
      <c r="D158" s="7"/>
      <c r="E158" s="7"/>
      <c r="F158" s="7"/>
      <c r="G158" s="7"/>
    </row>
    <row r="159" spans="1:8" x14ac:dyDescent="0.45">
      <c r="B159" s="13" t="s">
        <v>200</v>
      </c>
      <c r="C159" s="5" t="s">
        <v>195</v>
      </c>
      <c r="D159" s="5" t="s">
        <v>196</v>
      </c>
      <c r="E159" s="5" t="s">
        <v>197</v>
      </c>
      <c r="F159" s="5" t="s">
        <v>198</v>
      </c>
      <c r="G159" s="5" t="s">
        <v>199</v>
      </c>
      <c r="H159" s="5" t="s">
        <v>194</v>
      </c>
    </row>
    <row r="160" spans="1:8" x14ac:dyDescent="0.45">
      <c r="B160" s="13" t="s">
        <v>192</v>
      </c>
      <c r="C160" s="5">
        <f>VLOOKUP(A158,combined_survey_data_for_report!A:I,5,FALSE)</f>
        <v>1</v>
      </c>
      <c r="D160" s="5">
        <f>VLOOKUP(A158,combined_survey_data_for_report!A:I,6,FALSE)</f>
        <v>1</v>
      </c>
      <c r="E160" s="5">
        <f>VLOOKUP(A158,combined_survey_data_for_report!A:I,7,FALSE)</f>
        <v>7</v>
      </c>
      <c r="F160" s="5">
        <f>VLOOKUP(A158,combined_survey_data_for_report!A:I,8,FALSE)</f>
        <v>15</v>
      </c>
      <c r="G160" s="5">
        <f>VLOOKUP(A158,combined_survey_data_for_report!A:I,9,FALSE)</f>
        <v>8</v>
      </c>
      <c r="H160" s="5">
        <f>SUM(C160:G160)</f>
        <v>32</v>
      </c>
    </row>
    <row r="161" spans="1:8" x14ac:dyDescent="0.45">
      <c r="B161" s="13" t="s">
        <v>193</v>
      </c>
      <c r="C161" s="8">
        <f>C160/H160</f>
        <v>3.125E-2</v>
      </c>
      <c r="D161" s="8">
        <f>D160/H160</f>
        <v>3.125E-2</v>
      </c>
      <c r="E161" s="8">
        <f>E160/H160</f>
        <v>0.21875</v>
      </c>
      <c r="F161" s="8">
        <f>F160/H160</f>
        <v>0.46875</v>
      </c>
      <c r="G161" s="8">
        <f>G160/H160</f>
        <v>0.25</v>
      </c>
      <c r="H161" s="8">
        <f>H160/H160</f>
        <v>1</v>
      </c>
    </row>
    <row r="164" spans="1:8" x14ac:dyDescent="0.45">
      <c r="A164" s="9">
        <f>A157+1</f>
        <v>24</v>
      </c>
      <c r="B164" s="11" t="str">
        <f>VLOOKUP(A165,combined_survey_data_for_report!A:C,3,FALSE)</f>
        <v>Q24 How effectively does the program foster collaboration and networking opportunities?</v>
      </c>
      <c r="C164" s="11"/>
      <c r="D164" s="11"/>
      <c r="E164" s="11"/>
      <c r="F164" s="11"/>
      <c r="G164" s="11"/>
      <c r="H164" s="11"/>
    </row>
    <row r="165" spans="1:8" x14ac:dyDescent="0.45">
      <c r="A165" s="9" t="str">
        <f>"G"&amp;A164</f>
        <v>G24</v>
      </c>
      <c r="C165" s="7"/>
      <c r="D165" s="7"/>
      <c r="E165" s="7"/>
      <c r="F165" s="7"/>
      <c r="G165" s="7"/>
    </row>
    <row r="166" spans="1:8" x14ac:dyDescent="0.45">
      <c r="B166" s="13" t="s">
        <v>200</v>
      </c>
      <c r="C166" s="5" t="s">
        <v>195</v>
      </c>
      <c r="D166" s="5" t="s">
        <v>196</v>
      </c>
      <c r="E166" s="5" t="s">
        <v>197</v>
      </c>
      <c r="F166" s="5" t="s">
        <v>198</v>
      </c>
      <c r="G166" s="5" t="s">
        <v>199</v>
      </c>
      <c r="H166" s="5" t="s">
        <v>194</v>
      </c>
    </row>
    <row r="167" spans="1:8" x14ac:dyDescent="0.45">
      <c r="B167" s="13" t="s">
        <v>192</v>
      </c>
      <c r="C167" s="5">
        <f>VLOOKUP(A165,combined_survey_data_for_report!A:I,5,FALSE)</f>
        <v>0</v>
      </c>
      <c r="D167" s="5">
        <f>VLOOKUP(A165,combined_survey_data_for_report!A:I,6,FALSE)</f>
        <v>7</v>
      </c>
      <c r="E167" s="5">
        <f>VLOOKUP(A165,combined_survey_data_for_report!A:I,7,FALSE)</f>
        <v>10</v>
      </c>
      <c r="F167" s="5">
        <f>VLOOKUP(A165,combined_survey_data_for_report!A:I,8,FALSE)</f>
        <v>6</v>
      </c>
      <c r="G167" s="5">
        <f>VLOOKUP(A165,combined_survey_data_for_report!A:I,9,FALSE)</f>
        <v>9</v>
      </c>
      <c r="H167" s="5">
        <f>SUM(C167:G167)</f>
        <v>32</v>
      </c>
    </row>
    <row r="168" spans="1:8" x14ac:dyDescent="0.45">
      <c r="B168" s="13" t="s">
        <v>193</v>
      </c>
      <c r="C168" s="8">
        <f>C167/H167</f>
        <v>0</v>
      </c>
      <c r="D168" s="8">
        <f>D167/H167</f>
        <v>0.21875</v>
      </c>
      <c r="E168" s="8">
        <f>E167/H167</f>
        <v>0.3125</v>
      </c>
      <c r="F168" s="8">
        <f>F167/H167</f>
        <v>0.1875</v>
      </c>
      <c r="G168" s="8">
        <f>G167/H167</f>
        <v>0.28125</v>
      </c>
      <c r="H168" s="8">
        <f>H167/H167</f>
        <v>1</v>
      </c>
    </row>
    <row r="171" spans="1:8" x14ac:dyDescent="0.45">
      <c r="A171" s="9">
        <f>A164+1</f>
        <v>25</v>
      </c>
      <c r="B171" s="11" t="str">
        <f>VLOOKUP(A172,combined_survey_data_for_report!A:C,3,FALSE)</f>
        <v>Q25 How satisfied are you with the opportunities for internships, practicums, or other hands-on experiences?</v>
      </c>
      <c r="C171" s="11"/>
      <c r="D171" s="11"/>
      <c r="E171" s="11"/>
      <c r="F171" s="11"/>
      <c r="G171" s="11"/>
      <c r="H171" s="11"/>
    </row>
    <row r="172" spans="1:8" x14ac:dyDescent="0.45">
      <c r="A172" s="9" t="str">
        <f>"G"&amp;A171</f>
        <v>G25</v>
      </c>
      <c r="C172" s="7"/>
      <c r="D172" s="7"/>
      <c r="E172" s="7"/>
      <c r="F172" s="7"/>
      <c r="G172" s="7"/>
    </row>
    <row r="173" spans="1:8" x14ac:dyDescent="0.45">
      <c r="B173" s="13" t="s">
        <v>200</v>
      </c>
      <c r="C173" s="5" t="s">
        <v>195</v>
      </c>
      <c r="D173" s="5" t="s">
        <v>196</v>
      </c>
      <c r="E173" s="5" t="s">
        <v>197</v>
      </c>
      <c r="F173" s="5" t="s">
        <v>198</v>
      </c>
      <c r="G173" s="5" t="s">
        <v>199</v>
      </c>
      <c r="H173" s="5" t="s">
        <v>194</v>
      </c>
    </row>
    <row r="174" spans="1:8" x14ac:dyDescent="0.45">
      <c r="B174" s="13" t="s">
        <v>192</v>
      </c>
      <c r="C174" s="5">
        <f>VLOOKUP(A172,combined_survey_data_for_report!A:I,5,FALSE)</f>
        <v>3</v>
      </c>
      <c r="D174" s="5">
        <f>VLOOKUP(A172,combined_survey_data_for_report!A:I,6,FALSE)</f>
        <v>7</v>
      </c>
      <c r="E174" s="5">
        <f>VLOOKUP(A172,combined_survey_data_for_report!A:I,7,FALSE)</f>
        <v>12</v>
      </c>
      <c r="F174" s="5">
        <f>VLOOKUP(A172,combined_survey_data_for_report!A:I,8,FALSE)</f>
        <v>3</v>
      </c>
      <c r="G174" s="5">
        <f>VLOOKUP(A172,combined_survey_data_for_report!A:I,9,FALSE)</f>
        <v>7</v>
      </c>
      <c r="H174" s="5">
        <f>SUM(C174:G174)</f>
        <v>32</v>
      </c>
    </row>
    <row r="175" spans="1:8" x14ac:dyDescent="0.45">
      <c r="B175" s="13" t="s">
        <v>193</v>
      </c>
      <c r="C175" s="8">
        <f>C174/H174</f>
        <v>9.375E-2</v>
      </c>
      <c r="D175" s="8">
        <f>D174/H174</f>
        <v>0.21875</v>
      </c>
      <c r="E175" s="8">
        <f>E174/H174</f>
        <v>0.375</v>
      </c>
      <c r="F175" s="8">
        <f>F174/H174</f>
        <v>9.375E-2</v>
      </c>
      <c r="G175" s="8">
        <f>G174/H174</f>
        <v>0.21875</v>
      </c>
      <c r="H175" s="8">
        <f>H174/H174</f>
        <v>1</v>
      </c>
    </row>
    <row r="178" spans="1:8" x14ac:dyDescent="0.45">
      <c r="B178" s="11" t="s">
        <v>4</v>
      </c>
      <c r="C178" s="11"/>
    </row>
    <row r="179" spans="1:8" x14ac:dyDescent="0.45">
      <c r="B179" s="10"/>
      <c r="C179" s="7"/>
    </row>
    <row r="180" spans="1:8" x14ac:dyDescent="0.45">
      <c r="A180" s="9">
        <v>1</v>
      </c>
      <c r="B180" s="11" t="str">
        <f>VLOOKUP(A181,combined_survey_data_for_report!A:C,3,FALSE)</f>
        <v>Q1 How satisfied were you with the overall quality of the graduate program?</v>
      </c>
      <c r="C180" s="11"/>
      <c r="D180" s="11"/>
      <c r="E180" s="11"/>
      <c r="F180" s="11"/>
      <c r="G180" s="11"/>
      <c r="H180" s="11"/>
    </row>
    <row r="181" spans="1:8" x14ac:dyDescent="0.45">
      <c r="A181" s="9" t="str">
        <f>"A"&amp;A180</f>
        <v>A1</v>
      </c>
      <c r="C181" s="7"/>
      <c r="D181" s="7"/>
      <c r="E181" s="7"/>
      <c r="F181" s="7"/>
      <c r="G181" s="7"/>
    </row>
    <row r="182" spans="1:8" x14ac:dyDescent="0.45">
      <c r="B182" s="13" t="s">
        <v>200</v>
      </c>
      <c r="C182" s="5" t="s">
        <v>195</v>
      </c>
      <c r="D182" s="5" t="s">
        <v>196</v>
      </c>
      <c r="E182" s="5" t="s">
        <v>197</v>
      </c>
      <c r="F182" s="5" t="s">
        <v>198</v>
      </c>
      <c r="G182" s="5" t="s">
        <v>199</v>
      </c>
      <c r="H182" s="5" t="s">
        <v>194</v>
      </c>
    </row>
    <row r="183" spans="1:8" x14ac:dyDescent="0.45">
      <c r="B183" s="13" t="s">
        <v>192</v>
      </c>
      <c r="C183" s="5">
        <f>VLOOKUP(A181,combined_survey_data_for_report!A:I,5,FALSE)</f>
        <v>0</v>
      </c>
      <c r="D183" s="5">
        <f>VLOOKUP(A181,combined_survey_data_for_report!A:I,6,FALSE)</f>
        <v>0</v>
      </c>
      <c r="E183" s="5">
        <f>VLOOKUP(A181,combined_survey_data_for_report!A:I,7,FALSE)</f>
        <v>1</v>
      </c>
      <c r="F183" s="5">
        <f>VLOOKUP(A181,combined_survey_data_for_report!A:I,8,FALSE)</f>
        <v>2</v>
      </c>
      <c r="G183" s="5">
        <f>VLOOKUP(A181,combined_survey_data_for_report!A:I,9,FALSE)</f>
        <v>2</v>
      </c>
      <c r="H183" s="5">
        <f>SUM(C183:G183)</f>
        <v>5</v>
      </c>
    </row>
    <row r="184" spans="1:8" x14ac:dyDescent="0.45">
      <c r="B184" s="13" t="s">
        <v>193</v>
      </c>
      <c r="C184" s="8">
        <f>C183/H183</f>
        <v>0</v>
      </c>
      <c r="D184" s="8">
        <f>D183/H183</f>
        <v>0</v>
      </c>
      <c r="E184" s="8">
        <f>E183/H183</f>
        <v>0.2</v>
      </c>
      <c r="F184" s="8">
        <f>F183/H183</f>
        <v>0.4</v>
      </c>
      <c r="G184" s="8">
        <f>G183/H183</f>
        <v>0.4</v>
      </c>
      <c r="H184" s="8">
        <f>H183/H183</f>
        <v>1</v>
      </c>
    </row>
    <row r="187" spans="1:8" x14ac:dyDescent="0.45">
      <c r="A187" s="9">
        <f>A180+1</f>
        <v>2</v>
      </c>
      <c r="B187" s="11" t="str">
        <f>VLOOKUP(A188,combined_survey_data_for_report!A:C,3,FALSE)</f>
        <v>Q2 How well did the program meet your academic expectations?</v>
      </c>
      <c r="C187" s="11"/>
      <c r="D187" s="11"/>
      <c r="E187" s="11"/>
      <c r="F187" s="11"/>
      <c r="G187" s="11"/>
      <c r="H187" s="11"/>
    </row>
    <row r="188" spans="1:8" x14ac:dyDescent="0.45">
      <c r="A188" s="9" t="str">
        <f>"A"&amp;A187</f>
        <v>A2</v>
      </c>
      <c r="C188" s="7"/>
      <c r="D188" s="7"/>
      <c r="E188" s="7"/>
      <c r="F188" s="7"/>
      <c r="G188" s="7"/>
    </row>
    <row r="189" spans="1:8" x14ac:dyDescent="0.45">
      <c r="B189" s="13" t="s">
        <v>200</v>
      </c>
      <c r="C189" s="5" t="s">
        <v>195</v>
      </c>
      <c r="D189" s="5" t="s">
        <v>196</v>
      </c>
      <c r="E189" s="5" t="s">
        <v>197</v>
      </c>
      <c r="F189" s="5" t="s">
        <v>198</v>
      </c>
      <c r="G189" s="5" t="s">
        <v>199</v>
      </c>
      <c r="H189" s="5" t="s">
        <v>194</v>
      </c>
    </row>
    <row r="190" spans="1:8" x14ac:dyDescent="0.45">
      <c r="B190" s="13" t="s">
        <v>192</v>
      </c>
      <c r="C190" s="5">
        <f>VLOOKUP(A188,combined_survey_data_for_report!A:I,5,FALSE)</f>
        <v>0</v>
      </c>
      <c r="D190" s="5">
        <f>VLOOKUP(A188,combined_survey_data_for_report!A:I,6,FALSE)</f>
        <v>1</v>
      </c>
      <c r="E190" s="5">
        <f>VLOOKUP(A188,combined_survey_data_for_report!A:I,7,FALSE)</f>
        <v>3</v>
      </c>
      <c r="F190" s="5">
        <f>VLOOKUP(A188,combined_survey_data_for_report!A:I,8,FALSE)</f>
        <v>1</v>
      </c>
      <c r="G190" s="5">
        <f>VLOOKUP(A188,combined_survey_data_for_report!A:I,9,FALSE)</f>
        <v>0</v>
      </c>
      <c r="H190" s="5">
        <f>SUM(C190:G190)</f>
        <v>5</v>
      </c>
    </row>
    <row r="191" spans="1:8" x14ac:dyDescent="0.45">
      <c r="B191" s="13" t="s">
        <v>193</v>
      </c>
      <c r="C191" s="8">
        <f>C190/H190</f>
        <v>0</v>
      </c>
      <c r="D191" s="8">
        <f>D190/H190</f>
        <v>0.2</v>
      </c>
      <c r="E191" s="8">
        <f>E190/H190</f>
        <v>0.6</v>
      </c>
      <c r="F191" s="8">
        <f>F190/H190</f>
        <v>0.2</v>
      </c>
      <c r="G191" s="8">
        <f>G190/H190</f>
        <v>0</v>
      </c>
      <c r="H191" s="8">
        <f>H190/H190</f>
        <v>1</v>
      </c>
    </row>
    <row r="194" spans="1:8" x14ac:dyDescent="0.45">
      <c r="A194" s="9">
        <f>A187+1</f>
        <v>3</v>
      </c>
      <c r="B194" s="11" t="str">
        <f>VLOOKUP(A195,combined_survey_data_for_report!A:C,3,FALSE)</f>
        <v>Q3 How would you rate the faculty support and mentorship you received during your time in the program?</v>
      </c>
      <c r="C194" s="11"/>
      <c r="D194" s="11"/>
      <c r="E194" s="11"/>
      <c r="F194" s="11"/>
      <c r="G194" s="11"/>
      <c r="H194" s="11"/>
    </row>
    <row r="195" spans="1:8" x14ac:dyDescent="0.45">
      <c r="A195" s="9" t="str">
        <f>"A"&amp;A194</f>
        <v>A3</v>
      </c>
      <c r="C195" s="7"/>
      <c r="D195" s="7"/>
      <c r="E195" s="7"/>
      <c r="F195" s="7"/>
      <c r="G195" s="7"/>
    </row>
    <row r="196" spans="1:8" x14ac:dyDescent="0.45">
      <c r="B196" s="13" t="s">
        <v>200</v>
      </c>
      <c r="C196" s="5" t="s">
        <v>195</v>
      </c>
      <c r="D196" s="5" t="s">
        <v>196</v>
      </c>
      <c r="E196" s="5" t="s">
        <v>197</v>
      </c>
      <c r="F196" s="5" t="s">
        <v>198</v>
      </c>
      <c r="G196" s="5" t="s">
        <v>199</v>
      </c>
      <c r="H196" s="5" t="s">
        <v>194</v>
      </c>
    </row>
    <row r="197" spans="1:8" x14ac:dyDescent="0.45">
      <c r="B197" s="13" t="s">
        <v>192</v>
      </c>
      <c r="C197" s="5">
        <f>VLOOKUP(A195,combined_survey_data_for_report!A:I,5,FALSE)</f>
        <v>0</v>
      </c>
      <c r="D197" s="5">
        <f>VLOOKUP(A195,combined_survey_data_for_report!A:I,6,FALSE)</f>
        <v>1</v>
      </c>
      <c r="E197" s="5">
        <f>VLOOKUP(A195,combined_survey_data_for_report!A:I,7,FALSE)</f>
        <v>1</v>
      </c>
      <c r="F197" s="5">
        <f>VLOOKUP(A195,combined_survey_data_for_report!A:I,8,FALSE)</f>
        <v>1</v>
      </c>
      <c r="G197" s="5">
        <f>VLOOKUP(A195,combined_survey_data_for_report!A:I,9,FALSE)</f>
        <v>2</v>
      </c>
      <c r="H197" s="5">
        <f>SUM(C197:G197)</f>
        <v>5</v>
      </c>
    </row>
    <row r="198" spans="1:8" x14ac:dyDescent="0.45">
      <c r="B198" s="13" t="s">
        <v>193</v>
      </c>
      <c r="C198" s="8">
        <f>C197/H197</f>
        <v>0</v>
      </c>
      <c r="D198" s="8">
        <f>D197/H197</f>
        <v>0.2</v>
      </c>
      <c r="E198" s="8">
        <f>E197/H197</f>
        <v>0.2</v>
      </c>
      <c r="F198" s="8">
        <f>F197/H197</f>
        <v>0.2</v>
      </c>
      <c r="G198" s="8">
        <f>G197/H197</f>
        <v>0.4</v>
      </c>
      <c r="H198" s="8">
        <f>H197/H197</f>
        <v>1</v>
      </c>
    </row>
    <row r="201" spans="1:8" x14ac:dyDescent="0.45">
      <c r="A201" s="9">
        <f>A194+1</f>
        <v>4</v>
      </c>
      <c r="B201" s="11" t="str">
        <f>VLOOKUP(A202,combined_survey_data_for_report!A:C,3,FALSE)</f>
        <v>Q4 How satisfied were you with the research opportunities provided during your time in the program?</v>
      </c>
      <c r="C201" s="11"/>
      <c r="D201" s="11"/>
      <c r="E201" s="11"/>
      <c r="F201" s="11"/>
      <c r="G201" s="11"/>
      <c r="H201" s="11"/>
    </row>
    <row r="202" spans="1:8" x14ac:dyDescent="0.45">
      <c r="A202" s="9" t="str">
        <f>"A"&amp;A201</f>
        <v>A4</v>
      </c>
      <c r="C202" s="7"/>
      <c r="D202" s="7"/>
      <c r="E202" s="7"/>
      <c r="F202" s="7"/>
      <c r="G202" s="7"/>
    </row>
    <row r="203" spans="1:8" x14ac:dyDescent="0.45">
      <c r="B203" s="13" t="s">
        <v>200</v>
      </c>
      <c r="C203" s="5" t="s">
        <v>195</v>
      </c>
      <c r="D203" s="5" t="s">
        <v>196</v>
      </c>
      <c r="E203" s="5" t="s">
        <v>197</v>
      </c>
      <c r="F203" s="5" t="s">
        <v>198</v>
      </c>
      <c r="G203" s="5" t="s">
        <v>199</v>
      </c>
      <c r="H203" s="5" t="s">
        <v>194</v>
      </c>
    </row>
    <row r="204" spans="1:8" x14ac:dyDescent="0.45">
      <c r="B204" s="13" t="s">
        <v>192</v>
      </c>
      <c r="C204" s="5">
        <f>VLOOKUP(A202,combined_survey_data_for_report!A:I,5,FALSE)</f>
        <v>1</v>
      </c>
      <c r="D204" s="5">
        <f>VLOOKUP(A202,combined_survey_data_for_report!A:I,6,FALSE)</f>
        <v>0</v>
      </c>
      <c r="E204" s="5">
        <f>VLOOKUP(A202,combined_survey_data_for_report!A:I,7,FALSE)</f>
        <v>1</v>
      </c>
      <c r="F204" s="5">
        <f>VLOOKUP(A202,combined_survey_data_for_report!A:I,8,FALSE)</f>
        <v>2</v>
      </c>
      <c r="G204" s="5">
        <f>VLOOKUP(A202,combined_survey_data_for_report!A:I,9,FALSE)</f>
        <v>1</v>
      </c>
      <c r="H204" s="5">
        <f>SUM(C204:G204)</f>
        <v>5</v>
      </c>
    </row>
    <row r="205" spans="1:8" x14ac:dyDescent="0.45">
      <c r="B205" s="13" t="s">
        <v>193</v>
      </c>
      <c r="C205" s="8">
        <f>C204/H204</f>
        <v>0.2</v>
      </c>
      <c r="D205" s="8">
        <f>D204/H204</f>
        <v>0</v>
      </c>
      <c r="E205" s="8">
        <f>E204/H204</f>
        <v>0.2</v>
      </c>
      <c r="F205" s="8">
        <f>F204/H204</f>
        <v>0.4</v>
      </c>
      <c r="G205" s="8">
        <f>G204/H204</f>
        <v>0.2</v>
      </c>
      <c r="H205" s="8">
        <f>H204/H204</f>
        <v>1</v>
      </c>
    </row>
    <row r="208" spans="1:8" x14ac:dyDescent="0.45">
      <c r="A208" s="9">
        <f>A201+1</f>
        <v>5</v>
      </c>
      <c r="B208" s="11" t="str">
        <f>VLOOKUP(A209,combined_survey_data_for_report!A:C,3,FALSE)</f>
        <v>Q5 How satisfied were you with the teaching opportunities provided during your time in the program?</v>
      </c>
      <c r="C208" s="11"/>
      <c r="D208" s="11"/>
      <c r="E208" s="11"/>
      <c r="F208" s="11"/>
      <c r="G208" s="11"/>
      <c r="H208" s="11"/>
    </row>
    <row r="209" spans="1:8" x14ac:dyDescent="0.45">
      <c r="A209" s="9" t="str">
        <f>"A"&amp;A208</f>
        <v>A5</v>
      </c>
      <c r="C209" s="7"/>
      <c r="D209" s="7"/>
      <c r="E209" s="7"/>
      <c r="F209" s="7"/>
      <c r="G209" s="7"/>
    </row>
    <row r="210" spans="1:8" x14ac:dyDescent="0.45">
      <c r="B210" s="13" t="s">
        <v>200</v>
      </c>
      <c r="C210" s="5" t="s">
        <v>195</v>
      </c>
      <c r="D210" s="5" t="s">
        <v>196</v>
      </c>
      <c r="E210" s="5" t="s">
        <v>197</v>
      </c>
      <c r="F210" s="5" t="s">
        <v>198</v>
      </c>
      <c r="G210" s="5" t="s">
        <v>199</v>
      </c>
      <c r="H210" s="5" t="s">
        <v>194</v>
      </c>
    </row>
    <row r="211" spans="1:8" x14ac:dyDescent="0.45">
      <c r="B211" s="13" t="s">
        <v>192</v>
      </c>
      <c r="C211" s="5">
        <f>VLOOKUP(A209,combined_survey_data_for_report!A:I,5,FALSE)</f>
        <v>0</v>
      </c>
      <c r="D211" s="5">
        <f>VLOOKUP(A209,combined_survey_data_for_report!A:I,6,FALSE)</f>
        <v>0</v>
      </c>
      <c r="E211" s="5">
        <f>VLOOKUP(A209,combined_survey_data_for_report!A:I,7,FALSE)</f>
        <v>0</v>
      </c>
      <c r="F211" s="5">
        <f>VLOOKUP(A209,combined_survey_data_for_report!A:I,8,FALSE)</f>
        <v>1</v>
      </c>
      <c r="G211" s="5">
        <f>VLOOKUP(A209,combined_survey_data_for_report!A:I,9,FALSE)</f>
        <v>4</v>
      </c>
      <c r="H211" s="5">
        <f>SUM(C211:G211)</f>
        <v>5</v>
      </c>
    </row>
    <row r="212" spans="1:8" x14ac:dyDescent="0.45">
      <c r="B212" s="13" t="s">
        <v>193</v>
      </c>
      <c r="C212" s="8">
        <f>C211/H211</f>
        <v>0</v>
      </c>
      <c r="D212" s="8">
        <f>D211/H211</f>
        <v>0</v>
      </c>
      <c r="E212" s="8">
        <f>E211/H211</f>
        <v>0</v>
      </c>
      <c r="F212" s="8">
        <f>F211/H211</f>
        <v>0.2</v>
      </c>
      <c r="G212" s="8">
        <f>G211/H211</f>
        <v>0.8</v>
      </c>
      <c r="H212" s="8">
        <f>H211/H211</f>
        <v>1</v>
      </c>
    </row>
    <row r="215" spans="1:8" x14ac:dyDescent="0.45">
      <c r="A215" s="9">
        <f>A208+1</f>
        <v>6</v>
      </c>
      <c r="B215" s="11" t="str">
        <f>VLOOKUP(A216,combined_survey_data_for_report!A:C,3,FALSE)</f>
        <v>Q6 How would you rate the sense of community among students and faculty during your studies?</v>
      </c>
      <c r="C215" s="11"/>
      <c r="D215" s="11"/>
      <c r="E215" s="11"/>
      <c r="F215" s="11"/>
      <c r="G215" s="11"/>
      <c r="H215" s="11"/>
    </row>
    <row r="216" spans="1:8" x14ac:dyDescent="0.45">
      <c r="A216" s="9" t="str">
        <f>"A"&amp;A215</f>
        <v>A6</v>
      </c>
      <c r="C216" s="7"/>
      <c r="D216" s="7"/>
      <c r="E216" s="7"/>
      <c r="F216" s="7"/>
      <c r="G216" s="7"/>
    </row>
    <row r="217" spans="1:8" x14ac:dyDescent="0.45">
      <c r="B217" s="13" t="s">
        <v>200</v>
      </c>
      <c r="C217" s="5" t="s">
        <v>195</v>
      </c>
      <c r="D217" s="5" t="s">
        <v>196</v>
      </c>
      <c r="E217" s="5" t="s">
        <v>197</v>
      </c>
      <c r="F217" s="5" t="s">
        <v>198</v>
      </c>
      <c r="G217" s="5" t="s">
        <v>199</v>
      </c>
      <c r="H217" s="5" t="s">
        <v>194</v>
      </c>
    </row>
    <row r="218" spans="1:8" x14ac:dyDescent="0.45">
      <c r="B218" s="13" t="s">
        <v>192</v>
      </c>
      <c r="C218" s="5">
        <f>VLOOKUP(A216,combined_survey_data_for_report!A:I,5,FALSE)</f>
        <v>0</v>
      </c>
      <c r="D218" s="5">
        <f>VLOOKUP(A216,combined_survey_data_for_report!A:I,6,FALSE)</f>
        <v>1</v>
      </c>
      <c r="E218" s="5">
        <f>VLOOKUP(A216,combined_survey_data_for_report!A:I,7,FALSE)</f>
        <v>0</v>
      </c>
      <c r="F218" s="5">
        <f>VLOOKUP(A216,combined_survey_data_for_report!A:I,8,FALSE)</f>
        <v>3</v>
      </c>
      <c r="G218" s="5">
        <f>VLOOKUP(A216,combined_survey_data_for_report!A:I,9,FALSE)</f>
        <v>1</v>
      </c>
      <c r="H218" s="5">
        <f>SUM(C218:G218)</f>
        <v>5</v>
      </c>
    </row>
    <row r="219" spans="1:8" x14ac:dyDescent="0.45">
      <c r="B219" s="13" t="s">
        <v>193</v>
      </c>
      <c r="C219" s="8">
        <f>C218/H218</f>
        <v>0</v>
      </c>
      <c r="D219" s="8">
        <f>D218/H218</f>
        <v>0.2</v>
      </c>
      <c r="E219" s="8">
        <f>E218/H218</f>
        <v>0</v>
      </c>
      <c r="F219" s="8">
        <f>F218/H218</f>
        <v>0.6</v>
      </c>
      <c r="G219" s="8">
        <f>G218/H218</f>
        <v>0.2</v>
      </c>
      <c r="H219" s="8">
        <f>H218/H218</f>
        <v>1</v>
      </c>
    </row>
    <row r="222" spans="1:8" x14ac:dyDescent="0.45">
      <c r="A222" s="9">
        <f>A215+1</f>
        <v>7</v>
      </c>
      <c r="B222" s="11" t="str">
        <f>VLOOKUP(A223,combined_survey_data_for_report!A:C,3,FALSE)</f>
        <v>Q7 How well did the program support your mental health and well-being?</v>
      </c>
      <c r="C222" s="11"/>
      <c r="D222" s="11"/>
      <c r="E222" s="11"/>
      <c r="F222" s="11"/>
      <c r="G222" s="11"/>
      <c r="H222" s="11"/>
    </row>
    <row r="223" spans="1:8" x14ac:dyDescent="0.45">
      <c r="A223" s="9" t="str">
        <f>"A"&amp;A222</f>
        <v>A7</v>
      </c>
      <c r="C223" s="7"/>
      <c r="D223" s="7"/>
      <c r="E223" s="7"/>
      <c r="F223" s="7"/>
      <c r="G223" s="7"/>
    </row>
    <row r="224" spans="1:8" x14ac:dyDescent="0.45">
      <c r="B224" s="13" t="s">
        <v>200</v>
      </c>
      <c r="C224" s="5" t="s">
        <v>195</v>
      </c>
      <c r="D224" s="5" t="s">
        <v>196</v>
      </c>
      <c r="E224" s="5" t="s">
        <v>197</v>
      </c>
      <c r="F224" s="5" t="s">
        <v>198</v>
      </c>
      <c r="G224" s="5" t="s">
        <v>199</v>
      </c>
      <c r="H224" s="5" t="s">
        <v>194</v>
      </c>
    </row>
    <row r="225" spans="1:8" x14ac:dyDescent="0.45">
      <c r="B225" s="13" t="s">
        <v>192</v>
      </c>
      <c r="C225" s="5">
        <f>VLOOKUP(A223,combined_survey_data_for_report!A:I,5,FALSE)</f>
        <v>0</v>
      </c>
      <c r="D225" s="5">
        <f>VLOOKUP(A223,combined_survey_data_for_report!A:I,6,FALSE)</f>
        <v>0</v>
      </c>
      <c r="E225" s="5">
        <f>VLOOKUP(A223,combined_survey_data_for_report!A:I,7,FALSE)</f>
        <v>2</v>
      </c>
      <c r="F225" s="5">
        <f>VLOOKUP(A223,combined_survey_data_for_report!A:I,8,FALSE)</f>
        <v>2</v>
      </c>
      <c r="G225" s="5">
        <f>VLOOKUP(A223,combined_survey_data_for_report!A:I,9,FALSE)</f>
        <v>1</v>
      </c>
      <c r="H225" s="5">
        <f>SUM(C225:G225)</f>
        <v>5</v>
      </c>
    </row>
    <row r="226" spans="1:8" x14ac:dyDescent="0.45">
      <c r="B226" s="13" t="s">
        <v>193</v>
      </c>
      <c r="C226" s="8">
        <f>C225/H225</f>
        <v>0</v>
      </c>
      <c r="D226" s="8">
        <f>D225/H225</f>
        <v>0</v>
      </c>
      <c r="E226" s="8">
        <f>E225/H225</f>
        <v>0.4</v>
      </c>
      <c r="F226" s="8">
        <f>F225/H225</f>
        <v>0.4</v>
      </c>
      <c r="G226" s="8">
        <f>G225/H225</f>
        <v>0.2</v>
      </c>
      <c r="H226" s="8">
        <f>H225/H225</f>
        <v>1</v>
      </c>
    </row>
    <row r="229" spans="1:8" x14ac:dyDescent="0.45">
      <c r="A229" s="9">
        <f>A222+1</f>
        <v>8</v>
      </c>
      <c r="B229" s="11" t="str">
        <f>VLOOKUP(A230,combined_survey_data_for_report!A:C,3,FALSE)</f>
        <v>Q8 How well did the program prepare you for your current career or further academic pursuits?</v>
      </c>
      <c r="C229" s="11"/>
      <c r="D229" s="11"/>
      <c r="E229" s="11"/>
      <c r="F229" s="11"/>
      <c r="G229" s="11"/>
      <c r="H229" s="11"/>
    </row>
    <row r="230" spans="1:8" x14ac:dyDescent="0.45">
      <c r="A230" s="9" t="str">
        <f>"A"&amp;A229</f>
        <v>A8</v>
      </c>
      <c r="C230" s="7"/>
      <c r="D230" s="7"/>
      <c r="E230" s="7"/>
      <c r="F230" s="7"/>
      <c r="G230" s="7"/>
    </row>
    <row r="231" spans="1:8" x14ac:dyDescent="0.45">
      <c r="B231" s="13" t="s">
        <v>200</v>
      </c>
      <c r="C231" s="5" t="s">
        <v>195</v>
      </c>
      <c r="D231" s="5" t="s">
        <v>196</v>
      </c>
      <c r="E231" s="5" t="s">
        <v>197</v>
      </c>
      <c r="F231" s="5" t="s">
        <v>198</v>
      </c>
      <c r="G231" s="5" t="s">
        <v>199</v>
      </c>
      <c r="H231" s="5" t="s">
        <v>194</v>
      </c>
    </row>
    <row r="232" spans="1:8" x14ac:dyDescent="0.45">
      <c r="B232" s="13" t="s">
        <v>192</v>
      </c>
      <c r="C232" s="5">
        <f>VLOOKUP(A230,combined_survey_data_for_report!A:I,5,FALSE)</f>
        <v>0</v>
      </c>
      <c r="D232" s="5">
        <f>VLOOKUP(A230,combined_survey_data_for_report!A:I,6,FALSE)</f>
        <v>1</v>
      </c>
      <c r="E232" s="5">
        <f>VLOOKUP(A230,combined_survey_data_for_report!A:I,7,FALSE)</f>
        <v>0</v>
      </c>
      <c r="F232" s="5">
        <f>VLOOKUP(A230,combined_survey_data_for_report!A:I,8,FALSE)</f>
        <v>3</v>
      </c>
      <c r="G232" s="5">
        <f>VLOOKUP(A230,combined_survey_data_for_report!A:I,9,FALSE)</f>
        <v>1</v>
      </c>
      <c r="H232" s="5">
        <f>SUM(C232:G232)</f>
        <v>5</v>
      </c>
    </row>
    <row r="233" spans="1:8" x14ac:dyDescent="0.45">
      <c r="B233" s="13" t="s">
        <v>193</v>
      </c>
      <c r="C233" s="8">
        <f>C232/H232</f>
        <v>0</v>
      </c>
      <c r="D233" s="8">
        <f>D232/H232</f>
        <v>0.2</v>
      </c>
      <c r="E233" s="8">
        <f>E232/H232</f>
        <v>0</v>
      </c>
      <c r="F233" s="8">
        <f>F232/H232</f>
        <v>0.6</v>
      </c>
      <c r="G233" s="8">
        <f>G232/H232</f>
        <v>0.2</v>
      </c>
      <c r="H233" s="8">
        <f>H232/H232</f>
        <v>1</v>
      </c>
    </row>
    <row r="236" spans="1:8" x14ac:dyDescent="0.45">
      <c r="A236" s="9">
        <f>A229+1</f>
        <v>9</v>
      </c>
      <c r="B236" s="11" t="str">
        <f>VLOOKUP(A237,combined_survey_data_for_report!A:C,3,FALSE)</f>
        <v>Q9 How relevant was the curriculum to your professional or academic goals after graduation?</v>
      </c>
      <c r="C236" s="11"/>
      <c r="D236" s="11"/>
      <c r="E236" s="11"/>
      <c r="F236" s="11"/>
      <c r="G236" s="11"/>
      <c r="H236" s="11"/>
    </row>
    <row r="237" spans="1:8" x14ac:dyDescent="0.45">
      <c r="A237" s="9" t="str">
        <f>"A"&amp;A236</f>
        <v>A9</v>
      </c>
      <c r="C237" s="7"/>
      <c r="D237" s="7"/>
      <c r="E237" s="7"/>
      <c r="F237" s="7"/>
      <c r="G237" s="7"/>
    </row>
    <row r="238" spans="1:8" x14ac:dyDescent="0.45">
      <c r="B238" s="13" t="s">
        <v>200</v>
      </c>
      <c r="C238" s="5" t="s">
        <v>195</v>
      </c>
      <c r="D238" s="5" t="s">
        <v>196</v>
      </c>
      <c r="E238" s="5" t="s">
        <v>197</v>
      </c>
      <c r="F238" s="5" t="s">
        <v>198</v>
      </c>
      <c r="G238" s="5" t="s">
        <v>199</v>
      </c>
      <c r="H238" s="5" t="s">
        <v>194</v>
      </c>
    </row>
    <row r="239" spans="1:8" x14ac:dyDescent="0.45">
      <c r="B239" s="13" t="s">
        <v>192</v>
      </c>
      <c r="C239" s="5">
        <f>VLOOKUP(A237,combined_survey_data_for_report!A:I,5,FALSE)</f>
        <v>0</v>
      </c>
      <c r="D239" s="5">
        <f>VLOOKUP(A237,combined_survey_data_for_report!A:I,6,FALSE)</f>
        <v>1</v>
      </c>
      <c r="E239" s="5">
        <f>VLOOKUP(A237,combined_survey_data_for_report!A:I,7,FALSE)</f>
        <v>0</v>
      </c>
      <c r="F239" s="5">
        <f>VLOOKUP(A237,combined_survey_data_for_report!A:I,8,FALSE)</f>
        <v>1</v>
      </c>
      <c r="G239" s="5">
        <f>VLOOKUP(A237,combined_survey_data_for_report!A:I,9,FALSE)</f>
        <v>3</v>
      </c>
      <c r="H239" s="5">
        <f>SUM(C239:G239)</f>
        <v>5</v>
      </c>
    </row>
    <row r="240" spans="1:8" x14ac:dyDescent="0.45">
      <c r="B240" s="13" t="s">
        <v>193</v>
      </c>
      <c r="C240" s="8">
        <f>C239/H239</f>
        <v>0</v>
      </c>
      <c r="D240" s="8">
        <f>D239/H239</f>
        <v>0.2</v>
      </c>
      <c r="E240" s="8">
        <f>E239/H239</f>
        <v>0</v>
      </c>
      <c r="F240" s="8">
        <f>F239/H239</f>
        <v>0.2</v>
      </c>
      <c r="G240" s="8">
        <f>G239/H239</f>
        <v>0.6</v>
      </c>
      <c r="H240" s="8">
        <f>H239/H239</f>
        <v>1</v>
      </c>
    </row>
    <row r="243" spans="1:8" x14ac:dyDescent="0.45">
      <c r="A243" s="9">
        <f>A236+1</f>
        <v>10</v>
      </c>
      <c r="B243" s="11" t="str">
        <f>VLOOKUP(A244,combined_survey_data_for_report!A:C,3,FALSE)</f>
        <v>Q10 How useful were the skills you developed in the program for your current job or academic work?</v>
      </c>
      <c r="C243" s="11"/>
      <c r="D243" s="11"/>
      <c r="E243" s="11"/>
      <c r="F243" s="11"/>
      <c r="G243" s="11"/>
      <c r="H243" s="11"/>
    </row>
    <row r="244" spans="1:8" x14ac:dyDescent="0.45">
      <c r="A244" s="9" t="str">
        <f>"A"&amp;A243</f>
        <v>A10</v>
      </c>
      <c r="C244" s="7"/>
      <c r="D244" s="7"/>
      <c r="E244" s="7"/>
      <c r="F244" s="7"/>
      <c r="G244" s="7"/>
    </row>
    <row r="245" spans="1:8" x14ac:dyDescent="0.45">
      <c r="B245" s="13" t="s">
        <v>200</v>
      </c>
      <c r="C245" s="5" t="s">
        <v>195</v>
      </c>
      <c r="D245" s="5" t="s">
        <v>196</v>
      </c>
      <c r="E245" s="5" t="s">
        <v>197</v>
      </c>
      <c r="F245" s="5" t="s">
        <v>198</v>
      </c>
      <c r="G245" s="5" t="s">
        <v>199</v>
      </c>
      <c r="H245" s="5" t="s">
        <v>194</v>
      </c>
    </row>
    <row r="246" spans="1:8" x14ac:dyDescent="0.45">
      <c r="B246" s="13" t="s">
        <v>192</v>
      </c>
      <c r="C246" s="5">
        <f>VLOOKUP(A244,combined_survey_data_for_report!A:I,5,FALSE)</f>
        <v>0</v>
      </c>
      <c r="D246" s="5">
        <f>VLOOKUP(A244,combined_survey_data_for_report!A:I,6,FALSE)</f>
        <v>0</v>
      </c>
      <c r="E246" s="5">
        <f>VLOOKUP(A244,combined_survey_data_for_report!A:I,7,FALSE)</f>
        <v>1</v>
      </c>
      <c r="F246" s="5">
        <f>VLOOKUP(A244,combined_survey_data_for_report!A:I,8,FALSE)</f>
        <v>1</v>
      </c>
      <c r="G246" s="5">
        <f>VLOOKUP(A244,combined_survey_data_for_report!A:I,9,FALSE)</f>
        <v>3</v>
      </c>
      <c r="H246" s="5">
        <f>SUM(C246:G246)</f>
        <v>5</v>
      </c>
    </row>
    <row r="247" spans="1:8" x14ac:dyDescent="0.45">
      <c r="B247" s="13" t="s">
        <v>193</v>
      </c>
      <c r="C247" s="8">
        <f>C246/H246</f>
        <v>0</v>
      </c>
      <c r="D247" s="8">
        <f>D246/H246</f>
        <v>0</v>
      </c>
      <c r="E247" s="8">
        <f>E246/H246</f>
        <v>0.2</v>
      </c>
      <c r="F247" s="8">
        <f>F246/H246</f>
        <v>0.2</v>
      </c>
      <c r="G247" s="8">
        <f>G246/H246</f>
        <v>0.6</v>
      </c>
      <c r="H247" s="8">
        <f>H246/H246</f>
        <v>1</v>
      </c>
    </row>
    <row r="250" spans="1:8" x14ac:dyDescent="0.45">
      <c r="A250" s="9">
        <f>A243+1</f>
        <v>11</v>
      </c>
      <c r="B250" s="11" t="str">
        <f>VLOOKUP(A251,combined_survey_data_for_report!A:C,3,FALSE)</f>
        <v>Q11 Did the program provide adequate networking opportunities for you to connect with professionals in your field?</v>
      </c>
      <c r="C250" s="11"/>
      <c r="D250" s="11"/>
      <c r="E250" s="11"/>
      <c r="F250" s="11"/>
      <c r="G250" s="11"/>
      <c r="H250" s="11"/>
    </row>
    <row r="251" spans="1:8" x14ac:dyDescent="0.45">
      <c r="A251" s="9" t="str">
        <f>"A"&amp;A250</f>
        <v>A11</v>
      </c>
      <c r="C251" s="7"/>
      <c r="D251" s="7"/>
      <c r="E251" s="7"/>
      <c r="F251" s="7"/>
      <c r="G251" s="7"/>
    </row>
    <row r="252" spans="1:8" x14ac:dyDescent="0.45">
      <c r="B252" s="13" t="s">
        <v>200</v>
      </c>
      <c r="C252" s="5" t="s">
        <v>195</v>
      </c>
      <c r="D252" s="5" t="s">
        <v>196</v>
      </c>
      <c r="E252" s="5" t="s">
        <v>197</v>
      </c>
      <c r="F252" s="5" t="s">
        <v>198</v>
      </c>
      <c r="G252" s="5" t="s">
        <v>199</v>
      </c>
      <c r="H252" s="5" t="s">
        <v>194</v>
      </c>
    </row>
    <row r="253" spans="1:8" x14ac:dyDescent="0.45">
      <c r="B253" s="13" t="s">
        <v>192</v>
      </c>
      <c r="C253" s="5">
        <f>VLOOKUP(A251,combined_survey_data_for_report!A:I,5,FALSE)</f>
        <v>0</v>
      </c>
      <c r="D253" s="5">
        <f>VLOOKUP(A251,combined_survey_data_for_report!A:I,6,FALSE)</f>
        <v>1</v>
      </c>
      <c r="E253" s="5">
        <f>VLOOKUP(A251,combined_survey_data_for_report!A:I,7,FALSE)</f>
        <v>1</v>
      </c>
      <c r="F253" s="5">
        <f>VLOOKUP(A251,combined_survey_data_for_report!A:I,8,FALSE)</f>
        <v>2</v>
      </c>
      <c r="G253" s="5">
        <f>VLOOKUP(A251,combined_survey_data_for_report!A:I,9,FALSE)</f>
        <v>1</v>
      </c>
      <c r="H253" s="5">
        <f>SUM(C253:G253)</f>
        <v>5</v>
      </c>
    </row>
    <row r="254" spans="1:8" x14ac:dyDescent="0.45">
      <c r="B254" s="13" t="s">
        <v>193</v>
      </c>
      <c r="C254" s="8">
        <f>C253/H253</f>
        <v>0</v>
      </c>
      <c r="D254" s="8">
        <f>D253/H253</f>
        <v>0.2</v>
      </c>
      <c r="E254" s="8">
        <f>E253/H253</f>
        <v>0.2</v>
      </c>
      <c r="F254" s="8">
        <f>F253/H253</f>
        <v>0.4</v>
      </c>
      <c r="G254" s="8">
        <f>G253/H253</f>
        <v>0.2</v>
      </c>
      <c r="H254" s="8">
        <f>H253/H253</f>
        <v>1</v>
      </c>
    </row>
    <row r="257" spans="1:8" x14ac:dyDescent="0.45">
      <c r="A257" s="9">
        <f>A250+1</f>
        <v>12</v>
      </c>
      <c r="B257" s="11" t="str">
        <f>VLOOKUP(A258,combined_survey_data_for_report!A:C,3,FALSE)</f>
        <v>Q12 How well did the program prepare you for real-world applications in your field?</v>
      </c>
      <c r="C257" s="11"/>
      <c r="D257" s="11"/>
      <c r="E257" s="11"/>
      <c r="F257" s="11"/>
      <c r="G257" s="11"/>
      <c r="H257" s="11"/>
    </row>
    <row r="258" spans="1:8" x14ac:dyDescent="0.45">
      <c r="A258" s="9" t="str">
        <f>"A"&amp;A257</f>
        <v>A12</v>
      </c>
      <c r="C258" s="7"/>
      <c r="D258" s="7"/>
      <c r="E258" s="7"/>
      <c r="F258" s="7"/>
      <c r="G258" s="7"/>
    </row>
    <row r="259" spans="1:8" x14ac:dyDescent="0.45">
      <c r="B259" s="13" t="s">
        <v>200</v>
      </c>
      <c r="C259" s="5" t="s">
        <v>195</v>
      </c>
      <c r="D259" s="5" t="s">
        <v>196</v>
      </c>
      <c r="E259" s="5" t="s">
        <v>197</v>
      </c>
      <c r="F259" s="5" t="s">
        <v>198</v>
      </c>
      <c r="G259" s="5" t="s">
        <v>199</v>
      </c>
      <c r="H259" s="5" t="s">
        <v>194</v>
      </c>
    </row>
    <row r="260" spans="1:8" x14ac:dyDescent="0.45">
      <c r="B260" s="13" t="s">
        <v>192</v>
      </c>
      <c r="C260" s="5">
        <f>VLOOKUP(A258,combined_survey_data_for_report!A:I,5,FALSE)</f>
        <v>0</v>
      </c>
      <c r="D260" s="5">
        <f>VLOOKUP(A258,combined_survey_data_for_report!A:I,6,FALSE)</f>
        <v>1</v>
      </c>
      <c r="E260" s="5">
        <f>VLOOKUP(A258,combined_survey_data_for_report!A:I,7,FALSE)</f>
        <v>1</v>
      </c>
      <c r="F260" s="5">
        <f>VLOOKUP(A258,combined_survey_data_for_report!A:I,8,FALSE)</f>
        <v>2</v>
      </c>
      <c r="G260" s="5">
        <f>VLOOKUP(A258,combined_survey_data_for_report!A:I,9,FALSE)</f>
        <v>1</v>
      </c>
      <c r="H260" s="5">
        <f>SUM(C260:G260)</f>
        <v>5</v>
      </c>
    </row>
    <row r="261" spans="1:8" x14ac:dyDescent="0.45">
      <c r="B261" s="13" t="s">
        <v>193</v>
      </c>
      <c r="C261" s="8">
        <f>C260/H260</f>
        <v>0</v>
      </c>
      <c r="D261" s="8">
        <f>D260/H260</f>
        <v>0.2</v>
      </c>
      <c r="E261" s="8">
        <f>E260/H260</f>
        <v>0.2</v>
      </c>
      <c r="F261" s="8">
        <f>F260/H260</f>
        <v>0.4</v>
      </c>
      <c r="G261" s="8">
        <f>G260/H260</f>
        <v>0.2</v>
      </c>
      <c r="H261" s="8">
        <f>H260/H260</f>
        <v>1</v>
      </c>
    </row>
    <row r="264" spans="1:8" x14ac:dyDescent="0.45">
      <c r="A264" s="9">
        <f>A257+1</f>
        <v>13</v>
      </c>
      <c r="B264" s="11" t="str">
        <f>VLOOKUP(A265,combined_survey_data_for_report!A:C,3,FALSE)</f>
        <v>Q13 How likely are you to recommend this program to someone considering graduate studies in economics?</v>
      </c>
      <c r="C264" s="11"/>
      <c r="D264" s="11"/>
      <c r="E264" s="11"/>
      <c r="F264" s="11"/>
      <c r="G264" s="11"/>
      <c r="H264" s="11"/>
    </row>
    <row r="265" spans="1:8" x14ac:dyDescent="0.45">
      <c r="A265" s="9" t="str">
        <f>"A"&amp;A264</f>
        <v>A13</v>
      </c>
      <c r="C265" s="7"/>
      <c r="D265" s="7"/>
      <c r="E265" s="7"/>
      <c r="F265" s="7"/>
      <c r="G265" s="7"/>
    </row>
    <row r="266" spans="1:8" x14ac:dyDescent="0.45">
      <c r="B266" s="13" t="s">
        <v>200</v>
      </c>
      <c r="C266" s="5" t="s">
        <v>195</v>
      </c>
      <c r="D266" s="5" t="s">
        <v>196</v>
      </c>
      <c r="E266" s="5" t="s">
        <v>197</v>
      </c>
      <c r="F266" s="5" t="s">
        <v>198</v>
      </c>
      <c r="G266" s="5" t="s">
        <v>199</v>
      </c>
      <c r="H266" s="5" t="s">
        <v>194</v>
      </c>
    </row>
    <row r="267" spans="1:8" x14ac:dyDescent="0.45">
      <c r="B267" s="13" t="s">
        <v>192</v>
      </c>
      <c r="C267" s="5">
        <f>VLOOKUP(A265,combined_survey_data_for_report!A:I,5,FALSE)</f>
        <v>0</v>
      </c>
      <c r="D267" s="5">
        <f>VLOOKUP(A265,combined_survey_data_for_report!A:I,6,FALSE)</f>
        <v>0</v>
      </c>
      <c r="E267" s="5">
        <f>VLOOKUP(A265,combined_survey_data_for_report!A:I,7,FALSE)</f>
        <v>1</v>
      </c>
      <c r="F267" s="5">
        <f>VLOOKUP(A265,combined_survey_data_for_report!A:I,8,FALSE)</f>
        <v>2</v>
      </c>
      <c r="G267" s="5">
        <f>VLOOKUP(A265,combined_survey_data_for_report!A:I,9,FALSE)</f>
        <v>2</v>
      </c>
      <c r="H267" s="5">
        <f>SUM(C267:G267)</f>
        <v>5</v>
      </c>
    </row>
    <row r="268" spans="1:8" x14ac:dyDescent="0.45">
      <c r="B268" s="13" t="s">
        <v>193</v>
      </c>
      <c r="C268" s="8">
        <f>C267/H267</f>
        <v>0</v>
      </c>
      <c r="D268" s="8">
        <f>D267/H267</f>
        <v>0</v>
      </c>
      <c r="E268" s="8">
        <f>E267/H267</f>
        <v>0.2</v>
      </c>
      <c r="F268" s="8">
        <f>F267/H267</f>
        <v>0.4</v>
      </c>
      <c r="G268" s="8">
        <f>G267/H267</f>
        <v>0.4</v>
      </c>
      <c r="H268" s="8">
        <f>H267/H267</f>
        <v>1</v>
      </c>
    </row>
    <row r="271" spans="1:8" x14ac:dyDescent="0.45">
      <c r="A271" s="9">
        <f>A264+1</f>
        <v>14</v>
      </c>
      <c r="B271" s="11" t="str">
        <f>VLOOKUP(A272,combined_survey_data_for_report!A:C,3,FALSE)</f>
        <v>Q14 How would you rate the academic rigor of the program's coursework in preparing you for your post-graduate endeavors?</v>
      </c>
      <c r="C271" s="11"/>
      <c r="D271" s="11"/>
      <c r="E271" s="11"/>
      <c r="F271" s="11"/>
      <c r="G271" s="11"/>
      <c r="H271" s="11"/>
    </row>
    <row r="272" spans="1:8" x14ac:dyDescent="0.45">
      <c r="A272" s="9" t="str">
        <f>"A"&amp;A271</f>
        <v>A14</v>
      </c>
      <c r="C272" s="7"/>
      <c r="D272" s="7"/>
      <c r="E272" s="7"/>
      <c r="F272" s="7"/>
      <c r="G272" s="7"/>
    </row>
    <row r="273" spans="1:8" x14ac:dyDescent="0.45">
      <c r="B273" s="13" t="s">
        <v>200</v>
      </c>
      <c r="C273" s="5" t="s">
        <v>195</v>
      </c>
      <c r="D273" s="5" t="s">
        <v>196</v>
      </c>
      <c r="E273" s="5" t="s">
        <v>197</v>
      </c>
      <c r="F273" s="5" t="s">
        <v>198</v>
      </c>
      <c r="G273" s="5" t="s">
        <v>199</v>
      </c>
      <c r="H273" s="5" t="s">
        <v>194</v>
      </c>
    </row>
    <row r="274" spans="1:8" x14ac:dyDescent="0.45">
      <c r="B274" s="13" t="s">
        <v>192</v>
      </c>
      <c r="C274" s="5">
        <f>VLOOKUP(A272,combined_survey_data_for_report!A:I,5,FALSE)</f>
        <v>0</v>
      </c>
      <c r="D274" s="5">
        <f>VLOOKUP(A272,combined_survey_data_for_report!A:I,6,FALSE)</f>
        <v>1</v>
      </c>
      <c r="E274" s="5">
        <f>VLOOKUP(A272,combined_survey_data_for_report!A:I,7,FALSE)</f>
        <v>1</v>
      </c>
      <c r="F274" s="5">
        <f>VLOOKUP(A272,combined_survey_data_for_report!A:I,8,FALSE)</f>
        <v>2</v>
      </c>
      <c r="G274" s="5">
        <f>VLOOKUP(A272,combined_survey_data_for_report!A:I,9,FALSE)</f>
        <v>1</v>
      </c>
      <c r="H274" s="5">
        <f>SUM(C274:G274)</f>
        <v>5</v>
      </c>
    </row>
    <row r="275" spans="1:8" x14ac:dyDescent="0.45">
      <c r="B275" s="13" t="s">
        <v>193</v>
      </c>
      <c r="C275" s="8">
        <f>C274/H274</f>
        <v>0</v>
      </c>
      <c r="D275" s="8">
        <f>D274/H274</f>
        <v>0.2</v>
      </c>
      <c r="E275" s="8">
        <f>E274/H274</f>
        <v>0.2</v>
      </c>
      <c r="F275" s="8">
        <f>F274/H274</f>
        <v>0.4</v>
      </c>
      <c r="G275" s="8">
        <f>G274/H274</f>
        <v>0.2</v>
      </c>
      <c r="H275" s="8">
        <f>H274/H274</f>
        <v>1</v>
      </c>
    </row>
    <row r="278" spans="1:8" x14ac:dyDescent="0.45">
      <c r="A278" s="9">
        <f>A271+1</f>
        <v>15</v>
      </c>
      <c r="B278" s="11" t="str">
        <f>VLOOKUP(A279,combined_survey_data_for_report!A:C,3,FALSE)</f>
        <v>Q15 How well did the program's curriculum align with the skills and knowledge needed for your current career or studies?</v>
      </c>
      <c r="C278" s="11"/>
      <c r="D278" s="11"/>
      <c r="E278" s="11"/>
      <c r="F278" s="11"/>
      <c r="G278" s="11"/>
      <c r="H278" s="11"/>
    </row>
    <row r="279" spans="1:8" x14ac:dyDescent="0.45">
      <c r="A279" s="9" t="str">
        <f>"A"&amp;A278</f>
        <v>A15</v>
      </c>
      <c r="C279" s="7"/>
      <c r="D279" s="7"/>
      <c r="E279" s="7"/>
      <c r="F279" s="7"/>
      <c r="G279" s="7"/>
    </row>
    <row r="280" spans="1:8" x14ac:dyDescent="0.45">
      <c r="B280" s="13" t="s">
        <v>200</v>
      </c>
      <c r="C280" s="5" t="s">
        <v>195</v>
      </c>
      <c r="D280" s="5" t="s">
        <v>196</v>
      </c>
      <c r="E280" s="5" t="s">
        <v>197</v>
      </c>
      <c r="F280" s="5" t="s">
        <v>198</v>
      </c>
      <c r="G280" s="5" t="s">
        <v>199</v>
      </c>
      <c r="H280" s="5" t="s">
        <v>194</v>
      </c>
    </row>
    <row r="281" spans="1:8" x14ac:dyDescent="0.45">
      <c r="B281" s="13" t="s">
        <v>192</v>
      </c>
      <c r="C281" s="5">
        <f>VLOOKUP(A279,combined_survey_data_for_report!A:I,5,FALSE)</f>
        <v>1</v>
      </c>
      <c r="D281" s="5">
        <f>VLOOKUP(A279,combined_survey_data_for_report!A:I,6,FALSE)</f>
        <v>0</v>
      </c>
      <c r="E281" s="5">
        <f>VLOOKUP(A279,combined_survey_data_for_report!A:I,7,FALSE)</f>
        <v>0</v>
      </c>
      <c r="F281" s="5">
        <f>VLOOKUP(A279,combined_survey_data_for_report!A:I,8,FALSE)</f>
        <v>3</v>
      </c>
      <c r="G281" s="5">
        <f>VLOOKUP(A279,combined_survey_data_for_report!A:I,9,FALSE)</f>
        <v>1</v>
      </c>
      <c r="H281" s="5">
        <f>SUM(C281:G281)</f>
        <v>5</v>
      </c>
    </row>
    <row r="282" spans="1:8" x14ac:dyDescent="0.45">
      <c r="B282" s="13" t="s">
        <v>193</v>
      </c>
      <c r="C282" s="8">
        <f>C281/H281</f>
        <v>0.2</v>
      </c>
      <c r="D282" s="8">
        <f>D281/H281</f>
        <v>0</v>
      </c>
      <c r="E282" s="8">
        <f>E281/H281</f>
        <v>0</v>
      </c>
      <c r="F282" s="8">
        <f>F281/H281</f>
        <v>0.6</v>
      </c>
      <c r="G282" s="8">
        <f>G281/H281</f>
        <v>0.2</v>
      </c>
      <c r="H282" s="8">
        <f>H281/H281</f>
        <v>1</v>
      </c>
    </row>
    <row r="285" spans="1:8" x14ac:dyDescent="0.45">
      <c r="A285" s="9">
        <f>A278+1</f>
        <v>16</v>
      </c>
      <c r="B285" s="11" t="str">
        <f>VLOOKUP(A286,combined_survey_data_for_report!A:C,3,FALSE)</f>
        <v>Q16 How satisfied were you with the opportunities for interdisciplinary studies or collaboration with other departments?</v>
      </c>
      <c r="C285" s="11"/>
      <c r="D285" s="11"/>
      <c r="E285" s="11"/>
      <c r="F285" s="11"/>
      <c r="G285" s="11"/>
      <c r="H285" s="11"/>
    </row>
    <row r="286" spans="1:8" x14ac:dyDescent="0.45">
      <c r="A286" s="9" t="str">
        <f>"A"&amp;A285</f>
        <v>A16</v>
      </c>
      <c r="C286" s="7"/>
      <c r="D286" s="7"/>
      <c r="E286" s="7"/>
      <c r="F286" s="7"/>
      <c r="G286" s="7"/>
    </row>
    <row r="287" spans="1:8" x14ac:dyDescent="0.45">
      <c r="B287" s="13" t="s">
        <v>200</v>
      </c>
      <c r="C287" s="5" t="s">
        <v>195</v>
      </c>
      <c r="D287" s="5" t="s">
        <v>196</v>
      </c>
      <c r="E287" s="5" t="s">
        <v>197</v>
      </c>
      <c r="F287" s="5" t="s">
        <v>198</v>
      </c>
      <c r="G287" s="5" t="s">
        <v>199</v>
      </c>
      <c r="H287" s="5" t="s">
        <v>194</v>
      </c>
    </row>
    <row r="288" spans="1:8" x14ac:dyDescent="0.45">
      <c r="B288" s="13" t="s">
        <v>192</v>
      </c>
      <c r="C288" s="5">
        <f>VLOOKUP(A286,combined_survey_data_for_report!A:I,5,FALSE)</f>
        <v>1</v>
      </c>
      <c r="D288" s="5">
        <f>VLOOKUP(A286,combined_survey_data_for_report!A:I,6,FALSE)</f>
        <v>1</v>
      </c>
      <c r="E288" s="5">
        <f>VLOOKUP(A286,combined_survey_data_for_report!A:I,7,FALSE)</f>
        <v>2</v>
      </c>
      <c r="F288" s="5">
        <f>VLOOKUP(A286,combined_survey_data_for_report!A:I,8,FALSE)</f>
        <v>0</v>
      </c>
      <c r="G288" s="5">
        <f>VLOOKUP(A286,combined_survey_data_for_report!A:I,9,FALSE)</f>
        <v>1</v>
      </c>
      <c r="H288" s="5">
        <f>SUM(C288:G288)</f>
        <v>5</v>
      </c>
    </row>
    <row r="289" spans="2:8" x14ac:dyDescent="0.45">
      <c r="B289" s="13" t="s">
        <v>193</v>
      </c>
      <c r="C289" s="8">
        <f>C288/H288</f>
        <v>0.2</v>
      </c>
      <c r="D289" s="8">
        <f>D288/H288</f>
        <v>0.2</v>
      </c>
      <c r="E289" s="8">
        <f>E288/H288</f>
        <v>0.4</v>
      </c>
      <c r="F289" s="8">
        <f>F288/H288</f>
        <v>0</v>
      </c>
      <c r="G289" s="8">
        <f>G288/H288</f>
        <v>0.2</v>
      </c>
      <c r="H289" s="8">
        <f>H288/H288</f>
        <v>1</v>
      </c>
    </row>
  </sheetData>
  <mergeCells count="43">
    <mergeCell ref="B73:H73"/>
    <mergeCell ref="B1:C1"/>
    <mergeCell ref="B3:H3"/>
    <mergeCell ref="B10:H10"/>
    <mergeCell ref="B17:H17"/>
    <mergeCell ref="B24:H24"/>
    <mergeCell ref="B31:H31"/>
    <mergeCell ref="B38:H38"/>
    <mergeCell ref="B45:H45"/>
    <mergeCell ref="B52:H52"/>
    <mergeCell ref="B59:H59"/>
    <mergeCell ref="B66:H66"/>
    <mergeCell ref="B157:H157"/>
    <mergeCell ref="B80:H80"/>
    <mergeCell ref="B87:H87"/>
    <mergeCell ref="B94:H94"/>
    <mergeCell ref="B101:H101"/>
    <mergeCell ref="B108:H108"/>
    <mergeCell ref="B115:H115"/>
    <mergeCell ref="B122:H122"/>
    <mergeCell ref="B129:H129"/>
    <mergeCell ref="B136:H136"/>
    <mergeCell ref="B143:H143"/>
    <mergeCell ref="B150:H150"/>
    <mergeCell ref="B236:H236"/>
    <mergeCell ref="B164:H164"/>
    <mergeCell ref="B171:H171"/>
    <mergeCell ref="B178:C178"/>
    <mergeCell ref="B180:H180"/>
    <mergeCell ref="B187:H187"/>
    <mergeCell ref="B194:H194"/>
    <mergeCell ref="B201:H201"/>
    <mergeCell ref="B208:H208"/>
    <mergeCell ref="B215:H215"/>
    <mergeCell ref="B222:H222"/>
    <mergeCell ref="B229:H229"/>
    <mergeCell ref="B285:H285"/>
    <mergeCell ref="B243:H243"/>
    <mergeCell ref="B250:H250"/>
    <mergeCell ref="B257:H257"/>
    <mergeCell ref="B264:H264"/>
    <mergeCell ref="B271:H271"/>
    <mergeCell ref="B278:H278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DF50-D9BA-4B25-91FA-AD6423072F4C}">
  <dimension ref="A1:R42"/>
  <sheetViews>
    <sheetView topLeftCell="A4" workbookViewId="0">
      <selection activeCell="C4" sqref="C1:C1048576"/>
    </sheetView>
  </sheetViews>
  <sheetFormatPr defaultColWidth="8.78515625" defaultRowHeight="18.5" x14ac:dyDescent="0.45"/>
  <cols>
    <col min="1" max="1" width="10" style="5" bestFit="1" customWidth="1"/>
    <col min="2" max="2" width="13.5703125" style="5" bestFit="1" customWidth="1"/>
    <col min="3" max="4" width="8.78515625" style="5"/>
    <col min="5" max="5" width="13.42578125" style="5" bestFit="1" customWidth="1"/>
    <col min="6" max="6" width="9.5703125" style="5" bestFit="1" customWidth="1"/>
    <col min="7" max="7" width="6.5703125" style="5" bestFit="1" customWidth="1"/>
    <col min="8" max="8" width="7.42578125" style="5" bestFit="1" customWidth="1"/>
    <col min="9" max="9" width="11.0703125" style="5" bestFit="1" customWidth="1"/>
    <col min="10" max="10" width="13.5" style="5" bestFit="1" customWidth="1"/>
    <col min="11" max="11" width="14.5703125" style="5" bestFit="1" customWidth="1"/>
    <col min="12" max="12" width="7.92578125" style="5" bestFit="1" customWidth="1"/>
    <col min="13" max="13" width="10" style="5" bestFit="1" customWidth="1"/>
    <col min="14" max="14" width="20.28515625" style="5" bestFit="1" customWidth="1"/>
    <col min="15" max="15" width="24" style="5" bestFit="1" customWidth="1"/>
    <col min="16" max="16" width="30.28515625" style="5" bestFit="1" customWidth="1"/>
    <col min="17" max="17" width="21.5703125" style="5" bestFit="1" customWidth="1"/>
    <col min="18" max="18" width="20.7109375" style="5" bestFit="1" customWidth="1"/>
    <col min="19" max="16384" width="8.78515625" style="5"/>
  </cols>
  <sheetData>
    <row r="1" spans="1:18" x14ac:dyDescent="0.45">
      <c r="A1" s="5" t="s">
        <v>165</v>
      </c>
      <c r="B1" s="5" t="s">
        <v>0</v>
      </c>
      <c r="C1" s="5" t="s">
        <v>1</v>
      </c>
      <c r="D1" s="5" t="s">
        <v>164</v>
      </c>
      <c r="E1" s="5" t="s">
        <v>72</v>
      </c>
      <c r="F1" s="5" t="s">
        <v>73</v>
      </c>
      <c r="G1" s="5" t="s">
        <v>74</v>
      </c>
      <c r="H1" s="5" t="s">
        <v>75</v>
      </c>
      <c r="I1" s="5" t="s">
        <v>76</v>
      </c>
      <c r="J1" s="5" t="s">
        <v>2</v>
      </c>
      <c r="K1" s="5" t="s">
        <v>3</v>
      </c>
      <c r="L1" s="5" t="s">
        <v>1</v>
      </c>
      <c r="M1" s="5" t="s">
        <v>165</v>
      </c>
      <c r="N1" s="5" t="s">
        <v>217</v>
      </c>
      <c r="O1" s="5" t="s">
        <v>218</v>
      </c>
      <c r="P1" s="5" t="s">
        <v>219</v>
      </c>
      <c r="Q1" s="5" t="s">
        <v>220</v>
      </c>
      <c r="R1" s="5" t="s">
        <v>221</v>
      </c>
    </row>
    <row r="2" spans="1:18" x14ac:dyDescent="0.45">
      <c r="A2" s="5" t="s">
        <v>167</v>
      </c>
      <c r="B2" s="5" t="s">
        <v>21</v>
      </c>
      <c r="C2" s="5" t="s">
        <v>22</v>
      </c>
      <c r="D2" s="5" t="s">
        <v>47</v>
      </c>
      <c r="E2" s="5">
        <v>0</v>
      </c>
      <c r="F2" s="5">
        <v>1</v>
      </c>
      <c r="G2" s="5">
        <v>5</v>
      </c>
      <c r="H2" s="5">
        <v>7</v>
      </c>
      <c r="I2" s="5">
        <v>19</v>
      </c>
      <c r="J2" s="5">
        <v>32</v>
      </c>
      <c r="K2" s="6">
        <v>4.375</v>
      </c>
      <c r="L2" s="5" t="s">
        <v>47</v>
      </c>
      <c r="M2" s="5" t="s">
        <v>167</v>
      </c>
      <c r="N2" s="5" t="s">
        <v>77</v>
      </c>
      <c r="O2" s="5" t="s">
        <v>78</v>
      </c>
      <c r="P2" s="5" t="s">
        <v>79</v>
      </c>
      <c r="Q2" s="5" t="s">
        <v>80</v>
      </c>
      <c r="R2" s="5" t="s">
        <v>81</v>
      </c>
    </row>
    <row r="3" spans="1:18" x14ac:dyDescent="0.45">
      <c r="A3" s="5" t="s">
        <v>168</v>
      </c>
      <c r="B3" s="5" t="s">
        <v>21</v>
      </c>
      <c r="C3" s="5" t="s">
        <v>23</v>
      </c>
      <c r="D3" s="5" t="s">
        <v>48</v>
      </c>
      <c r="E3" s="5">
        <v>1</v>
      </c>
      <c r="F3" s="5">
        <v>0</v>
      </c>
      <c r="G3" s="5">
        <v>4</v>
      </c>
      <c r="H3" s="5">
        <v>13</v>
      </c>
      <c r="I3" s="5">
        <v>14</v>
      </c>
      <c r="J3" s="5">
        <v>32</v>
      </c>
      <c r="K3" s="6">
        <v>4.21875</v>
      </c>
      <c r="L3" s="5" t="s">
        <v>48</v>
      </c>
      <c r="M3" s="5" t="s">
        <v>168</v>
      </c>
      <c r="N3" s="5" t="s">
        <v>82</v>
      </c>
      <c r="O3" s="5" t="s">
        <v>83</v>
      </c>
      <c r="P3" s="5" t="s">
        <v>84</v>
      </c>
      <c r="Q3" s="5" t="s">
        <v>85</v>
      </c>
      <c r="R3" s="5" t="s">
        <v>86</v>
      </c>
    </row>
    <row r="4" spans="1:18" x14ac:dyDescent="0.45">
      <c r="A4" s="5" t="s">
        <v>169</v>
      </c>
      <c r="B4" s="5" t="s">
        <v>21</v>
      </c>
      <c r="C4" s="5" t="s">
        <v>24</v>
      </c>
      <c r="D4" s="5" t="s">
        <v>49</v>
      </c>
      <c r="E4" s="5">
        <v>1</v>
      </c>
      <c r="F4" s="5">
        <v>0</v>
      </c>
      <c r="G4" s="5">
        <v>3</v>
      </c>
      <c r="H4" s="5">
        <v>8</v>
      </c>
      <c r="I4" s="5">
        <v>20</v>
      </c>
      <c r="J4" s="5">
        <v>32</v>
      </c>
      <c r="K4" s="6">
        <v>4.4375</v>
      </c>
      <c r="L4" s="5" t="s">
        <v>49</v>
      </c>
      <c r="M4" s="5" t="s">
        <v>169</v>
      </c>
      <c r="N4" s="5" t="s">
        <v>82</v>
      </c>
      <c r="O4" s="5" t="s">
        <v>83</v>
      </c>
      <c r="P4" s="5" t="s">
        <v>84</v>
      </c>
      <c r="Q4" s="5" t="s">
        <v>85</v>
      </c>
      <c r="R4" s="5" t="s">
        <v>86</v>
      </c>
    </row>
    <row r="5" spans="1:18" x14ac:dyDescent="0.45">
      <c r="A5" s="5" t="s">
        <v>170</v>
      </c>
      <c r="B5" s="5" t="s">
        <v>21</v>
      </c>
      <c r="C5" s="5" t="s">
        <v>25</v>
      </c>
      <c r="D5" s="5" t="s">
        <v>50</v>
      </c>
      <c r="E5" s="5">
        <v>0</v>
      </c>
      <c r="F5" s="5">
        <v>1</v>
      </c>
      <c r="G5" s="5">
        <v>2</v>
      </c>
      <c r="H5" s="5">
        <v>7</v>
      </c>
      <c r="I5" s="5">
        <v>22</v>
      </c>
      <c r="J5" s="5">
        <v>32</v>
      </c>
      <c r="K5" s="6">
        <v>4.5625</v>
      </c>
      <c r="L5" s="5" t="s">
        <v>50</v>
      </c>
      <c r="M5" s="5" t="s">
        <v>170</v>
      </c>
      <c r="N5" s="5" t="s">
        <v>87</v>
      </c>
      <c r="O5" s="5" t="s">
        <v>88</v>
      </c>
      <c r="P5" s="5" t="s">
        <v>89</v>
      </c>
      <c r="Q5" s="5" t="s">
        <v>90</v>
      </c>
      <c r="R5" s="5" t="s">
        <v>91</v>
      </c>
    </row>
    <row r="6" spans="1:18" x14ac:dyDescent="0.45">
      <c r="A6" s="5" t="s">
        <v>171</v>
      </c>
      <c r="B6" s="5" t="s">
        <v>21</v>
      </c>
      <c r="C6" s="5" t="s">
        <v>26</v>
      </c>
      <c r="D6" s="5" t="s">
        <v>51</v>
      </c>
      <c r="E6" s="5">
        <v>1</v>
      </c>
      <c r="F6" s="5">
        <v>4</v>
      </c>
      <c r="G6" s="5">
        <v>11</v>
      </c>
      <c r="H6" s="5">
        <v>11</v>
      </c>
      <c r="I6" s="5">
        <v>5</v>
      </c>
      <c r="J6" s="5">
        <v>32</v>
      </c>
      <c r="K6" s="6">
        <v>3.46875</v>
      </c>
      <c r="L6" s="5" t="s">
        <v>51</v>
      </c>
      <c r="M6" s="5" t="s">
        <v>171</v>
      </c>
      <c r="N6" s="5" t="s">
        <v>92</v>
      </c>
      <c r="O6" s="5" t="s">
        <v>93</v>
      </c>
      <c r="P6" s="5" t="s">
        <v>94</v>
      </c>
      <c r="Q6" s="5" t="s">
        <v>95</v>
      </c>
      <c r="R6" s="5" t="s">
        <v>96</v>
      </c>
    </row>
    <row r="7" spans="1:18" x14ac:dyDescent="0.45">
      <c r="A7" s="5" t="s">
        <v>172</v>
      </c>
      <c r="B7" s="5" t="s">
        <v>21</v>
      </c>
      <c r="C7" s="5" t="s">
        <v>27</v>
      </c>
      <c r="D7" s="5" t="s">
        <v>52</v>
      </c>
      <c r="E7" s="5">
        <v>0</v>
      </c>
      <c r="F7" s="5">
        <v>3</v>
      </c>
      <c r="G7" s="5">
        <v>12</v>
      </c>
      <c r="H7" s="5">
        <v>8</v>
      </c>
      <c r="I7" s="5">
        <v>8</v>
      </c>
      <c r="J7" s="5">
        <v>31</v>
      </c>
      <c r="K7" s="6">
        <v>3.6774193548387095</v>
      </c>
      <c r="L7" s="5" t="s">
        <v>52</v>
      </c>
      <c r="M7" s="5" t="s">
        <v>172</v>
      </c>
      <c r="N7" s="5" t="s">
        <v>97</v>
      </c>
      <c r="O7" s="5" t="s">
        <v>98</v>
      </c>
      <c r="P7" s="5" t="s">
        <v>99</v>
      </c>
      <c r="Q7" s="5" t="s">
        <v>100</v>
      </c>
      <c r="R7" s="5" t="s">
        <v>101</v>
      </c>
    </row>
    <row r="8" spans="1:18" x14ac:dyDescent="0.45">
      <c r="A8" s="5" t="s">
        <v>173</v>
      </c>
      <c r="B8" s="5" t="s">
        <v>21</v>
      </c>
      <c r="C8" s="5" t="s">
        <v>28</v>
      </c>
      <c r="D8" s="5" t="s">
        <v>53</v>
      </c>
      <c r="E8" s="5">
        <v>1</v>
      </c>
      <c r="F8" s="5">
        <v>3</v>
      </c>
      <c r="G8" s="5">
        <v>2</v>
      </c>
      <c r="H8" s="5">
        <v>13</v>
      </c>
      <c r="I8" s="5">
        <v>13</v>
      </c>
      <c r="J8" s="5">
        <v>32</v>
      </c>
      <c r="K8" s="6">
        <v>4.0625</v>
      </c>
      <c r="L8" s="5" t="s">
        <v>53</v>
      </c>
      <c r="M8" s="5" t="s">
        <v>173</v>
      </c>
      <c r="N8" s="5" t="s">
        <v>82</v>
      </c>
      <c r="O8" s="5" t="s">
        <v>83</v>
      </c>
      <c r="P8" s="5" t="s">
        <v>84</v>
      </c>
      <c r="Q8" s="5" t="s">
        <v>85</v>
      </c>
      <c r="R8" s="5" t="s">
        <v>86</v>
      </c>
    </row>
    <row r="9" spans="1:18" x14ac:dyDescent="0.45">
      <c r="A9" s="5" t="s">
        <v>174</v>
      </c>
      <c r="B9" s="5" t="s">
        <v>21</v>
      </c>
      <c r="C9" s="5" t="s">
        <v>29</v>
      </c>
      <c r="D9" s="5" t="s">
        <v>54</v>
      </c>
      <c r="E9" s="5">
        <v>1</v>
      </c>
      <c r="F9" s="5">
        <v>2</v>
      </c>
      <c r="G9" s="5">
        <v>5</v>
      </c>
      <c r="H9" s="5">
        <v>8</v>
      </c>
      <c r="I9" s="5">
        <v>16</v>
      </c>
      <c r="J9" s="5">
        <v>32</v>
      </c>
      <c r="K9" s="6">
        <v>4.125</v>
      </c>
      <c r="L9" s="5" t="s">
        <v>54</v>
      </c>
      <c r="M9" s="5" t="s">
        <v>174</v>
      </c>
      <c r="N9" s="5" t="s">
        <v>102</v>
      </c>
      <c r="O9" s="5" t="s">
        <v>103</v>
      </c>
      <c r="P9" s="5" t="s">
        <v>79</v>
      </c>
      <c r="Q9" s="5" t="s">
        <v>104</v>
      </c>
      <c r="R9" s="5" t="s">
        <v>105</v>
      </c>
    </row>
    <row r="10" spans="1:18" x14ac:dyDescent="0.45">
      <c r="A10" s="5" t="s">
        <v>175</v>
      </c>
      <c r="B10" s="5" t="s">
        <v>21</v>
      </c>
      <c r="C10" s="5" t="s">
        <v>30</v>
      </c>
      <c r="D10" s="5" t="s">
        <v>55</v>
      </c>
      <c r="E10" s="5">
        <v>0</v>
      </c>
      <c r="F10" s="5">
        <v>0</v>
      </c>
      <c r="G10" s="5">
        <v>8</v>
      </c>
      <c r="H10" s="5">
        <v>13</v>
      </c>
      <c r="I10" s="5">
        <v>10</v>
      </c>
      <c r="J10" s="5">
        <v>31</v>
      </c>
      <c r="K10" s="6">
        <v>4.064516129032258</v>
      </c>
      <c r="L10" s="5" t="s">
        <v>55</v>
      </c>
      <c r="M10" s="5" t="s">
        <v>175</v>
      </c>
      <c r="N10" s="5" t="s">
        <v>106</v>
      </c>
      <c r="O10" s="5" t="s">
        <v>107</v>
      </c>
      <c r="P10" s="5" t="s">
        <v>79</v>
      </c>
      <c r="Q10" s="5" t="s">
        <v>108</v>
      </c>
      <c r="R10" s="5" t="s">
        <v>109</v>
      </c>
    </row>
    <row r="11" spans="1:18" x14ac:dyDescent="0.45">
      <c r="A11" s="5" t="s">
        <v>176</v>
      </c>
      <c r="B11" s="5" t="s">
        <v>21</v>
      </c>
      <c r="C11" s="5" t="s">
        <v>31</v>
      </c>
      <c r="D11" s="5" t="s">
        <v>56</v>
      </c>
      <c r="E11" s="5">
        <v>0</v>
      </c>
      <c r="F11" s="5">
        <v>2</v>
      </c>
      <c r="G11" s="5">
        <v>10</v>
      </c>
      <c r="H11" s="5">
        <v>9</v>
      </c>
      <c r="I11" s="5">
        <v>11</v>
      </c>
      <c r="J11" s="5">
        <v>32</v>
      </c>
      <c r="K11" s="6">
        <v>3.90625</v>
      </c>
      <c r="L11" s="5" t="s">
        <v>56</v>
      </c>
      <c r="M11" s="5" t="s">
        <v>176</v>
      </c>
      <c r="N11" s="5" t="s">
        <v>110</v>
      </c>
      <c r="O11" s="5" t="s">
        <v>111</v>
      </c>
      <c r="P11" s="5" t="s">
        <v>79</v>
      </c>
      <c r="Q11" s="5" t="s">
        <v>112</v>
      </c>
      <c r="R11" s="5" t="s">
        <v>113</v>
      </c>
    </row>
    <row r="12" spans="1:18" x14ac:dyDescent="0.45">
      <c r="A12" s="5" t="s">
        <v>177</v>
      </c>
      <c r="B12" s="5" t="s">
        <v>21</v>
      </c>
      <c r="C12" s="5" t="s">
        <v>32</v>
      </c>
      <c r="D12" s="5" t="s">
        <v>57</v>
      </c>
      <c r="E12" s="5">
        <v>0</v>
      </c>
      <c r="F12" s="5">
        <v>6</v>
      </c>
      <c r="G12" s="5">
        <v>7</v>
      </c>
      <c r="H12" s="5">
        <v>4</v>
      </c>
      <c r="I12" s="5">
        <v>14</v>
      </c>
      <c r="J12" s="5">
        <v>31</v>
      </c>
      <c r="K12" s="6">
        <v>3.838709677419355</v>
      </c>
      <c r="L12" s="5" t="s">
        <v>57</v>
      </c>
      <c r="M12" s="5" t="s">
        <v>177</v>
      </c>
      <c r="N12" s="5" t="s">
        <v>102</v>
      </c>
      <c r="O12" s="5" t="s">
        <v>103</v>
      </c>
      <c r="P12" s="5" t="s">
        <v>79</v>
      </c>
      <c r="Q12" s="5" t="s">
        <v>104</v>
      </c>
      <c r="R12" s="5" t="s">
        <v>105</v>
      </c>
    </row>
    <row r="13" spans="1:18" x14ac:dyDescent="0.45">
      <c r="A13" s="5" t="s">
        <v>178</v>
      </c>
      <c r="B13" s="5" t="s">
        <v>21</v>
      </c>
      <c r="C13" s="5" t="s">
        <v>33</v>
      </c>
      <c r="D13" s="5" t="s">
        <v>58</v>
      </c>
      <c r="E13" s="5">
        <v>0</v>
      </c>
      <c r="F13" s="5">
        <v>1</v>
      </c>
      <c r="G13" s="5">
        <v>6</v>
      </c>
      <c r="H13" s="5">
        <v>9</v>
      </c>
      <c r="I13" s="5">
        <v>16</v>
      </c>
      <c r="J13" s="5">
        <v>32</v>
      </c>
      <c r="K13" s="6">
        <v>4.25</v>
      </c>
      <c r="L13" s="5" t="s">
        <v>58</v>
      </c>
      <c r="M13" s="5" t="s">
        <v>178</v>
      </c>
      <c r="N13" s="5" t="s">
        <v>92</v>
      </c>
      <c r="O13" s="5" t="s">
        <v>93</v>
      </c>
      <c r="P13" s="5" t="s">
        <v>94</v>
      </c>
      <c r="Q13" s="5" t="s">
        <v>95</v>
      </c>
      <c r="R13" s="5" t="s">
        <v>96</v>
      </c>
    </row>
    <row r="14" spans="1:18" x14ac:dyDescent="0.45">
      <c r="A14" s="5" t="s">
        <v>179</v>
      </c>
      <c r="B14" s="5" t="s">
        <v>21</v>
      </c>
      <c r="C14" s="5" t="s">
        <v>34</v>
      </c>
      <c r="D14" s="5" t="s">
        <v>59</v>
      </c>
      <c r="E14" s="5">
        <v>3</v>
      </c>
      <c r="F14" s="5">
        <v>3</v>
      </c>
      <c r="G14" s="5">
        <v>7</v>
      </c>
      <c r="H14" s="5">
        <v>8</v>
      </c>
      <c r="I14" s="5">
        <v>11</v>
      </c>
      <c r="J14" s="5">
        <v>32</v>
      </c>
      <c r="K14" s="6">
        <v>3.65625</v>
      </c>
      <c r="L14" s="5" t="s">
        <v>59</v>
      </c>
      <c r="M14" s="5" t="s">
        <v>179</v>
      </c>
      <c r="N14" s="5" t="s">
        <v>97</v>
      </c>
      <c r="O14" s="5" t="s">
        <v>98</v>
      </c>
      <c r="P14" s="5" t="s">
        <v>99</v>
      </c>
      <c r="Q14" s="5" t="s">
        <v>100</v>
      </c>
      <c r="R14" s="5" t="s">
        <v>101</v>
      </c>
    </row>
    <row r="15" spans="1:18" x14ac:dyDescent="0.45">
      <c r="A15" s="5" t="s">
        <v>180</v>
      </c>
      <c r="B15" s="5" t="s">
        <v>21</v>
      </c>
      <c r="C15" s="5" t="s">
        <v>35</v>
      </c>
      <c r="D15" s="5" t="s">
        <v>60</v>
      </c>
      <c r="E15" s="5">
        <v>5</v>
      </c>
      <c r="F15" s="5">
        <v>7</v>
      </c>
      <c r="G15" s="5">
        <v>7</v>
      </c>
      <c r="H15" s="5">
        <v>7</v>
      </c>
      <c r="I15" s="5">
        <v>6</v>
      </c>
      <c r="J15" s="5">
        <v>32</v>
      </c>
      <c r="K15" s="6">
        <v>3.0625</v>
      </c>
      <c r="L15" s="5" t="s">
        <v>60</v>
      </c>
      <c r="M15" s="5" t="s">
        <v>180</v>
      </c>
      <c r="N15" s="5" t="s">
        <v>114</v>
      </c>
      <c r="O15" s="5" t="s">
        <v>115</v>
      </c>
      <c r="P15" s="5" t="s">
        <v>79</v>
      </c>
      <c r="Q15" s="5" t="s">
        <v>116</v>
      </c>
      <c r="R15" s="5" t="s">
        <v>117</v>
      </c>
    </row>
    <row r="16" spans="1:18" x14ac:dyDescent="0.45">
      <c r="A16" s="5" t="s">
        <v>181</v>
      </c>
      <c r="B16" s="5" t="s">
        <v>21</v>
      </c>
      <c r="C16" s="5" t="s">
        <v>36</v>
      </c>
      <c r="D16" s="5" t="s">
        <v>61</v>
      </c>
      <c r="E16" s="5">
        <v>2</v>
      </c>
      <c r="F16" s="5">
        <v>6</v>
      </c>
      <c r="G16" s="5">
        <v>12</v>
      </c>
      <c r="H16" s="5">
        <v>8</v>
      </c>
      <c r="I16" s="5">
        <v>4</v>
      </c>
      <c r="J16" s="5">
        <v>32</v>
      </c>
      <c r="K16" s="6">
        <v>3.1875</v>
      </c>
      <c r="L16" s="5" t="s">
        <v>61</v>
      </c>
      <c r="M16" s="5" t="s">
        <v>181</v>
      </c>
      <c r="N16" s="5" t="s">
        <v>97</v>
      </c>
      <c r="O16" s="5" t="s">
        <v>98</v>
      </c>
      <c r="P16" s="5" t="s">
        <v>99</v>
      </c>
      <c r="Q16" s="5" t="s">
        <v>118</v>
      </c>
      <c r="R16" s="5" t="s">
        <v>119</v>
      </c>
    </row>
    <row r="17" spans="1:18" x14ac:dyDescent="0.45">
      <c r="A17" s="5" t="s">
        <v>182</v>
      </c>
      <c r="B17" s="5" t="s">
        <v>21</v>
      </c>
      <c r="C17" s="5" t="s">
        <v>37</v>
      </c>
      <c r="D17" s="5" t="s">
        <v>62</v>
      </c>
      <c r="E17" s="5">
        <v>0</v>
      </c>
      <c r="F17" s="5">
        <v>2</v>
      </c>
      <c r="G17" s="5">
        <v>6</v>
      </c>
      <c r="H17" s="5">
        <v>14</v>
      </c>
      <c r="I17" s="5">
        <v>10</v>
      </c>
      <c r="J17" s="5">
        <v>32</v>
      </c>
      <c r="K17" s="6">
        <v>4</v>
      </c>
      <c r="L17" s="5" t="s">
        <v>62</v>
      </c>
      <c r="M17" s="5" t="s">
        <v>182</v>
      </c>
      <c r="N17" s="5" t="s">
        <v>120</v>
      </c>
      <c r="O17" s="5" t="s">
        <v>121</v>
      </c>
      <c r="P17" s="5" t="s">
        <v>79</v>
      </c>
      <c r="Q17" s="5" t="s">
        <v>122</v>
      </c>
      <c r="R17" s="5" t="s">
        <v>123</v>
      </c>
    </row>
    <row r="18" spans="1:18" x14ac:dyDescent="0.45">
      <c r="A18" s="5" t="s">
        <v>183</v>
      </c>
      <c r="B18" s="5" t="s">
        <v>21</v>
      </c>
      <c r="C18" s="5" t="s">
        <v>38</v>
      </c>
      <c r="D18" s="5" t="s">
        <v>63</v>
      </c>
      <c r="E18" s="5">
        <v>0</v>
      </c>
      <c r="F18" s="5">
        <v>2</v>
      </c>
      <c r="G18" s="5">
        <v>8</v>
      </c>
      <c r="H18" s="5">
        <v>10</v>
      </c>
      <c r="I18" s="5">
        <v>12</v>
      </c>
      <c r="J18" s="5">
        <v>32</v>
      </c>
      <c r="K18" s="6">
        <v>4</v>
      </c>
      <c r="L18" s="5" t="s">
        <v>63</v>
      </c>
      <c r="M18" s="5" t="s">
        <v>183</v>
      </c>
      <c r="N18" s="5" t="s">
        <v>124</v>
      </c>
      <c r="O18" s="5" t="s">
        <v>125</v>
      </c>
      <c r="P18" s="5" t="s">
        <v>126</v>
      </c>
      <c r="Q18" s="5" t="s">
        <v>127</v>
      </c>
      <c r="R18" s="5" t="s">
        <v>128</v>
      </c>
    </row>
    <row r="19" spans="1:18" x14ac:dyDescent="0.45">
      <c r="A19" s="5" t="s">
        <v>184</v>
      </c>
      <c r="B19" s="5" t="s">
        <v>21</v>
      </c>
      <c r="C19" s="5" t="s">
        <v>39</v>
      </c>
      <c r="D19" s="5" t="s">
        <v>64</v>
      </c>
      <c r="E19" s="5">
        <v>1</v>
      </c>
      <c r="F19" s="5">
        <v>2</v>
      </c>
      <c r="G19" s="5">
        <v>11</v>
      </c>
      <c r="H19" s="5">
        <v>15</v>
      </c>
      <c r="I19" s="5">
        <v>11</v>
      </c>
      <c r="J19" s="5">
        <v>32</v>
      </c>
      <c r="K19" s="6">
        <v>4.78125</v>
      </c>
      <c r="L19" s="5" t="s">
        <v>64</v>
      </c>
      <c r="M19" s="5" t="s">
        <v>184</v>
      </c>
      <c r="N19" s="5" t="s">
        <v>129</v>
      </c>
      <c r="O19" s="5" t="s">
        <v>130</v>
      </c>
      <c r="P19" s="5" t="s">
        <v>79</v>
      </c>
      <c r="Q19" s="5" t="s">
        <v>131</v>
      </c>
      <c r="R19" s="5" t="s">
        <v>132</v>
      </c>
    </row>
    <row r="20" spans="1:18" x14ac:dyDescent="0.45">
      <c r="A20" s="5" t="s">
        <v>185</v>
      </c>
      <c r="B20" s="5" t="s">
        <v>21</v>
      </c>
      <c r="C20" s="5" t="s">
        <v>40</v>
      </c>
      <c r="D20" s="5" t="s">
        <v>65</v>
      </c>
      <c r="E20" s="5">
        <v>3</v>
      </c>
      <c r="F20" s="5">
        <v>2</v>
      </c>
      <c r="G20" s="5">
        <v>11</v>
      </c>
      <c r="H20" s="5">
        <v>7</v>
      </c>
      <c r="I20" s="5">
        <v>9</v>
      </c>
      <c r="J20" s="5">
        <v>32</v>
      </c>
      <c r="K20" s="6">
        <v>3.53125</v>
      </c>
      <c r="L20" s="5" t="s">
        <v>65</v>
      </c>
      <c r="M20" s="5" t="s">
        <v>185</v>
      </c>
      <c r="N20" s="5" t="s">
        <v>82</v>
      </c>
      <c r="O20" s="5" t="s">
        <v>83</v>
      </c>
      <c r="P20" s="5" t="s">
        <v>84</v>
      </c>
      <c r="Q20" s="5" t="s">
        <v>85</v>
      </c>
      <c r="R20" s="5" t="s">
        <v>86</v>
      </c>
    </row>
    <row r="21" spans="1:18" x14ac:dyDescent="0.45">
      <c r="A21" s="5" t="s">
        <v>186</v>
      </c>
      <c r="B21" s="5" t="s">
        <v>21</v>
      </c>
      <c r="C21" s="5" t="s">
        <v>41</v>
      </c>
      <c r="D21" s="5" t="s">
        <v>66</v>
      </c>
      <c r="E21" s="5">
        <v>0</v>
      </c>
      <c r="F21" s="5">
        <v>2</v>
      </c>
      <c r="G21" s="5">
        <v>6</v>
      </c>
      <c r="H21" s="5">
        <v>5</v>
      </c>
      <c r="I21" s="5">
        <v>19</v>
      </c>
      <c r="J21" s="5">
        <v>32</v>
      </c>
      <c r="K21" s="6">
        <v>4.28125</v>
      </c>
      <c r="L21" s="5" t="s">
        <v>66</v>
      </c>
      <c r="M21" s="5" t="s">
        <v>186</v>
      </c>
      <c r="N21" s="5" t="s">
        <v>120</v>
      </c>
      <c r="O21" s="5" t="s">
        <v>121</v>
      </c>
      <c r="P21" s="5" t="s">
        <v>79</v>
      </c>
      <c r="Q21" s="5" t="s">
        <v>122</v>
      </c>
      <c r="R21" s="5" t="s">
        <v>123</v>
      </c>
    </row>
    <row r="22" spans="1:18" x14ac:dyDescent="0.45">
      <c r="A22" s="5" t="s">
        <v>187</v>
      </c>
      <c r="B22" s="5" t="s">
        <v>21</v>
      </c>
      <c r="C22" s="5" t="s">
        <v>42</v>
      </c>
      <c r="D22" s="5" t="s">
        <v>67</v>
      </c>
      <c r="E22" s="5">
        <v>0</v>
      </c>
      <c r="F22" s="5">
        <v>1</v>
      </c>
      <c r="G22" s="5">
        <v>6</v>
      </c>
      <c r="H22" s="5">
        <v>11</v>
      </c>
      <c r="I22" s="5">
        <v>14</v>
      </c>
      <c r="J22" s="5">
        <v>32</v>
      </c>
      <c r="K22" s="6">
        <v>4.1875</v>
      </c>
      <c r="L22" s="5" t="s">
        <v>67</v>
      </c>
      <c r="M22" s="5" t="s">
        <v>187</v>
      </c>
      <c r="N22" s="5" t="s">
        <v>82</v>
      </c>
      <c r="O22" s="5" t="s">
        <v>83</v>
      </c>
      <c r="P22" s="5" t="s">
        <v>84</v>
      </c>
      <c r="Q22" s="5" t="s">
        <v>85</v>
      </c>
      <c r="R22" s="5" t="s">
        <v>86</v>
      </c>
    </row>
    <row r="23" spans="1:18" x14ac:dyDescent="0.45">
      <c r="A23" s="5" t="s">
        <v>188</v>
      </c>
      <c r="B23" s="5" t="s">
        <v>21</v>
      </c>
      <c r="C23" s="5" t="s">
        <v>43</v>
      </c>
      <c r="D23" s="5" t="s">
        <v>68</v>
      </c>
      <c r="E23" s="5">
        <v>1</v>
      </c>
      <c r="F23" s="5">
        <v>1</v>
      </c>
      <c r="G23" s="5">
        <v>7</v>
      </c>
      <c r="H23" s="5">
        <v>15</v>
      </c>
      <c r="I23" s="5">
        <v>8</v>
      </c>
      <c r="J23" s="5">
        <v>32</v>
      </c>
      <c r="K23" s="6">
        <v>3.875</v>
      </c>
      <c r="L23" s="5" t="s">
        <v>68</v>
      </c>
      <c r="M23" s="5" t="s">
        <v>188</v>
      </c>
      <c r="N23" s="5" t="s">
        <v>133</v>
      </c>
      <c r="O23" s="5" t="s">
        <v>134</v>
      </c>
      <c r="P23" s="5" t="s">
        <v>79</v>
      </c>
      <c r="Q23" s="5" t="s">
        <v>135</v>
      </c>
      <c r="R23" s="5" t="s">
        <v>136</v>
      </c>
    </row>
    <row r="24" spans="1:18" x14ac:dyDescent="0.45">
      <c r="A24" s="5" t="s">
        <v>189</v>
      </c>
      <c r="B24" s="5" t="s">
        <v>21</v>
      </c>
      <c r="C24" s="5" t="s">
        <v>44</v>
      </c>
      <c r="D24" s="5" t="s">
        <v>69</v>
      </c>
      <c r="E24" s="5">
        <v>1</v>
      </c>
      <c r="F24" s="5">
        <v>1</v>
      </c>
      <c r="G24" s="5">
        <v>7</v>
      </c>
      <c r="H24" s="5">
        <v>15</v>
      </c>
      <c r="I24" s="5">
        <v>8</v>
      </c>
      <c r="J24" s="5">
        <v>32</v>
      </c>
      <c r="K24" s="6">
        <v>3.875</v>
      </c>
      <c r="L24" s="5" t="s">
        <v>69</v>
      </c>
      <c r="M24" s="5" t="s">
        <v>189</v>
      </c>
      <c r="N24" s="5" t="s">
        <v>97</v>
      </c>
      <c r="O24" s="5" t="s">
        <v>98</v>
      </c>
      <c r="P24" s="5" t="s">
        <v>99</v>
      </c>
      <c r="Q24" s="5" t="s">
        <v>100</v>
      </c>
      <c r="R24" s="5" t="s">
        <v>101</v>
      </c>
    </row>
    <row r="25" spans="1:18" x14ac:dyDescent="0.45">
      <c r="A25" s="5" t="s">
        <v>190</v>
      </c>
      <c r="B25" s="5" t="s">
        <v>21</v>
      </c>
      <c r="C25" s="5" t="s">
        <v>45</v>
      </c>
      <c r="D25" s="5" t="s">
        <v>70</v>
      </c>
      <c r="E25" s="5">
        <v>0</v>
      </c>
      <c r="F25" s="5">
        <v>7</v>
      </c>
      <c r="G25" s="5">
        <v>10</v>
      </c>
      <c r="H25" s="5">
        <v>6</v>
      </c>
      <c r="I25" s="5">
        <v>9</v>
      </c>
      <c r="J25" s="5">
        <v>32</v>
      </c>
      <c r="K25" s="6">
        <v>3.53125</v>
      </c>
      <c r="L25" s="5" t="s">
        <v>70</v>
      </c>
      <c r="M25" s="5" t="s">
        <v>190</v>
      </c>
      <c r="N25" s="5" t="s">
        <v>137</v>
      </c>
      <c r="O25" s="5" t="s">
        <v>138</v>
      </c>
      <c r="P25" s="5" t="s">
        <v>139</v>
      </c>
      <c r="Q25" s="5" t="s">
        <v>140</v>
      </c>
      <c r="R25" s="5" t="s">
        <v>141</v>
      </c>
    </row>
    <row r="26" spans="1:18" x14ac:dyDescent="0.45">
      <c r="A26" s="5" t="s">
        <v>191</v>
      </c>
      <c r="B26" s="5" t="s">
        <v>21</v>
      </c>
      <c r="C26" s="5" t="s">
        <v>46</v>
      </c>
      <c r="D26" s="5" t="s">
        <v>71</v>
      </c>
      <c r="E26" s="5">
        <v>3</v>
      </c>
      <c r="F26" s="5">
        <v>7</v>
      </c>
      <c r="G26" s="5">
        <v>12</v>
      </c>
      <c r="H26" s="5">
        <v>3</v>
      </c>
      <c r="I26" s="5">
        <v>7</v>
      </c>
      <c r="J26" s="5">
        <v>32</v>
      </c>
      <c r="K26" s="6">
        <v>3.125</v>
      </c>
      <c r="L26" s="5" t="s">
        <v>71</v>
      </c>
      <c r="M26" s="5" t="s">
        <v>191</v>
      </c>
      <c r="N26" s="5" t="s">
        <v>102</v>
      </c>
      <c r="O26" s="5" t="s">
        <v>103</v>
      </c>
      <c r="P26" s="5" t="s">
        <v>79</v>
      </c>
      <c r="Q26" s="5" t="s">
        <v>104</v>
      </c>
      <c r="R26" s="5" t="s">
        <v>105</v>
      </c>
    </row>
    <row r="27" spans="1:18" x14ac:dyDescent="0.45">
      <c r="A27" s="5" t="s">
        <v>201</v>
      </c>
      <c r="B27" s="5" t="s">
        <v>4</v>
      </c>
      <c r="C27" s="5" t="s">
        <v>5</v>
      </c>
      <c r="D27" s="5" t="s">
        <v>47</v>
      </c>
      <c r="E27" s="5">
        <v>0</v>
      </c>
      <c r="F27" s="5">
        <v>0</v>
      </c>
      <c r="G27" s="5">
        <v>1</v>
      </c>
      <c r="H27" s="5">
        <v>2</v>
      </c>
      <c r="I27" s="5">
        <v>2</v>
      </c>
      <c r="J27" s="5">
        <v>5</v>
      </c>
      <c r="K27" s="6">
        <v>4.2</v>
      </c>
      <c r="L27" s="5" t="s">
        <v>47</v>
      </c>
      <c r="M27" s="5" t="s">
        <v>201</v>
      </c>
      <c r="N27" s="5" t="s">
        <v>102</v>
      </c>
      <c r="O27" s="5" t="s">
        <v>103</v>
      </c>
      <c r="P27" s="5" t="s">
        <v>79</v>
      </c>
      <c r="Q27" s="5" t="s">
        <v>104</v>
      </c>
      <c r="R27" s="5" t="s">
        <v>105</v>
      </c>
    </row>
    <row r="28" spans="1:18" x14ac:dyDescent="0.45">
      <c r="A28" s="5" t="s">
        <v>203</v>
      </c>
      <c r="B28" s="5" t="s">
        <v>4</v>
      </c>
      <c r="C28" s="5" t="s">
        <v>6</v>
      </c>
      <c r="D28" s="5" t="s">
        <v>48</v>
      </c>
      <c r="E28" s="5">
        <v>0</v>
      </c>
      <c r="F28" s="5">
        <v>1</v>
      </c>
      <c r="G28" s="5">
        <v>3</v>
      </c>
      <c r="H28" s="5">
        <v>1</v>
      </c>
      <c r="I28" s="5">
        <v>0</v>
      </c>
      <c r="J28" s="5">
        <v>5</v>
      </c>
      <c r="K28" s="6">
        <v>3</v>
      </c>
      <c r="L28" s="5" t="s">
        <v>48</v>
      </c>
      <c r="M28" s="5" t="s">
        <v>203</v>
      </c>
      <c r="N28" s="5" t="s">
        <v>142</v>
      </c>
      <c r="O28" s="5" t="s">
        <v>143</v>
      </c>
      <c r="P28" s="5" t="s">
        <v>144</v>
      </c>
      <c r="Q28" s="5" t="s">
        <v>145</v>
      </c>
    </row>
    <row r="29" spans="1:18" x14ac:dyDescent="0.45">
      <c r="A29" s="5" t="s">
        <v>202</v>
      </c>
      <c r="B29" s="5" t="s">
        <v>4</v>
      </c>
      <c r="C29" s="5" t="s">
        <v>7</v>
      </c>
      <c r="D29" s="5" t="s">
        <v>49</v>
      </c>
      <c r="E29" s="5">
        <v>0</v>
      </c>
      <c r="F29" s="5">
        <v>1</v>
      </c>
      <c r="G29" s="5">
        <v>1</v>
      </c>
      <c r="H29" s="5">
        <v>1</v>
      </c>
      <c r="I29" s="5">
        <v>2</v>
      </c>
      <c r="J29" s="5">
        <v>5</v>
      </c>
      <c r="K29" s="6">
        <v>3.8</v>
      </c>
      <c r="L29" s="5" t="s">
        <v>49</v>
      </c>
      <c r="M29" s="5" t="s">
        <v>202</v>
      </c>
      <c r="N29" s="5" t="s">
        <v>92</v>
      </c>
      <c r="O29" s="5" t="s">
        <v>93</v>
      </c>
      <c r="P29" s="5" t="s">
        <v>94</v>
      </c>
      <c r="Q29" s="5" t="s">
        <v>95</v>
      </c>
      <c r="R29" s="5" t="s">
        <v>96</v>
      </c>
    </row>
    <row r="30" spans="1:18" x14ac:dyDescent="0.45">
      <c r="A30" s="5" t="s">
        <v>204</v>
      </c>
      <c r="B30" s="5" t="s">
        <v>4</v>
      </c>
      <c r="C30" s="5" t="s">
        <v>8</v>
      </c>
      <c r="D30" s="5" t="s">
        <v>50</v>
      </c>
      <c r="E30" s="5">
        <v>1</v>
      </c>
      <c r="F30" s="5">
        <v>0</v>
      </c>
      <c r="G30" s="5">
        <v>1</v>
      </c>
      <c r="H30" s="5">
        <v>2</v>
      </c>
      <c r="I30" s="5">
        <v>1</v>
      </c>
      <c r="J30" s="5">
        <v>5</v>
      </c>
      <c r="K30" s="6">
        <v>3.4</v>
      </c>
      <c r="L30" s="5" t="s">
        <v>50</v>
      </c>
      <c r="M30" s="5" t="s">
        <v>204</v>
      </c>
      <c r="N30" s="5" t="s">
        <v>102</v>
      </c>
      <c r="O30" s="5" t="s">
        <v>103</v>
      </c>
      <c r="P30" s="5" t="s">
        <v>79</v>
      </c>
      <c r="Q30" s="5" t="s">
        <v>104</v>
      </c>
      <c r="R30" s="5" t="s">
        <v>105</v>
      </c>
    </row>
    <row r="31" spans="1:18" x14ac:dyDescent="0.45">
      <c r="A31" s="5" t="s">
        <v>205</v>
      </c>
      <c r="B31" s="5" t="s">
        <v>4</v>
      </c>
      <c r="C31" s="5" t="s">
        <v>9</v>
      </c>
      <c r="D31" s="5" t="s">
        <v>51</v>
      </c>
      <c r="E31" s="5">
        <v>0</v>
      </c>
      <c r="F31" s="5">
        <v>0</v>
      </c>
      <c r="G31" s="5">
        <v>0</v>
      </c>
      <c r="H31" s="5">
        <v>1</v>
      </c>
      <c r="I31" s="5">
        <v>4</v>
      </c>
      <c r="J31" s="5">
        <v>5</v>
      </c>
      <c r="K31" s="6">
        <v>4.8</v>
      </c>
      <c r="L31" s="5" t="s">
        <v>51</v>
      </c>
      <c r="M31" s="5" t="s">
        <v>205</v>
      </c>
      <c r="N31" s="5" t="s">
        <v>102</v>
      </c>
      <c r="O31" s="5" t="s">
        <v>103</v>
      </c>
      <c r="P31" s="5" t="s">
        <v>79</v>
      </c>
      <c r="Q31" s="5" t="s">
        <v>104</v>
      </c>
      <c r="R31" s="5" t="s">
        <v>105</v>
      </c>
    </row>
    <row r="32" spans="1:18" x14ac:dyDescent="0.45">
      <c r="A32" s="5" t="s">
        <v>206</v>
      </c>
      <c r="B32" s="5" t="s">
        <v>4</v>
      </c>
      <c r="C32" s="5" t="s">
        <v>10</v>
      </c>
      <c r="D32" s="5" t="s">
        <v>52</v>
      </c>
      <c r="E32" s="5">
        <v>0</v>
      </c>
      <c r="F32" s="5">
        <v>1</v>
      </c>
      <c r="G32" s="5">
        <v>0</v>
      </c>
      <c r="H32" s="5">
        <v>3</v>
      </c>
      <c r="I32" s="5">
        <v>1</v>
      </c>
      <c r="J32" s="5">
        <v>5</v>
      </c>
      <c r="K32" s="6">
        <v>3.8</v>
      </c>
      <c r="L32" s="5" t="s">
        <v>52</v>
      </c>
      <c r="M32" s="5" t="s">
        <v>206</v>
      </c>
      <c r="N32" s="5" t="s">
        <v>146</v>
      </c>
      <c r="O32" s="5" t="s">
        <v>147</v>
      </c>
      <c r="P32" s="5" t="s">
        <v>79</v>
      </c>
      <c r="Q32" s="5" t="s">
        <v>148</v>
      </c>
      <c r="R32" s="5" t="s">
        <v>149</v>
      </c>
    </row>
    <row r="33" spans="1:18" x14ac:dyDescent="0.45">
      <c r="A33" s="5" t="s">
        <v>207</v>
      </c>
      <c r="B33" s="5" t="s">
        <v>4</v>
      </c>
      <c r="C33" s="5" t="s">
        <v>11</v>
      </c>
      <c r="D33" s="5" t="s">
        <v>53</v>
      </c>
      <c r="E33" s="5">
        <v>0</v>
      </c>
      <c r="F33" s="5">
        <v>0</v>
      </c>
      <c r="G33" s="5">
        <v>2</v>
      </c>
      <c r="H33" s="5">
        <v>2</v>
      </c>
      <c r="I33" s="5">
        <v>1</v>
      </c>
      <c r="J33" s="5">
        <v>5</v>
      </c>
      <c r="K33" s="6">
        <v>3.8</v>
      </c>
      <c r="L33" s="5" t="s">
        <v>53</v>
      </c>
      <c r="M33" s="5" t="s">
        <v>207</v>
      </c>
      <c r="N33" s="5" t="s">
        <v>120</v>
      </c>
      <c r="O33" s="5" t="s">
        <v>121</v>
      </c>
      <c r="P33" s="5" t="s">
        <v>79</v>
      </c>
      <c r="Q33" s="5" t="s">
        <v>122</v>
      </c>
      <c r="R33" s="5" t="s">
        <v>123</v>
      </c>
    </row>
    <row r="34" spans="1:18" x14ac:dyDescent="0.45">
      <c r="A34" s="5" t="s">
        <v>208</v>
      </c>
      <c r="B34" s="5" t="s">
        <v>4</v>
      </c>
      <c r="C34" s="5" t="s">
        <v>12</v>
      </c>
      <c r="D34" s="5" t="s">
        <v>54</v>
      </c>
      <c r="E34" s="5">
        <v>0</v>
      </c>
      <c r="F34" s="5">
        <v>1</v>
      </c>
      <c r="G34" s="5">
        <v>0</v>
      </c>
      <c r="H34" s="5">
        <v>3</v>
      </c>
      <c r="I34" s="5">
        <v>1</v>
      </c>
      <c r="J34" s="5">
        <v>5</v>
      </c>
      <c r="K34" s="6">
        <v>3.8</v>
      </c>
      <c r="L34" s="5" t="s">
        <v>54</v>
      </c>
      <c r="M34" s="5" t="s">
        <v>208</v>
      </c>
      <c r="N34" s="5" t="s">
        <v>120</v>
      </c>
      <c r="O34" s="5" t="s">
        <v>121</v>
      </c>
      <c r="P34" s="5" t="s">
        <v>79</v>
      </c>
      <c r="Q34" s="5" t="s">
        <v>122</v>
      </c>
      <c r="R34" s="5" t="s">
        <v>123</v>
      </c>
    </row>
    <row r="35" spans="1:18" x14ac:dyDescent="0.45">
      <c r="A35" s="5" t="s">
        <v>209</v>
      </c>
      <c r="B35" s="5" t="s">
        <v>4</v>
      </c>
      <c r="C35" s="5" t="s">
        <v>13</v>
      </c>
      <c r="D35" s="5" t="s">
        <v>55</v>
      </c>
      <c r="E35" s="5">
        <v>0</v>
      </c>
      <c r="F35" s="5">
        <v>1</v>
      </c>
      <c r="G35" s="5">
        <v>0</v>
      </c>
      <c r="H35" s="5">
        <v>1</v>
      </c>
      <c r="I35" s="5">
        <v>3</v>
      </c>
      <c r="J35" s="5">
        <v>5</v>
      </c>
      <c r="K35" s="6">
        <v>4.2</v>
      </c>
      <c r="L35" s="5" t="s">
        <v>55</v>
      </c>
      <c r="M35" s="5" t="s">
        <v>209</v>
      </c>
      <c r="N35" s="5" t="s">
        <v>133</v>
      </c>
      <c r="O35" s="5" t="s">
        <v>134</v>
      </c>
      <c r="P35" s="5" t="s">
        <v>79</v>
      </c>
      <c r="Q35" s="5" t="s">
        <v>135</v>
      </c>
      <c r="R35" s="5" t="s">
        <v>136</v>
      </c>
    </row>
    <row r="36" spans="1:18" x14ac:dyDescent="0.45">
      <c r="A36" s="5" t="s">
        <v>210</v>
      </c>
      <c r="B36" s="5" t="s">
        <v>4</v>
      </c>
      <c r="C36" s="5" t="s">
        <v>14</v>
      </c>
      <c r="D36" s="5" t="s">
        <v>56</v>
      </c>
      <c r="E36" s="5">
        <v>0</v>
      </c>
      <c r="F36" s="5">
        <v>0</v>
      </c>
      <c r="G36" s="5">
        <v>1</v>
      </c>
      <c r="H36" s="5">
        <v>1</v>
      </c>
      <c r="I36" s="5">
        <v>3</v>
      </c>
      <c r="J36" s="5">
        <v>5</v>
      </c>
      <c r="K36" s="6">
        <v>4.4000000000000004</v>
      </c>
      <c r="L36" s="5" t="s">
        <v>56</v>
      </c>
      <c r="M36" s="5" t="s">
        <v>210</v>
      </c>
      <c r="N36" s="5" t="s">
        <v>150</v>
      </c>
      <c r="O36" s="5" t="s">
        <v>151</v>
      </c>
      <c r="P36" s="5" t="s">
        <v>152</v>
      </c>
      <c r="Q36" s="5" t="s">
        <v>153</v>
      </c>
      <c r="R36" s="5" t="s">
        <v>154</v>
      </c>
    </row>
    <row r="37" spans="1:18" x14ac:dyDescent="0.45">
      <c r="A37" s="5" t="s">
        <v>211</v>
      </c>
      <c r="B37" s="5" t="s">
        <v>4</v>
      </c>
      <c r="C37" s="5" t="s">
        <v>15</v>
      </c>
      <c r="D37" s="5" t="s">
        <v>57</v>
      </c>
      <c r="E37" s="5">
        <v>0</v>
      </c>
      <c r="F37" s="5">
        <v>1</v>
      </c>
      <c r="G37" s="5">
        <v>1</v>
      </c>
      <c r="H37" s="5">
        <v>2</v>
      </c>
      <c r="I37" s="5">
        <v>1</v>
      </c>
      <c r="J37" s="5">
        <v>5</v>
      </c>
      <c r="K37" s="6">
        <v>3.6</v>
      </c>
      <c r="L37" s="5" t="s">
        <v>57</v>
      </c>
      <c r="M37" s="5" t="s">
        <v>211</v>
      </c>
      <c r="N37" s="5" t="s">
        <v>155</v>
      </c>
      <c r="O37" s="5" t="s">
        <v>156</v>
      </c>
      <c r="P37" s="5" t="s">
        <v>79</v>
      </c>
      <c r="Q37" s="5" t="s">
        <v>157</v>
      </c>
      <c r="R37" s="5" t="s">
        <v>158</v>
      </c>
    </row>
    <row r="38" spans="1:18" x14ac:dyDescent="0.45">
      <c r="A38" s="5" t="s">
        <v>212</v>
      </c>
      <c r="B38" s="5" t="s">
        <v>4</v>
      </c>
      <c r="C38" s="5" t="s">
        <v>16</v>
      </c>
      <c r="D38" s="5" t="s">
        <v>58</v>
      </c>
      <c r="E38" s="5">
        <v>0</v>
      </c>
      <c r="F38" s="5">
        <v>1</v>
      </c>
      <c r="G38" s="5">
        <v>1</v>
      </c>
      <c r="H38" s="5">
        <v>2</v>
      </c>
      <c r="I38" s="5">
        <v>1</v>
      </c>
      <c r="J38" s="5">
        <v>5</v>
      </c>
      <c r="K38" s="6">
        <v>3.6</v>
      </c>
      <c r="L38" s="5" t="s">
        <v>58</v>
      </c>
      <c r="M38" s="5" t="s">
        <v>212</v>
      </c>
      <c r="N38" s="5" t="s">
        <v>159</v>
      </c>
      <c r="O38" s="5" t="s">
        <v>160</v>
      </c>
      <c r="P38" s="5" t="s">
        <v>161</v>
      </c>
      <c r="Q38" s="5" t="s">
        <v>123</v>
      </c>
      <c r="R38" s="5" t="s">
        <v>162</v>
      </c>
    </row>
    <row r="39" spans="1:18" x14ac:dyDescent="0.45">
      <c r="A39" s="5" t="s">
        <v>213</v>
      </c>
      <c r="B39" s="5" t="s">
        <v>4</v>
      </c>
      <c r="C39" s="5" t="s">
        <v>17</v>
      </c>
      <c r="D39" s="5" t="s">
        <v>59</v>
      </c>
      <c r="E39" s="5">
        <v>0</v>
      </c>
      <c r="F39" s="5">
        <v>0</v>
      </c>
      <c r="G39" s="5">
        <v>1</v>
      </c>
      <c r="H39" s="5">
        <v>2</v>
      </c>
      <c r="I39" s="5">
        <v>2</v>
      </c>
      <c r="J39" s="5">
        <v>5</v>
      </c>
      <c r="K39" s="6">
        <v>4.2</v>
      </c>
      <c r="L39" s="5" t="s">
        <v>59</v>
      </c>
      <c r="M39" s="5" t="s">
        <v>213</v>
      </c>
      <c r="N39" s="5" t="s">
        <v>82</v>
      </c>
      <c r="O39" s="5" t="s">
        <v>83</v>
      </c>
      <c r="P39" s="5" t="s">
        <v>79</v>
      </c>
      <c r="Q39" s="5" t="s">
        <v>85</v>
      </c>
      <c r="R39" s="5" t="s">
        <v>86</v>
      </c>
    </row>
    <row r="40" spans="1:18" x14ac:dyDescent="0.45">
      <c r="A40" s="5" t="s">
        <v>214</v>
      </c>
      <c r="B40" s="5" t="s">
        <v>4</v>
      </c>
      <c r="C40" s="5" t="s">
        <v>18</v>
      </c>
      <c r="D40" s="5" t="s">
        <v>60</v>
      </c>
      <c r="E40" s="5">
        <v>0</v>
      </c>
      <c r="F40" s="5">
        <v>1</v>
      </c>
      <c r="G40" s="5">
        <v>1</v>
      </c>
      <c r="H40" s="5">
        <v>2</v>
      </c>
      <c r="I40" s="5">
        <v>1</v>
      </c>
      <c r="J40" s="5">
        <v>5</v>
      </c>
      <c r="K40" s="6">
        <v>3.6</v>
      </c>
      <c r="L40" s="5" t="s">
        <v>60</v>
      </c>
      <c r="M40" s="5" t="s">
        <v>214</v>
      </c>
      <c r="N40" s="5" t="s">
        <v>124</v>
      </c>
      <c r="O40" s="5" t="s">
        <v>125</v>
      </c>
      <c r="P40" s="5" t="s">
        <v>126</v>
      </c>
      <c r="Q40" s="5" t="s">
        <v>127</v>
      </c>
      <c r="R40" s="5" t="s">
        <v>128</v>
      </c>
    </row>
    <row r="41" spans="1:18" x14ac:dyDescent="0.45">
      <c r="A41" s="5" t="s">
        <v>215</v>
      </c>
      <c r="B41" s="5" t="s">
        <v>4</v>
      </c>
      <c r="C41" s="5" t="s">
        <v>19</v>
      </c>
      <c r="D41" s="5" t="s">
        <v>61</v>
      </c>
      <c r="E41" s="5">
        <v>1</v>
      </c>
      <c r="F41" s="5">
        <v>0</v>
      </c>
      <c r="G41" s="5">
        <v>0</v>
      </c>
      <c r="H41" s="5">
        <v>3</v>
      </c>
      <c r="I41" s="5">
        <v>1</v>
      </c>
      <c r="J41" s="5">
        <v>5</v>
      </c>
      <c r="K41" s="6">
        <v>3.6</v>
      </c>
      <c r="L41" s="5" t="s">
        <v>61</v>
      </c>
      <c r="M41" s="5" t="s">
        <v>215</v>
      </c>
      <c r="N41" s="5" t="s">
        <v>120</v>
      </c>
      <c r="O41" s="5" t="s">
        <v>121</v>
      </c>
      <c r="P41" s="5" t="s">
        <v>79</v>
      </c>
      <c r="Q41" s="5" t="s">
        <v>122</v>
      </c>
      <c r="R41" s="5" t="s">
        <v>123</v>
      </c>
    </row>
    <row r="42" spans="1:18" x14ac:dyDescent="0.45">
      <c r="A42" s="5" t="s">
        <v>216</v>
      </c>
      <c r="B42" s="5" t="s">
        <v>4</v>
      </c>
      <c r="C42" s="5" t="s">
        <v>20</v>
      </c>
      <c r="D42" s="5" t="s">
        <v>62</v>
      </c>
      <c r="E42" s="5">
        <v>1</v>
      </c>
      <c r="F42" s="5">
        <v>1</v>
      </c>
      <c r="G42" s="5">
        <v>2</v>
      </c>
      <c r="H42" s="5">
        <v>0</v>
      </c>
      <c r="I42" s="5">
        <v>1</v>
      </c>
      <c r="J42" s="5">
        <v>5</v>
      </c>
      <c r="K42" s="6">
        <v>2.8</v>
      </c>
      <c r="L42" s="5" t="s">
        <v>62</v>
      </c>
      <c r="M42" s="5" t="s">
        <v>216</v>
      </c>
      <c r="N42" s="5" t="s">
        <v>102</v>
      </c>
      <c r="O42" s="5" t="s">
        <v>103</v>
      </c>
      <c r="P42" s="5" t="s">
        <v>79</v>
      </c>
      <c r="Q42" s="5" t="s">
        <v>104</v>
      </c>
      <c r="R42" s="5" t="s">
        <v>105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0377-E17D-4435-9B51-3C74FF1481C0}">
  <dimension ref="A1:V27"/>
  <sheetViews>
    <sheetView topLeftCell="A12" workbookViewId="0">
      <selection activeCell="A26" sqref="A26"/>
    </sheetView>
  </sheetViews>
  <sheetFormatPr defaultRowHeight="18.5" x14ac:dyDescent="0.45"/>
  <cols>
    <col min="1" max="1" width="13.5703125" bestFit="1" customWidth="1"/>
    <col min="4" max="4" width="13.42578125" bestFit="1" customWidth="1"/>
    <col min="5" max="5" width="9.5703125" bestFit="1" customWidth="1"/>
    <col min="6" max="6" width="6.5703125" bestFit="1" customWidth="1"/>
    <col min="7" max="7" width="7.42578125" bestFit="1" customWidth="1"/>
    <col min="8" max="8" width="11.0703125" bestFit="1" customWidth="1"/>
    <col min="9" max="9" width="13.5" bestFit="1" customWidth="1"/>
    <col min="10" max="10" width="14.5703125" bestFit="1" customWidth="1"/>
    <col min="11" max="11" width="7.92578125" bestFit="1" customWidth="1"/>
    <col min="12" max="12" width="20.28515625" bestFit="1" customWidth="1"/>
    <col min="13" max="13" width="24" bestFit="1" customWidth="1"/>
    <col min="14" max="14" width="30.28515625" bestFit="1" customWidth="1"/>
    <col min="15" max="15" width="21.5703125" bestFit="1" customWidth="1"/>
    <col min="16" max="16" width="20.7109375" bestFit="1" customWidth="1"/>
  </cols>
  <sheetData>
    <row r="1" spans="1:16" x14ac:dyDescent="0.45">
      <c r="A1" t="s">
        <v>0</v>
      </c>
      <c r="B1" t="s">
        <v>1</v>
      </c>
      <c r="C1" t="s">
        <v>164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2</v>
      </c>
      <c r="J1" t="s">
        <v>3</v>
      </c>
      <c r="K1" t="s">
        <v>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</row>
    <row r="2" spans="1:16" x14ac:dyDescent="0.45">
      <c r="A2" t="s">
        <v>21</v>
      </c>
      <c r="B2" t="s">
        <v>22</v>
      </c>
      <c r="C2" t="s">
        <v>47</v>
      </c>
      <c r="D2">
        <v>0</v>
      </c>
      <c r="E2">
        <v>1</v>
      </c>
      <c r="F2">
        <v>5</v>
      </c>
      <c r="G2">
        <v>7</v>
      </c>
      <c r="H2">
        <v>19</v>
      </c>
      <c r="I2">
        <v>32</v>
      </c>
      <c r="J2" s="1">
        <v>4.375</v>
      </c>
      <c r="K2" t="s">
        <v>47</v>
      </c>
      <c r="L2" t="s">
        <v>77</v>
      </c>
      <c r="M2" t="s">
        <v>78</v>
      </c>
      <c r="N2" t="s">
        <v>79</v>
      </c>
      <c r="O2" t="s">
        <v>80</v>
      </c>
      <c r="P2" t="s">
        <v>81</v>
      </c>
    </row>
    <row r="3" spans="1:16" x14ac:dyDescent="0.45">
      <c r="A3" t="s">
        <v>21</v>
      </c>
      <c r="B3" t="s">
        <v>23</v>
      </c>
      <c r="C3" t="s">
        <v>48</v>
      </c>
      <c r="D3">
        <v>1</v>
      </c>
      <c r="E3">
        <v>0</v>
      </c>
      <c r="F3">
        <v>4</v>
      </c>
      <c r="G3">
        <v>13</v>
      </c>
      <c r="H3">
        <v>14</v>
      </c>
      <c r="I3">
        <v>32</v>
      </c>
      <c r="J3" s="1">
        <v>4.21875</v>
      </c>
      <c r="K3" t="s">
        <v>48</v>
      </c>
      <c r="L3" t="s">
        <v>82</v>
      </c>
      <c r="M3" t="s">
        <v>83</v>
      </c>
      <c r="N3" t="s">
        <v>84</v>
      </c>
      <c r="O3" t="s">
        <v>85</v>
      </c>
      <c r="P3" t="s">
        <v>86</v>
      </c>
    </row>
    <row r="4" spans="1:16" x14ac:dyDescent="0.45">
      <c r="A4" t="s">
        <v>21</v>
      </c>
      <c r="B4" t="s">
        <v>24</v>
      </c>
      <c r="C4" t="s">
        <v>49</v>
      </c>
      <c r="D4">
        <v>1</v>
      </c>
      <c r="E4">
        <v>0</v>
      </c>
      <c r="F4">
        <v>3</v>
      </c>
      <c r="G4">
        <v>8</v>
      </c>
      <c r="H4">
        <v>20</v>
      </c>
      <c r="I4">
        <v>32</v>
      </c>
      <c r="J4" s="1">
        <v>4.4375</v>
      </c>
      <c r="K4" t="s">
        <v>49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</row>
    <row r="5" spans="1:16" x14ac:dyDescent="0.45">
      <c r="A5" t="s">
        <v>21</v>
      </c>
      <c r="B5" t="s">
        <v>25</v>
      </c>
      <c r="C5" t="s">
        <v>50</v>
      </c>
      <c r="D5">
        <v>0</v>
      </c>
      <c r="E5">
        <v>1</v>
      </c>
      <c r="F5">
        <v>2</v>
      </c>
      <c r="G5">
        <v>7</v>
      </c>
      <c r="H5">
        <v>22</v>
      </c>
      <c r="I5">
        <v>32</v>
      </c>
      <c r="J5" s="1">
        <v>4.5625</v>
      </c>
      <c r="K5" t="s">
        <v>50</v>
      </c>
      <c r="L5" t="s">
        <v>87</v>
      </c>
      <c r="M5" t="s">
        <v>88</v>
      </c>
      <c r="N5" t="s">
        <v>89</v>
      </c>
      <c r="O5" t="s">
        <v>90</v>
      </c>
      <c r="P5" t="s">
        <v>91</v>
      </c>
    </row>
    <row r="6" spans="1:16" x14ac:dyDescent="0.45">
      <c r="A6" t="s">
        <v>21</v>
      </c>
      <c r="B6" t="s">
        <v>26</v>
      </c>
      <c r="C6" t="s">
        <v>51</v>
      </c>
      <c r="D6">
        <v>1</v>
      </c>
      <c r="E6">
        <v>4</v>
      </c>
      <c r="F6">
        <v>11</v>
      </c>
      <c r="G6">
        <v>11</v>
      </c>
      <c r="H6">
        <v>5</v>
      </c>
      <c r="I6">
        <v>32</v>
      </c>
      <c r="J6" s="1">
        <v>3.46875</v>
      </c>
      <c r="K6" t="s">
        <v>51</v>
      </c>
      <c r="L6" t="s">
        <v>92</v>
      </c>
      <c r="M6" t="s">
        <v>93</v>
      </c>
      <c r="N6" t="s">
        <v>94</v>
      </c>
      <c r="O6" t="s">
        <v>95</v>
      </c>
      <c r="P6" t="s">
        <v>96</v>
      </c>
    </row>
    <row r="7" spans="1:16" x14ac:dyDescent="0.45">
      <c r="A7" t="s">
        <v>21</v>
      </c>
      <c r="B7" t="s">
        <v>27</v>
      </c>
      <c r="C7" t="s">
        <v>52</v>
      </c>
      <c r="D7">
        <v>0</v>
      </c>
      <c r="E7">
        <v>3</v>
      </c>
      <c r="F7">
        <v>12</v>
      </c>
      <c r="G7">
        <v>8</v>
      </c>
      <c r="H7">
        <v>8</v>
      </c>
      <c r="I7">
        <v>31</v>
      </c>
      <c r="J7" s="1">
        <v>3.6774193548387095</v>
      </c>
      <c r="K7" t="s">
        <v>52</v>
      </c>
      <c r="L7" t="s">
        <v>97</v>
      </c>
      <c r="M7" t="s">
        <v>98</v>
      </c>
      <c r="N7" t="s">
        <v>99</v>
      </c>
      <c r="O7" t="s">
        <v>100</v>
      </c>
      <c r="P7" t="s">
        <v>101</v>
      </c>
    </row>
    <row r="8" spans="1:16" x14ac:dyDescent="0.45">
      <c r="A8" t="s">
        <v>21</v>
      </c>
      <c r="B8" t="s">
        <v>28</v>
      </c>
      <c r="C8" t="s">
        <v>53</v>
      </c>
      <c r="D8">
        <v>1</v>
      </c>
      <c r="E8">
        <v>3</v>
      </c>
      <c r="F8">
        <v>2</v>
      </c>
      <c r="G8">
        <v>13</v>
      </c>
      <c r="H8">
        <v>13</v>
      </c>
      <c r="I8">
        <v>32</v>
      </c>
      <c r="J8" s="1">
        <v>4.0625</v>
      </c>
      <c r="K8" t="s">
        <v>53</v>
      </c>
      <c r="L8" t="s">
        <v>82</v>
      </c>
      <c r="M8" t="s">
        <v>83</v>
      </c>
      <c r="N8" t="s">
        <v>84</v>
      </c>
      <c r="O8" t="s">
        <v>85</v>
      </c>
      <c r="P8" t="s">
        <v>86</v>
      </c>
    </row>
    <row r="9" spans="1:16" x14ac:dyDescent="0.45">
      <c r="A9" t="s">
        <v>21</v>
      </c>
      <c r="B9" t="s">
        <v>29</v>
      </c>
      <c r="C9" t="s">
        <v>54</v>
      </c>
      <c r="D9">
        <v>1</v>
      </c>
      <c r="E9">
        <v>2</v>
      </c>
      <c r="F9">
        <v>5</v>
      </c>
      <c r="G9">
        <v>8</v>
      </c>
      <c r="H9">
        <v>16</v>
      </c>
      <c r="I9">
        <v>32</v>
      </c>
      <c r="J9" s="1">
        <v>4.125</v>
      </c>
      <c r="K9" t="s">
        <v>54</v>
      </c>
      <c r="L9" t="s">
        <v>102</v>
      </c>
      <c r="M9" t="s">
        <v>103</v>
      </c>
      <c r="N9" t="s">
        <v>79</v>
      </c>
      <c r="O9" t="s">
        <v>104</v>
      </c>
      <c r="P9" t="s">
        <v>105</v>
      </c>
    </row>
    <row r="10" spans="1:16" x14ac:dyDescent="0.45">
      <c r="A10" t="s">
        <v>21</v>
      </c>
      <c r="B10" t="s">
        <v>30</v>
      </c>
      <c r="C10" t="s">
        <v>55</v>
      </c>
      <c r="D10">
        <v>0</v>
      </c>
      <c r="E10">
        <v>0</v>
      </c>
      <c r="F10">
        <v>8</v>
      </c>
      <c r="G10">
        <v>13</v>
      </c>
      <c r="H10">
        <v>10</v>
      </c>
      <c r="I10">
        <v>31</v>
      </c>
      <c r="J10" s="1">
        <v>4.064516129032258</v>
      </c>
      <c r="K10" t="s">
        <v>55</v>
      </c>
      <c r="L10" t="s">
        <v>106</v>
      </c>
      <c r="M10" t="s">
        <v>107</v>
      </c>
      <c r="N10" t="s">
        <v>79</v>
      </c>
      <c r="O10" t="s">
        <v>108</v>
      </c>
      <c r="P10" t="s">
        <v>109</v>
      </c>
    </row>
    <row r="11" spans="1:16" x14ac:dyDescent="0.45">
      <c r="A11" t="s">
        <v>21</v>
      </c>
      <c r="B11" t="s">
        <v>31</v>
      </c>
      <c r="C11" t="s">
        <v>56</v>
      </c>
      <c r="D11">
        <v>0</v>
      </c>
      <c r="E11">
        <v>2</v>
      </c>
      <c r="F11">
        <v>10</v>
      </c>
      <c r="G11">
        <v>9</v>
      </c>
      <c r="H11">
        <v>11</v>
      </c>
      <c r="I11">
        <v>32</v>
      </c>
      <c r="J11" s="1">
        <v>3.90625</v>
      </c>
      <c r="K11" t="s">
        <v>56</v>
      </c>
      <c r="L11" t="s">
        <v>110</v>
      </c>
      <c r="M11" t="s">
        <v>111</v>
      </c>
      <c r="N11" t="s">
        <v>79</v>
      </c>
      <c r="O11" t="s">
        <v>112</v>
      </c>
      <c r="P11" t="s">
        <v>113</v>
      </c>
    </row>
    <row r="12" spans="1:16" x14ac:dyDescent="0.45">
      <c r="A12" t="s">
        <v>21</v>
      </c>
      <c r="B12" t="s">
        <v>32</v>
      </c>
      <c r="C12" t="s">
        <v>57</v>
      </c>
      <c r="D12">
        <v>0</v>
      </c>
      <c r="E12">
        <v>6</v>
      </c>
      <c r="F12">
        <v>7</v>
      </c>
      <c r="G12">
        <v>4</v>
      </c>
      <c r="H12">
        <v>14</v>
      </c>
      <c r="I12">
        <v>31</v>
      </c>
      <c r="J12" s="1">
        <v>3.838709677419355</v>
      </c>
      <c r="K12" t="s">
        <v>57</v>
      </c>
      <c r="L12" t="s">
        <v>102</v>
      </c>
      <c r="M12" t="s">
        <v>103</v>
      </c>
      <c r="N12" t="s">
        <v>79</v>
      </c>
      <c r="O12" t="s">
        <v>104</v>
      </c>
      <c r="P12" t="s">
        <v>105</v>
      </c>
    </row>
    <row r="13" spans="1:16" x14ac:dyDescent="0.45">
      <c r="A13" t="s">
        <v>21</v>
      </c>
      <c r="B13" t="s">
        <v>33</v>
      </c>
      <c r="C13" t="s">
        <v>58</v>
      </c>
      <c r="D13">
        <v>0</v>
      </c>
      <c r="E13">
        <v>1</v>
      </c>
      <c r="F13">
        <v>6</v>
      </c>
      <c r="G13">
        <v>9</v>
      </c>
      <c r="H13">
        <v>16</v>
      </c>
      <c r="I13">
        <v>32</v>
      </c>
      <c r="J13" s="1">
        <v>4.25</v>
      </c>
      <c r="K13" t="s">
        <v>58</v>
      </c>
      <c r="L13" t="s">
        <v>92</v>
      </c>
      <c r="M13" t="s">
        <v>93</v>
      </c>
      <c r="N13" t="s">
        <v>94</v>
      </c>
      <c r="O13" t="s">
        <v>95</v>
      </c>
      <c r="P13" t="s">
        <v>96</v>
      </c>
    </row>
    <row r="14" spans="1:16" x14ac:dyDescent="0.45">
      <c r="A14" t="s">
        <v>21</v>
      </c>
      <c r="B14" t="s">
        <v>34</v>
      </c>
      <c r="C14" t="s">
        <v>59</v>
      </c>
      <c r="D14">
        <v>3</v>
      </c>
      <c r="E14">
        <v>3</v>
      </c>
      <c r="F14">
        <v>7</v>
      </c>
      <c r="G14">
        <v>8</v>
      </c>
      <c r="H14">
        <v>11</v>
      </c>
      <c r="I14">
        <v>32</v>
      </c>
      <c r="J14" s="1">
        <v>3.65625</v>
      </c>
      <c r="K14" t="s">
        <v>59</v>
      </c>
      <c r="L14" t="s">
        <v>97</v>
      </c>
      <c r="M14" t="s">
        <v>98</v>
      </c>
      <c r="N14" t="s">
        <v>99</v>
      </c>
      <c r="O14" t="s">
        <v>100</v>
      </c>
      <c r="P14" t="s">
        <v>101</v>
      </c>
    </row>
    <row r="15" spans="1:16" x14ac:dyDescent="0.45">
      <c r="A15" t="s">
        <v>21</v>
      </c>
      <c r="B15" t="s">
        <v>35</v>
      </c>
      <c r="C15" t="s">
        <v>60</v>
      </c>
      <c r="D15">
        <v>5</v>
      </c>
      <c r="E15">
        <v>7</v>
      </c>
      <c r="F15">
        <v>7</v>
      </c>
      <c r="G15">
        <v>7</v>
      </c>
      <c r="H15">
        <v>6</v>
      </c>
      <c r="I15">
        <v>32</v>
      </c>
      <c r="J15" s="1">
        <v>3.0625</v>
      </c>
      <c r="K15" t="s">
        <v>60</v>
      </c>
      <c r="L15" t="s">
        <v>114</v>
      </c>
      <c r="M15" t="s">
        <v>115</v>
      </c>
      <c r="N15" t="s">
        <v>79</v>
      </c>
      <c r="O15" t="s">
        <v>116</v>
      </c>
      <c r="P15" t="s">
        <v>117</v>
      </c>
    </row>
    <row r="16" spans="1:16" x14ac:dyDescent="0.45">
      <c r="A16" t="s">
        <v>21</v>
      </c>
      <c r="B16" t="s">
        <v>36</v>
      </c>
      <c r="C16" t="s">
        <v>61</v>
      </c>
      <c r="D16">
        <v>2</v>
      </c>
      <c r="E16">
        <v>6</v>
      </c>
      <c r="F16">
        <v>12</v>
      </c>
      <c r="G16">
        <v>8</v>
      </c>
      <c r="H16">
        <v>4</v>
      </c>
      <c r="I16">
        <v>32</v>
      </c>
      <c r="J16" s="1">
        <v>3.1875</v>
      </c>
      <c r="K16" t="s">
        <v>61</v>
      </c>
      <c r="L16" t="s">
        <v>97</v>
      </c>
      <c r="M16" t="s">
        <v>98</v>
      </c>
      <c r="N16" t="s">
        <v>99</v>
      </c>
      <c r="O16" t="s">
        <v>118</v>
      </c>
      <c r="P16" t="s">
        <v>119</v>
      </c>
    </row>
    <row r="17" spans="1:22" x14ac:dyDescent="0.45">
      <c r="A17" t="s">
        <v>21</v>
      </c>
      <c r="B17" t="s">
        <v>37</v>
      </c>
      <c r="C17" t="s">
        <v>62</v>
      </c>
      <c r="D17">
        <v>0</v>
      </c>
      <c r="E17">
        <v>2</v>
      </c>
      <c r="F17">
        <v>6</v>
      </c>
      <c r="G17">
        <v>14</v>
      </c>
      <c r="H17">
        <v>10</v>
      </c>
      <c r="I17">
        <v>32</v>
      </c>
      <c r="J17" s="1">
        <v>4</v>
      </c>
      <c r="K17" t="s">
        <v>62</v>
      </c>
      <c r="L17" t="s">
        <v>120</v>
      </c>
      <c r="M17" t="s">
        <v>121</v>
      </c>
      <c r="N17" t="s">
        <v>79</v>
      </c>
      <c r="O17" t="s">
        <v>122</v>
      </c>
      <c r="P17" t="s">
        <v>123</v>
      </c>
    </row>
    <row r="18" spans="1:22" x14ac:dyDescent="0.45">
      <c r="A18" t="s">
        <v>21</v>
      </c>
      <c r="B18" t="s">
        <v>38</v>
      </c>
      <c r="C18" t="s">
        <v>63</v>
      </c>
      <c r="D18">
        <v>0</v>
      </c>
      <c r="E18">
        <v>2</v>
      </c>
      <c r="F18">
        <v>8</v>
      </c>
      <c r="G18">
        <v>10</v>
      </c>
      <c r="H18">
        <v>12</v>
      </c>
      <c r="I18">
        <v>32</v>
      </c>
      <c r="J18" s="1">
        <v>4</v>
      </c>
      <c r="K18" t="s">
        <v>63</v>
      </c>
      <c r="L18" t="s">
        <v>124</v>
      </c>
      <c r="M18" t="s">
        <v>125</v>
      </c>
      <c r="N18" t="s">
        <v>126</v>
      </c>
      <c r="O18" t="s">
        <v>127</v>
      </c>
      <c r="P18" t="s">
        <v>128</v>
      </c>
    </row>
    <row r="19" spans="1:22" x14ac:dyDescent="0.45">
      <c r="A19" t="s">
        <v>21</v>
      </c>
      <c r="B19" t="s">
        <v>39</v>
      </c>
      <c r="C19" t="s">
        <v>64</v>
      </c>
      <c r="D19">
        <v>1</v>
      </c>
      <c r="E19">
        <v>2</v>
      </c>
      <c r="F19">
        <v>11</v>
      </c>
      <c r="G19">
        <v>15</v>
      </c>
      <c r="H19">
        <v>11</v>
      </c>
      <c r="I19">
        <v>32</v>
      </c>
      <c r="J19" s="1">
        <v>4.78125</v>
      </c>
      <c r="K19" t="s">
        <v>64</v>
      </c>
      <c r="L19" t="s">
        <v>129</v>
      </c>
      <c r="M19" t="s">
        <v>130</v>
      </c>
      <c r="N19" t="s">
        <v>79</v>
      </c>
      <c r="O19" t="s">
        <v>131</v>
      </c>
      <c r="P19" t="s">
        <v>132</v>
      </c>
    </row>
    <row r="20" spans="1:22" x14ac:dyDescent="0.45">
      <c r="A20" t="s">
        <v>21</v>
      </c>
      <c r="B20" t="s">
        <v>40</v>
      </c>
      <c r="C20" t="s">
        <v>65</v>
      </c>
      <c r="D20">
        <v>3</v>
      </c>
      <c r="E20">
        <v>2</v>
      </c>
      <c r="F20">
        <v>11</v>
      </c>
      <c r="G20">
        <v>7</v>
      </c>
      <c r="H20">
        <v>9</v>
      </c>
      <c r="I20">
        <v>32</v>
      </c>
      <c r="J20" s="1">
        <v>3.53125</v>
      </c>
      <c r="K20" t="s">
        <v>65</v>
      </c>
      <c r="L20" t="s">
        <v>82</v>
      </c>
      <c r="M20" t="s">
        <v>83</v>
      </c>
      <c r="N20" t="s">
        <v>84</v>
      </c>
      <c r="O20" t="s">
        <v>85</v>
      </c>
      <c r="P20" t="s">
        <v>86</v>
      </c>
    </row>
    <row r="21" spans="1:22" x14ac:dyDescent="0.45">
      <c r="A21" t="s">
        <v>21</v>
      </c>
      <c r="B21" t="s">
        <v>41</v>
      </c>
      <c r="C21" t="s">
        <v>66</v>
      </c>
      <c r="D21">
        <v>0</v>
      </c>
      <c r="E21">
        <v>2</v>
      </c>
      <c r="F21">
        <v>6</v>
      </c>
      <c r="G21">
        <v>5</v>
      </c>
      <c r="H21">
        <v>19</v>
      </c>
      <c r="I21">
        <v>32</v>
      </c>
      <c r="J21" s="1">
        <v>4.28125</v>
      </c>
      <c r="K21" t="s">
        <v>66</v>
      </c>
      <c r="L21" t="s">
        <v>120</v>
      </c>
      <c r="M21" t="s">
        <v>121</v>
      </c>
      <c r="N21" t="s">
        <v>79</v>
      </c>
      <c r="O21" t="s">
        <v>122</v>
      </c>
      <c r="P21" t="s">
        <v>123</v>
      </c>
    </row>
    <row r="22" spans="1:22" x14ac:dyDescent="0.45">
      <c r="A22" t="s">
        <v>21</v>
      </c>
      <c r="B22" t="s">
        <v>42</v>
      </c>
      <c r="C22" t="s">
        <v>67</v>
      </c>
      <c r="D22">
        <v>0</v>
      </c>
      <c r="E22">
        <v>1</v>
      </c>
      <c r="F22">
        <v>6</v>
      </c>
      <c r="G22">
        <v>11</v>
      </c>
      <c r="H22">
        <v>14</v>
      </c>
      <c r="I22">
        <v>32</v>
      </c>
      <c r="J22" s="1">
        <v>4.1875</v>
      </c>
      <c r="K22" t="s">
        <v>67</v>
      </c>
      <c r="L22" t="s">
        <v>82</v>
      </c>
      <c r="M22" t="s">
        <v>83</v>
      </c>
      <c r="N22" t="s">
        <v>84</v>
      </c>
      <c r="O22" t="s">
        <v>85</v>
      </c>
      <c r="P22" t="s">
        <v>86</v>
      </c>
    </row>
    <row r="23" spans="1:22" x14ac:dyDescent="0.45">
      <c r="A23" t="s">
        <v>21</v>
      </c>
      <c r="B23" t="s">
        <v>43</v>
      </c>
      <c r="C23" t="s">
        <v>68</v>
      </c>
      <c r="D23">
        <v>1</v>
      </c>
      <c r="E23">
        <v>1</v>
      </c>
      <c r="F23">
        <v>7</v>
      </c>
      <c r="G23">
        <v>15</v>
      </c>
      <c r="H23">
        <v>8</v>
      </c>
      <c r="I23">
        <v>32</v>
      </c>
      <c r="J23" s="1">
        <v>3.875</v>
      </c>
      <c r="K23" t="s">
        <v>68</v>
      </c>
      <c r="L23" t="s">
        <v>133</v>
      </c>
      <c r="M23" t="s">
        <v>134</v>
      </c>
      <c r="N23" t="s">
        <v>79</v>
      </c>
      <c r="O23" t="s">
        <v>135</v>
      </c>
      <c r="P23" t="s">
        <v>136</v>
      </c>
    </row>
    <row r="24" spans="1:22" x14ac:dyDescent="0.45">
      <c r="A24" t="s">
        <v>21</v>
      </c>
      <c r="B24" t="s">
        <v>44</v>
      </c>
      <c r="C24" t="s">
        <v>69</v>
      </c>
      <c r="D24">
        <v>1</v>
      </c>
      <c r="E24">
        <v>1</v>
      </c>
      <c r="F24">
        <v>7</v>
      </c>
      <c r="G24">
        <v>15</v>
      </c>
      <c r="H24">
        <v>8</v>
      </c>
      <c r="I24">
        <v>32</v>
      </c>
      <c r="J24" s="1">
        <v>3.875</v>
      </c>
      <c r="K24" t="s">
        <v>69</v>
      </c>
      <c r="L24" t="s">
        <v>97</v>
      </c>
      <c r="M24" t="s">
        <v>98</v>
      </c>
      <c r="N24" t="s">
        <v>99</v>
      </c>
      <c r="O24" t="s">
        <v>100</v>
      </c>
      <c r="P24" t="s">
        <v>101</v>
      </c>
    </row>
    <row r="25" spans="1:22" x14ac:dyDescent="0.45">
      <c r="A25" t="s">
        <v>21</v>
      </c>
      <c r="B25" t="s">
        <v>45</v>
      </c>
      <c r="C25" t="s">
        <v>70</v>
      </c>
      <c r="D25">
        <v>0</v>
      </c>
      <c r="E25">
        <v>7</v>
      </c>
      <c r="F25">
        <v>10</v>
      </c>
      <c r="G25">
        <v>6</v>
      </c>
      <c r="H25">
        <v>9</v>
      </c>
      <c r="I25">
        <v>32</v>
      </c>
      <c r="J25" s="1">
        <v>3.53125</v>
      </c>
      <c r="K25" t="s">
        <v>70</v>
      </c>
      <c r="L25" t="s">
        <v>137</v>
      </c>
      <c r="M25" t="s">
        <v>138</v>
      </c>
      <c r="N25" t="s">
        <v>139</v>
      </c>
      <c r="O25" t="s">
        <v>140</v>
      </c>
      <c r="P25" t="s">
        <v>141</v>
      </c>
    </row>
    <row r="26" spans="1:22" x14ac:dyDescent="0.45">
      <c r="A26" t="s">
        <v>21</v>
      </c>
      <c r="B26" t="s">
        <v>46</v>
      </c>
      <c r="C26" t="s">
        <v>71</v>
      </c>
      <c r="D26">
        <v>3</v>
      </c>
      <c r="E26">
        <v>7</v>
      </c>
      <c r="F26">
        <v>12</v>
      </c>
      <c r="G26">
        <v>3</v>
      </c>
      <c r="H26">
        <v>7</v>
      </c>
      <c r="I26">
        <v>32</v>
      </c>
      <c r="J26" s="1">
        <v>3.125</v>
      </c>
      <c r="K26" t="s">
        <v>71</v>
      </c>
      <c r="L26" t="s">
        <v>102</v>
      </c>
      <c r="M26" t="s">
        <v>103</v>
      </c>
      <c r="N26" t="s">
        <v>79</v>
      </c>
      <c r="O26" t="s">
        <v>104</v>
      </c>
      <c r="P26" t="s">
        <v>105</v>
      </c>
    </row>
    <row r="27" spans="1:22" x14ac:dyDescent="0.45">
      <c r="T27" s="4"/>
      <c r="U27" s="2"/>
      <c r="V2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0844-8B66-44C3-89DF-CFF7CDDD8381}">
  <dimension ref="A1:G26"/>
  <sheetViews>
    <sheetView workbookViewId="0">
      <selection activeCell="A2" sqref="A2"/>
    </sheetView>
  </sheetViews>
  <sheetFormatPr defaultRowHeight="18.5" x14ac:dyDescent="0.45"/>
  <cols>
    <col min="1" max="1" width="13.5703125" bestFit="1" customWidth="1"/>
    <col min="2" max="2" width="7.92578125" bestFit="1" customWidth="1"/>
    <col min="3" max="3" width="20.28515625" bestFit="1" customWidth="1"/>
    <col min="4" max="4" width="24" bestFit="1" customWidth="1"/>
    <col min="5" max="5" width="30.28515625" bestFit="1" customWidth="1"/>
    <col min="6" max="6" width="21.5703125" bestFit="1" customWidth="1"/>
    <col min="7" max="8" width="20.7109375" bestFit="1" customWidth="1"/>
  </cols>
  <sheetData>
    <row r="1" spans="1:7" x14ac:dyDescent="0.45">
      <c r="A1" t="s">
        <v>0</v>
      </c>
      <c r="B1" t="s">
        <v>164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45">
      <c r="A2" t="s">
        <v>21</v>
      </c>
      <c r="B2" t="s">
        <v>47</v>
      </c>
      <c r="C2" t="s">
        <v>77</v>
      </c>
      <c r="D2" t="s">
        <v>78</v>
      </c>
      <c r="E2" t="s">
        <v>79</v>
      </c>
      <c r="F2" t="s">
        <v>80</v>
      </c>
      <c r="G2" t="s">
        <v>81</v>
      </c>
    </row>
    <row r="3" spans="1:7" x14ac:dyDescent="0.45">
      <c r="A3" t="s">
        <v>21</v>
      </c>
      <c r="B3" t="s">
        <v>48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</row>
    <row r="4" spans="1:7" x14ac:dyDescent="0.45">
      <c r="A4" t="s">
        <v>21</v>
      </c>
      <c r="B4" t="s">
        <v>49</v>
      </c>
      <c r="C4" t="s">
        <v>82</v>
      </c>
      <c r="D4" t="s">
        <v>83</v>
      </c>
      <c r="E4" t="s">
        <v>84</v>
      </c>
      <c r="F4" t="s">
        <v>85</v>
      </c>
      <c r="G4" t="s">
        <v>86</v>
      </c>
    </row>
    <row r="5" spans="1:7" x14ac:dyDescent="0.45">
      <c r="A5" t="s">
        <v>21</v>
      </c>
      <c r="B5" t="s">
        <v>50</v>
      </c>
      <c r="C5" t="s">
        <v>87</v>
      </c>
      <c r="D5" t="s">
        <v>88</v>
      </c>
      <c r="E5" t="s">
        <v>89</v>
      </c>
      <c r="F5" t="s">
        <v>90</v>
      </c>
      <c r="G5" t="s">
        <v>91</v>
      </c>
    </row>
    <row r="6" spans="1:7" x14ac:dyDescent="0.45">
      <c r="A6" t="s">
        <v>21</v>
      </c>
      <c r="B6" t="s">
        <v>51</v>
      </c>
      <c r="C6" t="s">
        <v>92</v>
      </c>
      <c r="D6" t="s">
        <v>93</v>
      </c>
      <c r="E6" t="s">
        <v>94</v>
      </c>
      <c r="F6" t="s">
        <v>95</v>
      </c>
      <c r="G6" t="s">
        <v>96</v>
      </c>
    </row>
    <row r="7" spans="1:7" x14ac:dyDescent="0.45">
      <c r="A7" t="s">
        <v>21</v>
      </c>
      <c r="B7" t="s">
        <v>52</v>
      </c>
      <c r="C7" t="s">
        <v>97</v>
      </c>
      <c r="D7" t="s">
        <v>98</v>
      </c>
      <c r="E7" t="s">
        <v>99</v>
      </c>
      <c r="F7" t="s">
        <v>100</v>
      </c>
      <c r="G7" t="s">
        <v>101</v>
      </c>
    </row>
    <row r="8" spans="1:7" x14ac:dyDescent="0.45">
      <c r="A8" t="s">
        <v>21</v>
      </c>
      <c r="B8" t="s">
        <v>53</v>
      </c>
      <c r="C8" t="s">
        <v>82</v>
      </c>
      <c r="D8" t="s">
        <v>83</v>
      </c>
      <c r="E8" t="s">
        <v>84</v>
      </c>
      <c r="F8" t="s">
        <v>85</v>
      </c>
      <c r="G8" t="s">
        <v>86</v>
      </c>
    </row>
    <row r="9" spans="1:7" x14ac:dyDescent="0.45">
      <c r="A9" t="s">
        <v>21</v>
      </c>
      <c r="B9" t="s">
        <v>54</v>
      </c>
      <c r="C9" t="s">
        <v>102</v>
      </c>
      <c r="D9" t="s">
        <v>103</v>
      </c>
      <c r="E9" t="s">
        <v>79</v>
      </c>
      <c r="F9" t="s">
        <v>104</v>
      </c>
      <c r="G9" t="s">
        <v>105</v>
      </c>
    </row>
    <row r="10" spans="1:7" x14ac:dyDescent="0.45">
      <c r="A10" t="s">
        <v>21</v>
      </c>
      <c r="B10" t="s">
        <v>55</v>
      </c>
      <c r="C10" t="s">
        <v>106</v>
      </c>
      <c r="D10" t="s">
        <v>107</v>
      </c>
      <c r="E10" t="s">
        <v>79</v>
      </c>
      <c r="F10" t="s">
        <v>108</v>
      </c>
      <c r="G10" t="s">
        <v>109</v>
      </c>
    </row>
    <row r="11" spans="1:7" x14ac:dyDescent="0.45">
      <c r="A11" t="s">
        <v>21</v>
      </c>
      <c r="B11" t="s">
        <v>56</v>
      </c>
      <c r="C11" t="s">
        <v>110</v>
      </c>
      <c r="D11" t="s">
        <v>111</v>
      </c>
      <c r="E11" t="s">
        <v>79</v>
      </c>
      <c r="F11" t="s">
        <v>112</v>
      </c>
      <c r="G11" t="s">
        <v>113</v>
      </c>
    </row>
    <row r="12" spans="1:7" x14ac:dyDescent="0.45">
      <c r="A12" t="s">
        <v>21</v>
      </c>
      <c r="B12" t="s">
        <v>57</v>
      </c>
      <c r="C12" t="s">
        <v>102</v>
      </c>
      <c r="D12" t="s">
        <v>103</v>
      </c>
      <c r="E12" t="s">
        <v>79</v>
      </c>
      <c r="F12" t="s">
        <v>104</v>
      </c>
      <c r="G12" t="s">
        <v>105</v>
      </c>
    </row>
    <row r="13" spans="1:7" x14ac:dyDescent="0.45">
      <c r="A13" t="s">
        <v>21</v>
      </c>
      <c r="B13" t="s">
        <v>58</v>
      </c>
      <c r="C13" t="s">
        <v>92</v>
      </c>
      <c r="D13" t="s">
        <v>93</v>
      </c>
      <c r="E13" t="s">
        <v>94</v>
      </c>
      <c r="F13" t="s">
        <v>95</v>
      </c>
      <c r="G13" t="s">
        <v>96</v>
      </c>
    </row>
    <row r="14" spans="1:7" x14ac:dyDescent="0.45">
      <c r="A14" t="s">
        <v>21</v>
      </c>
      <c r="B14" t="s">
        <v>59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</row>
    <row r="15" spans="1:7" x14ac:dyDescent="0.45">
      <c r="A15" t="s">
        <v>21</v>
      </c>
      <c r="B15" t="s">
        <v>60</v>
      </c>
      <c r="C15" t="s">
        <v>114</v>
      </c>
      <c r="D15" t="s">
        <v>115</v>
      </c>
      <c r="E15" t="s">
        <v>79</v>
      </c>
      <c r="F15" t="s">
        <v>116</v>
      </c>
      <c r="G15" t="s">
        <v>117</v>
      </c>
    </row>
    <row r="16" spans="1:7" x14ac:dyDescent="0.45">
      <c r="A16" t="s">
        <v>21</v>
      </c>
      <c r="B16" t="s">
        <v>61</v>
      </c>
      <c r="C16" t="s">
        <v>97</v>
      </c>
      <c r="D16" t="s">
        <v>98</v>
      </c>
      <c r="E16" t="s">
        <v>99</v>
      </c>
      <c r="F16" t="s">
        <v>118</v>
      </c>
      <c r="G16" t="s">
        <v>119</v>
      </c>
    </row>
    <row r="17" spans="1:7" x14ac:dyDescent="0.45">
      <c r="A17" t="s">
        <v>21</v>
      </c>
      <c r="B17" t="s">
        <v>62</v>
      </c>
      <c r="C17" t="s">
        <v>120</v>
      </c>
      <c r="D17" t="s">
        <v>121</v>
      </c>
      <c r="E17" t="s">
        <v>79</v>
      </c>
      <c r="F17" t="s">
        <v>122</v>
      </c>
      <c r="G17" t="s">
        <v>123</v>
      </c>
    </row>
    <row r="18" spans="1:7" x14ac:dyDescent="0.45">
      <c r="A18" t="s">
        <v>21</v>
      </c>
      <c r="B18" t="s">
        <v>63</v>
      </c>
      <c r="C18" t="s">
        <v>124</v>
      </c>
      <c r="D18" t="s">
        <v>125</v>
      </c>
      <c r="E18" t="s">
        <v>126</v>
      </c>
      <c r="F18" t="s">
        <v>127</v>
      </c>
      <c r="G18" t="s">
        <v>128</v>
      </c>
    </row>
    <row r="19" spans="1:7" x14ac:dyDescent="0.45">
      <c r="A19" t="s">
        <v>21</v>
      </c>
      <c r="B19" t="s">
        <v>64</v>
      </c>
      <c r="C19" t="s">
        <v>129</v>
      </c>
      <c r="D19" t="s">
        <v>130</v>
      </c>
      <c r="E19" t="s">
        <v>79</v>
      </c>
      <c r="F19" t="s">
        <v>131</v>
      </c>
      <c r="G19" t="s">
        <v>132</v>
      </c>
    </row>
    <row r="20" spans="1:7" x14ac:dyDescent="0.45">
      <c r="A20" t="s">
        <v>21</v>
      </c>
      <c r="B20" t="s">
        <v>65</v>
      </c>
      <c r="C20" t="s">
        <v>82</v>
      </c>
      <c r="D20" t="s">
        <v>83</v>
      </c>
      <c r="E20" t="s">
        <v>84</v>
      </c>
      <c r="F20" t="s">
        <v>85</v>
      </c>
      <c r="G20" t="s">
        <v>86</v>
      </c>
    </row>
    <row r="21" spans="1:7" x14ac:dyDescent="0.45">
      <c r="A21" t="s">
        <v>21</v>
      </c>
      <c r="B21" t="s">
        <v>66</v>
      </c>
      <c r="C21" t="s">
        <v>120</v>
      </c>
      <c r="D21" t="s">
        <v>121</v>
      </c>
      <c r="E21" t="s">
        <v>79</v>
      </c>
      <c r="F21" t="s">
        <v>122</v>
      </c>
      <c r="G21" t="s">
        <v>123</v>
      </c>
    </row>
    <row r="22" spans="1:7" x14ac:dyDescent="0.45">
      <c r="A22" t="s">
        <v>21</v>
      </c>
      <c r="B22" t="s">
        <v>67</v>
      </c>
      <c r="C22" t="s">
        <v>82</v>
      </c>
      <c r="D22" t="s">
        <v>83</v>
      </c>
      <c r="E22" t="s">
        <v>84</v>
      </c>
      <c r="F22" t="s">
        <v>85</v>
      </c>
      <c r="G22" t="s">
        <v>86</v>
      </c>
    </row>
    <row r="23" spans="1:7" x14ac:dyDescent="0.45">
      <c r="A23" t="s">
        <v>21</v>
      </c>
      <c r="B23" t="s">
        <v>68</v>
      </c>
      <c r="C23" t="s">
        <v>133</v>
      </c>
      <c r="D23" t="s">
        <v>134</v>
      </c>
      <c r="E23" t="s">
        <v>79</v>
      </c>
      <c r="F23" t="s">
        <v>135</v>
      </c>
      <c r="G23" t="s">
        <v>136</v>
      </c>
    </row>
    <row r="24" spans="1:7" x14ac:dyDescent="0.45">
      <c r="A24" t="s">
        <v>21</v>
      </c>
      <c r="B24" t="s">
        <v>69</v>
      </c>
      <c r="C24" t="s">
        <v>97</v>
      </c>
      <c r="D24" t="s">
        <v>98</v>
      </c>
      <c r="E24" t="s">
        <v>99</v>
      </c>
      <c r="F24" t="s">
        <v>100</v>
      </c>
      <c r="G24" t="s">
        <v>101</v>
      </c>
    </row>
    <row r="25" spans="1:7" x14ac:dyDescent="0.45">
      <c r="A25" t="s">
        <v>21</v>
      </c>
      <c r="B25" t="s">
        <v>70</v>
      </c>
      <c r="C25" t="s">
        <v>137</v>
      </c>
      <c r="D25" t="s">
        <v>138</v>
      </c>
      <c r="E25" t="s">
        <v>139</v>
      </c>
      <c r="F25" t="s">
        <v>140</v>
      </c>
      <c r="G25" t="s">
        <v>141</v>
      </c>
    </row>
    <row r="26" spans="1:7" x14ac:dyDescent="0.45">
      <c r="A26" t="s">
        <v>21</v>
      </c>
      <c r="B26" t="s">
        <v>71</v>
      </c>
      <c r="C26" t="s">
        <v>102</v>
      </c>
      <c r="D26" t="s">
        <v>103</v>
      </c>
      <c r="E26" t="s">
        <v>79</v>
      </c>
      <c r="F26" t="s">
        <v>104</v>
      </c>
      <c r="G26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C6BA-3D88-4C9C-9E47-1AF8EB0B80BD}">
  <dimension ref="A1:J17"/>
  <sheetViews>
    <sheetView workbookViewId="0">
      <selection sqref="A1:J17"/>
    </sheetView>
  </sheetViews>
  <sheetFormatPr defaultRowHeight="18.5" x14ac:dyDescent="0.45"/>
  <sheetData>
    <row r="1" spans="1:10" x14ac:dyDescent="0.45">
      <c r="A1" t="s">
        <v>0</v>
      </c>
      <c r="B1" t="s">
        <v>1</v>
      </c>
      <c r="C1" t="s">
        <v>163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2</v>
      </c>
      <c r="J1" t="s">
        <v>3</v>
      </c>
    </row>
    <row r="2" spans="1:10" x14ac:dyDescent="0.45">
      <c r="A2" t="s">
        <v>4</v>
      </c>
      <c r="B2" t="s">
        <v>5</v>
      </c>
      <c r="C2" t="s">
        <v>47</v>
      </c>
      <c r="D2">
        <v>0</v>
      </c>
      <c r="E2">
        <v>0</v>
      </c>
      <c r="F2">
        <v>1</v>
      </c>
      <c r="G2">
        <v>2</v>
      </c>
      <c r="H2">
        <v>2</v>
      </c>
      <c r="I2">
        <v>5</v>
      </c>
      <c r="J2" s="1">
        <v>4.2</v>
      </c>
    </row>
    <row r="3" spans="1:10" x14ac:dyDescent="0.45">
      <c r="A3" t="s">
        <v>4</v>
      </c>
      <c r="B3" t="s">
        <v>6</v>
      </c>
      <c r="C3" t="s">
        <v>48</v>
      </c>
      <c r="D3">
        <v>0</v>
      </c>
      <c r="E3">
        <v>1</v>
      </c>
      <c r="F3">
        <v>3</v>
      </c>
      <c r="G3">
        <v>1</v>
      </c>
      <c r="H3">
        <v>0</v>
      </c>
      <c r="I3">
        <v>5</v>
      </c>
      <c r="J3" s="1">
        <v>3</v>
      </c>
    </row>
    <row r="4" spans="1:10" x14ac:dyDescent="0.45">
      <c r="A4" t="s">
        <v>4</v>
      </c>
      <c r="B4" t="s">
        <v>7</v>
      </c>
      <c r="C4" t="s">
        <v>49</v>
      </c>
      <c r="D4">
        <v>0</v>
      </c>
      <c r="E4">
        <v>1</v>
      </c>
      <c r="F4">
        <v>1</v>
      </c>
      <c r="G4">
        <v>1</v>
      </c>
      <c r="H4">
        <v>2</v>
      </c>
      <c r="I4">
        <v>5</v>
      </c>
      <c r="J4" s="1">
        <v>3.8</v>
      </c>
    </row>
    <row r="5" spans="1:10" x14ac:dyDescent="0.45">
      <c r="A5" t="s">
        <v>4</v>
      </c>
      <c r="B5" t="s">
        <v>8</v>
      </c>
      <c r="C5" t="s">
        <v>50</v>
      </c>
      <c r="D5">
        <v>1</v>
      </c>
      <c r="E5">
        <v>0</v>
      </c>
      <c r="F5">
        <v>1</v>
      </c>
      <c r="G5">
        <v>2</v>
      </c>
      <c r="H5">
        <v>1</v>
      </c>
      <c r="I5">
        <v>5</v>
      </c>
      <c r="J5" s="1">
        <v>3.4</v>
      </c>
    </row>
    <row r="6" spans="1:10" x14ac:dyDescent="0.45">
      <c r="A6" t="s">
        <v>4</v>
      </c>
      <c r="B6" t="s">
        <v>9</v>
      </c>
      <c r="C6" t="s">
        <v>51</v>
      </c>
      <c r="D6">
        <v>0</v>
      </c>
      <c r="E6">
        <v>0</v>
      </c>
      <c r="F6">
        <v>0</v>
      </c>
      <c r="G6">
        <v>1</v>
      </c>
      <c r="H6">
        <v>4</v>
      </c>
      <c r="I6">
        <v>5</v>
      </c>
      <c r="J6" s="1">
        <v>4.8</v>
      </c>
    </row>
    <row r="7" spans="1:10" x14ac:dyDescent="0.45">
      <c r="A7" t="s">
        <v>4</v>
      </c>
      <c r="B7" t="s">
        <v>10</v>
      </c>
      <c r="C7" t="s">
        <v>52</v>
      </c>
      <c r="D7">
        <v>0</v>
      </c>
      <c r="E7">
        <v>1</v>
      </c>
      <c r="F7">
        <v>0</v>
      </c>
      <c r="G7">
        <v>3</v>
      </c>
      <c r="H7">
        <v>1</v>
      </c>
      <c r="I7">
        <v>5</v>
      </c>
      <c r="J7" s="1">
        <v>3.8</v>
      </c>
    </row>
    <row r="8" spans="1:10" x14ac:dyDescent="0.45">
      <c r="A8" t="s">
        <v>4</v>
      </c>
      <c r="B8" t="s">
        <v>11</v>
      </c>
      <c r="C8" t="s">
        <v>53</v>
      </c>
      <c r="D8">
        <v>0</v>
      </c>
      <c r="E8">
        <v>0</v>
      </c>
      <c r="F8">
        <v>2</v>
      </c>
      <c r="G8">
        <v>2</v>
      </c>
      <c r="H8">
        <v>1</v>
      </c>
      <c r="I8">
        <v>5</v>
      </c>
      <c r="J8" s="1">
        <v>3.8</v>
      </c>
    </row>
    <row r="9" spans="1:10" x14ac:dyDescent="0.45">
      <c r="A9" t="s">
        <v>4</v>
      </c>
      <c r="B9" t="s">
        <v>12</v>
      </c>
      <c r="C9" t="s">
        <v>54</v>
      </c>
      <c r="D9">
        <v>0</v>
      </c>
      <c r="E9">
        <v>1</v>
      </c>
      <c r="F9">
        <v>0</v>
      </c>
      <c r="G9">
        <v>3</v>
      </c>
      <c r="H9">
        <v>1</v>
      </c>
      <c r="I9">
        <v>5</v>
      </c>
      <c r="J9" s="1">
        <v>3.8</v>
      </c>
    </row>
    <row r="10" spans="1:10" x14ac:dyDescent="0.45">
      <c r="A10" t="s">
        <v>4</v>
      </c>
      <c r="B10" t="s">
        <v>13</v>
      </c>
      <c r="C10" t="s">
        <v>55</v>
      </c>
      <c r="D10">
        <v>0</v>
      </c>
      <c r="E10">
        <v>1</v>
      </c>
      <c r="F10">
        <v>0</v>
      </c>
      <c r="G10">
        <v>1</v>
      </c>
      <c r="H10">
        <v>3</v>
      </c>
      <c r="I10">
        <v>5</v>
      </c>
      <c r="J10" s="1">
        <v>4.2</v>
      </c>
    </row>
    <row r="11" spans="1:10" x14ac:dyDescent="0.45">
      <c r="A11" t="s">
        <v>4</v>
      </c>
      <c r="B11" t="s">
        <v>14</v>
      </c>
      <c r="C11" t="s">
        <v>56</v>
      </c>
      <c r="D11">
        <v>0</v>
      </c>
      <c r="E11">
        <v>0</v>
      </c>
      <c r="F11">
        <v>1</v>
      </c>
      <c r="G11">
        <v>1</v>
      </c>
      <c r="H11">
        <v>3</v>
      </c>
      <c r="I11">
        <v>5</v>
      </c>
      <c r="J11" s="1">
        <v>4.4000000000000004</v>
      </c>
    </row>
    <row r="12" spans="1:10" x14ac:dyDescent="0.45">
      <c r="A12" t="s">
        <v>4</v>
      </c>
      <c r="B12" t="s">
        <v>15</v>
      </c>
      <c r="C12" t="s">
        <v>57</v>
      </c>
      <c r="D12">
        <v>0</v>
      </c>
      <c r="E12">
        <v>1</v>
      </c>
      <c r="F12">
        <v>1</v>
      </c>
      <c r="G12">
        <v>2</v>
      </c>
      <c r="H12">
        <v>1</v>
      </c>
      <c r="I12">
        <v>5</v>
      </c>
      <c r="J12" s="1">
        <v>3.6</v>
      </c>
    </row>
    <row r="13" spans="1:10" x14ac:dyDescent="0.45">
      <c r="A13" t="s">
        <v>4</v>
      </c>
      <c r="B13" t="s">
        <v>16</v>
      </c>
      <c r="C13" t="s">
        <v>58</v>
      </c>
      <c r="D13">
        <v>0</v>
      </c>
      <c r="E13">
        <v>1</v>
      </c>
      <c r="F13">
        <v>1</v>
      </c>
      <c r="G13">
        <v>2</v>
      </c>
      <c r="H13">
        <v>1</v>
      </c>
      <c r="I13">
        <v>5</v>
      </c>
      <c r="J13" s="1">
        <v>3.6</v>
      </c>
    </row>
    <row r="14" spans="1:10" x14ac:dyDescent="0.45">
      <c r="A14" t="s">
        <v>4</v>
      </c>
      <c r="B14" t="s">
        <v>17</v>
      </c>
      <c r="C14" t="s">
        <v>59</v>
      </c>
      <c r="D14">
        <v>0</v>
      </c>
      <c r="E14">
        <v>0</v>
      </c>
      <c r="F14">
        <v>1</v>
      </c>
      <c r="G14">
        <v>2</v>
      </c>
      <c r="H14">
        <v>2</v>
      </c>
      <c r="I14">
        <v>5</v>
      </c>
      <c r="J14" s="1">
        <v>4.2</v>
      </c>
    </row>
    <row r="15" spans="1:10" x14ac:dyDescent="0.45">
      <c r="A15" t="s">
        <v>4</v>
      </c>
      <c r="B15" t="s">
        <v>18</v>
      </c>
      <c r="C15" t="s">
        <v>60</v>
      </c>
      <c r="D15">
        <v>0</v>
      </c>
      <c r="E15">
        <v>1</v>
      </c>
      <c r="F15">
        <v>1</v>
      </c>
      <c r="G15">
        <v>2</v>
      </c>
      <c r="H15">
        <v>1</v>
      </c>
      <c r="I15">
        <v>5</v>
      </c>
      <c r="J15" s="1">
        <v>3.6</v>
      </c>
    </row>
    <row r="16" spans="1:10" x14ac:dyDescent="0.45">
      <c r="A16" t="s">
        <v>4</v>
      </c>
      <c r="B16" t="s">
        <v>19</v>
      </c>
      <c r="C16" t="s">
        <v>61</v>
      </c>
      <c r="D16">
        <v>1</v>
      </c>
      <c r="E16">
        <v>0</v>
      </c>
      <c r="F16">
        <v>0</v>
      </c>
      <c r="G16">
        <v>3</v>
      </c>
      <c r="H16">
        <v>1</v>
      </c>
      <c r="I16">
        <v>5</v>
      </c>
      <c r="J16" s="1">
        <v>3.6</v>
      </c>
    </row>
    <row r="17" spans="1:10" x14ac:dyDescent="0.45">
      <c r="A17" t="s">
        <v>4</v>
      </c>
      <c r="B17" t="s">
        <v>20</v>
      </c>
      <c r="C17" t="s">
        <v>62</v>
      </c>
      <c r="D17">
        <v>1</v>
      </c>
      <c r="E17">
        <v>1</v>
      </c>
      <c r="F17">
        <v>2</v>
      </c>
      <c r="G17">
        <v>0</v>
      </c>
      <c r="H17">
        <v>1</v>
      </c>
      <c r="I17">
        <v>5</v>
      </c>
      <c r="J17" s="1">
        <v>2.8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29D0-C4E9-4182-8789-E8B6BE41E0F7}">
  <dimension ref="A1:G17"/>
  <sheetViews>
    <sheetView workbookViewId="0">
      <selection activeCell="B2" sqref="B2:G17"/>
    </sheetView>
  </sheetViews>
  <sheetFormatPr defaultRowHeight="18.5" x14ac:dyDescent="0.45"/>
  <sheetData>
    <row r="1" spans="1:7" x14ac:dyDescent="0.45">
      <c r="A1" t="s">
        <v>0</v>
      </c>
      <c r="B1" t="s">
        <v>163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45">
      <c r="A2" t="s">
        <v>4</v>
      </c>
      <c r="B2" t="s">
        <v>47</v>
      </c>
      <c r="C2" t="s">
        <v>102</v>
      </c>
      <c r="D2" t="s">
        <v>103</v>
      </c>
      <c r="E2" t="s">
        <v>79</v>
      </c>
      <c r="F2" t="s">
        <v>104</v>
      </c>
      <c r="G2" t="s">
        <v>105</v>
      </c>
    </row>
    <row r="3" spans="1:7" x14ac:dyDescent="0.45">
      <c r="A3" t="s">
        <v>4</v>
      </c>
      <c r="B3" t="s">
        <v>48</v>
      </c>
      <c r="C3" t="s">
        <v>142</v>
      </c>
      <c r="D3" t="s">
        <v>143</v>
      </c>
      <c r="E3" t="s">
        <v>144</v>
      </c>
      <c r="F3" t="s">
        <v>145</v>
      </c>
    </row>
    <row r="4" spans="1:7" x14ac:dyDescent="0.45">
      <c r="A4" t="s">
        <v>4</v>
      </c>
      <c r="B4" t="s">
        <v>49</v>
      </c>
      <c r="C4" t="s">
        <v>92</v>
      </c>
      <c r="D4" t="s">
        <v>93</v>
      </c>
      <c r="E4" t="s">
        <v>94</v>
      </c>
      <c r="F4" t="s">
        <v>95</v>
      </c>
      <c r="G4" t="s">
        <v>96</v>
      </c>
    </row>
    <row r="5" spans="1:7" x14ac:dyDescent="0.45">
      <c r="A5" t="s">
        <v>4</v>
      </c>
      <c r="B5" t="s">
        <v>50</v>
      </c>
      <c r="C5" t="s">
        <v>102</v>
      </c>
      <c r="D5" t="s">
        <v>103</v>
      </c>
      <c r="E5" t="s">
        <v>79</v>
      </c>
      <c r="F5" t="s">
        <v>104</v>
      </c>
      <c r="G5" t="s">
        <v>105</v>
      </c>
    </row>
    <row r="6" spans="1:7" x14ac:dyDescent="0.45">
      <c r="A6" t="s">
        <v>4</v>
      </c>
      <c r="B6" t="s">
        <v>51</v>
      </c>
      <c r="C6" t="s">
        <v>102</v>
      </c>
      <c r="D6" t="s">
        <v>103</v>
      </c>
      <c r="E6" t="s">
        <v>79</v>
      </c>
      <c r="F6" t="s">
        <v>104</v>
      </c>
      <c r="G6" t="s">
        <v>105</v>
      </c>
    </row>
    <row r="7" spans="1:7" x14ac:dyDescent="0.45">
      <c r="A7" t="s">
        <v>4</v>
      </c>
      <c r="B7" t="s">
        <v>52</v>
      </c>
      <c r="C7" t="s">
        <v>146</v>
      </c>
      <c r="D7" t="s">
        <v>147</v>
      </c>
      <c r="E7" t="s">
        <v>79</v>
      </c>
      <c r="F7" t="s">
        <v>148</v>
      </c>
      <c r="G7" t="s">
        <v>149</v>
      </c>
    </row>
    <row r="8" spans="1:7" x14ac:dyDescent="0.45">
      <c r="A8" t="s">
        <v>4</v>
      </c>
      <c r="B8" t="s">
        <v>53</v>
      </c>
      <c r="C8" t="s">
        <v>120</v>
      </c>
      <c r="D8" t="s">
        <v>121</v>
      </c>
      <c r="E8" t="s">
        <v>79</v>
      </c>
      <c r="F8" t="s">
        <v>122</v>
      </c>
      <c r="G8" t="s">
        <v>123</v>
      </c>
    </row>
    <row r="9" spans="1:7" x14ac:dyDescent="0.45">
      <c r="A9" t="s">
        <v>4</v>
      </c>
      <c r="B9" t="s">
        <v>54</v>
      </c>
      <c r="C9" t="s">
        <v>120</v>
      </c>
      <c r="D9" t="s">
        <v>121</v>
      </c>
      <c r="E9" t="s">
        <v>79</v>
      </c>
      <c r="F9" t="s">
        <v>122</v>
      </c>
      <c r="G9" t="s">
        <v>123</v>
      </c>
    </row>
    <row r="10" spans="1:7" x14ac:dyDescent="0.45">
      <c r="A10" t="s">
        <v>4</v>
      </c>
      <c r="B10" t="s">
        <v>55</v>
      </c>
      <c r="C10" t="s">
        <v>133</v>
      </c>
      <c r="D10" t="s">
        <v>134</v>
      </c>
      <c r="E10" t="s">
        <v>79</v>
      </c>
      <c r="F10" t="s">
        <v>135</v>
      </c>
      <c r="G10" t="s">
        <v>136</v>
      </c>
    </row>
    <row r="11" spans="1:7" x14ac:dyDescent="0.45">
      <c r="A11" t="s">
        <v>4</v>
      </c>
      <c r="B11" t="s">
        <v>56</v>
      </c>
      <c r="C11" t="s">
        <v>150</v>
      </c>
      <c r="D11" t="s">
        <v>151</v>
      </c>
      <c r="E11" t="s">
        <v>152</v>
      </c>
      <c r="F11" t="s">
        <v>153</v>
      </c>
      <c r="G11" t="s">
        <v>154</v>
      </c>
    </row>
    <row r="12" spans="1:7" x14ac:dyDescent="0.45">
      <c r="A12" t="s">
        <v>4</v>
      </c>
      <c r="B12" t="s">
        <v>57</v>
      </c>
      <c r="C12" t="s">
        <v>155</v>
      </c>
      <c r="D12" t="s">
        <v>156</v>
      </c>
      <c r="E12" t="s">
        <v>79</v>
      </c>
      <c r="F12" t="s">
        <v>157</v>
      </c>
      <c r="G12" t="s">
        <v>158</v>
      </c>
    </row>
    <row r="13" spans="1:7" x14ac:dyDescent="0.45">
      <c r="A13" t="s">
        <v>4</v>
      </c>
      <c r="B13" t="s">
        <v>58</v>
      </c>
      <c r="C13" t="s">
        <v>159</v>
      </c>
      <c r="D13" t="s">
        <v>160</v>
      </c>
      <c r="E13" t="s">
        <v>161</v>
      </c>
      <c r="F13" t="s">
        <v>123</v>
      </c>
      <c r="G13" t="s">
        <v>162</v>
      </c>
    </row>
    <row r="14" spans="1:7" x14ac:dyDescent="0.45">
      <c r="A14" t="s">
        <v>4</v>
      </c>
      <c r="B14" t="s">
        <v>59</v>
      </c>
      <c r="C14" t="s">
        <v>82</v>
      </c>
      <c r="D14" t="s">
        <v>83</v>
      </c>
      <c r="E14" t="s">
        <v>79</v>
      </c>
      <c r="F14" t="s">
        <v>85</v>
      </c>
      <c r="G14" t="s">
        <v>86</v>
      </c>
    </row>
    <row r="15" spans="1:7" x14ac:dyDescent="0.45">
      <c r="A15" t="s">
        <v>4</v>
      </c>
      <c r="B15" t="s">
        <v>60</v>
      </c>
      <c r="C15" t="s">
        <v>124</v>
      </c>
      <c r="D15" t="s">
        <v>125</v>
      </c>
      <c r="E15" t="s">
        <v>126</v>
      </c>
      <c r="F15" t="s">
        <v>127</v>
      </c>
      <c r="G15" t="s">
        <v>128</v>
      </c>
    </row>
    <row r="16" spans="1:7" x14ac:dyDescent="0.45">
      <c r="A16" t="s">
        <v>4</v>
      </c>
      <c r="B16" t="s">
        <v>61</v>
      </c>
      <c r="C16" t="s">
        <v>120</v>
      </c>
      <c r="D16" t="s">
        <v>121</v>
      </c>
      <c r="E16" t="s">
        <v>79</v>
      </c>
      <c r="F16" t="s">
        <v>122</v>
      </c>
      <c r="G16" t="s">
        <v>123</v>
      </c>
    </row>
    <row r="17" spans="1:7" x14ac:dyDescent="0.45">
      <c r="A17" t="s">
        <v>4</v>
      </c>
      <c r="B17" t="s">
        <v>62</v>
      </c>
      <c r="C17" t="s">
        <v>102</v>
      </c>
      <c r="D17" t="s">
        <v>103</v>
      </c>
      <c r="E17" t="s">
        <v>79</v>
      </c>
      <c r="F17" t="s">
        <v>104</v>
      </c>
      <c r="G17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 (old)</vt:lpstr>
      <vt:lpstr>combined_survey_data_for_report</vt:lpstr>
      <vt:lpstr>Graduate_data</vt:lpstr>
      <vt:lpstr>Graduate_labels</vt:lpstr>
      <vt:lpstr>Alumni_data</vt:lpstr>
      <vt:lpstr>Alumni_labels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Kemper, James</dc:creator>
  <cp:lastModifiedBy>Kemper, James</cp:lastModifiedBy>
  <cp:lastPrinted>2024-10-16T18:56:43Z</cp:lastPrinted>
  <dcterms:created xsi:type="dcterms:W3CDTF">2024-10-14T19:47:07Z</dcterms:created>
  <dcterms:modified xsi:type="dcterms:W3CDTF">2024-10-17T01:20:57Z</dcterms:modified>
</cp:coreProperties>
</file>