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fileSharing readOnlyRecommended="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fwj\Desktop\HomeworkSaver\01_ExcelHW\"/>
    </mc:Choice>
  </mc:AlternateContent>
  <xr:revisionPtr revIDLastSave="0" documentId="8_{E6A0AE11-D0B6-4296-9B13-A6E65937D80B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6" l="1"/>
  <c r="I5" i="6"/>
  <c r="I6" i="6"/>
  <c r="I7" i="6"/>
  <c r="I8" i="6"/>
  <c r="I9" i="6"/>
  <c r="I10" i="6"/>
  <c r="I11" i="6"/>
  <c r="I12" i="6"/>
  <c r="I13" i="6"/>
  <c r="I14" i="6"/>
  <c r="I3" i="6"/>
  <c r="H4" i="6"/>
  <c r="H5" i="6"/>
  <c r="H6" i="6"/>
  <c r="H7" i="6"/>
  <c r="H8" i="6"/>
  <c r="H9" i="6"/>
  <c r="H10" i="6"/>
  <c r="H11" i="6"/>
  <c r="H12" i="6"/>
  <c r="H13" i="6"/>
  <c r="H14" i="6"/>
  <c r="H3" i="6"/>
  <c r="G4" i="6"/>
  <c r="G5" i="6"/>
  <c r="G6" i="6"/>
  <c r="G7" i="6"/>
  <c r="G8" i="6"/>
  <c r="G9" i="6"/>
  <c r="G10" i="6"/>
  <c r="G11" i="6"/>
  <c r="G12" i="6"/>
  <c r="G13" i="6"/>
  <c r="G14" i="6"/>
  <c r="G3" i="6"/>
  <c r="F15" i="6"/>
  <c r="F4" i="6"/>
  <c r="F5" i="6"/>
  <c r="F6" i="6"/>
  <c r="F7" i="6"/>
  <c r="F8" i="6"/>
  <c r="F9" i="6"/>
  <c r="F10" i="6"/>
  <c r="F11" i="6"/>
  <c r="F12" i="6"/>
  <c r="F13" i="6"/>
  <c r="F14" i="6"/>
  <c r="F3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C14" i="6"/>
  <c r="C13" i="6"/>
  <c r="C12" i="6"/>
  <c r="C11" i="6"/>
  <c r="C10" i="6"/>
  <c r="C9" i="6"/>
  <c r="C8" i="6"/>
  <c r="C7" i="6"/>
  <c r="C6" i="6"/>
  <c r="C5" i="6"/>
  <c r="C4" i="6"/>
  <c r="C3" i="6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<sst xmlns="http://schemas.openxmlformats.org/spreadsheetml/2006/main" count="33080" uniqueCount="8401">
  <si>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</si>
  <si>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</si>
  <si>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</si>
  <si>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</si>
  <si>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</si>
  <si>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</si>
  <si>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</si>
  <si>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</si>
  <si>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</si>
  <si>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</si>
  <si>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</si>
  <si>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</si>
  <si>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</si>
  <si>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</si>
  <si>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</si>
  <si>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</si>
  <si>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</si>
  <si>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</si>
  <si>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</si>
  <si>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</si>
  <si>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</si>
  <si>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</si>
  <si>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</si>
  <si>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</si>
  <si>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</si>
  <si>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</si>
  <si>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</si>
  <si>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</si>
  <si>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</si>
  <si>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</si>
  <si>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</si>
  <si>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</si>
  <si>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</si>
  <si>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</si>
  <si>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</si>
  <si>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</si>
  <si>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</si>
  <si>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</si>
  <si>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</si>
  <si>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</si>
  <si>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</si>
  <si>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</si>
  <si>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</si>
  <si>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</si>
  <si>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</si>
  <si>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</si>
  <si>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</si>
  <si>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</si>
  <si>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</si>
  <si>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</si>
  <si>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</si>
  <si>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</si>
  <si>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</si>
  <si>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</si>
  <si>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</si>
  <si>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</si>
  <si>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</si>
  <si>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</si>
  <si>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</si>
  <si>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</si>
  <si>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</si>
  <si>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</si>
  <si>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</si>
  <si>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</si>
  <si>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</si>
  <si>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</si>
  <si>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</si>
  <si>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</si>
  <si>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</si>
  <si>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</si>
  <si>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</si>
  <si>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</si>
  <si>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</si>
  <si>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</si>
  <si>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</si>
  <si>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</si>
  <si>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</si>
  <si>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</si>
  <si>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</si>
  <si>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</si>
  <si>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</si>
  <si>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</si>
  <si>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</si>
  <si>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</si>
  <si>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</si>
  <si>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</si>
  <si>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</si>
  <si>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</si>
  <si>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</si>
  <si>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</si>
  <si>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</si>
  <si>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</si>
  <si>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</si>
  <si>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</si>
  <si>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</si>
  <si>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</si>
  <si>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</si>
  <si>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</si>
  <si>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</si>
  <si>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</si>
  <si>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</si>
  <si>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</si>
  <si>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</si>
  <si>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</si>
  <si>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</si>
  <si>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</si>
  <si>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</si>
  <si>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</si>
  <si>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</si>
  <si>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</si>
  <si>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</si>
  <si>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</si>
  <si>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</si>
  <si>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</si>
  <si>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</si>
  <si>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</si>
  <si>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</si>
  <si>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</si>
  <si>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</si>
  <si>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</si>
  <si>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</si>
  <si>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</si>
  <si>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</si>
  <si>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</si>
  <si>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</si>
  <si>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</si>
  <si>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</si>
  <si>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</si>
  <si>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</si>
  <si>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</si>
  <si>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</si>
  <si>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</si>
  <si>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</si>
  <si>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</si>
  <si>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</si>
  <si>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</si>
  <si>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</si>
  <si>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</si>
  <si>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</si>
  <si>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</si>
  <si>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</si>
  <si>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</si>
  <si>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</si>
  <si>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</si>
  <si>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</si>
  <si>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</si>
  <si>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</si>
  <si>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</si>
  <si>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</si>
  <si>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</si>
  <si>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</si>
  <si>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</si>
  <si>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</si>
  <si>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</si>
  <si>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</si>
  <si>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</si>
  <si>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</si>
  <si>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</si>
  <si>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</si>
  <si>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</si>
  <si>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</si>
  <si>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</si>
  <si>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</si>
  <si>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</si>
  <si>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</si>
  <si>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</si>
  <si>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</si>
  <si>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</si>
  <si>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</si>
  <si>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</si>
  <si>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</si>
  <si>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</si>
  <si>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</si>
  <si>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</si>
  <si>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</si>
  <si>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</si>
  <si>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</si>
  <si>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</si>
  <si>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</si>
  <si>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</si>
  <si>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</si>
  <si>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</si>
  <si>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</si>
  <si>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</si>
  <si>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</si>
  <si>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</si>
  <si>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</si>
  <si>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</si>
  <si>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</si>
  <si>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</si>
  <si>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</si>
  <si>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</si>
  <si>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</si>
  <si>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</si>
  <si>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</si>
  <si>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</si>
  <si>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</si>
  <si>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</si>
  <si>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</si>
  <si>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</si>
  <si>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</si>
  <si>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</si>
  <si>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</si>
  <si>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</si>
  <si>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</si>
  <si>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</si>
  <si>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</si>
  <si>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</si>
  <si>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</si>
  <si>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</si>
  <si>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</si>
  <si>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</si>
  <si>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</si>
  <si>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</si>
  <si>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</si>
  <si>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</si>
  <si>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</si>
  <si>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</si>
  <si>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</si>
  <si>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</si>
  <si>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</si>
  <si>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</si>
  <si>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</si>
  <si>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</si>
  <si>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</si>
  <si>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</si>
  <si>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</si>
  <si>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</si>
  <si>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</si>
  <si>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</si>
  <si>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</si>
  <si>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</si>
  <si>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</si>
  <si>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</si>
  <si>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</si>
  <si>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</si>
  <si>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</si>
  <si>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</si>
  <si>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</si>
  <si>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</si>
  <si>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</si>
  <si>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</si>
  <si>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</si>
  <si>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</si>
  <si>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</si>
  <si>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</si>
  <si>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</si>
  <si>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</si>
  <si>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</si>
  <si>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</si>
  <si>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</si>
  <si>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</si>
  <si>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</si>
  <si>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</si>
  <si>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</si>
  <si>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</si>
  <si>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</si>
  <si>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</si>
  <si>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</si>
  <si>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</si>
  <si>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</si>
  <si>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</si>
  <si>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</si>
  <si>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</si>
  <si>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</si>
  <si>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</si>
  <si>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</si>
  <si>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</si>
  <si>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</si>
  <si>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</si>
  <si>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</si>
  <si>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</si>
  <si>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</si>
  <si>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</si>
  <si>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</si>
  <si>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</si>
  <si>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</si>
  <si>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</si>
  <si>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</si>
  <si>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</si>
  <si>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</si>
  <si>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</si>
  <si>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</si>
  <si>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</si>
  <si>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</si>
  <si>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</si>
  <si>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</si>
  <si>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</si>
  <si>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</si>
  <si>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</si>
  <si>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</si>
  <si>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</si>
  <si>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</si>
  <si>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</si>
  <si>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</si>
  <si>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</si>
  <si>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</si>
  <si>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</si>
  <si>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</si>
  <si>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</si>
  <si>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</si>
  <si>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</si>
  <si>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</si>
  <si>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</si>
  <si>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</si>
  <si>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</si>
  <si>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</si>
  <si>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</si>
  <si>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</si>
  <si>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</si>
  <si>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</si>
  <si>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</si>
  <si>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</si>
  <si>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</si>
  <si>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</si>
  <si>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</si>
  <si>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</si>
  <si>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</si>
  <si>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</si>
  <si>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</si>
  <si>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</si>
  <si>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</si>
  <si>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</si>
  <si>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</si>
  <si>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</si>
  <si>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</si>
  <si>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</si>
  <si>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</si>
  <si>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</si>
  <si>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</si>
  <si>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</si>
  <si>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</si>
  <si>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</si>
  <si>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</si>
  <si>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</si>
  <si>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</si>
  <si>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</si>
  <si>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</si>
  <si>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</si>
  <si>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</si>
  <si>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</si>
  <si>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</si>
  <si>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</si>
  <si>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</si>
  <si>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</si>
  <si>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</si>
  <si>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</si>
  <si>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</si>
  <si>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</si>
  <si>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</si>
  <si>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</si>
  <si>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</si>
  <si>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</si>
  <si>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</si>
  <si>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</si>
  <si>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</si>
  <si>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</si>
  <si>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</si>
  <si>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</si>
  <si>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</si>
  <si>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</si>
  <si>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</si>
  <si>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</si>
  <si>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</si>
  <si>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</si>
  <si>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</si>
  <si>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</si>
  <si>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</si>
  <si>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</si>
  <si>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</si>
  <si>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</si>
  <si>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</si>
  <si>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</si>
  <si>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</si>
  <si>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</si>
  <si>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</si>
  <si>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</si>
  <si>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</si>
  <si>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</si>
  <si>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</si>
  <si>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</si>
  <si>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</si>
  <si>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</si>
  <si>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</si>
  <si>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</si>
  <si>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</si>
  <si>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</si>
  <si>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</si>
  <si>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</si>
  <si>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</si>
  <si>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</si>
  <si>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</si>
  <si>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</si>
  <si>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</si>
  <si>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</si>
  <si>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</si>
  <si>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</si>
  <si>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</si>
  <si>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</si>
  <si>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</si>
  <si>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</si>
  <si>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</si>
  <si>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</si>
  <si>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</si>
  <si>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</si>
  <si>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</si>
  <si>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</si>
  <si>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</si>
  <si>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</si>
  <si>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</si>
  <si>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</si>
  <si>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</si>
  <si>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</si>
  <si>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</si>
  <si>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</si>
  <si>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</si>
  <si>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</si>
  <si>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</si>
  <si>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</si>
  <si>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</si>
  <si>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</si>
  <si>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</si>
  <si>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</si>
  <si>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</si>
  <si>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</si>
  <si>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</si>
  <si>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</si>
  <si>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</si>
  <si>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</si>
  <si>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</si>
  <si>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</si>
  <si>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</si>
  <si>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</si>
  <si>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</si>
  <si>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</si>
  <si>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</si>
  <si>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</si>
  <si>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</si>
  <si>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</si>
  <si>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</si>
  <si>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</si>
  <si>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</si>
  <si>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</si>
  <si>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</si>
  <si>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</si>
  <si>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</si>
  <si>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</si>
  <si>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</si>
  <si>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</si>
  <si>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</si>
  <si>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</si>
  <si>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</si>
  <si>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</si>
  <si>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</si>
  <si>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</si>
  <si>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</si>
  <si>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</si>
  <si>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</si>
  <si>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</si>
  <si>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</si>
  <si>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</si>
  <si>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</si>
  <si>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</si>
  <si>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</si>
  <si>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</si>
  <si>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</si>
  <si>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</si>
  <si>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</si>
  <si>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</si>
  <si>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</si>
  <si>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</si>
  <si>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</si>
  <si>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</si>
  <si>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</si>
  <si>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</si>
  <si>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</si>
  <si>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</si>
  <si>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</si>
  <si>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</si>
  <si>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</si>
  <si>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</si>
  <si>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</si>
  <si>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</si>
  <si>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</si>
  <si>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</si>
  <si>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</si>
  <si>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</si>
  <si>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</si>
  <si>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</si>
  <si>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</si>
  <si>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</si>
  <si>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</si>
  <si>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</si>
  <si>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</si>
  <si>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</si>
  <si>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</si>
  <si>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</si>
  <si>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</si>
  <si>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</si>
  <si>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</si>
  <si>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</si>
  <si>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</si>
  <si>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</si>
  <si>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</si>
  <si>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</si>
  <si>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</si>
  <si>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</si>
  <si>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</si>
  <si>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</si>
  <si>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</si>
  <si>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</si>
  <si>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</si>
  <si>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</si>
  <si>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</si>
  <si>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</si>
  <si>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</si>
  <si>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</si>
  <si>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</si>
  <si>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</si>
  <si>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</si>
  <si>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</si>
  <si>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</si>
  <si>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</si>
  <si>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</si>
  <si>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</si>
  <si>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</si>
  <si>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</si>
  <si>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</si>
  <si>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</si>
  <si>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</si>
  <si>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</si>
  <si>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</si>
  <si>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</si>
  <si>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</si>
  <si>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</si>
  <si>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</si>
  <si>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</si>
  <si>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</si>
  <si>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</si>
  <si>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</si>
  <si>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</si>
  <si>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</si>
  <si>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</si>
  <si>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</si>
  <si>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</si>
  <si>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</si>
  <si>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</si>
  <si>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</si>
  <si>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</si>
  <si>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</si>
  <si>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</si>
  <si>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</si>
  <si>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</si>
  <si>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</si>
  <si>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</si>
  <si>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</si>
  <si>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</si>
  <si>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</si>
  <si>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</si>
  <si>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</si>
  <si>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</si>
  <si>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</si>
  <si>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</si>
  <si>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</si>
  <si>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</si>
  <si>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</si>
  <si>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</si>
  <si>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</si>
  <si>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</si>
  <si>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</si>
  <si>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</si>
  <si>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</si>
  <si>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</si>
  <si>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</si>
  <si>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</si>
  <si>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</si>
  <si>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</si>
  <si>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</si>
  <si>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</si>
  <si>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</si>
  <si>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</si>
  <si>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</si>
  <si>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</si>
  <si>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</si>
  <si>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</si>
  <si>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</si>
  <si>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</si>
  <si>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</si>
  <si>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</si>
  <si>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</si>
  <si>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</si>
  <si>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</si>
  <si>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</si>
  <si>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</si>
  <si>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</si>
  <si>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</si>
  <si>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</si>
  <si>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</si>
  <si>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</si>
  <si>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</si>
  <si>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</si>
  <si>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</si>
  <si>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</si>
  <si>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</si>
  <si>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</si>
  <si>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</si>
  <si>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</si>
  <si>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</si>
  <si>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</si>
  <si>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</si>
  <si>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</si>
  <si>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</si>
  <si>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</si>
  <si>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</si>
  <si>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</si>
  <si>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</si>
  <si>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</si>
  <si>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</si>
  <si>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</si>
  <si>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</si>
  <si>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</si>
  <si>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</si>
  <si>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</si>
  <si>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</si>
  <si>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</si>
  <si>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</si>
  <si>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</si>
  <si>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</si>
  <si>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</si>
  <si>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</si>
  <si>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</si>
  <si>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</si>
  <si>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</si>
  <si>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</si>
  <si>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</si>
  <si>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</si>
  <si>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</si>
  <si>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</si>
  <si>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</si>
  <si>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</si>
  <si>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</si>
  <si>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</si>
  <si>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</si>
  <si>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</si>
  <si>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</si>
  <si>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</si>
  <si>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</si>
  <si>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</si>
  <si>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</si>
  <si>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</si>
  <si>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</si>
  <si>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</si>
  <si>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</si>
  <si>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</si>
  <si>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</si>
  <si>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</si>
  <si>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</si>
  <si>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</si>
  <si>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</si>
  <si>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</si>
  <si>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</si>
  <si>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</si>
  <si>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</si>
  <si>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</si>
  <si>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</si>
  <si>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</si>
  <si>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</si>
  <si>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</si>
  <si>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</si>
  <si>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</si>
  <si>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</si>
  <si>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</si>
  <si>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</si>
  <si>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</si>
  <si>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</si>
  <si>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</si>
  <si>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</si>
  <si>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</si>
  <si>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</si>
  <si>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</si>
  <si>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</si>
  <si>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</si>
  <si>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</si>
  <si>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</si>
  <si>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</si>
  <si>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</si>
  <si>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</si>
  <si>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</si>
  <si>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</si>
  <si>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</si>
  <si>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</si>
  <si>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</si>
  <si>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</si>
  <si>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</si>
  <si>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</si>
  <si>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</si>
  <si>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</si>
  <si>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</si>
  <si>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</si>
  <si>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</si>
  <si>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</si>
  <si>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</si>
  <si>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</si>
  <si>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</si>
  <si>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</si>
  <si>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</si>
  <si>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</si>
  <si>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</si>
  <si>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</si>
  <si>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</si>
  <si>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</si>
  <si>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</si>
  <si>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</si>
  <si>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</si>
  <si>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</si>
  <si>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</si>
  <si>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</si>
  <si>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</si>
  <si>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</si>
  <si>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</si>
  <si>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</si>
  <si>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</si>
  <si>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</si>
  <si>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</si>
  <si>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</si>
  <si>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</si>
  <si>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</si>
  <si>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</si>
  <si>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</si>
  <si>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</si>
  <si>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</si>
  <si>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</si>
  <si>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</si>
  <si>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</si>
  <si>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</si>
  <si>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</si>
  <si>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</si>
  <si>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</si>
  <si>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</si>
  <si>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</si>
  <si>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</si>
  <si>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</si>
  <si>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</si>
  <si>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</si>
  <si>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</si>
  <si>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</si>
  <si>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</si>
  <si>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</si>
  <si>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</si>
  <si>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</si>
  <si>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</si>
  <si>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</si>
  <si>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</si>
  <si>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</si>
  <si>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</si>
  <si>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</si>
  <si>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</si>
  <si>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</si>
  <si>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</si>
  <si>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</si>
  <si>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</si>
  <si>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</si>
  <si>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</si>
  <si>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</si>
  <si>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</si>
  <si>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</si>
  <si>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</si>
  <si>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</si>
  <si>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</si>
  <si>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</si>
  <si>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</si>
  <si>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</si>
  <si>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</si>
  <si>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</si>
  <si>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</si>
  <si>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</si>
  <si>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</si>
  <si>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</si>
  <si>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</si>
  <si>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</si>
  <si>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</si>
  <si>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</si>
  <si>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</si>
  <si>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</si>
  <si>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</si>
  <si>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</si>
  <si>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</si>
  <si>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</si>
  <si>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</si>
  <si>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</si>
  <si>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</si>
  <si>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</si>
  <si>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</si>
  <si>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</si>
  <si>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</si>
  <si>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</si>
  <si>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</si>
  <si>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</si>
  <si>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</si>
  <si>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</si>
  <si>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</si>
  <si>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</si>
  <si>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</si>
  <si>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</si>
  <si>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</si>
  <si>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</si>
  <si>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</si>
  <si>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</si>
  <si>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</si>
  <si>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</si>
  <si>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</si>
  <si>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</si>
  <si>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</si>
  <si>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</si>
  <si>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</si>
  <si>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</si>
  <si>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</si>
  <si>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</si>
  <si>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</si>
  <si>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</si>
  <si>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</si>
  <si>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</si>
  <si>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</si>
  <si>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</si>
  <si>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</si>
  <si>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</si>
  <si>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</si>
  <si>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</si>
  <si>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</si>
  <si>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</si>
  <si>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</si>
  <si>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</si>
  <si>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</si>
  <si>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</si>
  <si>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</si>
  <si>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</si>
  <si>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</si>
  <si>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</si>
  <si>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</si>
  <si>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</si>
  <si>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</si>
  <si>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</si>
  <si>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</si>
  <si>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</si>
  <si>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</si>
  <si>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</si>
  <si>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</si>
  <si>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</si>
  <si>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</si>
  <si>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</si>
  <si>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</si>
  <si>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</si>
  <si>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</si>
  <si>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</si>
  <si>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</si>
  <si>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</si>
  <si>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</si>
  <si>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</si>
  <si>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</si>
  <si>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</si>
  <si>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</si>
  <si>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</si>
  <si>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</si>
  <si>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</si>
  <si>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</si>
  <si>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</si>
  <si>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</si>
  <si>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</si>
  <si>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</si>
  <si>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</si>
  <si>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</si>
  <si>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</si>
  <si>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</si>
  <si>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</si>
  <si>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</si>
  <si>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</si>
  <si>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</si>
  <si>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</si>
  <si>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</si>
  <si>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</si>
  <si>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</si>
  <si>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</si>
  <si>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</si>
  <si>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</si>
  <si>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</si>
  <si>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</si>
  <si>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</si>
  <si>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</si>
  <si>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</si>
  <si>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</si>
  <si>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</si>
  <si>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</si>
  <si>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</si>
  <si>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</si>
  <si>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</si>
  <si>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</si>
  <si>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</si>
  <si>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</si>
  <si>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</si>
  <si>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</si>
  <si>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</si>
  <si>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</si>
  <si>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</si>
  <si>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</si>
  <si>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</si>
  <si>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</si>
  <si>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</si>
  <si>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</si>
  <si>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</si>
  <si>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</si>
  <si>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</si>
  <si>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</si>
  <si>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</si>
  <si>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</si>
  <si>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</si>
  <si>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</si>
  <si>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</si>
  <si>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</si>
  <si>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</si>
  <si>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</si>
  <si>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</si>
  <si>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</si>
  <si>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</si>
  <si>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</si>
  <si>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</si>
  <si>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</si>
  <si>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</si>
  <si>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</si>
  <si>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</si>
  <si>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</si>
  <si>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</si>
  <si>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</si>
  <si>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</si>
  <si>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</si>
  <si>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</si>
  <si>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</si>
  <si>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</si>
  <si>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</si>
  <si>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</si>
  <si>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</si>
  <si>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</si>
  <si>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</si>
  <si>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</si>
  <si>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</si>
  <si>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</si>
  <si>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</si>
  <si>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</si>
  <si>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</si>
  <si>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</si>
  <si>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</si>
  <si>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</si>
  <si>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</si>
  <si>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</si>
  <si>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</si>
  <si>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</si>
  <si>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</si>
  <si>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</si>
  <si>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</si>
  <si>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</si>
  <si>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</si>
  <si>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</si>
  <si>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</si>
  <si>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</si>
  <si>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</si>
  <si>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</si>
  <si>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</si>
  <si>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</si>
  <si>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</si>
  <si>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</si>
  <si>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</si>
  <si>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</si>
  <si>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</si>
  <si>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</si>
  <si>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</si>
  <si>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</si>
  <si>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</si>
  <si>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</si>
  <si>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</si>
  <si>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</si>
  <si>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</si>
  <si>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</si>
  <si>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</si>
  <si>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</si>
  <si>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</si>
  <si>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</si>
  <si>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</si>
  <si>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</si>
  <si>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</si>
  <si>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</si>
  <si>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</si>
  <si>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</si>
  <si>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</si>
  <si>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</si>
  <si>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</si>
  <si>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</si>
  <si>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</si>
  <si>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</si>
  <si>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</si>
  <si>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</si>
  <si>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</si>
  <si>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</si>
  <si>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</si>
  <si>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</si>
  <si>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</si>
  <si>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</si>
  <si>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</si>
  <si>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</si>
  <si>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</si>
  <si>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</si>
  <si>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</si>
  <si>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</si>
  <si>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</si>
  <si>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</si>
  <si>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</si>
  <si>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</si>
  <si>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</si>
  <si>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</si>
  <si>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</si>
  <si>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</si>
  <si>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</si>
  <si>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</si>
  <si>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</si>
  <si>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</si>
  <si>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</si>
  <si>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</si>
  <si>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</si>
  <si>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</si>
  <si>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</si>
  <si>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</si>
  <si>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</si>
  <si>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</si>
  <si>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</si>
  <si>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</si>
  <si>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</si>
  <si>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</si>
  <si>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</si>
  <si>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</si>
  <si>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</si>
  <si>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</si>
  <si>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</si>
  <si>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</si>
  <si>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</si>
  <si>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</si>
  <si>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</si>
  <si>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</si>
  <si>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</si>
  <si>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</si>
  <si>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</si>
  <si>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</si>
  <si>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</si>
  <si>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</si>
  <si>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</si>
  <si>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</si>
  <si>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</si>
  <si>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</si>
  <si>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</si>
  <si>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</si>
  <si>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</si>
  <si>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</si>
  <si>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</si>
  <si>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</si>
  <si>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</si>
  <si>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</si>
  <si>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</si>
  <si>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</si>
  <si>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</si>
  <si>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</si>
  <si>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</si>
  <si>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</si>
  <si>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</si>
  <si>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</si>
  <si>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</si>
  <si>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</si>
  <si>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</si>
  <si>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</si>
  <si>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</si>
  <si>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</si>
  <si>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</si>
  <si>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</si>
  <si>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</si>
  <si>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</si>
  <si>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</si>
  <si>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</si>
  <si>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</si>
  <si>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</si>
  <si>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</si>
  <si>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</si>
  <si>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</si>
  <si>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</si>
  <si>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</si>
  <si>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</si>
  <si>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</si>
  <si>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</si>
  <si>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</si>
  <si>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</si>
  <si>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</si>
  <si>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</si>
  <si>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</si>
  <si>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</si>
  <si>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</si>
  <si>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</si>
  <si>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</si>
  <si>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</si>
  <si>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</si>
  <si>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</si>
  <si>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</si>
  <si>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</si>
  <si>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</si>
  <si>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</si>
  <si>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</si>
  <si>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</si>
  <si>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</si>
  <si>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</si>
  <si>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</si>
  <si>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</si>
  <si>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</si>
  <si>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</si>
  <si>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</si>
  <si>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</si>
  <si>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</si>
  <si>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</si>
  <si>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</si>
  <si>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</si>
  <si>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</si>
  <si>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</si>
  <si>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</si>
  <si>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</si>
  <si>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</si>
  <si>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</si>
  <si>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</si>
  <si>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</si>
  <si>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</si>
  <si>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</si>
  <si>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</si>
  <si>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</si>
  <si>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</si>
  <si>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</si>
  <si>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</si>
  <si>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</si>
  <si>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</si>
  <si>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</si>
  <si>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</si>
  <si>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</si>
  <si>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</si>
  <si>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</si>
  <si>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</si>
  <si>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</si>
  <si>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</si>
  <si>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</si>
  <si>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</si>
  <si>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</si>
  <si>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</si>
  <si>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</si>
  <si>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</si>
  <si>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</si>
  <si>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</si>
  <si>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</si>
  <si>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</si>
  <si>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</si>
  <si>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</si>
  <si>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</si>
  <si>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</si>
  <si>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</si>
  <si>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</si>
  <si>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</si>
  <si>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</si>
  <si>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</si>
  <si>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</si>
  <si>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</si>
  <si>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</si>
  <si>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</si>
  <si>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</si>
  <si>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</si>
  <si>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</si>
  <si>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</si>
  <si>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</si>
  <si>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</si>
  <si>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</si>
  <si>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</si>
  <si>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</si>
  <si>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</si>
  <si>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</si>
  <si>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</si>
  <si>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</si>
  <si>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</si>
  <si>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</si>
  <si>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</si>
  <si>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</si>
  <si>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</si>
  <si>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</si>
  <si>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</si>
  <si>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</si>
  <si>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</si>
  <si>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</si>
  <si>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</si>
  <si>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</si>
  <si>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</si>
  <si>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</si>
  <si>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</si>
  <si>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</si>
  <si>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</si>
  <si>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</si>
  <si>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</si>
  <si>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</si>
  <si>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</si>
  <si>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</si>
  <si>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</si>
  <si>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</si>
  <si>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</si>
  <si>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</si>
  <si>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</si>
  <si>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</si>
  <si>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</si>
  <si>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</si>
  <si>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</si>
  <si>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</si>
  <si>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</si>
  <si>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</si>
  <si>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</si>
  <si>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</si>
  <si>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</si>
  <si>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</si>
  <si>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</si>
  <si>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</si>
  <si>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</si>
  <si>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</si>
  <si>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</si>
  <si>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</si>
  <si>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</si>
  <si>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</si>
  <si>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</si>
  <si>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</si>
  <si>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</si>
  <si>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</si>
  <si>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</si>
  <si>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</si>
  <si>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</si>
  <si>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</si>
  <si>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</si>
  <si>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</si>
  <si>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</si>
  <si>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</si>
  <si>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</si>
  <si>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</si>
  <si>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</si>
  <si>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</si>
  <si>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</si>
  <si>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</si>
  <si>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</si>
  <si>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</si>
  <si>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</si>
  <si>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</si>
  <si>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</si>
  <si>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</si>
  <si>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</si>
  <si>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</si>
  <si>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</si>
  <si>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</si>
  <si>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</si>
  <si>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</si>
  <si>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</si>
  <si>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</si>
  <si>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</si>
  <si>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</si>
  <si>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</si>
  <si>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</si>
  <si>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</si>
  <si>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</si>
  <si>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</si>
  <si>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</si>
  <si>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</si>
  <si>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</si>
  <si>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</si>
  <si>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</si>
  <si>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</si>
  <si>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</si>
  <si>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</si>
  <si>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</si>
  <si>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</si>
  <si>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</si>
  <si>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</si>
  <si>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</si>
  <si>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</si>
  <si>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</si>
  <si>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</si>
  <si>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</si>
  <si>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</si>
  <si>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</si>
  <si>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</si>
  <si>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</si>
  <si>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</si>
  <si>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</si>
  <si>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</si>
  <si>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</si>
  <si>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</si>
  <si>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</si>
  <si>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</si>
  <si>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</si>
  <si>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</si>
  <si>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</si>
  <si>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</si>
  <si>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</si>
  <si>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</si>
  <si>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</si>
  <si>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</si>
  <si>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</si>
  <si>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</si>
  <si>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</si>
  <si>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</si>
  <si>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</si>
  <si>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</si>
  <si>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</si>
  <si>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</si>
  <si>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</si>
  <si>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</si>
  <si>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</si>
  <si>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</si>
  <si>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</si>
  <si>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</si>
  <si>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</si>
  <si>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</si>
  <si>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</si>
  <si>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</si>
  <si>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</si>
  <si>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</si>
  <si>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</si>
  <si>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</si>
  <si>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</si>
  <si>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</si>
  <si>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</si>
  <si>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</si>
  <si>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</si>
  <si>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</si>
  <si>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</si>
  <si>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</si>
  <si>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</si>
  <si>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</si>
  <si>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</si>
  <si>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</si>
  <si>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</si>
  <si>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</si>
  <si>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</si>
  <si>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</si>
  <si>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</si>
  <si>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</si>
  <si>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</si>
  <si>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</si>
  <si>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</si>
  <si>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</si>
  <si>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</si>
  <si>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</si>
  <si>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</si>
  <si>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</si>
  <si>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</si>
  <si>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</si>
  <si>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</si>
  <si>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</si>
  <si>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</si>
  <si>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</si>
  <si>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</si>
  <si>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</si>
  <si>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</si>
  <si>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</si>
  <si>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</si>
  <si>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</si>
  <si>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</si>
  <si>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</si>
  <si>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</si>
  <si>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</si>
  <si>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</si>
  <si>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</si>
  <si>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</si>
  <si>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</si>
  <si>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</si>
  <si>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</si>
  <si>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</si>
  <si>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</si>
  <si>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</si>
  <si>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</si>
  <si>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</si>
  <si>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</si>
  <si>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</si>
  <si>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</si>
  <si>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</si>
  <si>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</si>
  <si>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</si>
  <si>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</si>
  <si>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</si>
  <si>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</si>
  <si>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</si>
  <si>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</si>
  <si>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</si>
  <si>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</si>
  <si>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</si>
  <si>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</si>
  <si>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</si>
  <si>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</si>
  <si>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</si>
  <si>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</si>
  <si>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</si>
  <si>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</si>
  <si>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</si>
  <si>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</si>
  <si>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</si>
  <si>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</si>
  <si>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</si>
  <si>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</si>
  <si>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</si>
  <si>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</si>
  <si>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</si>
  <si>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</si>
  <si>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</si>
  <si>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</si>
  <si>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</si>
  <si>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</si>
  <si>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</si>
  <si>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</si>
  <si>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</si>
  <si>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</si>
  <si>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</si>
  <si>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</si>
  <si>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</si>
  <si>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</si>
  <si>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</si>
  <si>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</si>
  <si>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</si>
  <si>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</si>
  <si>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</si>
  <si>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</si>
  <si>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</si>
  <si>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</si>
  <si>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</si>
  <si>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</si>
  <si>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</si>
  <si>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</si>
  <si>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</si>
  <si>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</si>
  <si>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</si>
  <si>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</si>
  <si>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</si>
  <si>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</si>
  <si>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</si>
  <si>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</si>
  <si>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</si>
  <si>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</si>
  <si>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</si>
  <si>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</si>
  <si>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</si>
  <si>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</si>
  <si>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</si>
  <si>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</si>
  <si>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</si>
  <si>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</si>
  <si>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</si>
  <si>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</si>
  <si>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</si>
  <si>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</si>
  <si>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</si>
  <si>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</si>
  <si>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</si>
  <si>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</si>
  <si>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</si>
  <si>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</si>
  <si>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</si>
  <si>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</si>
  <si>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</si>
  <si>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</si>
  <si>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</si>
  <si>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</si>
  <si>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</si>
  <si>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</si>
  <si>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</si>
  <si>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</si>
  <si>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</si>
  <si>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</si>
  <si>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</si>
  <si>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</si>
  <si>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</si>
  <si>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</si>
  <si>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</si>
  <si>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</si>
  <si>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</si>
  <si>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</si>
  <si>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</si>
  <si>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</si>
  <si>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</si>
  <si>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</si>
  <si>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</si>
  <si>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</si>
  <si>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</si>
  <si>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</si>
  <si>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</si>
  <si>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</si>
  <si>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</si>
  <si>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</si>
  <si>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</si>
  <si>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</si>
  <si>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</si>
  <si>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</si>
  <si>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</si>
  <si>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</si>
  <si>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</si>
  <si>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</si>
  <si>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</si>
  <si>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</si>
  <si>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</si>
  <si>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</si>
  <si>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</si>
  <si>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</si>
  <si>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</si>
  <si>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</si>
  <si>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</si>
  <si>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</si>
  <si>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</si>
  <si>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</si>
  <si>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</si>
  <si>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</si>
  <si>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</si>
  <si>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</si>
  <si>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</si>
  <si>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</si>
  <si>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</si>
  <si>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</si>
  <si>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</si>
  <si>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</si>
  <si>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</si>
  <si>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</si>
  <si>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</si>
  <si>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</si>
  <si>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</si>
  <si>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</si>
  <si>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</si>
  <si>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</si>
  <si>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</si>
  <si>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</si>
  <si>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</si>
  <si>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</si>
  <si>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</si>
  <si>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</si>
  <si>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</si>
  <si>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</si>
  <si>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</si>
  <si>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</si>
  <si>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</si>
  <si>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</si>
  <si>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</si>
  <si>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</si>
  <si>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</si>
  <si>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</si>
  <si>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</si>
  <si>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</si>
  <si>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</si>
  <si>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</si>
  <si>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</si>
  <si>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</si>
  <si>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</si>
  <si>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</si>
  <si>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</si>
  <si>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</si>
  <si>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</si>
  <si>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</si>
  <si>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</si>
  <si>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</si>
  <si>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</si>
  <si>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</si>
  <si>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</si>
  <si>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</si>
  <si>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</si>
  <si>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</si>
  <si>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</si>
  <si>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</si>
  <si>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</si>
  <si>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</si>
  <si>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</si>
  <si>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</si>
  <si>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</si>
  <si>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</si>
  <si>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</si>
  <si>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</si>
  <si>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</si>
  <si>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</si>
  <si>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</si>
  <si>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</si>
  <si>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</si>
  <si>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</si>
  <si>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</si>
  <si>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</si>
  <si>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</si>
  <si>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</si>
  <si>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</si>
  <si>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</si>
  <si>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</si>
  <si>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</si>
  <si>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</si>
  <si>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</si>
  <si>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</si>
  <si>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</si>
  <si>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</si>
  <si>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</si>
  <si>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</si>
  <si>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</si>
  <si>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</si>
  <si>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</si>
  <si>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</si>
  <si>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</si>
  <si>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</si>
  <si>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</si>
  <si>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</si>
  <si>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</si>
  <si>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</si>
  <si>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</si>
  <si>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</si>
  <si>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</si>
  <si>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</si>
  <si>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</si>
  <si>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</si>
  <si>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</si>
  <si>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</si>
  <si>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</si>
  <si>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</si>
  <si>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</si>
  <si>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</si>
  <si>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</si>
  <si>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</si>
  <si>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</si>
  <si>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</si>
  <si>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</si>
  <si>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</si>
  <si>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</si>
  <si>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</si>
  <si>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</si>
  <si>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</si>
  <si>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</si>
  <si>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</si>
  <si>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</si>
  <si>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</si>
  <si>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</si>
  <si>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</si>
  <si>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</si>
  <si>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</si>
  <si>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</si>
  <si>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</si>
  <si>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</si>
  <si>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</si>
  <si>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</si>
  <si>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</si>
  <si>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</si>
  <si>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</si>
  <si>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</si>
  <si>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</si>
  <si>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</si>
  <si>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</si>
  <si>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</si>
  <si>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</si>
  <si>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</si>
  <si>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</si>
  <si>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</si>
  <si>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</si>
  <si>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</si>
  <si>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</si>
  <si>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</si>
  <si>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</si>
  <si>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</si>
  <si>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</si>
  <si>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</si>
  <si>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</si>
  <si>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</si>
  <si>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</si>
  <si>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</si>
  <si>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</si>
  <si>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</si>
  <si>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</si>
  <si>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</si>
  <si>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</si>
  <si>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</si>
  <si>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</si>
  <si>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</si>
  <si>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</si>
  <si>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</si>
  <si>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</si>
  <si>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</si>
  <si>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</si>
  <si>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</si>
  <si>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</si>
  <si>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</si>
  <si>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</si>
  <si>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</si>
  <si>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</si>
  <si>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</si>
  <si>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</si>
  <si>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</si>
  <si>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</si>
  <si>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</si>
  <si>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</si>
  <si>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</si>
  <si>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</si>
  <si>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</si>
  <si>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</si>
  <si>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</si>
  <si>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</si>
  <si>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</si>
  <si>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</si>
  <si>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</si>
  <si>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</si>
  <si>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</si>
  <si>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</si>
  <si>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</si>
  <si>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</si>
  <si>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</si>
  <si>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</si>
  <si>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</si>
  <si>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</si>
  <si>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</si>
  <si>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</si>
  <si>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</si>
  <si>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</si>
  <si>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</si>
  <si>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</si>
  <si>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</si>
  <si>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</si>
  <si>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</si>
  <si>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</si>
  <si>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</si>
  <si>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</si>
  <si>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</si>
  <si>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</si>
  <si>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</si>
  <si>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</si>
  <si>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</si>
  <si>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</si>
  <si>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</si>
  <si>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</si>
  <si>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</si>
  <si>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</si>
  <si>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</si>
  <si>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</si>
  <si>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</si>
  <si>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</si>
  <si>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</si>
  <si>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</si>
  <si>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</si>
  <si>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</si>
  <si>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</si>
  <si>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</si>
  <si>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</si>
  <si>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</si>
  <si>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</si>
  <si>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</si>
  <si>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</si>
  <si>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</si>
  <si>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</si>
  <si>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</si>
  <si>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</si>
  <si>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</si>
  <si>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</si>
  <si>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</si>
  <si>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</si>
  <si>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</si>
  <si>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</si>
  <si>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</si>
  <si>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</si>
  <si>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</si>
  <si>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</si>
  <si>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</si>
  <si>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</si>
  <si>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</si>
  <si>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</si>
  <si>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</si>
  <si>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</si>
  <si>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</si>
  <si>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</si>
  <si>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</si>
  <si>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</si>
  <si>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</si>
  <si>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</si>
  <si>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</si>
  <si>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</si>
  <si>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</si>
  <si>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</si>
  <si>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</si>
  <si>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</si>
  <si>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</si>
  <si>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</si>
  <si>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</si>
  <si>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</si>
  <si>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</si>
  <si>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</si>
  <si>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</si>
  <si>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</si>
  <si>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</si>
  <si>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</si>
  <si>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</si>
  <si>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</si>
  <si>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</si>
  <si>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</si>
  <si>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</si>
  <si>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</si>
  <si>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</si>
  <si>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</si>
  <si>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</si>
  <si>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</si>
  <si>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</si>
  <si>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</si>
  <si>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</si>
  <si>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</si>
  <si>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</si>
  <si>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</si>
  <si>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</si>
  <si>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</si>
  <si>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</si>
  <si>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</si>
  <si>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</si>
  <si>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</si>
  <si>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</si>
  <si>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</si>
  <si>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</si>
  <si>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</si>
  <si>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</si>
  <si>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</si>
  <si>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</si>
  <si>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</si>
  <si>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</si>
  <si>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</si>
  <si>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</si>
  <si>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</si>
  <si>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</si>
  <si>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</si>
  <si>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</si>
  <si>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</si>
  <si>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</si>
  <si>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</si>
  <si>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</si>
  <si>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</si>
  <si>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</si>
  <si>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</si>
  <si>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</si>
  <si>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</si>
  <si>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</si>
  <si>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</si>
  <si>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</si>
  <si>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</si>
  <si>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</si>
  <si>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</si>
  <si>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</si>
  <si>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</si>
  <si>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</si>
  <si>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</si>
  <si>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</si>
  <si>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</si>
  <si>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</si>
  <si>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</si>
  <si>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</si>
  <si>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</si>
  <si>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</si>
  <si>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</si>
  <si>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</si>
  <si>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</si>
  <si>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</si>
  <si>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</si>
  <si>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</si>
  <si>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</si>
  <si>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</si>
  <si>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</si>
  <si>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</si>
  <si>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</si>
  <si>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</si>
  <si>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</si>
  <si>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</si>
  <si>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</si>
  <si>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</si>
  <si>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</si>
  <si>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</si>
  <si>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</si>
  <si>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</si>
  <si>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</si>
  <si>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</si>
  <si>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</si>
  <si>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</si>
  <si>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</si>
  <si>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</si>
  <si>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</si>
  <si>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</si>
  <si>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</si>
  <si>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</si>
  <si>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</si>
  <si>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</si>
  <si>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</si>
  <si>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</si>
  <si>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</si>
  <si>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</si>
  <si>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</si>
  <si>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</si>
  <si>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</si>
  <si>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</si>
  <si>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</si>
  <si>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</si>
  <si>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</si>
  <si>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</si>
  <si>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</si>
  <si>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</si>
  <si>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</si>
  <si>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</si>
  <si>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</si>
  <si>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</si>
  <si>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</si>
  <si>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</si>
  <si>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</si>
  <si>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</si>
  <si>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</si>
  <si>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</si>
  <si>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</si>
  <si>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</si>
  <si>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</si>
  <si>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</si>
  <si>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</si>
  <si>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</si>
  <si>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</si>
  <si>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</si>
  <si>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</si>
  <si>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</si>
  <si>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</si>
  <si>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</si>
  <si>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</si>
  <si>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</si>
  <si>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</si>
  <si>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</si>
  <si>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</si>
  <si>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</si>
  <si>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</si>
  <si>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</si>
  <si>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</si>
  <si>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</si>
  <si>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</si>
  <si>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</si>
  <si>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</si>
  <si>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</si>
  <si>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</si>
  <si>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</si>
  <si>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</si>
  <si>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</si>
  <si>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</si>
  <si>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</si>
  <si>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</si>
  <si>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</si>
  <si>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</si>
  <si>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</si>
  <si>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</si>
  <si>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</si>
  <si>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</si>
  <si>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</si>
  <si>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</si>
  <si>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</si>
  <si>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</si>
  <si>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</si>
  <si>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</si>
  <si>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</si>
  <si>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</si>
  <si>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</si>
  <si>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</si>
  <si>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</si>
  <si>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</si>
  <si>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</si>
  <si>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</si>
  <si>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</si>
  <si>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</si>
  <si>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</si>
  <si>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</si>
  <si>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</si>
  <si>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</si>
  <si>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</si>
  <si>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</si>
  <si>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</si>
  <si>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</si>
  <si>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</si>
  <si>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</si>
  <si>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</si>
  <si>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</si>
  <si>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</si>
  <si>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</si>
  <si>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</si>
  <si>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</si>
  <si>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</si>
  <si>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</si>
  <si>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</si>
  <si>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</si>
  <si>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</si>
  <si>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</si>
  <si>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</si>
  <si>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</si>
  <si>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</si>
  <si>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</si>
  <si>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</si>
  <si>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</si>
  <si>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</si>
  <si>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</si>
  <si>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</si>
  <si>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</si>
  <si>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</si>
  <si>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</si>
  <si>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</si>
  <si>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</si>
  <si>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</si>
  <si>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</si>
  <si>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</si>
  <si>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</si>
  <si>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</si>
  <si>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</si>
  <si>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</si>
  <si>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</si>
  <si>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</si>
  <si>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</si>
  <si>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</si>
  <si>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</si>
  <si>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</si>
  <si>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</si>
  <si>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</si>
  <si>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</si>
  <si>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</si>
  <si>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</si>
  <si>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</si>
  <si>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</si>
  <si>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</si>
  <si>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</si>
  <si>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</si>
  <si>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</si>
  <si>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</si>
  <si>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</si>
  <si>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</si>
  <si>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</si>
  <si>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</si>
  <si>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</si>
  <si>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</si>
  <si>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</si>
  <si>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</si>
  <si>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</si>
  <si>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</si>
  <si>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</si>
  <si>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</si>
  <si>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</si>
  <si>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</si>
  <si>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</si>
  <si>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</si>
  <si>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</si>
  <si>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</si>
  <si>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</si>
  <si>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</si>
  <si>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</si>
  <si>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</si>
  <si>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</si>
  <si>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</si>
  <si>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</si>
  <si>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</si>
  <si>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</si>
  <si>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</si>
  <si>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</si>
  <si>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</si>
  <si>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</si>
  <si>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</si>
  <si>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</si>
  <si>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</si>
  <si>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</si>
  <si>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</si>
  <si>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</si>
  <si>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</si>
  <si>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</si>
  <si>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</si>
  <si>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</si>
  <si>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</si>
  <si>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</si>
  <si>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</si>
  <si>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</si>
  <si>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</si>
  <si>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</si>
  <si>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</si>
  <si>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</si>
  <si>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</si>
  <si>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</si>
  <si>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</si>
  <si>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</si>
  <si>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</si>
  <si>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</si>
  <si>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</si>
  <si>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</si>
  <si>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</si>
  <si>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</si>
  <si>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</si>
  <si>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</si>
  <si>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</si>
  <si>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</si>
  <si>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</si>
  <si>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</si>
  <si>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</si>
  <si>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</si>
  <si>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</si>
  <si>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</si>
  <si>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</si>
  <si>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</si>
  <si>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</si>
  <si>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</si>
  <si>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</si>
  <si>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</si>
  <si>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</si>
  <si>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</si>
  <si>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</si>
  <si>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</si>
  <si>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</si>
  <si>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</si>
  <si>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</si>
  <si>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</si>
  <si>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</si>
  <si>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</si>
  <si>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</si>
  <si>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</si>
  <si>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</si>
  <si>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</si>
  <si>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</si>
  <si>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</si>
  <si>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</si>
  <si>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</si>
  <si>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</si>
  <si>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</si>
  <si>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</si>
  <si>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</si>
  <si>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</si>
  <si>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</si>
  <si>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</si>
  <si>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</si>
  <si>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</si>
  <si>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</si>
  <si>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</si>
  <si>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</si>
  <si>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</si>
  <si>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</si>
  <si>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</si>
  <si>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</si>
  <si>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</si>
  <si>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</si>
  <si>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</si>
  <si>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</si>
  <si>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</si>
  <si>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</si>
  <si>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</si>
  <si>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</si>
  <si>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</si>
  <si>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</si>
  <si>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</si>
  <si>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</si>
  <si>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</si>
  <si>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</si>
  <si>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</si>
  <si>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</si>
  <si>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</si>
  <si>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</si>
  <si>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</si>
  <si>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</si>
  <si>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</si>
  <si>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</si>
  <si>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</si>
  <si>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</si>
  <si>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</si>
  <si>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</si>
  <si>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</si>
  <si>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</si>
  <si>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</si>
  <si>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</si>
  <si>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</si>
  <si>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</si>
  <si>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</si>
  <si>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</si>
  <si>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</si>
  <si>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</si>
  <si>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</si>
  <si>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</si>
  <si>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</si>
  <si>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</si>
  <si>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</si>
  <si>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</si>
  <si>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</si>
  <si>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</si>
  <si>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</si>
  <si>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</si>
  <si>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</si>
  <si>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</si>
  <si>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</si>
  <si>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</si>
  <si>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</si>
  <si>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</si>
  <si>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</si>
  <si>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</si>
  <si>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</si>
  <si>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</si>
  <si>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</si>
  <si>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</si>
  <si>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</si>
  <si>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</si>
  <si>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</si>
  <si>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</si>
  <si>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</si>
  <si>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</si>
  <si>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</si>
  <si>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</si>
  <si>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</si>
  <si>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</si>
  <si>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</si>
  <si>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</si>
  <si>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</si>
  <si>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</si>
  <si>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</si>
  <si>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</si>
  <si>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</si>
  <si>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</si>
  <si>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</si>
  <si>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</si>
  <si>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</si>
  <si>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</si>
  <si>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</si>
  <si>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</si>
  <si>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</si>
  <si>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</si>
  <si>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</si>
  <si>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</si>
  <si>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</si>
  <si>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</si>
  <si>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</si>
  <si>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</si>
  <si>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</si>
  <si>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</si>
  <si>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</si>
  <si>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</si>
  <si>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</si>
  <si>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</si>
  <si>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</si>
  <si>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</si>
  <si>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</si>
  <si>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</si>
  <si>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</si>
  <si>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</si>
  <si>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</si>
  <si>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</si>
  <si>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</si>
  <si>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</si>
  <si>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</si>
  <si>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</si>
  <si>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</si>
  <si>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</si>
  <si>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</si>
  <si>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</si>
  <si>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</si>
  <si>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</si>
  <si>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</si>
  <si>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</si>
  <si>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</si>
  <si>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</si>
  <si>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</si>
  <si>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</si>
  <si>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</si>
  <si>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</si>
  <si>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</si>
  <si>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</si>
  <si>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</si>
  <si>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</si>
  <si>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</si>
  <si>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</si>
  <si>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</si>
  <si>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</si>
  <si>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</si>
  <si>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</si>
  <si>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</si>
  <si>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</si>
  <si>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</si>
  <si>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</si>
  <si>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</si>
  <si>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</si>
  <si>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</si>
  <si>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</si>
  <si>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</si>
  <si>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</si>
  <si>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</si>
  <si>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</si>
  <si>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</si>
  <si>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</si>
  <si>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</si>
  <si>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</si>
  <si>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</si>
  <si>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</si>
  <si>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</si>
  <si>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</si>
  <si>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</si>
  <si>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</si>
  <si>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</si>
  <si>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</si>
  <si>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</si>
  <si>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</si>
  <si>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</si>
  <si>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</si>
  <si>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</si>
  <si>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</si>
  <si>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</si>
  <si>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</si>
  <si>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</si>
  <si>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</si>
  <si>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</si>
  <si>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</si>
  <si>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</si>
  <si>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</si>
  <si>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</si>
  <si>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</si>
  <si>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</si>
  <si>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</si>
  <si>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</si>
  <si>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</si>
  <si>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</si>
  <si>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</si>
  <si>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</si>
  <si>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</si>
  <si>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</si>
  <si>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</si>
  <si>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</si>
  <si>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</si>
  <si>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</si>
  <si>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</si>
  <si>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</si>
  <si>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</si>
  <si>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</si>
  <si>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</si>
  <si>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</si>
  <si>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</si>
  <si>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</si>
  <si>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</si>
  <si>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</si>
  <si>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</si>
  <si>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</si>
  <si>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</si>
  <si>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</si>
  <si>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</si>
  <si>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</si>
  <si>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</si>
  <si>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</si>
  <si>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</si>
  <si>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</si>
  <si>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</si>
  <si>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</si>
  <si>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</si>
  <si>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</si>
  <si>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</si>
  <si>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</si>
  <si>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</si>
  <si>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</si>
  <si>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</si>
  <si>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</si>
  <si>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</si>
  <si>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</si>
  <si>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</si>
  <si>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</si>
  <si>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</si>
  <si>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</si>
  <si>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</si>
  <si>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</si>
  <si>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</si>
  <si>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</si>
  <si>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</si>
  <si>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</si>
  <si>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</si>
  <si>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</si>
  <si>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</si>
  <si>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</si>
  <si>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</si>
  <si>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</si>
  <si>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</si>
  <si>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</si>
  <si>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</si>
  <si>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</si>
  <si>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</si>
  <si>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</si>
  <si>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</si>
  <si>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</si>
  <si>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</si>
  <si>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</si>
  <si>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</si>
  <si>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</si>
  <si>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</si>
  <si>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</si>
  <si>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</si>
  <si>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</si>
  <si>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</si>
  <si>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</si>
  <si>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</si>
  <si>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</si>
  <si>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</si>
  <si>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</si>
  <si>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</si>
  <si>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</si>
  <si>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</si>
  <si>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</si>
  <si>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</si>
  <si>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</si>
  <si>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</si>
  <si>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</si>
  <si>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</si>
  <si>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</si>
  <si>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</si>
  <si>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</si>
  <si>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</si>
  <si>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</si>
  <si>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</si>
  <si>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</si>
  <si>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</si>
  <si>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</si>
  <si>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</si>
  <si>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</si>
  <si>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</si>
  <si>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</si>
  <si>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</si>
  <si>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</si>
  <si>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</si>
  <si>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</si>
  <si>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</si>
  <si>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</si>
  <si>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</si>
  <si>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</si>
  <si>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</si>
  <si>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</si>
  <si>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</si>
  <si>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</si>
  <si>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</si>
  <si>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</si>
  <si>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</si>
  <si>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</si>
  <si>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</si>
  <si>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</si>
  <si>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</si>
  <si>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</si>
  <si>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</si>
  <si>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</si>
  <si>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</si>
  <si>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</si>
  <si>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</si>
  <si>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</si>
  <si>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</si>
  <si>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</si>
  <si>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</si>
  <si>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</si>
  <si>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</si>
  <si>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</si>
  <si>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</si>
  <si>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</si>
  <si>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</si>
  <si>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</si>
  <si>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</si>
  <si>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</si>
  <si>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</si>
  <si>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</si>
  <si>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</si>
  <si>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</si>
  <si>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</si>
  <si>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</si>
  <si>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</si>
  <si>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</si>
  <si>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</si>
  <si>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</si>
  <si>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</si>
  <si>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</si>
  <si>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</si>
  <si>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</si>
  <si>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</si>
  <si>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</si>
  <si>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</si>
  <si>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</si>
  <si>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</si>
  <si>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</si>
  <si>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</si>
  <si>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</si>
  <si>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</si>
  <si>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</si>
  <si>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</si>
  <si>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</si>
  <si>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</si>
  <si>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</si>
  <si>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</si>
  <si>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</si>
  <si>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</si>
  <si>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</si>
  <si>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</si>
  <si>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</si>
  <si>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</si>
  <si>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</si>
  <si>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</si>
  <si>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</si>
  <si>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</si>
  <si>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</si>
  <si>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</si>
  <si>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</si>
  <si>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</si>
  <si>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</si>
  <si>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</si>
  <si>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</si>
  <si>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</si>
  <si>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</si>
  <si>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</si>
  <si>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</si>
  <si>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</si>
  <si>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</si>
  <si>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</si>
  <si>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</si>
  <si>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</si>
  <si>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</si>
  <si>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</si>
  <si>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</si>
  <si>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</si>
  <si>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</si>
  <si>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</si>
  <si>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</si>
  <si>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</si>
  <si>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</si>
  <si>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</si>
  <si>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</si>
  <si>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</si>
  <si>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</si>
  <si>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</si>
  <si>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</si>
  <si>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</si>
  <si>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</si>
  <si>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</si>
  <si>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</si>
  <si>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</si>
  <si>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</si>
  <si>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</si>
  <si>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</si>
  <si>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</si>
  <si>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</si>
  <si>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</si>
  <si>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</si>
  <si>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</si>
  <si>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</si>
  <si>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</si>
  <si>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</si>
  <si>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</si>
  <si>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</si>
  <si>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</si>
  <si>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</si>
  <si>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</si>
  <si>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</si>
  <si>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</si>
  <si>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</si>
  <si>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</si>
  <si>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</si>
  <si>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</si>
  <si>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</si>
  <si>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</si>
  <si>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</si>
  <si>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</si>
  <si>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</si>
  <si>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</si>
  <si>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</si>
  <si>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</si>
  <si>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</si>
  <si>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</si>
  <si>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</si>
  <si>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</si>
  <si>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</si>
  <si>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</si>
  <si>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</si>
  <si>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</si>
  <si>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</si>
  <si>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</si>
  <si>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</si>
  <si>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</si>
  <si>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</si>
  <si>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</si>
  <si>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</si>
  <si>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</si>
  <si>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</si>
  <si>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</si>
  <si>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</si>
  <si>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</si>
  <si>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</si>
  <si>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</si>
  <si>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</si>
  <si>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</si>
  <si>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</si>
  <si>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</si>
  <si>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</si>
  <si>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</si>
  <si>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</si>
  <si>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</si>
  <si>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</si>
  <si>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</si>
  <si>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</si>
  <si>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</si>
  <si>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</si>
  <si>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</si>
  <si>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</si>
  <si>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</si>
  <si>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</si>
  <si>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</si>
  <si>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</si>
  <si>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</si>
  <si>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</si>
  <si>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</si>
  <si>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</si>
  <si>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</si>
  <si>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</si>
  <si>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</si>
  <si>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</si>
  <si>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</si>
  <si>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</si>
  <si>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</si>
  <si>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</si>
  <si>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</si>
  <si>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</si>
  <si>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</si>
  <si>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</si>
  <si>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</si>
  <si>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</si>
  <si>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</si>
  <si>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</si>
  <si>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</si>
  <si>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</si>
  <si>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</si>
  <si>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</si>
  <si>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</si>
  <si>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</si>
  <si>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</si>
  <si>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</si>
  <si>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</si>
  <si>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</si>
  <si>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</si>
  <si>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</si>
  <si>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</si>
  <si>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</si>
  <si>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</si>
  <si>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</si>
  <si>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</si>
  <si>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</si>
  <si>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</si>
  <si>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</si>
  <si>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</si>
  <si>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</si>
  <si>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</si>
  <si>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</si>
  <si>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</si>
  <si>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</si>
  <si>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</si>
  <si>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</si>
  <si>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</si>
  <si>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</si>
  <si>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</si>
  <si>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</si>
  <si>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</si>
  <si>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</si>
  <si>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</si>
  <si>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</si>
  <si>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</si>
  <si>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</si>
  <si>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</si>
  <si>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</si>
  <si>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</si>
  <si>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</si>
  <si>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</si>
  <si>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</si>
  <si>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</si>
  <si>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</si>
  <si>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</si>
  <si>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</si>
  <si>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</si>
  <si>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</si>
  <si>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</si>
  <si>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</si>
  <si>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</si>
  <si>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</si>
  <si>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</si>
  <si>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</si>
  <si>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</si>
  <si>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</si>
  <si>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</si>
  <si>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</si>
  <si>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</si>
  <si>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</si>
  <si>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</si>
  <si>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</si>
  <si>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</si>
  <si>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</si>
  <si>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</si>
  <si>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</si>
  <si>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</si>
  <si>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</si>
  <si>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</si>
  <si>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</si>
  <si>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</si>
  <si>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</si>
  <si>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</si>
  <si>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</si>
  <si>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</si>
  <si>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</si>
  <si>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</si>
  <si>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</si>
  <si>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</si>
  <si>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</si>
  <si>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</si>
  <si>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</si>
  <si>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</si>
  <si>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</si>
  <si>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</si>
  <si>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</si>
  <si>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</si>
  <si>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</si>
  <si>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</si>
  <si>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</si>
  <si>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</si>
  <si>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</si>
  <si>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</si>
  <si>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</si>
  <si>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</si>
  <si>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</si>
  <si>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</si>
  <si>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</si>
  <si>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</si>
  <si>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</si>
  <si>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</si>
  <si>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</si>
  <si>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</si>
  <si>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</si>
  <si>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</si>
  <si>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</si>
  <si>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</si>
  <si>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</si>
  <si>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</si>
  <si>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</si>
  <si>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</si>
  <si>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</si>
  <si>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</si>
  <si>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</si>
  <si>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</si>
  <si>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</si>
  <si>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</si>
  <si>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</si>
  <si>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</si>
  <si>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</si>
  <si>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</si>
  <si>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</si>
  <si>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</si>
  <si>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</si>
  <si>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</si>
  <si>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</si>
  <si>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</si>
  <si>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</si>
  <si>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</si>
  <si>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</si>
  <si>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</si>
  <si>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</si>
  <si>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</si>
  <si>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</si>
  <si>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</si>
  <si>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</si>
  <si>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</si>
  <si>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</si>
  <si>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</si>
  <si>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</si>
  <si>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</si>
  <si>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</si>
  <si>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</si>
  <si>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</si>
  <si>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</si>
  <si>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</si>
  <si>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</si>
  <si>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</si>
  <si>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</si>
  <si>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</si>
  <si>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</si>
  <si>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</si>
  <si>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</si>
  <si>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</si>
  <si>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</si>
  <si>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</si>
  <si>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</si>
  <si>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</si>
  <si>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</si>
  <si>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</si>
  <si>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</si>
  <si>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</si>
  <si>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</si>
  <si>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</si>
  <si>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</si>
  <si>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</si>
  <si>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</si>
  <si>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</si>
  <si>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</si>
  <si>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</si>
  <si>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</si>
  <si>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</si>
  <si>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</si>
  <si>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</si>
  <si>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</si>
  <si>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</si>
  <si>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</si>
  <si>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</si>
  <si>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</si>
  <si>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</si>
  <si>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</si>
  <si>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</si>
  <si>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</si>
  <si>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</si>
  <si>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</si>
  <si>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</si>
  <si>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</si>
  <si>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</si>
  <si>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</si>
  <si>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</si>
  <si>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</si>
  <si>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</si>
  <si>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</si>
  <si>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</si>
  <si>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</si>
  <si>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</si>
  <si>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</si>
  <si>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</si>
  <si>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</si>
  <si>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</si>
  <si>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</si>
  <si>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</si>
  <si>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</si>
  <si>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</si>
  <si>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</si>
  <si>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</si>
  <si>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</si>
  <si>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</si>
  <si>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</si>
  <si>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</si>
  <si>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</si>
  <si>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</si>
  <si>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</si>
  <si>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</si>
  <si>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</si>
  <si>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</si>
  <si>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</si>
  <si>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</si>
  <si>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</si>
  <si>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</si>
  <si>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</si>
  <si>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</si>
  <si>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</si>
  <si>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</si>
  <si>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</si>
  <si>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</si>
  <si>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</si>
  <si>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</si>
  <si>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</si>
  <si>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</si>
  <si>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</si>
  <si>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</si>
  <si>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</si>
  <si>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</si>
  <si>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</si>
  <si>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</si>
  <si>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</si>
  <si>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</si>
  <si>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</si>
  <si>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</si>
  <si>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</si>
  <si>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</si>
  <si>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</si>
  <si>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</si>
  <si>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</si>
  <si>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</si>
  <si>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</si>
  <si>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</si>
  <si>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</si>
  <si>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</si>
  <si>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</si>
  <si>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</si>
  <si>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</si>
  <si>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</si>
  <si>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</si>
  <si>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</si>
  <si>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</si>
  <si>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</si>
  <si>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</si>
  <si>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</si>
  <si>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</si>
  <si>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</si>
  <si>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</si>
  <si>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</si>
  <si>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</si>
  <si>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</si>
  <si>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</si>
  <si>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</si>
  <si>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</si>
  <si>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</si>
  <si>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</si>
  <si>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</si>
  <si>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</si>
  <si>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</si>
  <si>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</si>
  <si>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</si>
  <si>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</si>
  <si>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</si>
  <si>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</si>
  <si>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</si>
  <si>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</si>
  <si>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</si>
  <si>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</si>
  <si>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</si>
  <si>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</si>
  <si>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</si>
  <si>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</si>
  <si>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</si>
  <si>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</si>
  <si>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</si>
  <si>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</si>
  <si>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</si>
  <si>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</si>
  <si>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</si>
  <si>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</si>
  <si>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</si>
  <si>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</si>
  <si>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</si>
  <si>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</si>
  <si>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</si>
  <si>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</si>
  <si>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</si>
  <si>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</si>
  <si>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</si>
  <si>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</si>
  <si>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</si>
  <si>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</si>
  <si>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</si>
  <si>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</si>
  <si>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</si>
  <si>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</si>
  <si>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</si>
  <si>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</si>
  <si>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</si>
  <si>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</si>
  <si>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</si>
  <si>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</si>
  <si>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</si>
  <si>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</si>
  <si>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</si>
  <si>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</si>
  <si>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</si>
  <si>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</si>
  <si>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</si>
  <si>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</si>
  <si>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</si>
  <si>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</si>
  <si>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</si>
  <si>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</si>
  <si>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</si>
  <si>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</si>
  <si>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</si>
  <si>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</si>
  <si>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</si>
  <si>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</si>
  <si>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</si>
  <si>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</si>
  <si>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</si>
  <si>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</si>
  <si>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</si>
  <si>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</si>
  <si>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</si>
  <si>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</si>
  <si>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</si>
  <si>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</si>
  <si>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</si>
  <si>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</si>
  <si>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</si>
  <si>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</si>
  <si>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</si>
  <si>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</si>
  <si>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</si>
  <si>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</si>
  <si>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</si>
  <si>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</si>
  <si>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</si>
  <si>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</si>
  <si>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</si>
  <si>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</si>
  <si>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</si>
  <si>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</si>
  <si>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</si>
  <si>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</si>
  <si>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</si>
  <si>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</si>
  <si>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</si>
  <si>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</si>
  <si>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</si>
  <si>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</si>
  <si>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</si>
  <si>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</si>
  <si>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</si>
  <si>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</si>
  <si>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</si>
  <si>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</si>
  <si>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</si>
  <si>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</si>
  <si>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</si>
  <si>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</si>
  <si>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</si>
  <si>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</si>
  <si>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</si>
  <si>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</si>
  <si>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</si>
  <si>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</si>
  <si>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</si>
  <si>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</si>
  <si>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</si>
  <si>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</si>
  <si>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</si>
  <si>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</si>
  <si>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</si>
  <si>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</si>
  <si>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</si>
  <si>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</si>
  <si>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</si>
  <si>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</si>
  <si>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</si>
  <si>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</si>
  <si>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</si>
  <si>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</si>
  <si>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</si>
  <si>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</si>
  <si>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</si>
  <si>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</si>
  <si>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</si>
  <si>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</si>
  <si>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</si>
  <si>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</si>
  <si>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</si>
  <si>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</si>
  <si>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</si>
  <si>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</si>
  <si>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</si>
  <si>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</si>
  <si>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</si>
  <si>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</si>
  <si>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</si>
  <si>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</si>
  <si>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</si>
  <si>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</si>
  <si>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</si>
  <si>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</si>
  <si>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</si>
  <si>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</si>
  <si>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</si>
  <si>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</si>
  <si>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</si>
  <si>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</si>
  <si>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</si>
  <si>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</si>
  <si>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</si>
  <si>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</si>
  <si>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</si>
  <si>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</si>
  <si>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</si>
  <si>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</si>
  <si>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</si>
  <si>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</si>
  <si>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</si>
  <si>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</si>
  <si>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</si>
  <si>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</si>
  <si>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</si>
  <si>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</si>
  <si>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</si>
  <si>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</si>
  <si>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</si>
  <si>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</si>
  <si>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</si>
  <si>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</si>
  <si>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</si>
  <si>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</si>
  <si>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</si>
  <si>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</si>
  <si>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</si>
  <si>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</si>
  <si>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</si>
  <si>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</si>
  <si>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</si>
  <si>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</si>
  <si>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</si>
  <si>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</si>
  <si>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</si>
  <si>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</si>
  <si>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</si>
  <si>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</si>
  <si>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</si>
  <si>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</si>
  <si>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</si>
  <si>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</si>
  <si>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</si>
  <si>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</si>
  <si>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</si>
  <si>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</si>
  <si>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</si>
  <si>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</si>
  <si>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</si>
  <si>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</si>
  <si>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</si>
  <si>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</si>
  <si>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</si>
  <si>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</si>
  <si>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</si>
  <si>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</si>
  <si>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</si>
  <si>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</si>
  <si>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</si>
  <si>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</si>
  <si>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</si>
  <si>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</si>
  <si>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</si>
  <si>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</si>
  <si>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</si>
  <si>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</si>
  <si>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</si>
  <si>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</si>
  <si>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</si>
  <si>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</si>
  <si>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</si>
  <si>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</si>
  <si>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</si>
  <si>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</si>
  <si>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</si>
  <si>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</si>
  <si>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</si>
  <si>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</si>
  <si>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</si>
  <si>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</si>
  <si>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</si>
  <si>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</si>
  <si>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</si>
  <si>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</si>
  <si>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</si>
  <si>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</si>
  <si>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</si>
  <si>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</si>
  <si>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</si>
  <si>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</si>
  <si>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</si>
  <si>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</si>
  <si>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</si>
  <si>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</si>
  <si>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</si>
  <si>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</si>
  <si>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</si>
  <si>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</si>
  <si>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</si>
  <si>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</si>
  <si>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</si>
  <si>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</si>
  <si>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</si>
  <si>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</si>
  <si>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</si>
  <si>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</si>
  <si>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</si>
  <si>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</si>
  <si>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</si>
  <si>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</si>
  <si>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</si>
  <si>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</si>
  <si>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</si>
  <si>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</si>
  <si>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</si>
  <si>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</si>
  <si>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</si>
  <si>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</si>
  <si>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</si>
  <si>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</si>
  <si>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</si>
  <si>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</si>
  <si>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</si>
  <si>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</si>
  <si>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</si>
  <si>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</si>
  <si>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</si>
  <si>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</si>
  <si>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</si>
  <si>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</si>
  <si>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</si>
  <si>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</si>
  <si>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</si>
  <si>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</si>
  <si>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</si>
  <si>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</si>
  <si>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</si>
  <si>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</si>
  <si>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</si>
  <si>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</si>
  <si>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</si>
  <si>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</si>
  <si>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</si>
  <si>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</si>
  <si>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</si>
  <si>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</si>
  <si>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</si>
  <si>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</si>
  <si>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</si>
  <si>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</si>
  <si>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</si>
  <si>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</si>
  <si>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</si>
  <si>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</si>
  <si>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</si>
  <si>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</si>
  <si>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</si>
  <si>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</si>
  <si>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</si>
  <si>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</si>
  <si>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</si>
  <si>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</si>
  <si>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</si>
  <si>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</si>
  <si>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</si>
  <si>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</si>
  <si>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</si>
  <si>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</si>
  <si>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</si>
  <si>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</si>
  <si>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</si>
  <si>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</si>
  <si>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</si>
  <si>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</si>
  <si>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</si>
  <si>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</si>
  <si>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</si>
  <si>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</si>
  <si>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</si>
  <si>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</si>
  <si>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</si>
  <si>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</si>
  <si>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</si>
  <si>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</si>
  <si>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</si>
  <si>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</si>
  <si>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</si>
  <si>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</si>
  <si>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</si>
  <si>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</si>
  <si>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</si>
  <si>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</si>
  <si>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</si>
  <si>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</si>
  <si>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</si>
  <si>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</si>
  <si>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</si>
  <si>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</si>
  <si>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</si>
  <si>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</si>
  <si>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</si>
  <si>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</si>
  <si>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</si>
  <si>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</si>
  <si>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</si>
  <si>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</si>
  <si>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</si>
  <si>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</si>
  <si>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</si>
  <si>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</si>
  <si>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</si>
  <si>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</si>
  <si>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</si>
  <si>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</si>
  <si>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</si>
  <si>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</si>
  <si>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</si>
  <si>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</si>
  <si>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</si>
  <si>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</si>
  <si>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</si>
  <si>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</si>
  <si>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</si>
  <si>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</si>
  <si>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</si>
  <si>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</si>
  <si>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</si>
  <si>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</si>
  <si>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</si>
  <si>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</si>
  <si>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</si>
  <si>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</si>
  <si>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</si>
  <si>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</si>
  <si>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</si>
  <si>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</si>
  <si>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</si>
  <si>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</si>
  <si>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</si>
  <si>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</si>
  <si>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</si>
  <si>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</si>
  <si>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</si>
  <si>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</si>
  <si>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</si>
  <si>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</si>
  <si>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</si>
  <si>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</si>
  <si>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</si>
  <si>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</si>
  <si>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</si>
  <si>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</si>
  <si>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</si>
  <si>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</si>
  <si>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</si>
  <si>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</si>
  <si>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</si>
  <si>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</si>
  <si>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</si>
  <si>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</si>
  <si>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</si>
  <si>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</si>
  <si>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</si>
  <si>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</si>
  <si>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</si>
  <si>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</si>
  <si>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</si>
  <si>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</si>
  <si>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</si>
  <si>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</si>
  <si>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</si>
  <si>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</si>
  <si>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</si>
  <si>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</si>
  <si>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</si>
  <si>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</si>
  <si>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</si>
  <si>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</si>
  <si>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</si>
  <si>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</si>
  <si>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</si>
  <si>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</si>
  <si>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</si>
  <si>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</si>
  <si>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</si>
  <si>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</si>
  <si>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</si>
  <si>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</si>
  <si>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</si>
  <si>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</si>
  <si>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</si>
  <si>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</si>
  <si>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</si>
  <si>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</si>
  <si>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</si>
  <si>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</si>
  <si>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</si>
  <si>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</si>
  <si>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</si>
  <si>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</si>
  <si>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</si>
  <si>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</si>
  <si>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</si>
  <si>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</si>
  <si>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</si>
  <si>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</si>
  <si>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</si>
  <si>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</si>
  <si>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</si>
  <si>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</si>
  <si>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</si>
  <si>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</si>
  <si>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</si>
  <si>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</si>
  <si>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</si>
  <si>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</si>
  <si>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</si>
  <si>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</si>
  <si>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</si>
  <si>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</si>
  <si>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</si>
  <si>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</si>
  <si>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</si>
  <si>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</si>
  <si>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</si>
  <si>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</si>
  <si>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</si>
  <si>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</si>
  <si>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</si>
  <si>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</si>
  <si>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</si>
  <si>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</si>
  <si>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</si>
  <si>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</si>
  <si>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</si>
  <si>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</si>
  <si>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</si>
  <si>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</si>
  <si>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</si>
  <si>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</si>
  <si>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</si>
  <si>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</si>
  <si>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</si>
  <si>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</si>
  <si>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</si>
  <si>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</si>
  <si>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</si>
  <si>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</si>
  <si>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</si>
  <si>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</si>
  <si>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</si>
  <si>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</si>
  <si>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</si>
  <si>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</si>
  <si>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</si>
  <si>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</si>
  <si>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</si>
  <si>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</si>
  <si>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</si>
  <si>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</si>
  <si>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</si>
  <si>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</si>
  <si>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</si>
  <si>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</si>
  <si>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</si>
  <si>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</si>
  <si>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</si>
  <si>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</si>
  <si>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</si>
  <si>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</si>
  <si>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</si>
  <si>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</si>
  <si>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</si>
  <si>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</si>
  <si>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</si>
  <si>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</si>
  <si>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</si>
  <si>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</si>
  <si>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</si>
  <si>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</si>
  <si>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</si>
  <si>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</si>
  <si>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</si>
  <si>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</si>
  <si>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</si>
  <si>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</si>
  <si>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</si>
  <si>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</si>
  <si>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</si>
  <si>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</si>
  <si>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</si>
  <si>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</si>
  <si>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</si>
  <si>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</si>
  <si>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</si>
  <si>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</si>
  <si>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</si>
  <si>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</si>
  <si>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</si>
  <si>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</si>
  <si>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</si>
  <si>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</si>
  <si>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</si>
  <si>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</si>
  <si>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</si>
  <si>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</si>
  <si>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</si>
  <si>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</si>
  <si>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</si>
  <si>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</si>
  <si>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</si>
  <si>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</si>
  <si>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</si>
  <si>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</si>
  <si>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</si>
  <si>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</si>
  <si>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</si>
  <si>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</si>
  <si>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</si>
  <si>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</si>
  <si>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</si>
  <si>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</si>
  <si>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</si>
  <si>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</si>
  <si>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</si>
  <si>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</si>
  <si>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</si>
  <si>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</si>
  <si>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</si>
  <si>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</si>
  <si>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</si>
  <si>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</si>
  <si>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</si>
  <si>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</si>
  <si>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</si>
  <si>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</si>
  <si>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</si>
  <si>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</si>
  <si>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</si>
  <si>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</si>
  <si>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</si>
  <si>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</si>
  <si>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</si>
  <si>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</si>
  <si>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</si>
  <si>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</si>
  <si>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</si>
  <si>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</si>
  <si>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</si>
  <si>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</si>
  <si>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</si>
  <si>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</si>
  <si>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</si>
  <si>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</si>
  <si>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</si>
  <si>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</si>
  <si>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</si>
  <si>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</si>
  <si>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</si>
  <si>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</si>
  <si>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</si>
  <si>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</si>
  <si>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</si>
  <si>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</si>
  <si>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</si>
  <si>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</si>
  <si>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</si>
  <si>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</si>
  <si>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</si>
  <si>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</si>
  <si>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</si>
  <si>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</si>
  <si>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</si>
  <si>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</si>
  <si>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</si>
  <si>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</si>
  <si>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</si>
  <si>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</si>
  <si>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</si>
  <si>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</si>
  <si>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</si>
  <si>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</si>
  <si>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</si>
  <si>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</si>
  <si>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</si>
  <si>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</si>
  <si>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</si>
  <si>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</si>
  <si>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</si>
  <si>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</si>
  <si>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</si>
  <si>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</si>
  <si>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</si>
  <si>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</si>
  <si>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</si>
  <si>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</si>
  <si>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</si>
  <si>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</si>
  <si>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</si>
  <si>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</si>
  <si>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</si>
  <si>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</si>
  <si>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</si>
  <si>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</si>
  <si>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</si>
  <si>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</si>
  <si>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</si>
  <si>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</si>
  <si>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</si>
  <si>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</si>
  <si>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</si>
  <si>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</si>
  <si>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</si>
  <si>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</si>
  <si>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</si>
  <si>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</si>
  <si>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</si>
  <si>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</si>
  <si>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</si>
  <si>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</si>
  <si>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</si>
  <si>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</si>
  <si>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</si>
  <si>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</si>
  <si>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</si>
  <si>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</si>
  <si>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</si>
  <si>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</si>
  <si>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</si>
  <si>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</si>
  <si>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</si>
  <si>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</si>
  <si>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</si>
  <si>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</si>
  <si>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</si>
  <si>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</si>
  <si>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</si>
  <si>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</si>
  <si>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</si>
  <si>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</si>
  <si>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</si>
  <si>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</si>
  <si>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</si>
  <si>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</si>
  <si>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</si>
  <si>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</si>
  <si>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</si>
  <si>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</si>
  <si>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</si>
  <si>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</si>
  <si>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</si>
  <si>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</si>
  <si>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</si>
  <si>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</si>
  <si>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</si>
  <si>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</si>
  <si>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</si>
  <si>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</si>
  <si>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</si>
  <si>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</si>
  <si>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</si>
  <si>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</si>
  <si>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</si>
  <si>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</si>
  <si>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</si>
  <si>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</si>
  <si>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</si>
  <si>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</si>
  <si>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</si>
  <si>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</si>
  <si>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</si>
  <si>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</si>
  <si>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</si>
  <si>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</si>
  <si>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</si>
  <si>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</si>
  <si>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</si>
  <si>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</si>
  <si>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</si>
  <si>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</si>
  <si>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</si>
  <si>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</si>
  <si>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</si>
  <si>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</si>
  <si>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</si>
  <si>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</si>
  <si>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</si>
  <si>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</si>
  <si>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</si>
  <si>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</si>
  <si>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</si>
  <si>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</si>
  <si>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</si>
  <si>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</si>
  <si>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</si>
  <si>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</si>
  <si>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</si>
  <si>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</si>
  <si>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</si>
  <si>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</si>
  <si>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</si>
  <si>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</si>
  <si>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</si>
  <si>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</si>
  <si>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</si>
  <si>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</si>
  <si>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</si>
  <si>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</si>
  <si>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</si>
  <si>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</si>
  <si>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</si>
  <si>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</si>
  <si>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</si>
  <si>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</si>
  <si>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</si>
  <si>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</si>
  <si>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</si>
  <si>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</si>
  <si>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</si>
  <si>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</si>
  <si>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</si>
  <si>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</si>
  <si>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</si>
  <si>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</si>
  <si>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</si>
  <si>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</si>
  <si>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</si>
  <si>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</si>
  <si>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</si>
  <si>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</si>
  <si>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</si>
  <si>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</si>
  <si>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</si>
  <si>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</si>
  <si>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</si>
  <si>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</si>
  <si>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</si>
  <si>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</si>
  <si>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</si>
  <si>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</si>
  <si>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</si>
  <si>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</si>
  <si>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</si>
  <si>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</si>
  <si>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</si>
  <si>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</si>
  <si>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</si>
  <si>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</si>
  <si>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</si>
  <si>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</si>
  <si>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</si>
  <si>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</si>
  <si>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</si>
  <si>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</si>
  <si>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</si>
  <si>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</si>
  <si>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</si>
  <si>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</si>
  <si>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</si>
  <si>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</si>
  <si>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</si>
  <si>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</si>
  <si>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</si>
  <si>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</si>
  <si>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</si>
  <si>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</si>
  <si>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</si>
  <si>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</si>
  <si>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</si>
  <si>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</si>
  <si>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</si>
  <si>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</si>
  <si>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</si>
  <si>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</si>
  <si>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</si>
  <si>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</si>
  <si>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</si>
  <si>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</si>
  <si>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</si>
  <si>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</si>
  <si>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</si>
  <si>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</si>
  <si>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</si>
  <si>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</si>
  <si>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</si>
  <si>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</si>
  <si>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</si>
  <si>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</si>
  <si>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</si>
  <si>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</si>
  <si>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</si>
  <si>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</si>
  <si>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</si>
  <si>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</si>
  <si>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</si>
  <si>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</si>
  <si>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</si>
  <si>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</si>
  <si>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</si>
  <si>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</si>
  <si>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</si>
  <si>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</si>
  <si>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</si>
  <si>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</si>
  <si>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</si>
  <si>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</si>
  <si>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</si>
  <si>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</si>
  <si>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</si>
  <si>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</si>
  <si>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</si>
  <si>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</si>
  <si>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</si>
  <si>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</si>
  <si>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</si>
  <si>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</si>
  <si>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</si>
  <si>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</si>
  <si>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</si>
  <si>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</si>
  <si>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</si>
  <si>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</si>
  <si>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</si>
  <si>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</si>
  <si>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</si>
  <si>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</si>
  <si>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</si>
  <si>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</si>
  <si>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</si>
  <si>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</si>
  <si>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</si>
  <si>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</si>
  <si>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</si>
  <si>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</si>
  <si>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</si>
  <si>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</si>
  <si>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</si>
  <si>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</si>
  <si>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</si>
  <si>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</si>
  <si>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</si>
  <si>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</si>
  <si>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</si>
  <si>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</si>
  <si>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</si>
  <si>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</si>
  <si>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</si>
  <si>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</si>
  <si>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</si>
  <si>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</si>
  <si>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</si>
  <si>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</si>
  <si>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</si>
  <si>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</si>
  <si>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</si>
  <si>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</si>
  <si>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</si>
  <si>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</si>
  <si>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</si>
  <si>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</si>
  <si>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</si>
  <si>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</si>
  <si>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</si>
  <si>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</si>
  <si>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</si>
  <si>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</si>
  <si>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</si>
  <si>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</si>
  <si>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</si>
  <si>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</si>
  <si>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</si>
  <si>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</si>
  <si>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</si>
  <si>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</si>
  <si>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</si>
  <si>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</si>
  <si>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</si>
  <si>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</si>
  <si>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</si>
  <si>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</si>
  <si>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</si>
  <si>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</si>
  <si>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</si>
  <si>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</si>
  <si>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</si>
  <si>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</si>
  <si>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</si>
  <si>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</si>
  <si>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</si>
  <si>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</si>
  <si>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</si>
  <si>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</si>
  <si>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</si>
  <si>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</si>
  <si>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</si>
  <si>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</si>
  <si>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</si>
  <si>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</si>
  <si>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</si>
  <si>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</si>
  <si>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</si>
  <si>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</si>
  <si>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</si>
  <si>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</si>
  <si>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</si>
  <si>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</si>
  <si>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</si>
  <si>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</si>
  <si>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</si>
  <si>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</si>
  <si>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</si>
  <si>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</si>
  <si>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</si>
  <si>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</si>
  <si>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</si>
  <si>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</si>
  <si>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</si>
  <si>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</si>
  <si>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</si>
  <si>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</si>
  <si>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</si>
  <si>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</si>
  <si>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</si>
  <si>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</si>
  <si>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</si>
  <si>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</si>
  <si>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</si>
  <si>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</si>
  <si>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</si>
  <si>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</si>
  <si>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</si>
  <si>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</si>
  <si>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</si>
  <si>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</si>
  <si>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</si>
  <si>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</si>
  <si>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</si>
  <si>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</si>
  <si>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</si>
  <si>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</si>
  <si>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</si>
  <si>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</si>
  <si>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</si>
  <si>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</si>
  <si>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</si>
  <si>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</si>
  <si>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</si>
  <si>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</si>
  <si>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</si>
  <si>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</si>
  <si>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</si>
  <si>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</si>
  <si>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</si>
  <si>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</si>
  <si>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</si>
  <si>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</si>
  <si>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</si>
  <si>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</si>
  <si>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</si>
  <si>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</si>
  <si>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</si>
  <si>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</si>
  <si>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</si>
  <si>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</si>
  <si>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</si>
  <si>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</si>
  <si>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</si>
  <si>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</si>
  <si>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</si>
  <si>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</si>
  <si>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</si>
  <si>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</si>
  <si>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</si>
  <si>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</si>
  <si>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</si>
  <si>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</si>
  <si>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</si>
  <si>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</si>
  <si>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</si>
  <si>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</si>
  <si>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</si>
  <si>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</si>
  <si>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</si>
  <si>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</si>
  <si>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</si>
  <si>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</si>
  <si>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</si>
  <si>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</si>
  <si>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</si>
  <si>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</si>
  <si>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</si>
  <si>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</si>
  <si>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</si>
  <si>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</si>
  <si>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</si>
  <si>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</si>
  <si>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</si>
  <si>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</si>
  <si>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</si>
  <si>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</si>
  <si>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</si>
  <si>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</si>
  <si>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</si>
  <si>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</si>
  <si>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</si>
  <si>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</si>
  <si>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</si>
  <si>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</si>
  <si>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</si>
  <si>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</si>
  <si>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</si>
  <si>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</si>
  <si>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</si>
  <si>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</si>
  <si>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</si>
  <si>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</si>
  <si>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</si>
  <si>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</si>
  <si>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</si>
  <si>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</si>
  <si>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</si>
  <si>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</si>
  <si>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</si>
  <si>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</si>
  <si>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</si>
  <si>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</si>
  <si>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</si>
  <si>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</si>
  <si>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</si>
  <si>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</si>
  <si>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</si>
  <si>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</si>
  <si>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</si>
  <si>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</si>
  <si>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</si>
  <si>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</si>
  <si>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</si>
  <si>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</si>
  <si>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</si>
  <si>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</si>
  <si>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</si>
  <si>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</si>
  <si>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</si>
  <si>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</si>
  <si>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</si>
  <si>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</si>
  <si>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</si>
  <si>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</si>
  <si>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</si>
  <si>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</si>
  <si>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</si>
  <si>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</si>
  <si>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</si>
  <si>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</si>
  <si>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</si>
  <si>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</si>
  <si>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</si>
  <si>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</si>
  <si>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</si>
  <si>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</si>
  <si>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</si>
  <si>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</si>
  <si>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</si>
  <si>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</si>
  <si>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</si>
  <si>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</si>
  <si>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</si>
  <si>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</si>
  <si>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</si>
  <si>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</si>
  <si>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</si>
  <si>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</si>
  <si>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</si>
  <si>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</si>
  <si>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</si>
  <si>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</si>
  <si>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</si>
  <si>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</si>
  <si>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</si>
  <si>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</si>
  <si>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</si>
  <si>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</si>
  <si>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</si>
  <si>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</si>
  <si>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</si>
  <si>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</si>
  <si>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</si>
  <si>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</si>
  <si>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</si>
  <si>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</si>
  <si>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</si>
  <si>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</si>
  <si>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</si>
  <si>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</si>
  <si>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</si>
  <si>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</si>
  <si>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</si>
  <si>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</si>
  <si>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</si>
  <si>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</si>
  <si>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</si>
  <si>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</si>
  <si>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</si>
  <si>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</si>
  <si>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</si>
  <si>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</si>
  <si>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</si>
  <si>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</si>
  <si>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</si>
  <si>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</si>
  <si>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</si>
  <si>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</si>
  <si>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</si>
  <si>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</si>
  <si>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</si>
  <si>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</si>
  <si>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</si>
  <si>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</si>
  <si>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</si>
  <si>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</si>
  <si>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</si>
  <si>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</si>
  <si>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</si>
  <si>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</si>
  <si>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</si>
  <si>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</si>
  <si>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</si>
  <si>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</si>
  <si>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</si>
  <si>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</si>
  <si>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</si>
  <si>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</si>
  <si>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</si>
  <si>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</si>
  <si>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</si>
  <si>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</si>
  <si>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</si>
  <si>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</si>
  <si>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</si>
  <si>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</si>
  <si>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</si>
  <si>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</si>
  <si>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</si>
  <si>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</si>
  <si>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</si>
  <si>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</si>
  <si>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</si>
  <si>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</si>
  <si>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</si>
  <si>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</si>
  <si>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</si>
  <si>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</si>
  <si>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</si>
  <si>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</si>
  <si>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</si>
  <si>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</si>
  <si>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</si>
  <si>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</si>
  <si>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</si>
  <si>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</si>
  <si>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</si>
  <si>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</si>
  <si>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</si>
  <si>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</si>
  <si>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</si>
  <si>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</si>
  <si>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</si>
  <si>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</si>
  <si>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</si>
  <si>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</si>
  <si>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</si>
  <si>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</si>
  <si>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</si>
  <si>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</si>
  <si>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</si>
  <si>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</si>
  <si>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</si>
  <si>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</si>
  <si>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</si>
  <si>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</si>
  <si>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</si>
  <si>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</si>
  <si>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</si>
  <si>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</si>
  <si>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</si>
  <si>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</si>
  <si>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</si>
  <si>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</si>
  <si>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</si>
  <si>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</si>
  <si>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</si>
  <si>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</si>
  <si>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</si>
  <si>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</si>
  <si>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</si>
  <si>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</si>
  <si>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</si>
  <si>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</si>
  <si>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</si>
  <si>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</si>
  <si>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</si>
  <si>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</si>
  <si>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</si>
  <si>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</si>
  <si>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</si>
  <si>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</si>
  <si>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</si>
  <si>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</si>
  <si>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</si>
  <si>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</si>
  <si>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</si>
  <si>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</si>
  <si>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</si>
  <si>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</si>
  <si>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</si>
  <si>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</si>
  <si>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</si>
  <si>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</si>
  <si>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</si>
  <si>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</si>
  <si>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</si>
  <si>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</si>
  <si>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</si>
  <si>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</si>
  <si>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</si>
  <si>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</si>
  <si>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</si>
  <si>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</si>
  <si>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</si>
  <si>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</si>
  <si>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</si>
  <si>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</si>
  <si>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</si>
  <si>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</si>
  <si>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</si>
  <si>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</si>
  <si>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</si>
  <si>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</si>
  <si>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</si>
  <si>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</si>
  <si>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</si>
  <si>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</si>
  <si>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</si>
  <si>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</si>
  <si>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</si>
  <si>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</si>
  <si>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</si>
  <si>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</si>
  <si>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</si>
  <si>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</si>
  <si>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</si>
  <si>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</si>
  <si>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</si>
  <si>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</si>
  <si>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</si>
  <si>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</si>
  <si>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</si>
  <si>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</si>
  <si>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</si>
  <si>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</si>
  <si>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</si>
  <si>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</si>
  <si>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</si>
  <si>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</si>
  <si>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</si>
  <si>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</si>
  <si>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</si>
  <si>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</si>
  <si>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</si>
  <si>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</si>
  <si>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</si>
  <si>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</si>
  <si>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</si>
  <si>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</si>
  <si>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</si>
  <si>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</si>
  <si>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</si>
  <si>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</si>
  <si>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</si>
  <si>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</si>
  <si>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</si>
  <si>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</si>
  <si>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</si>
  <si>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</si>
  <si>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</si>
  <si>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</si>
  <si>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</si>
  <si>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</si>
  <si>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</si>
  <si>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</si>
  <si>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</si>
  <si>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</si>
  <si>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</si>
  <si>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</si>
  <si>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</si>
  <si>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</si>
  <si>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</si>
  <si>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</si>
  <si>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</si>
  <si>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</si>
  <si>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</si>
  <si>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</si>
  <si>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</si>
  <si>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</si>
  <si>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</si>
  <si>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</si>
  <si>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</si>
  <si>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</si>
  <si>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</si>
  <si>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</si>
  <si>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</si>
  <si>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</si>
  <si>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</si>
  <si>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</si>
  <si>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</si>
  <si>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</si>
  <si>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</si>
  <si>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</si>
  <si>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</si>
  <si>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</si>
  <si>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</si>
  <si>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</si>
  <si>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</si>
  <si>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</si>
  <si>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</si>
  <si>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</si>
  <si>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</si>
  <si>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</si>
  <si>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</si>
  <si>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</si>
  <si>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</si>
  <si>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</si>
  <si>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</si>
  <si>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</si>
  <si>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</si>
  <si>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</si>
  <si>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</si>
  <si>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</si>
  <si>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</si>
  <si>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</si>
  <si>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</si>
  <si>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</si>
  <si>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</si>
  <si>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</si>
  <si>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</si>
  <si>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</si>
  <si>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</si>
  <si>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</si>
  <si>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</si>
  <si>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</si>
  <si>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</si>
  <si>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</si>
  <si>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</si>
  <si>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</si>
  <si>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</si>
  <si>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</si>
  <si>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</si>
  <si>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</si>
  <si>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</si>
  <si>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</si>
  <si>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</si>
  <si>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</si>
  <si>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</si>
  <si>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</si>
  <si>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</si>
  <si>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</si>
  <si>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</si>
  <si>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</si>
  <si>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</si>
  <si>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</si>
  <si>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</si>
  <si>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</si>
  <si>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</si>
  <si>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</si>
  <si>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</si>
  <si>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</si>
  <si>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</si>
  <si>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</si>
  <si>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</si>
  <si>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</si>
  <si>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</si>
  <si>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</si>
  <si>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</si>
  <si>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</si>
  <si>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</si>
  <si>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</si>
  <si>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</si>
  <si>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</si>
  <si>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</si>
  <si>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</si>
  <si>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</si>
  <si>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</si>
  <si>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</si>
  <si>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</si>
  <si>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</si>
  <si>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</si>
  <si>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</si>
  <si>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</si>
  <si>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</si>
  <si>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</si>
  <si>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</si>
  <si>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</si>
  <si>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</si>
  <si>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</si>
  <si>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</si>
  <si>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</si>
  <si>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</si>
  <si>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</si>
  <si>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</si>
  <si>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</si>
  <si>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</si>
  <si>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</si>
  <si>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</si>
  <si>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</si>
  <si>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</si>
  <si>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</si>
  <si>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</si>
  <si>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</si>
  <si>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</si>
  <si>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</si>
  <si>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</si>
  <si>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</si>
  <si>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</si>
  <si>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</si>
  <si>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</si>
  <si>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</si>
  <si>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</si>
  <si>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</si>
  <si>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</si>
  <si>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</si>
  <si>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</si>
  <si>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</si>
  <si>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</si>
  <si>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</si>
  <si>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</si>
  <si>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</si>
  <si>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</si>
  <si>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</si>
  <si>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</si>
  <si>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</si>
  <si>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</si>
  <si>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</si>
  <si>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</si>
  <si>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</si>
  <si>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</si>
  <si>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</si>
  <si>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</si>
  <si>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</si>
  <si>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</si>
  <si>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</si>
  <si>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</si>
  <si>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</si>
  <si>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</si>
  <si>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</si>
  <si>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</si>
  <si>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</si>
  <si>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</si>
  <si>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</si>
  <si>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</si>
  <si>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</si>
  <si>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</si>
  <si>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</si>
  <si>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</si>
  <si>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</si>
  <si>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</si>
  <si>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</si>
  <si>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</si>
  <si>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</si>
  <si>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</si>
  <si>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</si>
  <si>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</si>
  <si>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</si>
  <si>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</si>
  <si>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</si>
  <si>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</si>
  <si>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</si>
  <si>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</si>
  <si>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</si>
  <si>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</si>
  <si>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</si>
  <si>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</si>
  <si>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</si>
  <si>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</si>
  <si>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</si>
  <si>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</si>
  <si>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</si>
  <si>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</si>
  <si>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</si>
  <si>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</si>
  <si>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</si>
  <si>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</si>
  <si>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</si>
  <si>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</si>
  <si>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</si>
  <si>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</si>
  <si>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</si>
  <si>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</si>
  <si>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</si>
  <si>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</si>
  <si>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</si>
  <si>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</si>
  <si>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</si>
  <si>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</si>
  <si>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</si>
  <si>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</si>
  <si>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</si>
  <si>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</si>
  <si>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</si>
  <si>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</si>
  <si>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</si>
  <si>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</si>
  <si>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</si>
  <si>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</si>
  <si>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</si>
  <si>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</si>
  <si>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</si>
  <si>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</si>
  <si>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</si>
  <si>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</si>
  <si>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</si>
  <si>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</si>
  <si>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</si>
  <si>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</si>
  <si>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</si>
  <si>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</si>
  <si>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</si>
  <si>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</si>
  <si>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</si>
  <si>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</si>
  <si>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</si>
  <si>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</si>
  <si>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</si>
  <si>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</si>
  <si>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</si>
  <si>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</si>
  <si>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</si>
  <si>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</si>
  <si>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</si>
  <si>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</si>
  <si>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</si>
  <si>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</si>
  <si>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</si>
  <si>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</si>
  <si>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</si>
  <si>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</si>
  <si>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</si>
  <si>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</si>
  <si>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</si>
  <si>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</si>
  <si>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</si>
  <si>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</si>
  <si>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</si>
  <si>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</si>
  <si>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</si>
  <si>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</si>
  <si>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</si>
  <si>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</si>
  <si>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</si>
  <si>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</si>
  <si>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</si>
  <si>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</si>
  <si>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</si>
  <si>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</si>
  <si>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</si>
  <si>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</si>
  <si>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</si>
  <si>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</si>
  <si>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</si>
  <si>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</si>
  <si>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</si>
  <si>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</si>
  <si>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</si>
  <si>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</si>
  <si>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</si>
  <si>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</si>
  <si>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</si>
  <si>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</si>
  <si>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</si>
  <si>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</si>
  <si>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</si>
  <si>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</si>
  <si>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</si>
  <si>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</si>
  <si>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</si>
  <si>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</si>
  <si>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</si>
  <si>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</si>
  <si>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</si>
  <si>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</si>
  <si>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</si>
  <si>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</si>
  <si>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</si>
  <si>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</si>
  <si>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</si>
  <si>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</si>
  <si>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</si>
  <si>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</si>
  <si>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</si>
  <si>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</si>
  <si>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</si>
  <si>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</si>
  <si>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</si>
  <si>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</si>
  <si>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</si>
  <si>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</si>
  <si>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</si>
  <si>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</si>
  <si>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</si>
  <si>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</si>
  <si>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</si>
  <si>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</si>
  <si>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</si>
  <si>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</si>
  <si>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</si>
  <si>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</si>
  <si>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</si>
  <si>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</si>
  <si>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</si>
  <si>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</si>
  <si>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</si>
  <si>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</si>
  <si>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</si>
  <si>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</si>
  <si>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</si>
  <si>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</si>
  <si>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</si>
  <si>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</si>
  <si>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</si>
  <si>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</si>
  <si>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</si>
  <si>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</si>
  <si>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</si>
  <si>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</si>
  <si>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</si>
  <si>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</si>
  <si>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</si>
  <si>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</si>
  <si>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</si>
  <si>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</si>
  <si>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</si>
  <si>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</si>
  <si>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</si>
  <si>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</si>
  <si>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</si>
  <si>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</si>
  <si>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</si>
  <si>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</si>
  <si>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</si>
  <si>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</si>
  <si>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</si>
  <si>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</si>
  <si>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</si>
  <si>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</si>
  <si>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</si>
  <si>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</si>
  <si>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</si>
  <si>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</si>
  <si>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</si>
  <si>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</si>
  <si>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</si>
  <si>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</si>
  <si>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</si>
  <si>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</si>
  <si>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</si>
  <si>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</si>
  <si>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</si>
  <si>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</si>
  <si>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</si>
  <si>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</si>
  <si>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</si>
  <si>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</si>
  <si>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</si>
  <si>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</si>
  <si>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</si>
  <si>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</si>
  <si>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</si>
  <si>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</si>
  <si>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</si>
  <si>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</si>
  <si>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</si>
  <si>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</si>
  <si>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</si>
  <si>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</si>
  <si>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</si>
  <si>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</si>
  <si>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</si>
  <si>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</si>
  <si>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</si>
  <si>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</si>
  <si>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</si>
  <si>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</si>
  <si>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</si>
  <si>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</si>
  <si>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</si>
  <si>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</si>
  <si>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</si>
  <si>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</si>
  <si>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</si>
  <si>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</si>
  <si>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</si>
  <si>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</si>
  <si>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</si>
  <si>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</si>
  <si>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</si>
  <si>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</si>
  <si>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</si>
  <si>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</si>
  <si>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</si>
  <si>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</si>
  <si>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</si>
  <si>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</si>
  <si>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</si>
  <si>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</si>
  <si>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</si>
  <si>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</si>
  <si>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</si>
  <si>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</si>
  <si>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</si>
  <si>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</si>
  <si>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</si>
  <si>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</si>
  <si>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</si>
  <si>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</si>
  <si>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</si>
  <si>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</si>
  <si>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</si>
  <si>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</si>
  <si>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</si>
  <si>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</si>
  <si>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</si>
  <si>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</si>
  <si>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</si>
  <si>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</si>
  <si>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</si>
  <si>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</si>
  <si>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</si>
  <si>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</si>
  <si>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</si>
  <si>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</si>
  <si>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</si>
  <si>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</si>
  <si>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</si>
  <si>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</si>
  <si>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</si>
  <si>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</si>
  <si>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</si>
  <si>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</si>
  <si>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</si>
  <si>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</si>
  <si>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</si>
  <si>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</si>
  <si>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</si>
  <si>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</si>
  <si>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</si>
  <si>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</si>
  <si>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</si>
  <si>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</si>
  <si>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</si>
  <si>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</si>
  <si>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</si>
  <si>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</si>
  <si>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</si>
  <si>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</si>
  <si>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</si>
  <si>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</si>
  <si>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</si>
  <si>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</si>
  <si>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</si>
  <si>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</si>
  <si>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</si>
  <si>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</si>
  <si>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</si>
  <si>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</si>
  <si>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</si>
  <si>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</si>
  <si>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</si>
  <si>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</si>
  <si>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</si>
  <si>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</si>
  <si>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</si>
  <si>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</si>
  <si>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</si>
  <si>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</si>
  <si>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</si>
  <si>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</si>
  <si>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</si>
  <si>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</si>
  <si>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</si>
  <si>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</si>
  <si>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</si>
  <si>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</si>
  <si>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</si>
  <si>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</si>
  <si>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</si>
  <si>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</si>
  <si>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</si>
  <si>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</si>
  <si>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</si>
  <si>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</si>
  <si>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</si>
  <si>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</si>
  <si>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</si>
  <si>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</si>
  <si>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</si>
  <si>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</si>
  <si>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</si>
  <si>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</si>
  <si>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</si>
  <si>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</si>
  <si>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</si>
  <si>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</si>
  <si>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</si>
  <si>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</si>
  <si>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</si>
  <si>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</si>
  <si>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</si>
  <si>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</si>
  <si>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</si>
  <si>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</si>
  <si>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</si>
  <si>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</si>
  <si>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</si>
  <si>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</si>
  <si>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</si>
  <si>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</si>
  <si>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</si>
  <si>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</si>
  <si>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</si>
  <si>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</si>
  <si>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</si>
  <si>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</si>
  <si>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</si>
  <si>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</si>
  <si>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</si>
  <si>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</si>
  <si>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</si>
  <si>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</si>
  <si>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</si>
  <si>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</si>
  <si>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</si>
  <si>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</si>
  <si>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</si>
  <si>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</si>
  <si>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</si>
  <si>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</si>
  <si>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</si>
  <si>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</si>
  <si>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</si>
  <si>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</si>
  <si>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</si>
  <si>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</si>
  <si>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</si>
  <si>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</si>
  <si>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</si>
  <si>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</si>
  <si>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</si>
  <si>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</si>
  <si>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</si>
  <si>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</si>
  <si>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</si>
  <si>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</si>
  <si>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</si>
  <si>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</si>
  <si>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</si>
  <si>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</si>
  <si>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</si>
  <si>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</si>
  <si>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</si>
  <si>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</si>
  <si>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</si>
  <si>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</si>
  <si>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</si>
  <si>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</si>
  <si>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</si>
  <si>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</si>
  <si>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</si>
  <si>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</si>
  <si>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</si>
  <si>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</si>
  <si>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</si>
  <si>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</si>
  <si>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</si>
  <si>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</si>
  <si>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</si>
  <si>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</si>
  <si>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</si>
  <si>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</si>
  <si>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</si>
  <si>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</si>
  <si>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</si>
  <si>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</si>
  <si>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</si>
  <si>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</si>
  <si>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</si>
  <si>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</si>
  <si>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</si>
  <si>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</si>
  <si>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</si>
  <si>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</si>
  <si>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</si>
  <si>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</si>
  <si>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</si>
  <si>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</si>
  <si>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</si>
  <si>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</si>
  <si>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</si>
  <si>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</si>
  <si>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</si>
  <si>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</si>
  <si>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</si>
  <si>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</si>
  <si>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</si>
  <si>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</si>
  <si>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</si>
  <si>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</si>
  <si>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</si>
  <si>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</si>
  <si>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</si>
  <si>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</si>
  <si>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</si>
  <si>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</si>
  <si>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</si>
  <si>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</si>
  <si>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</si>
  <si>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</si>
  <si>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</si>
  <si>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</si>
  <si>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</si>
  <si>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</si>
  <si>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</si>
  <si>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</si>
  <si>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</si>
  <si>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</si>
  <si>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</si>
  <si>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</si>
  <si>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</si>
  <si>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</si>
  <si>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</si>
  <si>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</si>
  <si>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</si>
  <si>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</si>
  <si>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</si>
  <si>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</si>
  <si>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</si>
  <si>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</si>
  <si>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</si>
  <si>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</si>
  <si>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</si>
  <si>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</si>
  <si>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</si>
  <si>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</si>
  <si>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</si>
  <si>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</si>
  <si>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</si>
  <si>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</si>
  <si>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</si>
  <si>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</si>
  <si>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</si>
  <si>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</si>
  <si>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</si>
  <si>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</si>
  <si>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</si>
  <si>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</si>
  <si>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</si>
  <si>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</si>
  <si>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</si>
  <si>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</si>
  <si>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</si>
  <si>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</si>
  <si>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</si>
  <si>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</si>
  <si>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</si>
  <si>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</si>
  <si>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</si>
  <si>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</si>
  <si>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</si>
  <si>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</si>
  <si>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</si>
  <si>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</si>
  <si>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</si>
  <si>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</si>
  <si>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</si>
  <si>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</si>
  <si>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</si>
  <si>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</si>
  <si>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</si>
  <si>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</si>
  <si>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</si>
  <si>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</si>
  <si>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</si>
  <si>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</si>
  <si>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</si>
  <si>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</si>
  <si>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</si>
  <si>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</si>
  <si>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</si>
  <si>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</si>
  <si>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</si>
  <si>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</si>
  <si>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</si>
  <si>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</si>
  <si>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</si>
  <si>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</si>
  <si>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</si>
  <si>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</si>
  <si>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</si>
  <si>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</si>
  <si>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</si>
  <si>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</si>
  <si>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</si>
  <si>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</si>
  <si>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</si>
  <si>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</si>
  <si>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</si>
  <si>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</si>
  <si>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</si>
  <si>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</si>
  <si>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</si>
  <si>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</si>
  <si>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</si>
  <si>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</si>
  <si>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</si>
  <si>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</si>
  <si>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</si>
  <si>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</si>
  <si>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</si>
  <si>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</si>
  <si>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</si>
  <si>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</si>
  <si>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</si>
  <si>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</si>
  <si>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</si>
  <si>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</si>
  <si>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</si>
  <si>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</si>
  <si>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</si>
  <si>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</si>
  <si>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</si>
  <si>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</si>
  <si>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</si>
  <si>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</si>
  <si>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</si>
  <si>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</si>
  <si>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</si>
  <si>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</si>
  <si>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</si>
  <si>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</si>
  <si>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</si>
  <si>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</si>
  <si>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</si>
  <si>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</si>
  <si>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</si>
  <si>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</si>
  <si>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</si>
  <si>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</si>
  <si>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</si>
  <si>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</si>
  <si>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</si>
  <si>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</si>
  <si>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</si>
  <si>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</si>
  <si>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</si>
  <si>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</si>
  <si>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</si>
  <si>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</si>
  <si>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</si>
  <si>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</si>
  <si>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</si>
  <si>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</si>
  <si>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</si>
  <si>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</si>
  <si>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</si>
  <si>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</si>
  <si>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</si>
  <si>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</si>
  <si>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</si>
  <si>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</si>
  <si>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</si>
  <si>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</si>
  <si>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</si>
  <si>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</si>
  <si>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</si>
  <si>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</si>
  <si>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</si>
  <si>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</si>
  <si>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</si>
  <si>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</si>
  <si>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</si>
  <si>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</si>
  <si>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</si>
  <si>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</si>
  <si>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</si>
  <si>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</si>
  <si>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</si>
  <si>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</si>
  <si>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</si>
  <si>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</si>
  <si>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</si>
  <si>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</si>
  <si>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</si>
  <si>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</si>
  <si>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</si>
  <si>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</si>
  <si>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</si>
  <si>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</si>
  <si>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</si>
  <si>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</si>
  <si>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</si>
  <si>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</si>
  <si>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</si>
  <si>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</si>
  <si>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</si>
  <si>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</si>
  <si>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</si>
  <si>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</si>
  <si>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</si>
  <si>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</si>
  <si>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</si>
  <si>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</si>
  <si>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</si>
  <si>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</si>
  <si>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</si>
  <si>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</si>
  <si>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</si>
  <si>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</si>
  <si>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</si>
  <si>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</si>
  <si>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</si>
  <si>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</si>
  <si>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</si>
  <si>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</si>
  <si>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</si>
  <si>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</si>
  <si>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</si>
  <si>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</si>
  <si>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</si>
  <si>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</si>
  <si>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</si>
  <si>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</si>
  <si>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</si>
  <si>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</si>
  <si>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</si>
  <si>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</si>
  <si>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</si>
  <si>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</si>
  <si>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</si>
  <si>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</si>
  <si>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</si>
  <si>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</si>
  <si>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</si>
  <si>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</si>
  <si>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</si>
  <si>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</si>
  <si>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</si>
  <si>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</si>
  <si>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</si>
  <si>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</si>
  <si>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</si>
  <si>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</si>
  <si>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</si>
  <si>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</si>
  <si>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</si>
  <si>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</si>
  <si>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</si>
  <si>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</si>
  <si>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</si>
  <si>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</si>
  <si>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</si>
  <si>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</si>
  <si>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</si>
  <si>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</si>
  <si>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</si>
  <si>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</si>
  <si>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</si>
  <si>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</si>
  <si>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</si>
  <si>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</si>
  <si>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</si>
  <si>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</si>
  <si>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</si>
  <si>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</si>
  <si>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</si>
  <si>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</si>
  <si>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</si>
  <si>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</si>
  <si>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</si>
  <si>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</si>
  <si>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</si>
  <si>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</si>
  <si>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</si>
  <si>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</si>
  <si>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</si>
  <si>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</si>
  <si>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</si>
  <si>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</si>
  <si>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</si>
  <si>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</si>
  <si>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</si>
  <si>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</si>
  <si>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</si>
  <si>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</si>
  <si>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</si>
  <si>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</si>
  <si>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</si>
  <si>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</si>
  <si>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</si>
  <si>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</si>
  <si>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</si>
  <si>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</si>
  <si>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</si>
  <si>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</si>
  <si>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</si>
  <si>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</si>
  <si>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</si>
  <si>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</si>
  <si>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</si>
  <si>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</si>
  <si>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</si>
  <si>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</si>
  <si>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</si>
  <si>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</si>
  <si>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</si>
  <si>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</si>
  <si>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</si>
  <si>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</si>
  <si>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</si>
  <si>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</si>
  <si>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</si>
  <si>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</si>
  <si>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</si>
  <si>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</si>
  <si>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</si>
  <si>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</si>
  <si>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</si>
  <si>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</si>
  <si>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</si>
  <si>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</si>
  <si>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</si>
  <si>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</si>
  <si>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</si>
  <si>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</si>
  <si>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</si>
  <si>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</si>
  <si>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</si>
  <si>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</si>
  <si>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</si>
  <si>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</si>
  <si>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</si>
  <si>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</si>
  <si>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</si>
  <si>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</si>
  <si>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</si>
  <si>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</si>
  <si>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</si>
  <si>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</si>
  <si>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</si>
  <si>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</si>
  <si>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</si>
  <si>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</si>
  <si>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</si>
  <si>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</si>
  <si>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</si>
  <si>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</si>
  <si>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</si>
  <si>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</si>
  <si>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</si>
  <si>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</si>
  <si>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</si>
  <si>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</si>
  <si>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</si>
  <si>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</si>
  <si>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</si>
  <si>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</si>
  <si>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</si>
  <si>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</si>
  <si>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</si>
  <si>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</si>
  <si>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</si>
  <si>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</si>
  <si>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</si>
  <si>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</si>
  <si>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</si>
  <si>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</si>
  <si>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</si>
  <si>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</si>
  <si>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</si>
  <si>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</si>
  <si>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</si>
  <si>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</si>
  <si>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</si>
  <si>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</si>
  <si>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</si>
  <si>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</si>
  <si>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</si>
  <si>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</si>
  <si>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</si>
  <si>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</si>
  <si>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</si>
  <si>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</si>
  <si>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</si>
  <si>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</si>
  <si>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</si>
  <si>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</si>
  <si>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</si>
  <si>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</si>
  <si>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</si>
  <si>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</si>
  <si>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</si>
  <si>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</si>
  <si>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</si>
  <si>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</si>
  <si>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</si>
  <si>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</si>
  <si>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</si>
  <si>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</si>
  <si>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</si>
  <si>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</si>
  <si>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</si>
  <si>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</si>
  <si>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</si>
  <si>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</si>
  <si>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</si>
  <si>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</si>
  <si>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</si>
  <si>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</si>
  <si>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</si>
  <si>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</si>
  <si>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</si>
  <si>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</si>
  <si>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</si>
  <si>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</si>
  <si>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</si>
  <si>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</si>
  <si>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</si>
  <si>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</si>
  <si>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</si>
  <si>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</si>
  <si>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</si>
  <si>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</si>
  <si>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</si>
  <si>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</si>
  <si>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</si>
  <si>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</si>
  <si>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</si>
  <si>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</si>
  <si>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</si>
  <si>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</si>
  <si>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</si>
  <si>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</si>
  <si>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</si>
  <si>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</si>
  <si>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</si>
  <si>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</si>
  <si>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</si>
  <si>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</si>
  <si>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</si>
  <si>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</si>
  <si>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</si>
  <si>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</si>
  <si>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</si>
  <si>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</si>
  <si>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</si>
  <si>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</si>
  <si>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</si>
  <si>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</si>
  <si>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</si>
  <si>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</si>
  <si>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</si>
  <si>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</si>
  <si>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</si>
  <si>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</si>
  <si>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</si>
  <si>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</si>
  <si>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</si>
  <si>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</si>
  <si>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</si>
  <si>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</si>
  <si>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</si>
  <si>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</si>
  <si>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</si>
  <si>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</si>
  <si>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</si>
  <si>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</si>
  <si>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</si>
  <si>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</si>
  <si>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</si>
  <si>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</si>
  <si>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</si>
  <si>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</si>
  <si>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</si>
  <si>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</si>
  <si>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</si>
  <si>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</si>
  <si>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</si>
  <si>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</si>
  <si>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</si>
  <si>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</si>
  <si>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</si>
  <si>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</si>
  <si>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</si>
  <si>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</si>
  <si>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</si>
  <si>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</si>
  <si>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</si>
  <si>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</si>
  <si>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</si>
  <si>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</si>
  <si>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</si>
  <si>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</si>
  <si>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</si>
  <si>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</si>
  <si>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</si>
  <si>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</si>
  <si>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</si>
  <si>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</si>
  <si>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</si>
  <si>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</si>
  <si>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</si>
  <si>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</si>
  <si>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</si>
  <si>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</si>
  <si>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</si>
  <si>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</si>
  <si>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</si>
  <si>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</si>
  <si>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</si>
  <si>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</si>
  <si>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</si>
  <si>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</si>
  <si>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</si>
  <si>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</si>
  <si>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</si>
  <si>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</si>
  <si>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</si>
  <si>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</si>
  <si>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</si>
  <si>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</si>
  <si>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</si>
  <si>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</si>
  <si>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</si>
  <si>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</si>
  <si>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</si>
  <si>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</si>
  <si>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</si>
  <si>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</si>
  <si>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</si>
  <si>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</si>
  <si>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</si>
  <si>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</si>
  <si>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</si>
  <si>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</si>
  <si>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</si>
  <si>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</si>
  <si>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</si>
  <si>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</si>
  <si>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</si>
  <si>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</si>
  <si>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</si>
  <si>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</si>
  <si>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</si>
  <si>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</si>
  <si>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</si>
  <si>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</si>
  <si>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</si>
  <si>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</si>
  <si>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</si>
  <si>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</si>
  <si>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</si>
  <si>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</si>
  <si>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</si>
  <si>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</si>
  <si>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</si>
  <si>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</si>
  <si>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</si>
  <si>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</si>
  <si>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</si>
  <si>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</si>
  <si>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</si>
  <si>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</si>
  <si>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</si>
  <si>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</si>
  <si>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</si>
  <si>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</si>
  <si>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</si>
  <si>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</si>
  <si>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</si>
  <si>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</si>
  <si>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</si>
  <si>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</si>
  <si>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</si>
  <si>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</si>
  <si>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</si>
  <si>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</si>
  <si>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</si>
  <si>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</si>
  <si>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</si>
  <si>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</si>
  <si>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</si>
  <si>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</si>
  <si>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</si>
  <si>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</si>
  <si>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</si>
  <si>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</si>
  <si>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</si>
  <si>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</si>
  <si>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</si>
  <si>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</si>
  <si>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</si>
  <si>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</si>
  <si>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</si>
  <si>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</si>
  <si>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</si>
  <si>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</si>
  <si>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</si>
  <si>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</si>
  <si>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</si>
  <si>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</si>
  <si>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</si>
  <si>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</si>
  <si>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</si>
  <si>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</si>
  <si>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</si>
  <si>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</si>
  <si>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</si>
  <si>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</si>
  <si>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</si>
  <si>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</si>
  <si>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</si>
  <si>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</si>
  <si>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</si>
  <si>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</si>
  <si>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</si>
  <si>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</si>
  <si>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</si>
  <si>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</si>
  <si>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</si>
  <si>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</si>
  <si>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</si>
  <si>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</si>
  <si>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</si>
  <si>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</si>
  <si>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</si>
  <si>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</si>
  <si>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</si>
  <si>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</si>
  <si>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</si>
  <si>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</si>
  <si>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</si>
  <si>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</si>
  <si>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</si>
  <si>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</si>
  <si>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</si>
  <si>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</si>
  <si>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</si>
  <si>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</si>
  <si>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</si>
  <si>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</si>
  <si>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</si>
  <si>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</si>
  <si>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</si>
  <si>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</si>
  <si>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</si>
  <si>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</si>
  <si>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</si>
  <si>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</si>
  <si>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</si>
  <si>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</si>
  <si>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</si>
  <si>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</si>
  <si>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</si>
  <si>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</si>
  <si>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</si>
  <si>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</si>
  <si>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</si>
  <si>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</si>
  <si>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</si>
  <si>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</si>
  <si>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</si>
  <si>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</si>
  <si>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</si>
  <si>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</si>
  <si>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</si>
  <si>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</si>
  <si>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</si>
  <si>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</si>
  <si>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</si>
  <si>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</si>
  <si>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</si>
  <si>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</si>
  <si>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</si>
  <si>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</si>
  <si>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</si>
  <si>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</si>
  <si>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</si>
  <si>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</si>
  <si>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</si>
  <si>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</si>
  <si>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</si>
  <si>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</si>
  <si>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</si>
  <si>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</si>
  <si>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</si>
  <si>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</si>
  <si>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</si>
  <si>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</si>
  <si>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</si>
  <si>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</si>
  <si>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</si>
  <si>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</si>
  <si>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</si>
  <si>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</si>
  <si>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</si>
  <si>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</si>
  <si>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</si>
  <si>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</si>
  <si>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</si>
  <si>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</si>
  <si>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</si>
  <si>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</si>
  <si>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</si>
  <si>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</si>
  <si>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</si>
  <si>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</si>
  <si>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</si>
  <si>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</si>
  <si>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</si>
  <si>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</si>
  <si>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</si>
  <si>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</si>
  <si>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</si>
  <si>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</si>
  <si>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</si>
  <si>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</si>
  <si>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</si>
  <si>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</si>
  <si>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</si>
  <si>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</si>
  <si>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</si>
  <si>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</si>
  <si>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</si>
  <si>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</si>
  <si>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</si>
  <si>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</si>
  <si>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</si>
  <si>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</si>
  <si>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</si>
  <si>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</si>
  <si>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</si>
  <si>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</si>
  <si>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</si>
  <si>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</si>
  <si>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</si>
  <si>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</si>
  <si>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</si>
  <si>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</si>
  <si>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</si>
  <si>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</si>
  <si>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</si>
  <si>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</si>
  <si>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</si>
  <si>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</si>
  <si>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</si>
  <si>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</si>
  <si>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</si>
  <si>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</si>
  <si>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</si>
  <si>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</si>
  <si>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</si>
  <si>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</si>
  <si>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</si>
  <si>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</si>
  <si>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</si>
  <si>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</si>
  <si>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</si>
  <si>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</si>
  <si>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</si>
  <si>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</si>
  <si>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</si>
  <si>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</si>
  <si>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</si>
  <si>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</si>
  <si>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</si>
  <si>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</si>
  <si>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</si>
  <si>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</si>
  <si>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</si>
  <si>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</si>
  <si>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</si>
  <si>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</si>
  <si>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</si>
  <si>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</si>
  <si>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</si>
  <si>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</si>
  <si>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</si>
  <si>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</si>
  <si>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</si>
  <si>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</si>
  <si>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</si>
  <si>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</si>
  <si>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</si>
  <si>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</si>
  <si>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</si>
  <si>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</si>
  <si>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</si>
  <si>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</si>
  <si>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</si>
  <si>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</si>
  <si>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</si>
  <si>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</si>
  <si>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</si>
  <si>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</si>
  <si>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</si>
  <si>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</si>
  <si>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</si>
  <si>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</si>
  <si>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</si>
  <si>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</si>
  <si>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</si>
  <si>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</si>
  <si>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</si>
  <si>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</si>
  <si>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</si>
  <si>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</si>
  <si>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</si>
  <si>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</si>
  <si>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</si>
  <si>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</si>
  <si>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</si>
  <si>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</si>
  <si>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</si>
  <si>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</si>
  <si>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</si>
  <si>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</si>
  <si>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</si>
  <si>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</si>
  <si>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</si>
  <si>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</si>
  <si>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</si>
  <si>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</si>
  <si>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</si>
  <si>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</si>
  <si>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</si>
  <si>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</si>
  <si>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</si>
  <si>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</si>
  <si>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</si>
  <si>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</si>
  <si>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</si>
  <si>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</si>
  <si>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</si>
  <si>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</si>
  <si>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</si>
  <si>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</si>
  <si>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</si>
  <si>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</si>
  <si>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</si>
  <si>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</si>
  <si>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</si>
  <si>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</si>
  <si>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</si>
  <si>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</si>
  <si>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</si>
  <si>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</si>
  <si>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</si>
  <si>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</si>
  <si>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</si>
  <si>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</si>
  <si>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</si>
  <si>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</si>
  <si>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</si>
  <si>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</si>
  <si>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</si>
  <si>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</si>
  <si>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</si>
  <si>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</si>
  <si>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</si>
  <si>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</si>
  <si>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</si>
  <si>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</si>
  <si>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</si>
  <si>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</si>
  <si>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</si>
  <si>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</si>
  <si>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</si>
  <si>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</si>
  <si>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</si>
  <si>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</si>
  <si>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</si>
  <si>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</si>
  <si>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</si>
  <si>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</si>
  <si>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</si>
  <si>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</si>
  <si>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</si>
  <si>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</si>
  <si>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</si>
  <si>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</si>
  <si>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</si>
  <si>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</si>
  <si>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</si>
  <si>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</si>
  <si>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</si>
  <si>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</si>
  <si>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</si>
  <si>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</si>
  <si>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</si>
  <si>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</si>
  <si>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</si>
  <si>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</si>
  <si>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</si>
  <si>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</si>
  <si>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</si>
  <si>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</si>
  <si>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</si>
  <si>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</si>
  <si>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</si>
  <si>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</si>
  <si>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</si>
  <si>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</si>
  <si>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</si>
  <si>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</si>
  <si>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</si>
  <si>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</si>
  <si>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</si>
  <si>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</si>
  <si>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</si>
  <si>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</si>
  <si>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</si>
  <si>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</si>
  <si>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</si>
  <si>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</si>
  <si>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</si>
  <si>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</si>
  <si>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</si>
  <si>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</si>
  <si>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</si>
  <si>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</si>
  <si>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</si>
  <si>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</si>
  <si>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</si>
  <si>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</si>
  <si>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</si>
  <si>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</si>
  <si>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</si>
  <si>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</si>
  <si>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</si>
  <si>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</si>
  <si>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</si>
  <si>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</si>
  <si>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</si>
  <si>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</si>
  <si>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</si>
  <si>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</si>
  <si>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</si>
  <si>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</si>
  <si>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</si>
  <si>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</si>
  <si>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</si>
  <si>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</si>
  <si>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</si>
  <si>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</si>
  <si>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</si>
  <si>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</si>
  <si>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</si>
  <si>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</si>
  <si>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</si>
  <si>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</si>
  <si>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</si>
  <si>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</si>
  <si>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</si>
  <si>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</si>
  <si>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</si>
  <si>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</si>
  <si>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</si>
  <si>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</si>
  <si>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</si>
  <si>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</si>
  <si>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</si>
  <si>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</si>
  <si>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</si>
  <si>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</si>
  <si>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</si>
  <si>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</si>
  <si>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</si>
  <si>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</si>
  <si>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</si>
  <si>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</si>
  <si>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</si>
  <si>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</si>
  <si>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</si>
  <si>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</si>
  <si>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</si>
  <si>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</si>
  <si>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</si>
  <si>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</si>
  <si>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</si>
  <si>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</si>
  <si>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</si>
  <si>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</si>
  <si>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</si>
  <si>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</si>
  <si>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</si>
  <si>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</si>
  <si>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</si>
  <si>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</si>
  <si>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</si>
  <si>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</si>
  <si>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</si>
  <si>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</si>
  <si>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</si>
  <si>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</si>
  <si>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</si>
  <si>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</si>
  <si>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</si>
  <si>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</si>
  <si>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</si>
  <si>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</si>
  <si>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</si>
  <si>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</si>
  <si>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</si>
  <si>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</si>
  <si>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</si>
  <si>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</si>
  <si>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</si>
  <si>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</si>
  <si>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</si>
  <si>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</si>
  <si>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</si>
  <si>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</si>
  <si>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</si>
  <si>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</si>
  <si>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</si>
  <si>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</si>
  <si>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</si>
  <si>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</si>
  <si>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</si>
  <si>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</si>
  <si>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</si>
  <si>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</si>
  <si>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</si>
  <si>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</si>
  <si>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</si>
  <si>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</si>
  <si>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</si>
  <si>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</si>
  <si>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</si>
  <si>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</si>
  <si>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</si>
  <si>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</si>
  <si>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</si>
  <si>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</si>
  <si>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</si>
  <si>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</si>
  <si>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</si>
  <si>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</si>
  <si>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</si>
  <si>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</si>
  <si>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</si>
  <si>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</si>
  <si>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</si>
  <si>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</si>
  <si>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</si>
  <si>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</si>
  <si>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</si>
  <si>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</si>
  <si>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</si>
  <si>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</si>
  <si>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</si>
  <si>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</si>
  <si>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</si>
  <si>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</si>
  <si>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</si>
  <si>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</si>
  <si>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</si>
  <si>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</si>
  <si>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</si>
  <si>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</si>
  <si>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</si>
  <si>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</si>
  <si>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</si>
  <si>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</si>
  <si>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</si>
  <si>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</si>
  <si>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</si>
  <si>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</si>
  <si>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</si>
  <si>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</si>
  <si>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</si>
  <si>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</si>
  <si>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</si>
  <si>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</si>
  <si>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</si>
  <si>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</si>
  <si>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</si>
  <si>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</si>
  <si>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</si>
  <si>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</si>
  <si>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</si>
  <si>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</si>
  <si>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</si>
  <si>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</si>
  <si>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</si>
  <si>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</si>
  <si>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</si>
  <si>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</si>
  <si>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</si>
  <si>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</si>
  <si>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</si>
  <si>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</si>
  <si>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</si>
  <si>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</si>
  <si>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</si>
  <si>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</si>
  <si>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</si>
  <si>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</si>
  <si>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</si>
  <si>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</si>
  <si>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</si>
  <si>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</si>
  <si>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</si>
  <si>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</si>
  <si>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</si>
  <si>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</si>
  <si>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</si>
  <si>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</si>
  <si>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</si>
  <si>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</si>
  <si>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</si>
  <si>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</si>
  <si>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</si>
  <si>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</si>
  <si>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</si>
  <si>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</si>
  <si>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</si>
  <si>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</si>
  <si>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</si>
  <si>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</si>
  <si>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</si>
  <si>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</si>
  <si>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</si>
  <si>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</si>
  <si>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</si>
  <si>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</si>
  <si>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</si>
  <si>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</si>
  <si>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</si>
  <si>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</si>
  <si>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</si>
  <si>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</si>
  <si>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</si>
  <si>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</si>
  <si>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</si>
  <si>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</si>
  <si>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</si>
  <si>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</si>
  <si>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</si>
  <si>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</si>
  <si>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</si>
  <si>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</si>
  <si>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</si>
  <si>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</si>
  <si>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</si>
  <si>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</si>
  <si>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</si>
  <si>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</si>
  <si>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</si>
  <si>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</si>
  <si>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</si>
  <si>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</si>
  <si>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</si>
  <si>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</si>
  <si>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</si>
  <si>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</si>
  <si>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</si>
  <si>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</si>
  <si>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</si>
  <si>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</si>
  <si>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</si>
  <si>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</si>
  <si>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</si>
  <si>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</si>
  <si>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</si>
  <si>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</si>
  <si>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</si>
  <si>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</si>
  <si>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</si>
  <si>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</si>
  <si>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</si>
  <si>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</si>
  <si>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</si>
  <si>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</si>
  <si>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</si>
  <si>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</si>
  <si>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</si>
  <si>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</si>
  <si>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</si>
  <si>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</si>
  <si>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</si>
  <si>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</si>
  <si>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</si>
  <si>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</si>
  <si>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</si>
  <si>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</si>
  <si>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</si>
  <si>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</si>
  <si>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</si>
  <si>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</si>
  <si>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</si>
  <si>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</si>
  <si>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</si>
  <si>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</si>
  <si>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</si>
  <si>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</si>
  <si>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</si>
  <si>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</si>
  <si>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</si>
  <si>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</si>
  <si>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</si>
  <si>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</si>
  <si>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</si>
  <si>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</si>
  <si>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</si>
  <si>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</si>
  <si>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</si>
  <si>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</si>
  <si>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</si>
  <si>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</si>
  <si>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</si>
  <si>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</si>
  <si>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</si>
  <si>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</si>
  <si>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</si>
  <si>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</si>
  <si>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</si>
  <si>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</si>
  <si>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</si>
  <si>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</si>
  <si>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</si>
  <si>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</si>
  <si>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</si>
  <si>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</si>
  <si>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</si>
  <si>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</si>
  <si>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</si>
  <si>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</si>
  <si>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</si>
  <si>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</si>
  <si>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</si>
  <si>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</si>
  <si>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</si>
  <si>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</si>
  <si>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</si>
  <si>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</si>
  <si>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</si>
  <si>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</si>
  <si>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</si>
  <si>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</si>
  <si>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</si>
  <si>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</si>
  <si>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</si>
  <si>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</si>
  <si>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</si>
  <si>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</si>
  <si>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</si>
  <si>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</si>
  <si>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</si>
  <si>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</si>
  <si>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</si>
  <si>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</si>
  <si>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</si>
  <si>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</si>
  <si>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</si>
  <si>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</si>
  <si>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</si>
  <si>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</si>
  <si>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</si>
  <si>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</si>
  <si>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</si>
  <si>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</si>
  <si>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</si>
  <si>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</si>
  <si>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</si>
  <si>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</si>
  <si>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</si>
  <si>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</si>
  <si>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</si>
  <si>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</si>
  <si>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</si>
  <si>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</si>
  <si>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</si>
  <si>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</si>
  <si>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</si>
  <si>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</si>
  <si>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</si>
  <si>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</si>
  <si>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</si>
  <si>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</si>
  <si>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</si>
  <si>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</si>
  <si>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</si>
  <si>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</si>
  <si>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</si>
  <si>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</si>
  <si>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</si>
  <si>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</si>
  <si>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</si>
  <si>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</si>
  <si>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</si>
  <si>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</si>
  <si>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</si>
  <si>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</si>
  <si>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</si>
  <si>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</si>
  <si>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</si>
  <si>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</si>
  <si>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</si>
  <si>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</si>
  <si>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</si>
  <si>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</si>
  <si>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</si>
  <si>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</si>
  <si>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</si>
  <si>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</si>
  <si>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</si>
  <si>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</si>
  <si>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</si>
  <si>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</si>
  <si>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</si>
  <si>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</si>
  <si>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</si>
  <si>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</si>
  <si>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</si>
  <si>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</si>
  <si>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</si>
  <si>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</si>
  <si>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</si>
  <si>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</si>
  <si>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</si>
  <si>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</si>
  <si>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</si>
  <si>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</si>
  <si>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</si>
  <si>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</si>
  <si>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</si>
  <si>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</si>
  <si>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</si>
  <si>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</si>
  <si>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</si>
  <si>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</si>
  <si>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</si>
  <si>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</si>
  <si>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</si>
  <si>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</si>
  <si>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</si>
  <si>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</si>
  <si>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</si>
  <si>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</si>
  <si>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</si>
  <si>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</si>
  <si>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</si>
  <si>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</si>
  <si>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</si>
  <si>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</si>
  <si>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</si>
  <si>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</si>
  <si>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</si>
  <si>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</si>
  <si>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</si>
  <si>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</si>
  <si>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</si>
  <si>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</si>
  <si>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</si>
  <si>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</si>
  <si>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</si>
  <si>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</si>
  <si>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</si>
  <si>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</si>
  <si>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</si>
  <si>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</si>
  <si>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</si>
  <si>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</si>
  <si>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</si>
  <si>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</si>
  <si>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</si>
  <si>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</si>
  <si>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</si>
  <si>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</si>
  <si>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</si>
  <si>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</si>
  <si>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</si>
  <si>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</si>
  <si>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</si>
  <si>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</si>
  <si>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</si>
  <si>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</si>
  <si>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</si>
  <si>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</si>
  <si>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</si>
  <si>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</si>
  <si>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</si>
  <si>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</si>
  <si>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</si>
  <si>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</si>
  <si>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</si>
  <si>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</si>
  <si>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</si>
  <si>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</si>
  <si>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</si>
  <si>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</si>
  <si>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</si>
  <si>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</si>
  <si>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</si>
  <si>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</si>
  <si>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</si>
  <si>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</si>
  <si>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</si>
  <si>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</si>
  <si>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</si>
  <si>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</si>
  <si>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</si>
  <si>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</si>
  <si>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</si>
  <si>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</si>
  <si>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</si>
  <si>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</si>
  <si>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</si>
  <si>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</si>
  <si>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</si>
  <si>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</si>
  <si>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</si>
  <si>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</si>
  <si>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</si>
  <si>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</si>
  <si>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</si>
  <si>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</si>
  <si>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</si>
  <si>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</si>
  <si>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</si>
  <si>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</si>
  <si>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</si>
  <si>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</si>
  <si>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</si>
  <si>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</si>
  <si>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</si>
  <si>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</si>
  <si>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</si>
  <si>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</si>
  <si>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</si>
  <si>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</si>
  <si>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</si>
  <si>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</si>
  <si>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</si>
  <si>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</si>
  <si>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</si>
  <si>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</si>
  <si>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</si>
  <si>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</si>
  <si>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</si>
  <si>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</si>
  <si>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</si>
  <si>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</si>
  <si>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</si>
  <si>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</si>
  <si>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</si>
  <si>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</si>
  <si>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</si>
  <si>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</si>
  <si>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</si>
  <si>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</si>
  <si>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</si>
  <si>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</si>
  <si>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</si>
  <si>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</si>
  <si>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</si>
  <si>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</si>
  <si>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</si>
  <si>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</si>
  <si>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</si>
  <si>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</si>
  <si>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</si>
  <si>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</si>
  <si>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</si>
  <si>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</si>
  <si>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</si>
  <si>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</si>
  <si>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</si>
  <si>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</si>
  <si>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</si>
  <si>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</si>
  <si>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</si>
  <si>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</si>
  <si>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</si>
  <si>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</si>
  <si>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</si>
  <si>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</si>
  <si>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</si>
  <si>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</si>
  <si>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</si>
  <si>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</si>
  <si>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</si>
  <si>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</si>
  <si>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</si>
  <si>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</si>
  <si>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</si>
  <si>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</si>
  <si>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</si>
  <si>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</si>
  <si>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</si>
  <si>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</si>
  <si>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</si>
  <si>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</si>
  <si>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</si>
  <si>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</si>
  <si>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</si>
  <si>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</si>
  <si>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</si>
  <si>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</si>
  <si>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</si>
  <si>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</si>
  <si>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</si>
  <si>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</si>
  <si>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</si>
  <si>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</si>
  <si>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</si>
  <si>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</si>
  <si>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</si>
  <si>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</si>
  <si>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</si>
  <si>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</si>
  <si>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</si>
  <si>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</si>
  <si>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</si>
  <si>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</si>
  <si>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</si>
  <si>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</si>
  <si>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</si>
  <si>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</si>
  <si>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</si>
  <si>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</si>
  <si>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</si>
  <si>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</si>
  <si>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</si>
  <si>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</si>
  <si>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</si>
  <si>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</si>
  <si>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</si>
  <si>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</si>
  <si>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</si>
  <si>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</si>
  <si>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</si>
  <si>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</si>
  <si>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</si>
  <si>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</si>
  <si>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</si>
  <si>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</si>
  <si>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</si>
  <si>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</si>
  <si>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</si>
  <si>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</si>
  <si>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</si>
  <si>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</si>
  <si>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</si>
  <si>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</si>
  <si>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</si>
  <si>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</si>
  <si>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</si>
  <si>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</si>
  <si>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</si>
  <si>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</si>
  <si>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</si>
  <si>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</si>
  <si>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</si>
  <si>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</si>
  <si>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</si>
  <si>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</si>
  <si>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</si>
  <si>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</si>
  <si>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</si>
  <si>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</si>
  <si>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</si>
  <si>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</si>
  <si>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</si>
  <si>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</si>
  <si>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</si>
  <si>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</si>
  <si>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</si>
  <si>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</si>
  <si>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</si>
  <si>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</si>
  <si>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</si>
  <si>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</si>
  <si>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</si>
  <si>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</si>
  <si>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</si>
  <si>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</si>
  <si>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</si>
  <si>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</si>
  <si>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</si>
  <si>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</si>
  <si>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</si>
  <si>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</si>
  <si>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</si>
  <si>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</si>
  <si>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</si>
  <si>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</si>
  <si>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</si>
  <si>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</si>
  <si>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</si>
  <si>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</si>
  <si>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</si>
  <si>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</si>
  <si>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</si>
  <si>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</si>
  <si>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</si>
  <si>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</si>
  <si>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</si>
  <si>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</si>
  <si>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</si>
  <si>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</si>
  <si>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</si>
  <si>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</si>
  <si>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</si>
  <si>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</si>
  <si>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</si>
  <si>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</si>
  <si>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</si>
  <si>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</si>
  <si>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</si>
  <si>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</si>
  <si>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</si>
  <si>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</si>
  <si>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</si>
  <si>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</si>
  <si>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</si>
  <si>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</si>
  <si>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</si>
  <si>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</si>
  <si>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</si>
  <si>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</si>
  <si>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</si>
  <si>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</si>
  <si>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</si>
  <si>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</si>
  <si>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</si>
  <si>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</si>
  <si>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</si>
  <si>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</si>
  <si>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</si>
  <si>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</si>
  <si>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</si>
  <si>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</si>
  <si>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</si>
  <si>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</si>
  <si>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</si>
  <si>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</si>
  <si>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</si>
  <si>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</si>
  <si>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</si>
  <si>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</si>
  <si>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</si>
  <si>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</si>
  <si>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</si>
  <si>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</si>
  <si>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</si>
  <si>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</si>
  <si>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</si>
  <si>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</si>
  <si>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</si>
  <si>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</si>
  <si>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</si>
  <si>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</si>
  <si>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</si>
  <si>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</si>
  <si>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</si>
  <si>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</si>
  <si>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</si>
  <si>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</si>
  <si>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</si>
  <si>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</si>
  <si>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</si>
  <si>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</si>
  <si>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</si>
  <si>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</si>
  <si>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</si>
  <si>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</si>
  <si>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</si>
  <si>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</si>
  <si>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</si>
  <si>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</si>
  <si>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</si>
  <si>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</si>
  <si>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</si>
  <si>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</si>
  <si>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</si>
  <si>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</si>
  <si>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</si>
  <si>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</si>
  <si>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</si>
  <si>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</si>
  <si>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</si>
  <si>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</si>
  <si>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</si>
  <si>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</si>
  <si>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</si>
  <si>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</si>
  <si>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</si>
  <si>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</si>
  <si>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</si>
  <si>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</si>
  <si>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</si>
  <si>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</si>
  <si>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</si>
  <si>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</si>
  <si>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</si>
  <si>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</si>
  <si>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</si>
  <si>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</si>
  <si>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</si>
  <si>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</si>
  <si>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</si>
  <si>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</si>
  <si>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</si>
  <si>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</si>
  <si>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</si>
  <si>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</si>
  <si>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</si>
  <si>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</si>
  <si>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</si>
  <si>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</si>
  <si>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</si>
  <si>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</si>
  <si>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</si>
  <si>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</si>
  <si>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</si>
  <si>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</si>
  <si>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</si>
  <si>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</si>
  <si>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</si>
  <si>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</si>
  <si>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</si>
  <si>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</si>
  <si>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</si>
  <si>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</si>
  <si>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</si>
  <si>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</si>
  <si>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</si>
  <si>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</si>
  <si>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</si>
  <si>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</si>
  <si>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</si>
  <si>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</si>
  <si>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</si>
  <si>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</si>
  <si>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</si>
  <si>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</si>
  <si>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</si>
  <si>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</si>
  <si>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</si>
  <si>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</si>
  <si>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</si>
  <si>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</si>
  <si>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</si>
  <si>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</si>
  <si>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</si>
  <si>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</si>
  <si>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</si>
  <si>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</si>
  <si>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</si>
  <si>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</si>
  <si>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</si>
  <si>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</si>
  <si>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</si>
  <si>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</si>
  <si>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</si>
  <si>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</si>
  <si>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</si>
  <si>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</si>
  <si>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</si>
  <si>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</si>
  <si>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</si>
  <si>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</si>
  <si>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</si>
  <si>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</si>
  <si>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</si>
  <si>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</si>
  <si>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</si>
  <si>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</si>
  <si>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</si>
  <si>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</si>
  <si>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</si>
  <si>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</si>
  <si>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</si>
  <si>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</si>
  <si>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</si>
  <si>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</si>
  <si>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</si>
  <si>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</si>
  <si>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</si>
  <si>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</si>
  <si>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</si>
  <si>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</si>
  <si>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</si>
  <si>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</si>
  <si>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</si>
  <si>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</si>
  <si>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</si>
  <si>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</si>
  <si>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</si>
  <si>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</si>
  <si>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</si>
  <si>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</si>
  <si>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</si>
  <si>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</si>
  <si>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</si>
  <si>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</si>
  <si>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</si>
  <si>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</si>
  <si>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</si>
  <si>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</si>
  <si>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</si>
  <si>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</si>
  <si>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</si>
  <si>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</si>
  <si>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</si>
  <si>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</si>
  <si>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</si>
  <si>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</si>
  <si>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</si>
  <si>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</si>
  <si>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</si>
  <si>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</si>
  <si>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</si>
  <si>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</si>
  <si>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</si>
  <si>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</si>
  <si>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</si>
  <si>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</si>
  <si>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</si>
  <si>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</si>
  <si>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</si>
  <si>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</si>
  <si>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</si>
  <si>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</si>
  <si>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</si>
  <si>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</si>
  <si>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</si>
  <si>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</si>
  <si>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</si>
  <si>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</si>
  <si>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</si>
  <si>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</si>
  <si>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</si>
  <si>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</si>
  <si>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</si>
  <si>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</si>
  <si>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</si>
  <si>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</si>
  <si>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</si>
  <si>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</si>
  <si>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</si>
  <si>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</si>
  <si>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</si>
  <si>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</si>
  <si>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</si>
  <si>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</si>
  <si>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</si>
  <si>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</si>
  <si>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</si>
  <si>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</si>
  <si>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</si>
  <si>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</si>
  <si>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</si>
  <si>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</si>
  <si>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</si>
  <si>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</si>
  <si>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</si>
  <si>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</si>
  <si>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</si>
  <si>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</si>
  <si>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</si>
  <si>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</si>
  <si>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</si>
  <si>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</si>
  <si>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</si>
  <si>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</si>
  <si>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</si>
  <si>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</si>
  <si>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</si>
  <si>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</si>
  <si>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</si>
  <si>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</si>
  <si>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</si>
  <si>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</si>
  <si>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</si>
  <si>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</si>
  <si>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</si>
  <si>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</si>
  <si>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</si>
  <si>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</si>
  <si>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</si>
  <si>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</si>
  <si>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</si>
  <si>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</si>
  <si>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</si>
  <si>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</si>
  <si>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</si>
  <si>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</si>
  <si>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</si>
  <si>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</si>
  <si>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</si>
  <si>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</si>
  <si>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</si>
  <si>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</si>
  <si>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</si>
  <si>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</si>
  <si>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</si>
  <si>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</si>
  <si>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</si>
  <si>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</si>
  <si>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</si>
  <si>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</si>
  <si>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</si>
  <si>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</si>
  <si>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</si>
  <si>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</si>
  <si>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</si>
  <si>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</si>
  <si>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</si>
  <si>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</si>
  <si>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</si>
  <si>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</si>
  <si>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</si>
  <si>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</si>
  <si>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</si>
  <si>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</si>
  <si>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</si>
  <si>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</si>
  <si>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</si>
  <si>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</si>
  <si>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</si>
  <si>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</si>
  <si>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</si>
  <si>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</si>
  <si>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</si>
  <si>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</si>
  <si>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</si>
  <si>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</si>
  <si>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</si>
  <si>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</si>
  <si>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</si>
  <si>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</si>
  <si>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</si>
  <si>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</si>
  <si>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</si>
  <si>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</si>
  <si>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</si>
  <si>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</si>
  <si>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</si>
  <si>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</si>
  <si>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</si>
  <si>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</si>
  <si>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</si>
  <si>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</si>
  <si>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</si>
  <si>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</si>
  <si>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</si>
  <si>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</si>
  <si>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</si>
  <si>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</si>
  <si>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</si>
  <si>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</si>
  <si>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</si>
  <si>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</si>
  <si>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</si>
  <si>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</si>
  <si>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</si>
  <si>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</si>
  <si>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</si>
  <si>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</si>
  <si>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</si>
  <si>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</si>
  <si>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</si>
  <si>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</si>
  <si>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</si>
  <si>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</si>
  <si>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</si>
  <si>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</si>
  <si>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</si>
  <si>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</si>
  <si>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</si>
  <si>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</si>
  <si>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</si>
  <si>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</si>
  <si>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</si>
  <si>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</si>
  <si>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</si>
  <si>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</si>
  <si>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</si>
  <si>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</si>
  <si>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</si>
  <si>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</si>
  <si>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</si>
  <si>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</si>
  <si>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</si>
  <si>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</si>
  <si>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</si>
  <si>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</si>
  <si>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</si>
  <si>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</si>
  <si>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</si>
  <si>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</si>
  <si>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</si>
  <si>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</si>
  <si>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</si>
  <si>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</si>
  <si>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</si>
  <si>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</si>
  <si>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</si>
  <si>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</si>
  <si>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</si>
  <si>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</si>
  <si>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</si>
  <si>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</si>
  <si>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</si>
  <si>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</si>
  <si>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</si>
  <si>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</si>
  <si>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</si>
  <si>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</si>
  <si>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</si>
  <si>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</si>
  <si>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</si>
  <si>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</si>
  <si>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</si>
  <si>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</si>
  <si>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</si>
  <si>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</si>
  <si>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</si>
  <si>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</si>
  <si>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</si>
  <si>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</si>
  <si>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</si>
  <si>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</si>
  <si>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</si>
  <si>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</si>
  <si>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</si>
  <si>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</si>
  <si>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</si>
  <si>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</si>
  <si>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</si>
  <si>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</si>
  <si>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</si>
  <si>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</si>
  <si>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</si>
  <si>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</si>
  <si>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</si>
  <si>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</si>
  <si>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</si>
  <si>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</si>
  <si>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</si>
  <si>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</si>
  <si>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</si>
  <si>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</si>
  <si>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</si>
  <si>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</si>
  <si>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</si>
  <si>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</si>
  <si>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</si>
  <si>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</si>
  <si>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</si>
  <si>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</si>
  <si>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</si>
  <si>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</si>
  <si>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</si>
  <si>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</si>
  <si>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</si>
  <si>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</si>
  <si>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</si>
  <si>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</si>
  <si>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</si>
  <si>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</si>
  <si>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</si>
  <si>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</si>
  <si>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</si>
  <si>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</si>
  <si>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</si>
  <si>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</si>
  <si>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</si>
  <si>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</si>
  <si>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</si>
  <si>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</si>
  <si>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</si>
  <si>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</si>
  <si>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</si>
  <si>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</si>
  <si>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</si>
  <si>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</si>
  <si>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</si>
  <si>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</si>
  <si>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</si>
  <si>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</si>
  <si>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</si>
  <si>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</si>
  <si>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</si>
  <si>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</si>
  <si>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</si>
  <si>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</si>
  <si>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</si>
  <si>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</si>
  <si>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</si>
  <si>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</si>
  <si>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</si>
  <si>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</si>
  <si>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</si>
  <si>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</si>
  <si>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</si>
  <si>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</si>
  <si>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</si>
  <si>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</si>
  <si>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</si>
  <si>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</si>
  <si>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</si>
  <si>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</si>
  <si>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</si>
  <si>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</si>
  <si>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</si>
  <si>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</si>
  <si>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</si>
  <si>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</si>
  <si>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</si>
  <si>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</si>
  <si>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</si>
  <si>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</si>
  <si>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</si>
  <si>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</si>
  <si>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</si>
  <si>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</si>
  <si>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</si>
  <si>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</si>
  <si>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</si>
  <si>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</si>
  <si>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</si>
  <si>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</si>
  <si>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</si>
  <si>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</si>
  <si>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</si>
  <si>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</si>
  <si>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</si>
  <si>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</si>
  <si>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</si>
  <si>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</si>
  <si>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</si>
  <si>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</si>
  <si>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</si>
  <si>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</si>
  <si>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</si>
  <si>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</si>
  <si>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</si>
  <si>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</si>
  <si>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</si>
  <si>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</si>
  <si>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</si>
  <si>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</si>
  <si>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</si>
  <si>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</si>
  <si>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</si>
  <si>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</si>
  <si>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</si>
  <si>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</si>
  <si>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</si>
  <si>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</si>
  <si>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</si>
  <si>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</si>
  <si>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</si>
  <si>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</si>
  <si>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</si>
  <si>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</si>
  <si>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</si>
  <si>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</si>
  <si>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</si>
  <si>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</si>
  <si>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</si>
  <si>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</si>
  <si>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</si>
  <si>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</si>
  <si>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</si>
  <si>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</si>
  <si>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</si>
  <si>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</si>
  <si>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</si>
  <si>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</si>
  <si>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</si>
  <si>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</si>
  <si>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</si>
  <si>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</si>
  <si>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</si>
  <si>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</si>
  <si>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</si>
  <si>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</si>
  <si>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</si>
  <si>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</si>
  <si>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</si>
  <si>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</si>
  <si>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</si>
  <si>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</si>
  <si>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</si>
  <si>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</si>
  <si>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</si>
  <si>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</si>
  <si>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</si>
  <si>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</si>
  <si>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</si>
  <si>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</si>
  <si>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</si>
  <si>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</si>
  <si>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</si>
  <si>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</si>
  <si>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</si>
  <si>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</si>
  <si>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</si>
  <si>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</si>
  <si>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</si>
  <si>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</si>
  <si>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</si>
  <si>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</si>
  <si>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</si>
  <si>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</si>
  <si>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</si>
  <si>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</si>
  <si>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</si>
  <si>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</si>
  <si>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</si>
  <si>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</si>
  <si>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</si>
  <si>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</si>
  <si>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</si>
  <si>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</si>
  <si>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</si>
  <si>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</si>
  <si>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</si>
  <si>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</si>
  <si>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</si>
  <si>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</si>
  <si>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</si>
  <si>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</si>
  <si>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</si>
  <si>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</si>
  <si>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</si>
  <si>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</si>
  <si>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</si>
  <si>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</si>
  <si>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</si>
  <si>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</si>
  <si>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</si>
  <si>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</si>
  <si>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</si>
  <si>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</si>
  <si>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</si>
  <si>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</si>
  <si>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</si>
  <si>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</si>
  <si>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</si>
  <si>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</si>
  <si>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</si>
  <si>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</si>
  <si>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</si>
  <si>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</si>
  <si>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</si>
  <si>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</si>
  <si>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</si>
  <si>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</si>
  <si>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</si>
  <si>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</si>
  <si>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</si>
  <si>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</si>
  <si>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</si>
  <si>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</si>
  <si>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</si>
  <si>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</si>
  <si>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</si>
  <si>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</si>
  <si>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</si>
  <si>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</si>
  <si>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</si>
  <si>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</si>
  <si>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</si>
  <si>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</si>
  <si>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</si>
  <si>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</si>
  <si>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</si>
  <si>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</si>
  <si>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</si>
  <si>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</si>
  <si>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</si>
  <si>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</si>
  <si>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</si>
  <si>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</si>
  <si>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</si>
  <si>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</si>
  <si>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</si>
  <si>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</si>
  <si>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</si>
  <si>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</si>
  <si>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</si>
  <si>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</si>
  <si>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</si>
  <si>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</si>
  <si>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</si>
  <si>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</si>
  <si>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</si>
  <si>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</si>
  <si>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</si>
  <si>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</si>
  <si>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</si>
  <si>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</si>
  <si>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</si>
  <si>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</si>
  <si>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</si>
  <si>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</si>
  <si>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</si>
  <si>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</si>
  <si>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</si>
  <si>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</si>
  <si>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</si>
  <si>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</si>
  <si>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</si>
  <si>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</si>
  <si>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</si>
  <si>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</si>
  <si>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</si>
  <si>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</si>
  <si>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</si>
  <si>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</si>
  <si>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</si>
  <si>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</si>
  <si>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</si>
  <si>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</si>
  <si>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</si>
  <si>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</si>
  <si>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</si>
  <si>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</si>
  <si>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</si>
  <si>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</si>
  <si>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</si>
  <si>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</si>
  <si>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</si>
  <si>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</si>
  <si>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</si>
  <si>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</si>
  <si>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</si>
  <si>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</si>
  <si>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</si>
  <si>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</si>
  <si>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</si>
  <si>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</si>
  <si>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</si>
  <si>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</si>
  <si>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</si>
  <si>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</si>
  <si>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</si>
  <si>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</si>
  <si>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</si>
  <si>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</si>
  <si>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</si>
  <si>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</si>
  <si>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</si>
  <si>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</si>
  <si>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</si>
  <si>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</si>
  <si>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</si>
  <si>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</si>
  <si>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</si>
  <si>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</si>
  <si>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</si>
  <si>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</si>
  <si>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</si>
  <si>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</si>
  <si>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</si>
  <si>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</si>
  <si>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</si>
  <si>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</si>
  <si>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</si>
  <si>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</si>
  <si>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</si>
  <si>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</si>
  <si>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</si>
  <si>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</si>
  <si>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</si>
  <si>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</si>
  <si>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</si>
  <si>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</si>
  <si>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</si>
  <si>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</si>
  <si>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</si>
  <si>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</si>
  <si>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</si>
  <si>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</si>
  <si>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</si>
  <si>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</si>
  <si>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</si>
  <si>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</si>
  <si>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</si>
  <si>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</si>
  <si>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</si>
  <si>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</si>
  <si>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</si>
  <si>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</si>
  <si>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</si>
  <si>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</si>
  <si>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</si>
  <si>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</si>
  <si>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</si>
  <si>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</si>
  <si>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</si>
  <si>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</si>
  <si>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</si>
  <si>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</si>
  <si>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</si>
  <si>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</si>
  <si>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</si>
  <si>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</si>
  <si>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</si>
  <si>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</si>
  <si>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</si>
  <si>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</si>
  <si>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</si>
  <si>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</si>
  <si>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</si>
  <si>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</si>
  <si>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</si>
  <si>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</si>
  <si>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</si>
  <si>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</si>
  <si>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</si>
  <si>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</si>
  <si>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</si>
  <si>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</si>
  <si>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</si>
  <si>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</si>
  <si>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</si>
  <si>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</si>
  <si>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</si>
  <si>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</si>
  <si>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</si>
  <si>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</si>
  <si>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</si>
  <si>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</si>
  <si>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</si>
  <si>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</si>
  <si>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</si>
  <si>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</si>
  <si>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</si>
  <si>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</si>
  <si>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</si>
  <si>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</si>
  <si>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</si>
  <si>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</si>
  <si>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</si>
  <si>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</si>
  <si>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</si>
  <si>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</si>
  <si>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</si>
  <si>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</si>
  <si>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</si>
  <si>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</si>
  <si>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</si>
  <si>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</si>
  <si>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</si>
  <si>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</si>
  <si>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</si>
  <si>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</si>
  <si>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</si>
  <si>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</si>
  <si>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</si>
  <si>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</si>
  <si>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</si>
  <si>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</si>
  <si>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</si>
  <si>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</si>
  <si>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</si>
  <si>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</si>
  <si>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</si>
  <si>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</si>
  <si>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</si>
  <si>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</si>
  <si>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</si>
  <si>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</si>
  <si>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</si>
  <si>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</si>
  <si>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</si>
  <si>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</si>
  <si>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</si>
  <si>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</si>
  <si>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</si>
  <si>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</si>
  <si>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</si>
  <si>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</si>
  <si>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</si>
  <si>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</si>
  <si>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</si>
  <si>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</si>
  <si>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</si>
  <si>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</si>
  <si>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</si>
  <si>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</si>
  <si>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</si>
  <si>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</si>
  <si>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</si>
  <si>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</si>
  <si>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</si>
  <si>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</si>
  <si>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</si>
  <si>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</si>
  <si>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</si>
  <si>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</si>
  <si>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</si>
  <si>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</si>
  <si>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</si>
  <si>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</si>
  <si>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</si>
  <si>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</si>
  <si>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</si>
  <si>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</si>
  <si>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</si>
  <si>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</si>
  <si>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</si>
  <si>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</si>
  <si>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</si>
  <si>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</si>
  <si>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</si>
  <si>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</si>
  <si>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</si>
  <si>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</si>
  <si>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</si>
  <si>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</si>
  <si>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</si>
  <si>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</si>
  <si>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</si>
  <si>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</si>
  <si>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</si>
  <si>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</si>
  <si>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</si>
  <si>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</si>
  <si>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</si>
  <si>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</si>
  <si>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</si>
  <si>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</si>
  <si>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</si>
  <si>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</si>
  <si>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</si>
  <si>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</si>
  <si>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</si>
  <si>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</si>
  <si>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</si>
  <si>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</si>
  <si>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</si>
  <si>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</si>
  <si>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</si>
  <si>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</si>
  <si>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</si>
  <si>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</si>
  <si>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</si>
  <si>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</si>
  <si>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</si>
  <si>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</si>
  <si>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</si>
  <si>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</si>
  <si>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</si>
  <si>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</si>
  <si>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</si>
  <si>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</si>
  <si>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</si>
  <si>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</si>
  <si>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</si>
  <si>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</si>
  <si>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</si>
  <si>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</si>
  <si>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</si>
  <si>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</si>
  <si>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</si>
  <si>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</si>
  <si>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</si>
  <si>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</si>
  <si>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</si>
  <si>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</si>
  <si>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</si>
  <si>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</si>
  <si>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</si>
  <si>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</si>
  <si>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</si>
  <si>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</si>
  <si>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</si>
  <si>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</si>
  <si>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</si>
  <si>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</si>
  <si>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</si>
  <si>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</si>
  <si>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</si>
  <si>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</si>
  <si>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</si>
  <si>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</si>
  <si>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</si>
  <si>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</si>
  <si>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</si>
  <si>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</si>
  <si>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</si>
  <si>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</si>
  <si>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</si>
  <si>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</si>
  <si>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</si>
  <si>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</si>
  <si>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</si>
  <si>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</si>
  <si>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</si>
  <si>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</si>
  <si>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</si>
  <si>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</si>
  <si>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</si>
  <si>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</si>
  <si>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</si>
  <si>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</si>
  <si>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</si>
  <si>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</si>
  <si>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</si>
  <si>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</si>
  <si>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</si>
  <si>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</si>
  <si>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</si>
  <si>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</si>
  <si>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</si>
  <si>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</si>
  <si>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</si>
  <si>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</si>
  <si>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</si>
  <si>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</si>
  <si>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</si>
  <si>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</si>
  <si>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</si>
  <si>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</si>
  <si>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</si>
  <si>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</si>
  <si>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</si>
  <si>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</si>
  <si>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</si>
  <si>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</si>
  <si>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</si>
  <si>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</si>
  <si>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</si>
  <si>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</si>
  <si>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</si>
  <si>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</si>
  <si>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</si>
  <si>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</si>
  <si>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</si>
  <si>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</si>
  <si>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</si>
  <si>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</si>
  <si>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</si>
  <si>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</si>
  <si>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</si>
  <si>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</si>
  <si>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</si>
  <si>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</si>
  <si>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</si>
  <si>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</si>
  <si>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</si>
  <si>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</si>
  <si>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</si>
  <si>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</si>
  <si>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</si>
  <si>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</si>
  <si>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</si>
  <si>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</si>
  <si>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</si>
  <si>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</si>
  <si>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</si>
  <si>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</si>
  <si>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</si>
  <si>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</si>
  <si>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</si>
  <si>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</si>
  <si>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</si>
  <si>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</si>
  <si>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</si>
  <si>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</si>
  <si>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</si>
  <si>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</si>
  <si>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</si>
  <si>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</si>
  <si>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</si>
  <si>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</si>
  <si>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</si>
  <si>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</si>
  <si>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</si>
  <si>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</si>
  <si>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</si>
  <si>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</si>
  <si>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</si>
  <si>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</si>
  <si>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</si>
  <si>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</si>
  <si>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</si>
  <si>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</si>
  <si>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</si>
  <si>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</si>
  <si>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</si>
  <si>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</si>
  <si>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</si>
  <si>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</si>
  <si>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</si>
  <si>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</si>
  <si>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</si>
  <si>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</si>
  <si>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</si>
  <si>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</si>
  <si>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</si>
  <si>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</si>
  <si>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</si>
  <si>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</si>
  <si>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</si>
  <si>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</si>
  <si>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</si>
  <si>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</si>
  <si>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</si>
  <si>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</si>
  <si>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</si>
  <si>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</si>
  <si>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</si>
  <si>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</si>
  <si>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</si>
  <si>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</si>
  <si>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</si>
  <si>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</si>
  <si>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</si>
  <si>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</si>
  <si>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</si>
  <si>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</si>
  <si>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</si>
  <si>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</si>
  <si>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</si>
  <si>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</si>
  <si>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</si>
  <si>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</si>
  <si>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</si>
  <si>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</si>
  <si>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</si>
  <si>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</si>
  <si>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</si>
  <si>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</si>
  <si>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</si>
  <si>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</si>
  <si>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</si>
  <si>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</si>
  <si>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</si>
  <si>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</si>
  <si>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</si>
  <si>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</si>
  <si>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</si>
  <si>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</si>
  <si>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</si>
  <si>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</si>
  <si>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</si>
  <si>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</si>
  <si>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</si>
  <si>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</si>
  <si>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</si>
  <si>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</si>
  <si>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</si>
  <si>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</si>
  <si>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</si>
  <si>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</si>
  <si>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</si>
  <si>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</si>
  <si>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</si>
  <si>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</si>
  <si>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</si>
  <si>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</si>
  <si>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</si>
  <si>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</si>
  <si>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</si>
  <si>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</si>
  <si>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</si>
  <si>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</si>
  <si>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</si>
  <si>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</si>
  <si>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</si>
  <si>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</si>
  <si>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</si>
  <si>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</si>
  <si>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</si>
  <si>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</si>
  <si>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</si>
  <si>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</si>
  <si>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</si>
  <si>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</si>
  <si>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</si>
  <si>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</si>
  <si>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</si>
  <si>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</si>
  <si>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</si>
  <si>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</si>
  <si>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</si>
  <si>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</si>
  <si>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</si>
  <si>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</si>
  <si>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</si>
  <si>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</si>
  <si>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</si>
  <si>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</si>
  <si>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</si>
  <si>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</si>
  <si>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</si>
  <si>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</si>
  <si>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</si>
  <si>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</si>
  <si>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</si>
  <si>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</si>
  <si>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</si>
  <si>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</si>
  <si>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</si>
  <si>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</si>
  <si>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</si>
  <si>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</si>
  <si>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</si>
  <si>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</si>
  <si>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</si>
  <si>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</si>
  <si>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</si>
  <si>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</si>
  <si>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</si>
  <si>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</si>
  <si>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</si>
  <si>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</si>
  <si>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</si>
  <si>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</si>
  <si>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</si>
  <si>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</si>
  <si>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</si>
  <si>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</si>
  <si>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</si>
  <si>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</si>
  <si>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</si>
  <si>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</si>
  <si>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</si>
  <si>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</si>
  <si>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</si>
  <si>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</si>
  <si>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</si>
  <si>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</si>
  <si>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</si>
  <si>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</si>
  <si>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</si>
  <si>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</si>
  <si>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</si>
  <si>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</si>
  <si>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</si>
  <si>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</si>
  <si>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</si>
  <si>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</si>
  <si>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</si>
  <si>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</si>
  <si>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</si>
  <si>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</si>
  <si>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</si>
  <si>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</si>
  <si>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</si>
  <si>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</si>
  <si>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</si>
  <si>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</si>
  <si>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</si>
  <si>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</si>
  <si>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</si>
  <si>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</si>
  <si>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</si>
  <si>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</si>
  <si>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</si>
  <si>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</si>
  <si>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</si>
  <si>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</si>
  <si>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</si>
  <si>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</si>
  <si>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</si>
  <si>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</si>
  <si>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</si>
  <si>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</si>
  <si>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</si>
  <si>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</si>
  <si>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</si>
  <si>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</si>
  <si>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</si>
  <si>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</si>
  <si>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</si>
  <si>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</si>
  <si>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</si>
  <si>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</si>
  <si>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</si>
  <si>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</si>
  <si>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</si>
  <si>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</si>
  <si>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</si>
  <si>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</si>
  <si>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</si>
  <si>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</si>
  <si>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</si>
  <si>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</si>
  <si>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</si>
  <si>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</si>
  <si>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</si>
  <si>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</si>
  <si>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</si>
  <si>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</si>
  <si>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</si>
  <si>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</si>
  <si>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</si>
  <si>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</si>
  <si>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</si>
  <si>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</si>
  <si>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</si>
  <si>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</si>
  <si>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</si>
  <si>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</si>
  <si>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</si>
  <si>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</si>
  <si>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</si>
  <si>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</si>
  <si>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</si>
  <si>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</si>
  <si>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</si>
  <si>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</si>
  <si>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</si>
  <si>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</si>
  <si>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</si>
  <si>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</si>
  <si>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</si>
  <si>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</si>
  <si>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</si>
  <si>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</si>
  <si>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</si>
  <si>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</si>
  <si>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</si>
  <si>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</si>
  <si>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</si>
  <si>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</si>
  <si>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</si>
  <si>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</si>
  <si>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</si>
  <si>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</si>
  <si>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</si>
  <si>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</si>
  <si>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</si>
  <si>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</si>
  <si>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</si>
  <si>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</si>
  <si>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</si>
  <si>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</si>
  <si>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</si>
  <si>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</si>
  <si>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</si>
  <si>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</si>
  <si>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</si>
  <si>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</si>
  <si>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</si>
  <si>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</si>
  <si>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</si>
  <si>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</si>
  <si>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</si>
  <si>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</si>
  <si>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</si>
  <si>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</si>
  <si>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</si>
  <si>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</si>
  <si>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</si>
  <si>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</si>
  <si>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</si>
  <si>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</si>
  <si>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</si>
  <si>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</si>
  <si>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</si>
  <si>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</si>
  <si>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</si>
  <si>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</si>
  <si>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</si>
  <si>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</si>
  <si>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</si>
  <si>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</si>
  <si>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</si>
  <si>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</si>
  <si>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</si>
  <si>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</si>
  <si>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</si>
  <si>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</si>
  <si>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</si>
  <si>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</si>
  <si>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</si>
  <si>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</si>
  <si>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</si>
  <si>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</si>
  <si>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</si>
  <si>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</si>
  <si>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</si>
  <si>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</si>
  <si>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</si>
  <si>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</si>
  <si>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</si>
  <si>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</si>
  <si>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</si>
  <si>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</si>
  <si>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</si>
  <si>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</si>
  <si>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</si>
  <si>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</si>
  <si>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</si>
  <si>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</si>
  <si>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</si>
  <si>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</si>
  <si>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</si>
  <si>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</si>
  <si>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</si>
  <si>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</si>
  <si>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</si>
  <si>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</si>
  <si>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</si>
  <si>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</si>
  <si>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</si>
  <si>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</si>
  <si>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</si>
  <si>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</si>
  <si>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</si>
  <si>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</si>
  <si>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</si>
  <si>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</si>
  <si>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</si>
  <si>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</si>
  <si>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</si>
  <si>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</si>
  <si>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</si>
  <si>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</si>
  <si>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</si>
  <si>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</si>
  <si>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</si>
  <si>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</si>
  <si>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</si>
  <si>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</si>
  <si>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</si>
  <si>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</si>
  <si>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</si>
  <si>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</si>
  <si>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</si>
  <si>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</si>
  <si>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</si>
  <si>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</si>
  <si>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</si>
  <si>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</si>
  <si>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</si>
  <si>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</si>
  <si>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</si>
  <si>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</si>
  <si>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</si>
  <si>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</si>
  <si>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</si>
  <si>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</si>
  <si>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</si>
  <si>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</si>
  <si>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</si>
  <si>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</si>
  <si>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</si>
  <si>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</si>
  <si>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</si>
  <si>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</si>
  <si>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</si>
  <si>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</si>
  <si>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</si>
  <si>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</si>
  <si>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</si>
  <si>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</si>
  <si>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</si>
  <si>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</si>
  <si>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</si>
  <si>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</si>
  <si>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</si>
  <si>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</si>
  <si>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</si>
  <si>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</si>
  <si>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</si>
  <si>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</si>
  <si>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</si>
  <si>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</si>
  <si>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</si>
  <si>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</si>
  <si>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</si>
  <si>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</si>
  <si>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</si>
  <si>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</si>
  <si>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</si>
  <si>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</si>
  <si>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</si>
  <si>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</si>
  <si>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</si>
  <si>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</si>
  <si>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</si>
  <si>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</si>
  <si>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</si>
  <si>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</si>
  <si>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</si>
  <si>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</si>
  <si>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</si>
  <si>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</si>
  <si>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</si>
  <si>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</si>
  <si>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</si>
  <si>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</si>
  <si>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</si>
  <si>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</si>
  <si>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</si>
  <si>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</si>
  <si>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</si>
  <si>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</si>
  <si>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</si>
  <si>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</si>
  <si>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</si>
  <si>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</si>
  <si>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</si>
  <si>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</si>
  <si>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</si>
  <si>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</si>
  <si>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</si>
  <si>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</si>
  <si>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</si>
  <si>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</si>
  <si>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</si>
  <si>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</si>
  <si>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</si>
  <si>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</si>
  <si>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</si>
  <si>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</si>
  <si>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</si>
  <si>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</si>
  <si>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</si>
  <si>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</si>
  <si>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</si>
  <si>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</si>
  <si>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</si>
  <si>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</si>
  <si>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</si>
  <si>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</si>
  <si>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</si>
  <si>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</si>
  <si>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</si>
  <si>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</si>
  <si>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</si>
  <si>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</si>
  <si>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</si>
  <si>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</si>
  <si>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</si>
  <si>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</si>
  <si>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</si>
  <si>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</si>
  <si>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</si>
  <si>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</si>
  <si>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</si>
  <si>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</si>
  <si>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</si>
  <si>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</si>
  <si>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</si>
  <si>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</si>
  <si>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</si>
  <si>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</si>
  <si>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</si>
  <si>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</si>
  <si>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</si>
  <si>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</si>
  <si>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</si>
  <si>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</si>
  <si>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</si>
  <si>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</si>
  <si>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</si>
  <si>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</si>
  <si>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</si>
  <si>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</si>
  <si>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</si>
  <si>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</si>
  <si>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</si>
  <si>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</si>
  <si>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</si>
  <si>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</si>
  <si>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</si>
  <si>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</si>
  <si>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</si>
  <si>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</si>
  <si>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</si>
  <si>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</si>
  <si>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</si>
  <si>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</si>
  <si>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</si>
  <si>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</si>
  <si>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</si>
  <si>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</si>
  <si>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</si>
  <si>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</si>
  <si>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</si>
  <si>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</si>
  <si>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</si>
  <si>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</si>
  <si>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</si>
  <si>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</si>
  <si>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</si>
  <si>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</si>
  <si>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</si>
  <si>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</si>
  <si>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</si>
  <si>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</si>
  <si>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</si>
  <si>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</si>
  <si>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</si>
  <si>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</si>
  <si>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</si>
  <si>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</si>
  <si>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</si>
  <si>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</si>
  <si>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</si>
  <si>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</si>
  <si>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</si>
  <si>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</si>
  <si>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</si>
  <si>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</si>
  <si>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</si>
  <si>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</si>
  <si>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</si>
  <si>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</si>
  <si>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</si>
  <si>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</si>
  <si>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</si>
  <si>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</si>
  <si>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</si>
  <si>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</si>
  <si>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</si>
  <si>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</si>
  <si>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</si>
  <si>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</si>
  <si>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</si>
  <si>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</si>
  <si>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</si>
  <si>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</si>
  <si>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</si>
  <si>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</si>
  <si>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</si>
  <si>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</si>
  <si>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</si>
  <si>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</si>
  <si>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</si>
  <si>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</si>
  <si>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</si>
  <si>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</si>
  <si>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</si>
  <si>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</si>
  <si>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</si>
  <si>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</si>
  <si>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</si>
  <si>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</si>
  <si>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</si>
  <si>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</si>
  <si>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</si>
  <si>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</si>
  <si>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</si>
  <si>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</si>
  <si>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</si>
  <si>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</si>
  <si>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</si>
  <si>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</si>
  <si>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</si>
  <si>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</si>
  <si>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</si>
  <si>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</si>
  <si>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</si>
  <si>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</si>
  <si>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</si>
  <si>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</si>
  <si>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</si>
  <si>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</si>
  <si>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</si>
  <si>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</si>
  <si>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</si>
  <si>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</si>
  <si>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</si>
  <si>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</si>
  <si>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</si>
  <si>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</si>
  <si>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</si>
  <si>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</si>
  <si>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</si>
  <si>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</si>
  <si>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</si>
  <si>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</si>
  <si>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</si>
  <si>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</si>
  <si>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</si>
  <si>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</si>
  <si>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</si>
  <si>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</si>
  <si>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</si>
  <si>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</si>
  <si>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</si>
  <si>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</si>
  <si>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</si>
  <si>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</si>
  <si>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</si>
  <si>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</si>
  <si>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</si>
  <si>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</si>
  <si>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</si>
  <si>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</si>
  <si>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</si>
  <si>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</si>
  <si>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</si>
  <si>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</si>
  <si>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</si>
  <si>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</si>
  <si>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</si>
  <si>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</si>
  <si>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</si>
  <si>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</si>
  <si>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</si>
  <si>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</si>
  <si>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</si>
  <si>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</si>
  <si>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</si>
  <si>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</si>
  <si>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</si>
  <si>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</si>
  <si>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</si>
  <si>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</si>
  <si>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</si>
  <si>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</si>
  <si>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</si>
  <si>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</si>
  <si>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</si>
  <si>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</si>
  <si>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</si>
  <si>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</si>
  <si>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</si>
  <si>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</si>
  <si>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</si>
  <si>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</si>
  <si>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</si>
  <si>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</si>
  <si>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</si>
  <si>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</si>
  <si>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</si>
  <si>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</si>
  <si>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</si>
  <si>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</si>
  <si>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</si>
  <si>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</si>
  <si>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</si>
  <si>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</si>
  <si>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</si>
  <si>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</si>
  <si>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</si>
  <si>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</si>
  <si>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</si>
  <si>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</si>
  <si>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</si>
  <si>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</si>
  <si>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</si>
  <si>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</si>
  <si>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</si>
  <si>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</si>
  <si>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</si>
  <si>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</si>
  <si>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</si>
  <si>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</si>
  <si>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</si>
  <si>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</si>
  <si>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</si>
  <si>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</si>
  <si>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</si>
  <si>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</si>
  <si>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</si>
  <si>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</si>
  <si>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</si>
  <si>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</si>
  <si>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</si>
  <si>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</si>
  <si>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</si>
  <si>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</si>
  <si>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</si>
  <si>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</si>
  <si>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</si>
  <si>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</si>
  <si>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</si>
  <si>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</si>
  <si>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</si>
  <si>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</si>
  <si>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</si>
  <si>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</si>
  <si>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</si>
  <si>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</si>
  <si>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</si>
  <si>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</si>
  <si>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</si>
  <si>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</si>
  <si>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</si>
  <si>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</si>
  <si>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</si>
  <si>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</si>
  <si>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</si>
  <si>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</si>
  <si>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</si>
  <si>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</si>
  <si>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</si>
  <si>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</si>
  <si>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</si>
  <si>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</si>
  <si>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</si>
  <si>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</si>
  <si>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</si>
  <si>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</si>
  <si>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</si>
  <si>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</si>
  <si>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</si>
  <si>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</si>
  <si>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</si>
  <si>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</si>
  <si>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</si>
  <si>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</si>
  <si>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</si>
  <si>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</si>
  <si>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</si>
  <si>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</si>
  <si>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</si>
  <si>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</si>
  <si>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</si>
  <si>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</si>
  <si>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</si>
  <si>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</si>
  <si>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</si>
  <si>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</si>
  <si>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</si>
  <si>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</si>
  <si>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</si>
  <si>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</si>
  <si>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</si>
  <si>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</si>
  <si>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</si>
  <si>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</si>
  <si>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</si>
  <si>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</si>
  <si>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</si>
  <si>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</si>
  <si>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</si>
  <si>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</si>
  <si>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</si>
  <si>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</si>
  <si>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</si>
  <si>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</si>
  <si>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</si>
  <si>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</si>
  <si>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</si>
  <si>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</si>
  <si>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</si>
  <si>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</si>
  <si>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</si>
  <si>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</si>
  <si>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</si>
  <si>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</si>
  <si>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</si>
  <si>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</si>
  <si>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</si>
  <si>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</si>
  <si>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</si>
  <si>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</si>
  <si>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</si>
  <si>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</si>
  <si>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</si>
  <si>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</si>
  <si>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</si>
  <si>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</si>
  <si>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</si>
  <si>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</si>
  <si>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</si>
  <si>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</si>
  <si>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</si>
  <si>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</si>
  <si>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</si>
  <si>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</si>
  <si>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</si>
  <si>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</si>
  <si>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</si>
  <si>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</si>
  <si>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</si>
  <si>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</si>
  <si>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</si>
  <si>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</si>
  <si>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</si>
  <si>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</si>
  <si>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</si>
  <si>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</si>
  <si>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</si>
  <si>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</si>
  <si>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</si>
  <si>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</si>
  <si>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</si>
  <si>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</si>
  <si>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</si>
  <si>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</si>
  <si>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</si>
  <si>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</si>
  <si>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</si>
  <si>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</si>
  <si>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</si>
  <si>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</si>
  <si>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</si>
  <si>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</si>
  <si>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</si>
  <si>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</si>
  <si>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</si>
  <si>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</si>
  <si>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</si>
  <si>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TRUE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</si>
  <si>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</si>
  <si>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</si>
  <si>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</si>
  <si>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</si>
  <si>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</si>
  <si>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</si>
  <si>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</si>
  <si>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</si>
  <si>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</si>
  <si>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</si>
  <si>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</si>
  <si>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</si>
  <si>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</si>
  <si>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</si>
  <si>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</si>
  <si>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</si>
  <si>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Number Successful</t>
  </si>
  <si>
    <t>Number Failed</t>
  </si>
  <si>
    <t>Number Canceled</t>
  </si>
  <si>
    <t>Total projects</t>
  </si>
  <si>
    <t>Percent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</si>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</sst>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 applyProtection="1">
      <protection locked="0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b val="0"/>
        <i val="0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StarterBook.xlsx]Sheet2!PivotTable2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2-49EB-8C28-4AB6638AF5E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E2-49EB-8C28-4AB6638AF5E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E2-49EB-8C28-4AB6638AF5E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E2-49EB-8C28-4AB6638AF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8219584"/>
        <c:axId val="749804560"/>
      </c:barChart>
      <c:catAx>
        <c:axId val="116821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04560"/>
        <c:crosses val="autoZero"/>
        <c:auto val="1"/>
        <c:lblAlgn val="ctr"/>
        <c:lblOffset val="100"/>
        <c:noMultiLvlLbl val="0"/>
      </c:catAx>
      <c:valAx>
        <c:axId val="7498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2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StarterBook.xlsx]Sheet3!PivotTable4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by Sub Cat.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2-43BE-B9FB-24CC338EF3F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72-43BE-B9FB-24CC338EF3F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72-43BE-B9FB-24CC338EF3F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72-43BE-B9FB-24CC338EF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731504"/>
        <c:axId val="627823072"/>
      </c:barChart>
      <c:catAx>
        <c:axId val="68373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823072"/>
        <c:crosses val="autoZero"/>
        <c:auto val="1"/>
        <c:lblAlgn val="ctr"/>
        <c:lblOffset val="100"/>
        <c:noMultiLvlLbl val="0"/>
      </c:catAx>
      <c:valAx>
        <c:axId val="62782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3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StarterBook.xlsx]Sheet4!PivotTable5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by Month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A-4A37-8E01-6D8E50D040E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3A-4A37-8E01-6D8E50D04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3754304"/>
        <c:axId val="629116688"/>
      </c:barChart>
      <c:lineChart>
        <c:grouping val="standard"/>
        <c:varyColors val="0"/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3A-4A37-8E01-6D8E50D040E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3A-4A37-8E01-6D8E50D04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754304"/>
        <c:axId val="629116688"/>
      </c:lineChart>
      <c:catAx>
        <c:axId val="68375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116688"/>
        <c:crosses val="autoZero"/>
        <c:auto val="1"/>
        <c:lblAlgn val="ctr"/>
        <c:lblOffset val="100"/>
        <c:noMultiLvlLbl val="0"/>
      </c:catAx>
      <c:valAx>
        <c:axId val="62911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5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Copy of StarterBook.xlsx]Sheet4!PivotTable5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3-4F27-AFAD-D50E06A5C79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3-4F27-AFAD-D50E06A5C79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3-4F27-AFAD-D50E06A5C79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73-4F27-AFAD-D50E06A5C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220784"/>
        <c:axId val="749813296"/>
      </c:lineChart>
      <c:catAx>
        <c:axId val="11682207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13296"/>
        <c:crosses val="autoZero"/>
        <c:auto val="1"/>
        <c:lblAlgn val="ctr"/>
        <c:lblOffset val="100"/>
        <c:noMultiLvlLbl val="0"/>
      </c:catAx>
      <c:valAx>
        <c:axId val="7498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22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Sheet6!$C$2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Sheet6!$C$3:$C$14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E-4608-9580-1C17CD31F08C}"/>
            </c:ext>
          </c:extLst>
        </c:ser>
        <c:ser>
          <c:idx val="1"/>
          <c:order val="1"/>
          <c:tx>
            <c:strRef>
              <c:f>Sheet6!$D$2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Sheet6!$D$3:$D$14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E-4608-9580-1C17CD31F08C}"/>
            </c:ext>
          </c:extLst>
        </c:ser>
        <c:ser>
          <c:idx val="2"/>
          <c:order val="2"/>
          <c:tx>
            <c:strRef>
              <c:f>Sheet6!$E$2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Sheet6!$E$3:$E$14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E-4608-9580-1C17CD31F08C}"/>
            </c:ext>
          </c:extLst>
        </c:ser>
        <c:ser>
          <c:idx val="3"/>
          <c:order val="3"/>
          <c:tx>
            <c:strRef>
              <c:f>Sheet6!$F$2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Sheet6!$F$3:$F$14</c:f>
              <c:numCache>
                <c:formatCode>General</c:formatCode>
                <c:ptCount val="12"/>
                <c:pt idx="0">
                  <c:v>453</c:v>
                </c:pt>
                <c:pt idx="1">
                  <c:v>1411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0E-4608-9580-1C17CD31F08C}"/>
            </c:ext>
          </c:extLst>
        </c:ser>
        <c:ser>
          <c:idx val="4"/>
          <c:order val="4"/>
          <c:tx>
            <c:strRef>
              <c:f>Sheet6!$G$2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0E-4608-9580-1C17CD31F08C}"/>
            </c:ext>
          </c:extLst>
        </c:ser>
        <c:ser>
          <c:idx val="5"/>
          <c:order val="5"/>
          <c:tx>
            <c:strRef>
              <c:f>Sheet6!$H$2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0E-4608-9580-1C17CD31F08C}"/>
            </c:ext>
          </c:extLst>
        </c:ser>
        <c:ser>
          <c:idx val="6"/>
          <c:order val="6"/>
          <c:tx>
            <c:strRef>
              <c:f>Sheet6!$I$2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0E-4608-9580-1C17CD31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014847"/>
        <c:axId val="505469663"/>
      </c:lineChart>
      <c:catAx>
        <c:axId val="706014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469663"/>
        <c:crosses val="autoZero"/>
        <c:auto val="1"/>
        <c:lblAlgn val="ctr"/>
        <c:lblOffset val="100"/>
        <c:noMultiLvlLbl val="0"/>
      </c:catAx>
      <c:valAx>
        <c:axId val="50546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1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311150</xdr:colOff>
      <xdr:row>0</xdr:row>
      <xdr:rowOff>50800</xdr:rowOff>
    </xdr:from>
    <xdr:to>
      <xdr:col>15</xdr:col>
      <xdr:colOff>247650</xdr:colOff>
      <xdr:row>21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550E0-AFD0-4431-A332-412B6DAE1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136524</xdr:rowOff>
    </xdr:from>
    <xdr:to>
      <xdr:col>13</xdr:col>
      <xdr:colOff>361950</xdr:colOff>
      <xdr:row>19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C5942-392B-4147-AE06-B987F2418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69850</xdr:rowOff>
    </xdr:from>
    <xdr:to>
      <xdr:col>13</xdr:col>
      <xdr:colOff>400050</xdr:colOff>
      <xdr:row>18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1C495-28F1-4255-A743-234B4AA0A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82550</xdr:colOff>
      <xdr:row>19</xdr:row>
      <xdr:rowOff>60325</xdr:rowOff>
    </xdr:from>
    <xdr:to>
      <xdr:col>13</xdr:col>
      <xdr:colOff>387350</xdr:colOff>
      <xdr:row>34</xdr:row>
      <xdr:rowOff>41275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92F2BB-DB99-404C-B626-0F855D8EE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860424</xdr:colOff>
      <xdr:row>15</xdr:row>
      <xdr:rowOff>47624</xdr:rowOff>
    </xdr:from>
    <xdr:to>
      <xdr:col>8</xdr:col>
      <xdr:colOff>38099</xdr:colOff>
      <xdr:row>31</xdr:row>
      <xdr:rowOff>101599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674F04-F2A7-412E-AD42-14F119A93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ale" refreshedDate="43899.517572453704" createdVersion="6" refreshedVersion="6" minRefreshableVersion="3" recordCount="4114" xr:uid="{70F6D538-5E01-4E65-B2E4-3FDC345768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ale" refreshedDate="43899.568691435183" createdVersion="6" refreshedVersion="6" minRefreshableVersion="3" recordCount="4114" xr:uid="{DCDA9036-4244-4A4E-8CFA-F6C17ADF4BD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x v="0"/>
    <n v="182"/>
    <x v="0"/>
    <s v="film &amp; video/television"/>
    <n v="1.3685882352941177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x v="0"/>
    <n v="1488464683"/>
    <n v="1485872683"/>
    <x v="0"/>
    <n v="79"/>
    <x v="0"/>
    <s v="film &amp; video/television"/>
    <n v="1.4260827250608272"/>
    <x v="1"/>
    <x v="0"/>
    <x v="0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n v="1455555083"/>
    <n v="1454691083"/>
    <x v="0"/>
    <n v="35"/>
    <x v="0"/>
    <s v="film &amp; video/television"/>
    <n v="1.05"/>
    <x v="2"/>
    <x v="0"/>
    <x v="0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x v="0"/>
    <n v="1407414107"/>
    <n v="1404822107"/>
    <x v="0"/>
    <n v="150"/>
    <x v="0"/>
    <s v="film &amp; video/television"/>
    <n v="1.0389999999999999"/>
    <x v="3"/>
    <x v="0"/>
    <x v="0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x v="0"/>
    <n v="284"/>
    <x v="0"/>
    <s v="film &amp; video/television"/>
    <n v="1.2299154545454545"/>
    <x v="4"/>
    <x v="0"/>
    <x v="0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n v="1469770500"/>
    <n v="1468362207"/>
    <x v="0"/>
    <n v="47"/>
    <x v="0"/>
    <s v="film &amp; video/television"/>
    <n v="1.0977744436109027"/>
    <x v="5"/>
    <x v="0"/>
    <x v="0"/>
    <d v="2016-07-29T05:35:00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x v="0"/>
    <n v="58"/>
    <x v="0"/>
    <s v="film &amp; video/television"/>
    <n v="1.064875"/>
    <x v="6"/>
    <x v="0"/>
    <x v="0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x v="0"/>
    <n v="57"/>
    <x v="0"/>
    <s v="film &amp; video/television"/>
    <n v="1.0122222222222221"/>
    <x v="7"/>
    <x v="0"/>
    <x v="0"/>
    <d v="2016-07-05T01:07:47"/>
    <x v="7"/>
  </r>
  <r>
    <n v="8"/>
    <s v="Sizzling in the Kitchen Flynn Style"/>
    <s v="Help us raise the funds to film our pilot episode!"/>
    <x v="8"/>
    <n v="3501.52"/>
    <x v="0"/>
    <x v="0"/>
    <x v="0"/>
    <n v="1460754000"/>
    <n v="1460155212"/>
    <x v="0"/>
    <n v="12"/>
    <x v="0"/>
    <s v="film &amp; video/television"/>
    <n v="1.0004342857142856"/>
    <x v="8"/>
    <x v="0"/>
    <x v="0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x v="0"/>
    <n v="20"/>
    <x v="0"/>
    <s v="film &amp; video/television"/>
    <n v="1.2599800000000001"/>
    <x v="9"/>
    <x v="0"/>
    <x v="0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x v="0"/>
    <n v="19"/>
    <x v="0"/>
    <s v="film &amp; video/television"/>
    <n v="1.0049999999999999"/>
    <x v="10"/>
    <x v="0"/>
    <x v="0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x v="0"/>
    <n v="75"/>
    <x v="0"/>
    <s v="film &amp; video/television"/>
    <n v="1.2050000000000001"/>
    <x v="11"/>
    <x v="0"/>
    <x v="0"/>
    <d v="2016-08-22T03:00:00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x v="0"/>
    <n v="827"/>
    <x v="0"/>
    <s v="film &amp; video/television"/>
    <n v="1.6529333333333334"/>
    <x v="12"/>
    <x v="0"/>
    <x v="0"/>
    <d v="2014-07-16T03:00:00"/>
    <x v="12"/>
  </r>
  <r>
    <n v="13"/>
    <s v="Can't Go Home"/>
    <s v="A travel series hosted by touring musicians that profiles a different American city in each episode."/>
    <x v="8"/>
    <n v="5599"/>
    <x v="0"/>
    <x v="0"/>
    <x v="0"/>
    <n v="1466713620"/>
    <n v="1463588109"/>
    <x v="0"/>
    <n v="51"/>
    <x v="0"/>
    <s v="film &amp; video/television"/>
    <n v="1.5997142857142856"/>
    <x v="13"/>
    <x v="0"/>
    <x v="0"/>
    <d v="2016-06-23T20:27:00"/>
    <x v="13"/>
  </r>
  <r>
    <n v="14"/>
    <s v="3010 | Sci-fi Series"/>
    <s v="A highly charged post apocalyptic sci fi series that pulls no punches!"/>
    <x v="12"/>
    <n v="6056"/>
    <x v="0"/>
    <x v="2"/>
    <x v="2"/>
    <n v="1405259940"/>
    <n v="1403051888"/>
    <x v="0"/>
    <n v="41"/>
    <x v="0"/>
    <s v="film &amp; video/television"/>
    <n v="1.0093333333333334"/>
    <x v="14"/>
    <x v="0"/>
    <x v="0"/>
    <d v="2014-07-13T13:59:00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x v="0"/>
    <n v="98"/>
    <x v="0"/>
    <s v="film &amp; video/television"/>
    <n v="1.0660000000000001"/>
    <x v="15"/>
    <x v="0"/>
    <x v="0"/>
    <d v="2015-09-27T20:14:00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x v="0"/>
    <n v="70"/>
    <x v="0"/>
    <s v="film &amp; video/television"/>
    <n v="1.0024166666666667"/>
    <x v="16"/>
    <x v="0"/>
    <x v="0"/>
    <d v="2014-06-16T05:30:00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x v="0"/>
    <n v="36"/>
    <x v="0"/>
    <s v="film &amp; video/television"/>
    <n v="1.0066666666666666"/>
    <x v="17"/>
    <x v="0"/>
    <x v="0"/>
    <d v="2014-11-04T18:33:42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n v="1410958856"/>
    <n v="1408366856"/>
    <x v="0"/>
    <n v="342"/>
    <x v="0"/>
    <s v="film &amp; video/television"/>
    <n v="1.0632110000000001"/>
    <x v="18"/>
    <x v="0"/>
    <x v="0"/>
    <d v="2014-09-17T13:00:5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x v="0"/>
    <n v="22"/>
    <x v="0"/>
    <s v="film &amp; video/television"/>
    <n v="1.4529411764705882"/>
    <x v="19"/>
    <x v="0"/>
    <x v="0"/>
    <d v="2015-07-20T19:35:34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n v="1442167912"/>
    <n v="1436983912"/>
    <x v="0"/>
    <n v="25"/>
    <x v="0"/>
    <s v="film &amp; video/television"/>
    <n v="1.002"/>
    <x v="20"/>
    <x v="0"/>
    <x v="0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x v="0"/>
    <n v="101"/>
    <x v="0"/>
    <s v="film &amp; video/television"/>
    <n v="1.0913513513513513"/>
    <x v="21"/>
    <x v="0"/>
    <x v="0"/>
    <d v="2014-09-26T15:03:09"/>
    <x v="21"/>
  </r>
  <r>
    <n v="22"/>
    <s v="CREATURES OF HABIT!"/>
    <s v="Meet Gary, and Troy: Two unlikely friends that investigate &quot;strange phenomenon&quot;."/>
    <x v="18"/>
    <n v="410"/>
    <x v="0"/>
    <x v="0"/>
    <x v="0"/>
    <n v="1420099140"/>
    <n v="1418766740"/>
    <x v="0"/>
    <n v="8"/>
    <x v="0"/>
    <s v="film &amp; video/television"/>
    <n v="1.1714285714285715"/>
    <x v="22"/>
    <x v="0"/>
    <x v="0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n v="1430407200"/>
    <n v="1428086501"/>
    <x v="0"/>
    <n v="23"/>
    <x v="0"/>
    <s v="film &amp; video/television"/>
    <n v="1.1850000000000001"/>
    <x v="23"/>
    <x v="0"/>
    <x v="0"/>
    <d v="2015-04-30T15:20:00"/>
    <x v="23"/>
  </r>
  <r>
    <n v="24"/>
    <s v="Bring STL Up Late to TV"/>
    <s v="STL Up Late is a weekly late night comedy talk show for St. Louis television."/>
    <x v="19"/>
    <n v="38082.69"/>
    <x v="0"/>
    <x v="0"/>
    <x v="0"/>
    <n v="1442345940"/>
    <n v="1439494863"/>
    <x v="0"/>
    <n v="574"/>
    <x v="0"/>
    <s v="film &amp; video/television"/>
    <n v="1.0880768571428572"/>
    <x v="24"/>
    <x v="0"/>
    <x v="0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n v="1452299761"/>
    <n v="1447115761"/>
    <x v="0"/>
    <n v="14"/>
    <x v="0"/>
    <s v="film &amp; video/television"/>
    <n v="1.3333333333333333"/>
    <x v="25"/>
    <x v="0"/>
    <x v="0"/>
    <d v="2016-01-09T00:36:01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x v="0"/>
    <n v="1408278144"/>
    <n v="1404822144"/>
    <x v="0"/>
    <n v="19"/>
    <x v="0"/>
    <s v="film &amp; video/television"/>
    <n v="1.552"/>
    <x v="26"/>
    <x v="0"/>
    <x v="0"/>
    <d v="2014-08-17T12:22:24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n v="1416113833"/>
    <n v="1413518233"/>
    <x v="0"/>
    <n v="150"/>
    <x v="0"/>
    <s v="film &amp; video/television"/>
    <n v="1.1172500000000001"/>
    <x v="27"/>
    <x v="0"/>
    <x v="0"/>
    <d v="2014-11-16T04:57:13"/>
    <x v="27"/>
  </r>
  <r>
    <n v="28"/>
    <s v="John Earle Dog Training Concept Development Reel"/>
    <s v="John and Brian are on a quest to change people's lives and rehabilitate dogs."/>
    <x v="14"/>
    <n v="12042"/>
    <x v="0"/>
    <x v="0"/>
    <x v="0"/>
    <n v="1450307284"/>
    <n v="1447715284"/>
    <x v="0"/>
    <n v="71"/>
    <x v="0"/>
    <s v="film &amp; video/television"/>
    <n v="1.0035000000000001"/>
    <x v="28"/>
    <x v="0"/>
    <x v="0"/>
    <d v="2015-12-16T23:08:04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x v="0"/>
    <n v="117"/>
    <x v="0"/>
    <s v="film &amp; video/television"/>
    <n v="1.2333333333333334"/>
    <x v="29"/>
    <x v="0"/>
    <x v="0"/>
    <d v="2014-07-22T16:09:28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n v="1408604515"/>
    <n v="1406012515"/>
    <x v="0"/>
    <n v="53"/>
    <x v="0"/>
    <s v="film &amp; video/television"/>
    <n v="1.0129975"/>
    <x v="30"/>
    <x v="0"/>
    <x v="0"/>
    <d v="2014-08-21T07:01:55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n v="1453748434"/>
    <n v="1452193234"/>
    <x v="0"/>
    <n v="1"/>
    <x v="0"/>
    <s v="film &amp; video/television"/>
    <n v="1"/>
    <x v="31"/>
    <x v="0"/>
    <x v="0"/>
    <d v="2016-01-25T19:00:34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x v="0"/>
    <n v="89"/>
    <x v="0"/>
    <s v="film &amp; video/television"/>
    <n v="1.0024604569420035"/>
    <x v="32"/>
    <x v="0"/>
    <x v="0"/>
    <d v="2016-05-13T03:59:00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n v="1447001501"/>
    <n v="1444405901"/>
    <x v="0"/>
    <n v="64"/>
    <x v="0"/>
    <s v="film &amp; video/television"/>
    <n v="1.0209523809523811"/>
    <x v="33"/>
    <x v="0"/>
    <x v="0"/>
    <d v="2015-11-08T16:51:41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x v="0"/>
    <n v="68"/>
    <x v="0"/>
    <s v="film &amp; video/television"/>
    <n v="1.3046153846153845"/>
    <x v="34"/>
    <x v="0"/>
    <x v="0"/>
    <d v="2014-08-05T07:43:21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n v="1430179200"/>
    <n v="1428130814"/>
    <x v="0"/>
    <n v="28"/>
    <x v="0"/>
    <s v="film &amp; video/television"/>
    <n v="1.665"/>
    <x v="35"/>
    <x v="0"/>
    <x v="0"/>
    <d v="2015-04-28T00:00:00"/>
    <x v="35"/>
  </r>
  <r>
    <n v="36"/>
    <s v="THE LISTENING BOX"/>
    <s v="A modern day priest makes an unusual discovery, setting off a chain of events."/>
    <x v="12"/>
    <n v="8529"/>
    <x v="0"/>
    <x v="0"/>
    <x v="0"/>
    <n v="1428128525"/>
    <n v="1425540125"/>
    <x v="0"/>
    <n v="44"/>
    <x v="0"/>
    <s v="film &amp; video/television"/>
    <n v="1.4215"/>
    <x v="36"/>
    <x v="0"/>
    <x v="0"/>
    <d v="2015-04-04T06:22:05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x v="0"/>
    <n v="253"/>
    <x v="0"/>
    <s v="film &amp; video/television"/>
    <n v="1.8344090909090909"/>
    <x v="37"/>
    <x v="0"/>
    <x v="0"/>
    <d v="2015-02-27T16:37:59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n v="1368235344"/>
    <n v="1365643344"/>
    <x v="0"/>
    <n v="66"/>
    <x v="0"/>
    <s v="film &amp; video/television"/>
    <n v="1.1004"/>
    <x v="38"/>
    <x v="0"/>
    <x v="0"/>
    <d v="2013-05-11T01:22:24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n v="1401058740"/>
    <n v="1398388068"/>
    <x v="0"/>
    <n v="217"/>
    <x v="0"/>
    <s v="film &amp; video/television"/>
    <n v="1.3098000000000001"/>
    <x v="39"/>
    <x v="0"/>
    <x v="0"/>
    <d v="2014-05-25T22:59:00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x v="0"/>
    <n v="16"/>
    <x v="0"/>
    <s v="film &amp; video/television"/>
    <n v="1.0135000000000001"/>
    <x v="40"/>
    <x v="0"/>
    <x v="0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x v="0"/>
    <n v="19"/>
    <x v="0"/>
    <s v="film &amp; video/television"/>
    <n v="1"/>
    <x v="41"/>
    <x v="0"/>
    <x v="0"/>
    <d v="2014-10-05T13:39:14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x v="0"/>
    <n v="169"/>
    <x v="0"/>
    <s v="film &amp; video/television"/>
    <n v="1.4185714285714286"/>
    <x v="42"/>
    <x v="0"/>
    <x v="0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x v="0"/>
    <n v="263"/>
    <x v="0"/>
    <s v="film &amp; video/television"/>
    <n v="3.0865999999999998"/>
    <x v="43"/>
    <x v="0"/>
    <x v="0"/>
    <d v="2014-07-13T00:00:00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x v="0"/>
    <n v="15"/>
    <x v="0"/>
    <s v="film &amp; video/television"/>
    <n v="1"/>
    <x v="44"/>
    <x v="0"/>
    <x v="0"/>
    <d v="2014-10-07T02:22:17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n v="1461769107"/>
    <n v="1459177107"/>
    <x v="0"/>
    <n v="61"/>
    <x v="0"/>
    <s v="film &amp; video/television"/>
    <n v="1.2"/>
    <x v="45"/>
    <x v="0"/>
    <x v="0"/>
    <d v="2016-04-27T14:58:27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n v="1450220974"/>
    <n v="1447628974"/>
    <x v="0"/>
    <n v="45"/>
    <x v="0"/>
    <s v="film &amp; video/television"/>
    <n v="1.0416666666666667"/>
    <x v="46"/>
    <x v="0"/>
    <x v="0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x v="0"/>
    <n v="70"/>
    <x v="0"/>
    <s v="film &amp; video/television"/>
    <n v="1.0761100000000001"/>
    <x v="47"/>
    <x v="0"/>
    <x v="0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n v="1425211200"/>
    <n v="1422534260"/>
    <x v="0"/>
    <n v="38"/>
    <x v="0"/>
    <s v="film &amp; video/television"/>
    <n v="1.0794999999999999"/>
    <x v="48"/>
    <x v="0"/>
    <x v="0"/>
    <d v="2015-03-01T12:00:00"/>
    <x v="48"/>
  </r>
  <r>
    <n v="49"/>
    <s v="Driving Jersey - Season Five"/>
    <s v="Driving Jersey is real people telling real stories."/>
    <x v="14"/>
    <n v="12000"/>
    <x v="0"/>
    <x v="0"/>
    <x v="0"/>
    <n v="1445660045"/>
    <n v="1443068045"/>
    <x v="0"/>
    <n v="87"/>
    <x v="0"/>
    <s v="film &amp; video/television"/>
    <n v="1"/>
    <x v="49"/>
    <x v="0"/>
    <x v="0"/>
    <d v="2015-10-24T04:14:05"/>
    <x v="49"/>
  </r>
  <r>
    <n v="50"/>
    <s v="The Love Lounge"/>
    <s v="A brand new dating show which helps one lucky lady find her Mr Right with difficult decisions to make along the way."/>
    <x v="20"/>
    <n v="600"/>
    <x v="0"/>
    <x v="1"/>
    <x v="1"/>
    <n v="1422637200"/>
    <n v="1419271458"/>
    <x v="0"/>
    <n v="22"/>
    <x v="0"/>
    <s v="film &amp; video/television"/>
    <n v="1"/>
    <x v="50"/>
    <x v="0"/>
    <x v="0"/>
    <d v="2015-01-30T17:00:0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x v="0"/>
    <n v="119"/>
    <x v="0"/>
    <s v="film &amp; video/television"/>
    <n v="1.2801818181818181"/>
    <x v="51"/>
    <x v="0"/>
    <x v="0"/>
    <d v="2015-08-10T22:17:17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x v="0"/>
    <n v="52"/>
    <x v="0"/>
    <s v="film &amp; video/television"/>
    <n v="1.1620999999999999"/>
    <x v="52"/>
    <x v="0"/>
    <x v="0"/>
    <d v="2014-07-17T16:50:46"/>
    <x v="52"/>
  </r>
  <r>
    <n v="53"/>
    <s v="Rolling out Vegan Mashup's Season 2"/>
    <s v="Delicious TV's Vegan Mashup launching season two on public television"/>
    <x v="9"/>
    <n v="3289"/>
    <x v="0"/>
    <x v="0"/>
    <x v="0"/>
    <n v="1396648800"/>
    <n v="1395407445"/>
    <x v="0"/>
    <n v="117"/>
    <x v="0"/>
    <s v="film &amp; video/television"/>
    <n v="1.0963333333333334"/>
    <x v="53"/>
    <x v="0"/>
    <x v="0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x v="0"/>
    <n v="52"/>
    <x v="0"/>
    <s v="film &amp; video/television"/>
    <n v="1.01"/>
    <x v="54"/>
    <x v="0"/>
    <x v="0"/>
    <d v="2015-12-25T17:07:01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x v="0"/>
    <n v="86"/>
    <x v="0"/>
    <s v="film &amp; video/television"/>
    <n v="1.2895348837209302"/>
    <x v="55"/>
    <x v="0"/>
    <x v="0"/>
    <d v="2016-05-27T23:15:16"/>
    <x v="55"/>
  </r>
  <r>
    <n v="56"/>
    <s v="Voxwomen Cycling Show"/>
    <s v="We want to see more women's cycling on TV - and we need your help to make it happen!"/>
    <x v="6"/>
    <n v="8581"/>
    <x v="0"/>
    <x v="1"/>
    <x v="1"/>
    <n v="1433779200"/>
    <n v="1432559424"/>
    <x v="0"/>
    <n v="174"/>
    <x v="0"/>
    <s v="film &amp; video/television"/>
    <n v="1.0726249999999999"/>
    <x v="56"/>
    <x v="0"/>
    <x v="0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n v="1429991962"/>
    <n v="1427399962"/>
    <x v="0"/>
    <n v="69"/>
    <x v="0"/>
    <s v="film &amp; video/television"/>
    <n v="1.0189999999999999"/>
    <x v="57"/>
    <x v="0"/>
    <x v="0"/>
    <d v="2015-04-25T19:59:22"/>
    <x v="57"/>
  </r>
  <r>
    <n v="58"/>
    <s v="Gloaming"/>
    <s v="Alex thought he knew how the world worked. You live, you die and it's over. He was very, very wrong."/>
    <x v="3"/>
    <n v="10291"/>
    <x v="0"/>
    <x v="0"/>
    <x v="0"/>
    <n v="1416423172"/>
    <n v="1413827572"/>
    <x v="0"/>
    <n v="75"/>
    <x v="0"/>
    <s v="film &amp; video/television"/>
    <n v="1.0290999999999999"/>
    <x v="58"/>
    <x v="0"/>
    <x v="0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x v="0"/>
    <n v="33"/>
    <x v="0"/>
    <s v="film &amp; video/television"/>
    <n v="1.0012570000000001"/>
    <x v="59"/>
    <x v="0"/>
    <x v="0"/>
    <d v="2015-09-14T21:00:00"/>
    <x v="59"/>
  </r>
  <r>
    <n v="60"/>
    <s v="Ever Since - Short Film"/>
    <s v="Set in a beautiful but desolate world, we see how loneliness can lead to friendship in unconventional ways."/>
    <x v="37"/>
    <n v="4648.33"/>
    <x v="0"/>
    <x v="1"/>
    <x v="1"/>
    <n v="1395532800"/>
    <n v="1393882717"/>
    <x v="0"/>
    <n v="108"/>
    <x v="0"/>
    <s v="film &amp; video/shorts"/>
    <n v="1.0329622222222221"/>
    <x v="60"/>
    <x v="0"/>
    <x v="1"/>
    <d v="2014-03-23T00:00:0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x v="0"/>
    <n v="23"/>
    <x v="0"/>
    <s v="film &amp; video/shorts"/>
    <n v="1.4830000000000001"/>
    <x v="61"/>
    <x v="0"/>
    <x v="1"/>
    <d v="2013-06-06T19:32:37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x v="0"/>
    <n v="48"/>
    <x v="0"/>
    <s v="film &amp; video/shorts"/>
    <n v="1.5473333333333332"/>
    <x v="62"/>
    <x v="0"/>
    <x v="1"/>
    <d v="2013-03-03T19:11:18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x v="0"/>
    <n v="64"/>
    <x v="0"/>
    <s v="film &amp; video/shorts"/>
    <n v="1.1351849999999999"/>
    <x v="63"/>
    <x v="0"/>
    <x v="1"/>
    <d v="2013-12-28T04:59:00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n v="1373243181"/>
    <n v="1370651181"/>
    <x v="0"/>
    <n v="24"/>
    <x v="0"/>
    <s v="film &amp; video/shorts"/>
    <n v="1.7333333333333334"/>
    <x v="64"/>
    <x v="0"/>
    <x v="1"/>
    <d v="2013-07-08T00:26:21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n v="1407736740"/>
    <n v="1405453354"/>
    <x v="0"/>
    <n v="57"/>
    <x v="0"/>
    <s v="film &amp; video/shorts"/>
    <n v="1.0752857142857142"/>
    <x v="65"/>
    <x v="0"/>
    <x v="1"/>
    <d v="2014-08-11T05:59:00"/>
    <x v="65"/>
  </r>
  <r>
    <n v="66"/>
    <s v="A Stagnant Fever: Short Film"/>
    <s v="A dark comedy set in the '60s about clinical depression and one night stands."/>
    <x v="13"/>
    <n v="2372"/>
    <x v="0"/>
    <x v="0"/>
    <x v="0"/>
    <n v="1468873420"/>
    <n v="1466281420"/>
    <x v="0"/>
    <n v="26"/>
    <x v="0"/>
    <s v="film &amp; video/shorts"/>
    <n v="1.1859999999999999"/>
    <x v="66"/>
    <x v="0"/>
    <x v="1"/>
    <d v="2016-07-18T20:23:40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n v="1342360804"/>
    <n v="1339768804"/>
    <x v="0"/>
    <n v="20"/>
    <x v="0"/>
    <s v="film &amp; video/shorts"/>
    <n v="1.1625000000000001"/>
    <x v="67"/>
    <x v="0"/>
    <x v="1"/>
    <d v="2012-07-15T14:00:04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x v="0"/>
    <n v="36"/>
    <x v="0"/>
    <s v="film &amp; video/shorts"/>
    <n v="1.2716666666666667"/>
    <x v="68"/>
    <x v="0"/>
    <x v="1"/>
    <d v="2014-02-23T13:39:51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x v="0"/>
    <n v="178"/>
    <x v="0"/>
    <s v="film &amp; video/shorts"/>
    <n v="1.109423"/>
    <x v="69"/>
    <x v="0"/>
    <x v="1"/>
    <d v="2011-10-02T06:59:00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x v="0"/>
    <n v="17"/>
    <x v="0"/>
    <s v="film &amp; video/shorts"/>
    <n v="1.272"/>
    <x v="70"/>
    <x v="0"/>
    <x v="1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x v="0"/>
    <n v="32"/>
    <x v="0"/>
    <s v="film &amp; video/shorts"/>
    <n v="1.2394444444444443"/>
    <x v="71"/>
    <x v="0"/>
    <x v="1"/>
    <d v="2012-05-28T06:30:57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x v="0"/>
    <n v="41"/>
    <x v="0"/>
    <s v="film &amp; video/shorts"/>
    <n v="1.084090909090909"/>
    <x v="72"/>
    <x v="0"/>
    <x v="1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x v="0"/>
    <n v="18"/>
    <x v="0"/>
    <s v="film &amp; video/shorts"/>
    <n v="1"/>
    <x v="73"/>
    <x v="0"/>
    <x v="1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x v="0"/>
    <n v="29"/>
    <x v="0"/>
    <s v="film &amp; video/shorts"/>
    <n v="1.1293199999999999"/>
    <x v="74"/>
    <x v="0"/>
    <x v="1"/>
    <d v="2016-01-21T11:41:35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n v="1366693272"/>
    <n v="1364101272"/>
    <x v="0"/>
    <n v="47"/>
    <x v="0"/>
    <s v="film &amp; video/shorts"/>
    <n v="1.1542857142857144"/>
    <x v="75"/>
    <x v="0"/>
    <x v="1"/>
    <d v="2013-04-23T05:01:12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n v="1325007358"/>
    <n v="1319819758"/>
    <x v="0"/>
    <n v="15"/>
    <x v="0"/>
    <s v="film &amp; video/shorts"/>
    <n v="1.5333333333333334"/>
    <x v="76"/>
    <x v="0"/>
    <x v="1"/>
    <d v="2011-12-27T17:35:58"/>
    <x v="76"/>
  </r>
  <r>
    <n v="77"/>
    <s v="Jonah and the Crab"/>
    <s v="A short film about a boy searching for companionship in a hermit crab he finds on the beach."/>
    <x v="44"/>
    <n v="1570"/>
    <x v="0"/>
    <x v="0"/>
    <x v="0"/>
    <n v="1337569140"/>
    <n v="1332991717"/>
    <x v="0"/>
    <n v="26"/>
    <x v="0"/>
    <s v="film &amp; video/shorts"/>
    <n v="3.9249999999999998"/>
    <x v="77"/>
    <x v="0"/>
    <x v="1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x v="0"/>
    <n v="35"/>
    <x v="0"/>
    <s v="film &amp; video/shorts"/>
    <n v="27.02"/>
    <x v="78"/>
    <x v="0"/>
    <x v="1"/>
    <d v="2016-09-01T17:32:01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n v="1398451093"/>
    <n v="1395859093"/>
    <x v="0"/>
    <n v="41"/>
    <x v="0"/>
    <s v="film &amp; video/shorts"/>
    <n v="1.27"/>
    <x v="79"/>
    <x v="0"/>
    <x v="1"/>
    <d v="2014-04-25T18:38:13"/>
    <x v="79"/>
  </r>
  <r>
    <n v="80"/>
    <s v="Swingers Anonymous"/>
    <s v="What would you do if you ended up at a swingers party with two dead bodies and $20,000 in drug money?"/>
    <x v="14"/>
    <n v="12870"/>
    <x v="0"/>
    <x v="0"/>
    <x v="0"/>
    <n v="1386640856"/>
    <n v="1383616856"/>
    <x v="0"/>
    <n v="47"/>
    <x v="0"/>
    <s v="film &amp; video/shorts"/>
    <n v="1.0725"/>
    <x v="80"/>
    <x v="0"/>
    <x v="1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n v="1342234920"/>
    <n v="1341892127"/>
    <x v="0"/>
    <n v="28"/>
    <x v="0"/>
    <s v="film &amp; video/shorts"/>
    <n v="1.98"/>
    <x v="81"/>
    <x v="0"/>
    <x v="1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x v="0"/>
    <n v="100"/>
    <x v="0"/>
    <s v="film &amp; video/shorts"/>
    <n v="1.0001249999999999"/>
    <x v="82"/>
    <x v="0"/>
    <x v="1"/>
    <d v="2011-10-09T19:41: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n v="1424604600"/>
    <n v="1423320389"/>
    <x v="0"/>
    <n v="13"/>
    <x v="0"/>
    <s v="film &amp; video/shorts"/>
    <n v="1.0249999999999999"/>
    <x v="83"/>
    <x v="0"/>
    <x v="1"/>
    <d v="2015-02-22T11:30:00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n v="1305483086"/>
    <n v="1302891086"/>
    <x v="0"/>
    <n v="7"/>
    <x v="0"/>
    <s v="film &amp; video/shorts"/>
    <n v="1"/>
    <x v="84"/>
    <x v="0"/>
    <x v="1"/>
    <d v="2011-05-15T18:11:26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n v="1316746837"/>
    <n v="1314154837"/>
    <x v="0"/>
    <n v="21"/>
    <x v="0"/>
    <s v="film &amp; video/shorts"/>
    <n v="1.2549999999999999"/>
    <x v="85"/>
    <x v="0"/>
    <x v="1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x v="0"/>
    <n v="17"/>
    <x v="0"/>
    <s v="film &amp; video/shorts"/>
    <n v="1.0646666666666667"/>
    <x v="86"/>
    <x v="0"/>
    <x v="1"/>
    <d v="2015-12-27T14:20:45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n v="1275529260"/>
    <n v="1274705803"/>
    <x v="0"/>
    <n v="25"/>
    <x v="0"/>
    <s v="film &amp; video/shorts"/>
    <n v="1.046"/>
    <x v="87"/>
    <x v="0"/>
    <x v="1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x v="0"/>
    <n v="60"/>
    <x v="0"/>
    <s v="film &amp; video/shorts"/>
    <n v="1.0285714285714285"/>
    <x v="88"/>
    <x v="0"/>
    <x v="1"/>
    <d v="2014-06-22T15:48:51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n v="1370196192"/>
    <n v="1368036192"/>
    <x v="0"/>
    <n v="56"/>
    <x v="0"/>
    <s v="film &amp; video/shorts"/>
    <n v="1.1506666666666667"/>
    <x v="89"/>
    <x v="0"/>
    <x v="1"/>
    <d v="2013-06-02T18:03:12"/>
    <x v="89"/>
  </r>
  <r>
    <n v="90"/>
    <s v="Help Get the Short Film Interior Design into Film Festivals!"/>
    <s v="We're looking for funding to help submit a short film to film festivals."/>
    <x v="2"/>
    <n v="502"/>
    <x v="0"/>
    <x v="0"/>
    <x v="0"/>
    <n v="1310454499"/>
    <n v="1307862499"/>
    <x v="0"/>
    <n v="16"/>
    <x v="0"/>
    <s v="film &amp; video/shorts"/>
    <n v="1.004"/>
    <x v="90"/>
    <x v="0"/>
    <x v="1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x v="0"/>
    <n v="46"/>
    <x v="0"/>
    <s v="film &amp; video/shorts"/>
    <n v="1.2"/>
    <x v="91"/>
    <x v="0"/>
    <x v="1"/>
    <d v="2011-05-17T09:39:24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x v="0"/>
    <n v="43"/>
    <x v="0"/>
    <s v="film &amp; video/shorts"/>
    <n v="1.052"/>
    <x v="92"/>
    <x v="0"/>
    <x v="1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x v="0"/>
    <n v="15"/>
    <x v="0"/>
    <s v="film &amp; video/shorts"/>
    <n v="1.1060000000000001"/>
    <x v="93"/>
    <x v="0"/>
    <x v="1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n v="1396890822"/>
    <n v="1395162822"/>
    <x v="0"/>
    <n v="12"/>
    <x v="0"/>
    <s v="film &amp; video/shorts"/>
    <n v="1.04"/>
    <x v="94"/>
    <x v="0"/>
    <x v="1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x v="0"/>
    <n v="21"/>
    <x v="0"/>
    <s v="film &amp; video/shorts"/>
    <n v="1.3142857142857143"/>
    <x v="95"/>
    <x v="0"/>
    <x v="1"/>
    <d v="2012-02-26T00:07:21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x v="0"/>
    <n v="34"/>
    <x v="0"/>
    <s v="film &amp; video/shorts"/>
    <n v="1.1466666666666667"/>
    <x v="96"/>
    <x v="0"/>
    <x v="1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x v="0"/>
    <n v="8"/>
    <x v="0"/>
    <s v="film &amp; video/shorts"/>
    <n v="1.0625"/>
    <x v="97"/>
    <x v="0"/>
    <x v="1"/>
    <d v="2011-07-12T03:14:42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x v="0"/>
    <n v="60"/>
    <x v="0"/>
    <s v="film &amp; video/shorts"/>
    <n v="1.0625"/>
    <x v="98"/>
    <x v="0"/>
    <x v="1"/>
    <d v="2012-12-07T23:30:00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n v="1390426799"/>
    <n v="1387834799"/>
    <x v="0"/>
    <n v="39"/>
    <x v="0"/>
    <s v="film &amp; video/shorts"/>
    <n v="1.0601933333333333"/>
    <x v="99"/>
    <x v="0"/>
    <x v="1"/>
    <d v="2014-01-22T21:39:5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x v="0"/>
    <n v="26"/>
    <x v="0"/>
    <s v="film &amp; video/shorts"/>
    <n v="1"/>
    <x v="100"/>
    <x v="0"/>
    <x v="1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x v="0"/>
    <n v="35"/>
    <x v="0"/>
    <s v="film &amp; video/shorts"/>
    <n v="1"/>
    <x v="101"/>
    <x v="0"/>
    <x v="1"/>
    <d v="2013-01-24T18:38:30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x v="0"/>
    <n v="1293073733"/>
    <n v="1290481733"/>
    <x v="0"/>
    <n v="65"/>
    <x v="0"/>
    <s v="film &amp; video/shorts"/>
    <n v="1.2775000000000001"/>
    <x v="102"/>
    <x v="0"/>
    <x v="1"/>
    <d v="2010-12-23T03:08:53"/>
    <x v="102"/>
  </r>
  <r>
    <n v="103"/>
    <s v="I'M TWENTY SOMETHING"/>
    <s v="Three friends in their twenties are trying to do the impossible - have fun on a casual Friday night."/>
    <x v="46"/>
    <n v="1367"/>
    <x v="0"/>
    <x v="1"/>
    <x v="1"/>
    <n v="1394220030"/>
    <n v="1392232830"/>
    <x v="0"/>
    <n v="49"/>
    <x v="0"/>
    <s v="film &amp; video/shorts"/>
    <n v="1.0515384615384615"/>
    <x v="103"/>
    <x v="0"/>
    <x v="1"/>
    <d v="2014-03-07T19:20:30"/>
    <x v="103"/>
  </r>
  <r>
    <n v="104"/>
    <s v="Good 'Ol Trumpet"/>
    <s v="UCF short film about an old man, his love for music, and his misplaced trumpet.  "/>
    <x v="2"/>
    <n v="600"/>
    <x v="0"/>
    <x v="0"/>
    <x v="0"/>
    <n v="1301792400"/>
    <n v="1299775266"/>
    <x v="0"/>
    <n v="10"/>
    <x v="0"/>
    <s v="film &amp; video/shorts"/>
    <n v="1.2"/>
    <x v="88"/>
    <x v="0"/>
    <x v="1"/>
    <d v="2011-04-03T01:00:0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n v="1463184000"/>
    <n v="1461605020"/>
    <x v="0"/>
    <n v="60"/>
    <x v="0"/>
    <s v="film &amp; video/shorts"/>
    <n v="1.074090909090909"/>
    <x v="104"/>
    <x v="0"/>
    <x v="1"/>
    <d v="2016-05-14T00:00:00"/>
    <x v="105"/>
  </r>
  <r>
    <n v="106"/>
    <s v="LOST WEEKEND"/>
    <s v="A Boy. A Girl. A Car. A Serial Killer."/>
    <x v="10"/>
    <n v="5025"/>
    <x v="0"/>
    <x v="0"/>
    <x v="0"/>
    <n v="1333391901"/>
    <n v="1332182301"/>
    <x v="0"/>
    <n v="27"/>
    <x v="0"/>
    <s v="film &amp; video/shorts"/>
    <n v="1.0049999999999999"/>
    <x v="105"/>
    <x v="0"/>
    <x v="1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n v="1303688087"/>
    <n v="1301787287"/>
    <x v="0"/>
    <n v="69"/>
    <x v="0"/>
    <s v="film &amp; video/shorts"/>
    <n v="1.0246666666666666"/>
    <x v="106"/>
    <x v="0"/>
    <x v="1"/>
    <d v="2011-04-24T23:34:47"/>
    <x v="107"/>
  </r>
  <r>
    <n v="108"/>
    <s v="GLASS: A Love Story"/>
    <s v="When a man can't find love, his Google GLASS does the searching for him. A short film shot with Google Glass."/>
    <x v="15"/>
    <n v="3700"/>
    <x v="0"/>
    <x v="0"/>
    <x v="0"/>
    <n v="1370011370"/>
    <n v="1364827370"/>
    <x v="0"/>
    <n v="47"/>
    <x v="0"/>
    <s v="film &amp; video/shorts"/>
    <n v="2.4666666666666668"/>
    <x v="107"/>
    <x v="0"/>
    <x v="1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n v="1298680630"/>
    <n v="1296088630"/>
    <x v="0"/>
    <n v="47"/>
    <x v="0"/>
    <s v="film &amp; video/shorts"/>
    <n v="2.1949999999999998"/>
    <x v="108"/>
    <x v="0"/>
    <x v="1"/>
    <d v="2011-02-26T00:37:10"/>
    <x v="109"/>
  </r>
  <r>
    <n v="110"/>
    <s v="Earlids"/>
    <s v="Lee, an awkward teenager with sound-blocking earlids, must confront his self-isolation after a girl moves in next door."/>
    <x v="46"/>
    <n v="1700"/>
    <x v="0"/>
    <x v="0"/>
    <x v="0"/>
    <n v="1384408740"/>
    <n v="1381445253"/>
    <x v="0"/>
    <n v="26"/>
    <x v="0"/>
    <s v="film &amp; video/shorts"/>
    <n v="1.3076923076923077"/>
    <x v="109"/>
    <x v="0"/>
    <x v="1"/>
    <d v="2013-11-14T05:59:0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n v="1433059187"/>
    <n v="1430467187"/>
    <x v="0"/>
    <n v="53"/>
    <x v="0"/>
    <s v="film &amp; video/shorts"/>
    <n v="1.5457142857142858"/>
    <x v="110"/>
    <x v="0"/>
    <x v="1"/>
    <d v="2015-05-31T07:59:47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x v="0"/>
    <n v="81"/>
    <x v="0"/>
    <s v="film &amp; video/shorts"/>
    <n v="1.04"/>
    <x v="111"/>
    <x v="0"/>
    <x v="1"/>
    <d v="2014-04-13T02:00:00"/>
    <x v="112"/>
  </r>
  <r>
    <n v="113"/>
    <s v="&quot;The First Day&quot; by Julia Othmer- Music Video"/>
    <s v="A living memorial for all those dealing with trauma, grief and loss."/>
    <x v="10"/>
    <n v="7050"/>
    <x v="0"/>
    <x v="0"/>
    <x v="0"/>
    <n v="1312642800"/>
    <n v="1311963128"/>
    <x v="0"/>
    <n v="78"/>
    <x v="0"/>
    <s v="film &amp; video/shorts"/>
    <n v="1.41"/>
    <x v="112"/>
    <x v="0"/>
    <x v="1"/>
    <d v="2011-08-06T15:00:00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n v="1326436488"/>
    <n v="1321252488"/>
    <x v="0"/>
    <n v="35"/>
    <x v="0"/>
    <s v="film &amp; video/shorts"/>
    <n v="1.0333333333333334"/>
    <x v="113"/>
    <x v="0"/>
    <x v="1"/>
    <d v="2012-01-13T06:34:48"/>
    <x v="114"/>
  </r>
  <r>
    <n v="115"/>
    <s v="The World's Greatest Lover"/>
    <s v="Never judge a book (or a lover) by their cover."/>
    <x v="52"/>
    <n v="632"/>
    <x v="0"/>
    <x v="0"/>
    <x v="0"/>
    <n v="1328377444"/>
    <n v="1326217444"/>
    <x v="0"/>
    <n v="22"/>
    <x v="0"/>
    <s v="film &amp; video/shorts"/>
    <n v="1.4044444444444444"/>
    <x v="114"/>
    <x v="0"/>
    <x v="1"/>
    <d v="2012-02-04T17:44:04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x v="0"/>
    <n v="57"/>
    <x v="0"/>
    <s v="film &amp; video/shorts"/>
    <n v="1.1365714285714286"/>
    <x v="115"/>
    <x v="0"/>
    <x v="1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x v="0"/>
    <n v="27"/>
    <x v="0"/>
    <s v="film &amp; video/shorts"/>
    <n v="1.0049377777777779"/>
    <x v="116"/>
    <x v="0"/>
    <x v="1"/>
    <d v="2010-06-09T19:00:00"/>
    <x v="117"/>
  </r>
  <r>
    <n v="118"/>
    <s v="DENOUNCED - A Short Film"/>
    <s v="When a ruthless hit-man is 'denounced' from the mafia, his old enemies declare war."/>
    <x v="10"/>
    <n v="5651.58"/>
    <x v="0"/>
    <x v="0"/>
    <x v="0"/>
    <n v="1311902236"/>
    <n v="1309310236"/>
    <x v="0"/>
    <n v="39"/>
    <x v="0"/>
    <s v="film &amp; video/shorts"/>
    <n v="1.1303159999999999"/>
    <x v="117"/>
    <x v="0"/>
    <x v="1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x v="0"/>
    <n v="37"/>
    <x v="0"/>
    <s v="film &amp; video/shorts"/>
    <n v="1.0455692307692308"/>
    <x v="118"/>
    <x v="0"/>
    <x v="1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x v="0"/>
    <n v="1"/>
    <x v="1"/>
    <s v="film &amp; video/science fiction"/>
    <n v="1.4285714285714287E-4"/>
    <x v="119"/>
    <x v="0"/>
    <x v="2"/>
    <d v="2016-10-03T01:11:47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x v="0"/>
    <n v="1"/>
    <x v="1"/>
    <s v="film &amp; video/science fiction"/>
    <n v="3.3333333333333332E-4"/>
    <x v="120"/>
    <x v="0"/>
    <x v="2"/>
    <d v="2015-04-18T10:16:00"/>
    <x v="121"/>
  </r>
  <r>
    <n v="122"/>
    <s v="The Time Jumper (Canceled)"/>
    <s v="My ambition for this knows no bounds.  Seeing Sephoria in a live-action is a dream of mine."/>
    <x v="55"/>
    <n v="0"/>
    <x v="1"/>
    <x v="0"/>
    <x v="0"/>
    <n v="1476094907"/>
    <n v="1470910907"/>
    <x v="0"/>
    <n v="0"/>
    <x v="1"/>
    <s v="film &amp; video/science fiction"/>
    <n v="0"/>
    <x v="121"/>
    <x v="0"/>
    <x v="2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x v="0"/>
    <n v="6"/>
    <x v="1"/>
    <s v="film &amp; video/science fiction"/>
    <n v="2.7454545454545453E-3"/>
    <x v="122"/>
    <x v="0"/>
    <x v="2"/>
    <d v="2014-10-28T22:00:00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n v="1431728242"/>
    <n v="1429568242"/>
    <x v="0"/>
    <n v="0"/>
    <x v="1"/>
    <s v="film &amp; video/science fiction"/>
    <n v="0"/>
    <x v="121"/>
    <x v="0"/>
    <x v="2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x v="0"/>
    <n v="6"/>
    <x v="1"/>
    <s v="film &amp; video/science fiction"/>
    <n v="0.14000000000000001"/>
    <x v="123"/>
    <x v="0"/>
    <x v="2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x v="0"/>
    <n v="13"/>
    <x v="1"/>
    <s v="film &amp; video/science fiction"/>
    <n v="5.5480000000000002E-2"/>
    <x v="124"/>
    <x v="0"/>
    <x v="2"/>
    <d v="2015-06-11T02:00:00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x v="0"/>
    <n v="4"/>
    <x v="1"/>
    <s v="film &amp; video/science fiction"/>
    <n v="2.375E-2"/>
    <x v="125"/>
    <x v="0"/>
    <x v="2"/>
    <d v="2015-04-03T13:59:01"/>
    <x v="127"/>
  </r>
  <r>
    <n v="128"/>
    <s v="Ralphi3 (Canceled)"/>
    <s v="A Science Fiction film filled with entertainment and Excitement"/>
    <x v="57"/>
    <n v="1867"/>
    <x v="1"/>
    <x v="0"/>
    <x v="0"/>
    <n v="1476941293"/>
    <n v="1473917293"/>
    <x v="0"/>
    <n v="6"/>
    <x v="1"/>
    <s v="film &amp; video/science fiction"/>
    <n v="1.8669999999999999E-2"/>
    <x v="126"/>
    <x v="0"/>
    <x v="2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x v="0"/>
    <n v="0"/>
    <x v="1"/>
    <s v="film &amp; video/science fiction"/>
    <n v="0"/>
    <x v="121"/>
    <x v="0"/>
    <x v="2"/>
    <d v="2014-10-30T22:29:43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n v="1402949760"/>
    <n v="1400536692"/>
    <x v="0"/>
    <n v="0"/>
    <x v="1"/>
    <s v="film &amp; video/science fiction"/>
    <n v="0"/>
    <x v="121"/>
    <x v="0"/>
    <x v="2"/>
    <d v="2014-06-16T20:16:00"/>
    <x v="130"/>
  </r>
  <r>
    <n v="131"/>
    <s v="I (Canceled)"/>
    <s v="I"/>
    <x v="38"/>
    <n v="0"/>
    <x v="1"/>
    <x v="0"/>
    <x v="0"/>
    <n v="1467763200"/>
    <n v="1466453161"/>
    <x v="0"/>
    <n v="0"/>
    <x v="1"/>
    <s v="film &amp; video/science fiction"/>
    <n v="0"/>
    <x v="121"/>
    <x v="0"/>
    <x v="2"/>
    <d v="2016-07-06T00:00:00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x v="0"/>
    <n v="81"/>
    <x v="1"/>
    <s v="film &amp; video/science fiction"/>
    <n v="9.5687499999999995E-2"/>
    <x v="127"/>
    <x v="0"/>
    <x v="2"/>
    <d v="2014-11-07T20:30:07"/>
    <x v="132"/>
  </r>
  <r>
    <n v="133"/>
    <s v="Demon Women from outer space (Canceled)"/>
    <s v="Invasion from outer space sights, to weird to imagine destruction too monstrous to escape"/>
    <x v="59"/>
    <n v="0"/>
    <x v="1"/>
    <x v="0"/>
    <x v="0"/>
    <n v="1464715860"/>
    <n v="1462130584"/>
    <x v="0"/>
    <n v="0"/>
    <x v="1"/>
    <s v="film &amp; video/science fiction"/>
    <n v="0"/>
    <x v="121"/>
    <x v="0"/>
    <x v="2"/>
    <d v="2016-05-31T17:31:00"/>
    <x v="133"/>
  </r>
  <r>
    <n v="134"/>
    <s v="MARLEY'S GHOST (AMBASSADORS OF STEAM) (Canceled)"/>
    <s v="steampunk  remake of &quot;a Christmas carol&quot;"/>
    <x v="10"/>
    <n v="0"/>
    <x v="1"/>
    <x v="0"/>
    <x v="0"/>
    <n v="1441386000"/>
    <n v="1438811418"/>
    <x v="0"/>
    <n v="0"/>
    <x v="1"/>
    <s v="film &amp; video/science fiction"/>
    <n v="0"/>
    <x v="121"/>
    <x v="0"/>
    <x v="2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n v="1404241200"/>
    <n v="1401354597"/>
    <x v="0"/>
    <n v="5"/>
    <x v="1"/>
    <s v="film &amp; video/science fiction"/>
    <n v="0.13433333333333333"/>
    <x v="128"/>
    <x v="0"/>
    <x v="2"/>
    <d v="2014-07-01T19:00:00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x v="0"/>
    <n v="0"/>
    <x v="1"/>
    <s v="film &amp; video/science fiction"/>
    <n v="0"/>
    <x v="121"/>
    <x v="0"/>
    <x v="2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n v="1444657593"/>
    <n v="1440337593"/>
    <x v="0"/>
    <n v="0"/>
    <x v="1"/>
    <s v="film &amp; video/science fiction"/>
    <n v="0"/>
    <x v="121"/>
    <x v="0"/>
    <x v="2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x v="0"/>
    <n v="58"/>
    <x v="1"/>
    <s v="film &amp; video/science fiction"/>
    <n v="3.1413333333333335E-2"/>
    <x v="129"/>
    <x v="0"/>
    <x v="2"/>
    <d v="2015-08-01T04:59:00"/>
    <x v="138"/>
  </r>
  <r>
    <n v="139"/>
    <s v="Roman Dead (Canceled)"/>
    <s v="When  Rome is infected with a zombie plague, Lucius Agrippa and a small group fights for survival"/>
    <x v="2"/>
    <n v="500"/>
    <x v="1"/>
    <x v="0"/>
    <x v="0"/>
    <n v="1436738772"/>
    <n v="1435874772"/>
    <x v="0"/>
    <n v="1"/>
    <x v="1"/>
    <s v="film &amp; video/science fiction"/>
    <n v="1"/>
    <x v="130"/>
    <x v="0"/>
    <x v="2"/>
    <d v="2015-07-12T22:06:12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n v="1426823132"/>
    <n v="1424234732"/>
    <x v="0"/>
    <n v="0"/>
    <x v="1"/>
    <s v="film &amp; video/science fiction"/>
    <n v="0"/>
    <x v="121"/>
    <x v="0"/>
    <x v="2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n v="1433043623"/>
    <n v="1429155623"/>
    <x v="0"/>
    <n v="28"/>
    <x v="1"/>
    <s v="film &amp; video/science fiction"/>
    <n v="0.10775"/>
    <x v="131"/>
    <x v="0"/>
    <x v="2"/>
    <d v="2015-05-31T03:40:23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n v="1416176778"/>
    <n v="1414358778"/>
    <x v="0"/>
    <n v="1"/>
    <x v="1"/>
    <s v="film &amp; video/science fiction"/>
    <n v="3.3333333333333335E-3"/>
    <x v="119"/>
    <x v="0"/>
    <x v="2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n v="1472882100"/>
    <n v="1467941542"/>
    <x v="0"/>
    <n v="0"/>
    <x v="1"/>
    <s v="film &amp; video/science fiction"/>
    <n v="0"/>
    <x v="121"/>
    <x v="0"/>
    <x v="2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n v="1428945472"/>
    <n v="1423765072"/>
    <x v="0"/>
    <n v="37"/>
    <x v="1"/>
    <s v="film &amp; video/science fiction"/>
    <n v="0.27600000000000002"/>
    <x v="132"/>
    <x v="0"/>
    <x v="2"/>
    <d v="2015-04-13T17:17:52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x v="0"/>
    <n v="9"/>
    <x v="1"/>
    <s v="film &amp; video/science fiction"/>
    <n v="7.5111111111111115E-2"/>
    <x v="133"/>
    <x v="0"/>
    <x v="2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x v="0"/>
    <n v="3"/>
    <x v="1"/>
    <s v="film &amp; video/science fiction"/>
    <n v="5.7499999999999999E-3"/>
    <x v="134"/>
    <x v="0"/>
    <x v="2"/>
    <d v="2017-01-18T00:23:18"/>
    <x v="146"/>
  </r>
  <r>
    <n v="147"/>
    <s v="Consumed (Static Air) (Canceled)"/>
    <s v="Film makers catch live footage beyond their wildest dreams."/>
    <x v="39"/>
    <n v="0"/>
    <x v="1"/>
    <x v="1"/>
    <x v="1"/>
    <n v="1420741080"/>
    <n v="1417026340"/>
    <x v="0"/>
    <n v="0"/>
    <x v="1"/>
    <s v="film &amp; video/science fiction"/>
    <n v="0"/>
    <x v="121"/>
    <x v="0"/>
    <x v="2"/>
    <d v="2015-01-08T18:18:00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x v="0"/>
    <n v="2"/>
    <x v="1"/>
    <s v="film &amp; video/science fiction"/>
    <n v="8.0000000000000004E-4"/>
    <x v="135"/>
    <x v="0"/>
    <x v="2"/>
    <d v="2016-02-27T06:45:36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n v="1419494400"/>
    <n v="1416888470"/>
    <x v="0"/>
    <n v="6"/>
    <x v="1"/>
    <s v="film &amp; video/science fiction"/>
    <n v="9.1999999999999998E-3"/>
    <x v="136"/>
    <x v="0"/>
    <x v="2"/>
    <d v="2014-12-25T08:00:00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n v="1432612382"/>
    <n v="1427428382"/>
    <x v="0"/>
    <n v="67"/>
    <x v="1"/>
    <s v="film &amp; video/science fiction"/>
    <n v="0.23163076923076922"/>
    <x v="137"/>
    <x v="0"/>
    <x v="2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x v="0"/>
    <n v="5"/>
    <x v="1"/>
    <s v="film &amp; video/science fiction"/>
    <n v="5.5999999999999995E-4"/>
    <x v="138"/>
    <x v="0"/>
    <x v="2"/>
    <d v="2015-06-18T13:13:11"/>
    <x v="151"/>
  </r>
  <r>
    <n v="152"/>
    <s v="The Great Dark (Canceled)"/>
    <s v="The Great Dark is a journey through the unimaginable...and un foreseeable..."/>
    <x v="66"/>
    <n v="30"/>
    <x v="1"/>
    <x v="0"/>
    <x v="0"/>
    <n v="1411437100"/>
    <n v="1408845100"/>
    <x v="0"/>
    <n v="2"/>
    <x v="1"/>
    <s v="film &amp; video/science fiction"/>
    <n v="7.8947368421052633E-5"/>
    <x v="2"/>
    <x v="0"/>
    <x v="2"/>
    <d v="2014-09-23T01:51:40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n v="1417532644"/>
    <n v="1413900244"/>
    <x v="0"/>
    <n v="10"/>
    <x v="1"/>
    <s v="film &amp; video/science fiction"/>
    <n v="7.1799999999999998E-3"/>
    <x v="139"/>
    <x v="0"/>
    <x v="2"/>
    <d v="2014-12-02T15:04:04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n v="1433336895"/>
    <n v="1429621695"/>
    <x v="0"/>
    <n v="3"/>
    <x v="1"/>
    <s v="film &amp; video/science fiction"/>
    <n v="2.6666666666666668E-2"/>
    <x v="140"/>
    <x v="0"/>
    <x v="2"/>
    <d v="2015-06-03T13:08:15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x v="0"/>
    <n v="4"/>
    <x v="1"/>
    <s v="film &amp; video/science fiction"/>
    <n v="6.0000000000000002E-5"/>
    <x v="141"/>
    <x v="0"/>
    <x v="2"/>
    <d v="2015-07-23T13:25:3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x v="0"/>
    <n v="15"/>
    <x v="1"/>
    <s v="film &amp; video/science fiction"/>
    <n v="5.0999999999999997E-2"/>
    <x v="142"/>
    <x v="0"/>
    <x v="2"/>
    <d v="2014-08-03T02:59: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n v="1456523572"/>
    <n v="1453931572"/>
    <x v="0"/>
    <n v="2"/>
    <x v="1"/>
    <s v="film &amp; video/science fiction"/>
    <n v="2.671118530884808E-3"/>
    <x v="143"/>
    <x v="0"/>
    <x v="2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x v="0"/>
    <n v="0"/>
    <x v="1"/>
    <s v="film &amp; video/science fiction"/>
    <n v="0"/>
    <x v="121"/>
    <x v="0"/>
    <x v="2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n v="1467541545"/>
    <n v="1464085545"/>
    <x v="0"/>
    <n v="1"/>
    <x v="1"/>
    <s v="film &amp; video/science fiction"/>
    <n v="2.0000000000000002E-5"/>
    <x v="119"/>
    <x v="0"/>
    <x v="2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x v="0"/>
    <n v="0"/>
    <x v="1"/>
    <s v="film &amp; video/drama"/>
    <n v="0"/>
    <x v="121"/>
    <x v="0"/>
    <x v="3"/>
    <d v="2015-08-15T21:54:51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n v="1404318595"/>
    <n v="1401726595"/>
    <x v="0"/>
    <n v="1"/>
    <x v="1"/>
    <s v="film &amp; video/drama"/>
    <n v="1E-4"/>
    <x v="144"/>
    <x v="0"/>
    <x v="3"/>
    <d v="2014-07-02T16:29:55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n v="1408232520"/>
    <n v="1405393356"/>
    <x v="0"/>
    <n v="10"/>
    <x v="1"/>
    <s v="film &amp; video/drama"/>
    <n v="0.15535714285714286"/>
    <x v="145"/>
    <x v="0"/>
    <x v="3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x v="0"/>
    <n v="0"/>
    <x v="1"/>
    <s v="film &amp; video/drama"/>
    <n v="0"/>
    <x v="121"/>
    <x v="0"/>
    <x v="3"/>
    <d v="2015-10-01T00:00:00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x v="0"/>
    <n v="7"/>
    <x v="1"/>
    <s v="film &amp; video/drama"/>
    <n v="5.3333333333333332E-3"/>
    <x v="146"/>
    <x v="0"/>
    <x v="3"/>
    <d v="2014-09-19T18:18:21"/>
    <x v="164"/>
  </r>
  <r>
    <n v="165"/>
    <s v="NET"/>
    <s v="A teacher. A boy. The beach and a heatwave that drove them all insane."/>
    <x v="73"/>
    <n v="0"/>
    <x v="2"/>
    <x v="1"/>
    <x v="1"/>
    <n v="1452613724"/>
    <n v="1450021724"/>
    <x v="0"/>
    <n v="0"/>
    <x v="1"/>
    <s v="film &amp; video/drama"/>
    <n v="0"/>
    <x v="121"/>
    <x v="0"/>
    <x v="3"/>
    <d v="2016-01-12T15:48:44"/>
    <x v="165"/>
  </r>
  <r>
    <n v="166"/>
    <s v="Pressure"/>
    <s v="A young teen makes a bad decision after joining gang and the film expresses his choices that led him to that point."/>
    <x v="10"/>
    <n v="3000"/>
    <x v="2"/>
    <x v="0"/>
    <x v="0"/>
    <n v="1484531362"/>
    <n v="1481939362"/>
    <x v="0"/>
    <n v="1"/>
    <x v="1"/>
    <s v="film &amp; video/drama"/>
    <n v="0.6"/>
    <x v="147"/>
    <x v="0"/>
    <x v="3"/>
    <d v="2017-01-16T01:49:22"/>
    <x v="166"/>
  </r>
  <r>
    <n v="167"/>
    <s v="Past"/>
    <s v="A young man experiences a tragedy and has the opportunity to go back and learn from his mistakes and find out his true self."/>
    <x v="74"/>
    <n v="11"/>
    <x v="2"/>
    <x v="0"/>
    <x v="0"/>
    <n v="1438726535"/>
    <n v="1433542535"/>
    <x v="0"/>
    <n v="2"/>
    <x v="1"/>
    <s v="film &amp; video/drama"/>
    <n v="1E-4"/>
    <x v="148"/>
    <x v="0"/>
    <x v="3"/>
    <d v="2015-08-04T22:15:35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n v="1426791770"/>
    <n v="1424203370"/>
    <x v="0"/>
    <n v="3"/>
    <x v="1"/>
    <s v="film &amp; video/drama"/>
    <n v="4.0625000000000001E-2"/>
    <x v="149"/>
    <x v="0"/>
    <x v="3"/>
    <d v="2015-03-19T19:02:50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x v="0"/>
    <n v="10"/>
    <x v="1"/>
    <s v="film &amp; video/drama"/>
    <n v="0.224"/>
    <x v="150"/>
    <x v="0"/>
    <x v="3"/>
    <d v="2014-10-18T12:07:3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x v="0"/>
    <n v="10"/>
    <x v="1"/>
    <s v="film &amp; video/drama"/>
    <n v="3.2500000000000001E-2"/>
    <x v="151"/>
    <x v="0"/>
    <x v="3"/>
    <d v="2015-08-30T05:28:0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n v="1470975614"/>
    <n v="1465791614"/>
    <x v="0"/>
    <n v="1"/>
    <x v="1"/>
    <s v="film &amp; video/drama"/>
    <n v="2.0000000000000002E-5"/>
    <x v="120"/>
    <x v="0"/>
    <x v="3"/>
    <d v="2016-08-12T04:20:14"/>
    <x v="171"/>
  </r>
  <r>
    <n v="172"/>
    <s v="The Blind Dolphin Story"/>
    <s v="A short film on the rarest mammal and the second most endangered freshwater river dolphin, in Pakistan."/>
    <x v="75"/>
    <n v="0"/>
    <x v="2"/>
    <x v="0"/>
    <x v="0"/>
    <n v="1426753723"/>
    <n v="1423733323"/>
    <x v="0"/>
    <n v="0"/>
    <x v="1"/>
    <s v="film &amp; video/drama"/>
    <n v="0"/>
    <x v="121"/>
    <x v="0"/>
    <x v="3"/>
    <d v="2015-03-19T08:28:43"/>
    <x v="172"/>
  </r>
  <r>
    <n v="173"/>
    <s v="7 Sins"/>
    <s v="This is a film inspired by Quentin Tarantino, I want to make a film thats entertaining yet gritty. 7 Sins is in pre-production."/>
    <x v="76"/>
    <n v="0"/>
    <x v="2"/>
    <x v="1"/>
    <x v="1"/>
    <n v="1425131108"/>
    <n v="1422539108"/>
    <x v="0"/>
    <n v="0"/>
    <x v="1"/>
    <s v="film &amp; video/drama"/>
    <n v="0"/>
    <x v="121"/>
    <x v="0"/>
    <x v="3"/>
    <d v="2015-02-28T13:45:08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x v="0"/>
    <n v="0"/>
    <x v="1"/>
    <s v="film &amp; video/drama"/>
    <n v="0"/>
    <x v="121"/>
    <x v="0"/>
    <x v="3"/>
    <d v="2015-05-08T18:12:56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x v="0"/>
    <n v="26"/>
    <x v="1"/>
    <s v="film &amp; video/drama"/>
    <n v="6.4850000000000005E-2"/>
    <x v="152"/>
    <x v="0"/>
    <x v="3"/>
    <d v="2014-08-29T18:40:11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n v="1438803999"/>
    <n v="1436211999"/>
    <x v="0"/>
    <n v="0"/>
    <x v="1"/>
    <s v="film &amp; video/drama"/>
    <n v="0"/>
    <x v="121"/>
    <x v="0"/>
    <x v="3"/>
    <d v="2015-08-05T19:46:39"/>
    <x v="176"/>
  </r>
  <r>
    <n v="177"/>
    <s v="The Good Samaritan"/>
    <s v="I'm making a modern day version of the bible story &quot; The Good Samaritan&quot;"/>
    <x v="52"/>
    <n v="180"/>
    <x v="2"/>
    <x v="0"/>
    <x v="0"/>
    <n v="1427155726"/>
    <n v="1425690526"/>
    <x v="0"/>
    <n v="7"/>
    <x v="1"/>
    <s v="film &amp; video/drama"/>
    <n v="0.4"/>
    <x v="153"/>
    <x v="0"/>
    <x v="3"/>
    <d v="2015-03-24T00:08:46"/>
    <x v="177"/>
  </r>
  <r>
    <n v="178"/>
    <s v="El viaje de LucÃ­a"/>
    <s v="El viaje de LucÃ­a es un largometraje de ficciÃ³n con temÃ¡tica sobre el cÃ¡ncer infantil."/>
    <x v="69"/>
    <n v="0"/>
    <x v="2"/>
    <x v="3"/>
    <x v="3"/>
    <n v="1448582145"/>
    <n v="1445986545"/>
    <x v="0"/>
    <n v="0"/>
    <x v="1"/>
    <s v="film &amp; video/drama"/>
    <n v="0"/>
    <x v="121"/>
    <x v="0"/>
    <x v="3"/>
    <d v="2015-11-26T23:55:45"/>
    <x v="178"/>
  </r>
  <r>
    <n v="179"/>
    <s v="Sustain: A Film About Survival"/>
    <s v="A feature-length film about how three people survive in a diseased world."/>
    <x v="28"/>
    <n v="200"/>
    <x v="2"/>
    <x v="0"/>
    <x v="0"/>
    <n v="1457056555"/>
    <n v="1454464555"/>
    <x v="0"/>
    <n v="2"/>
    <x v="1"/>
    <s v="film &amp; video/drama"/>
    <n v="0.2"/>
    <x v="101"/>
    <x v="0"/>
    <x v="3"/>
    <d v="2016-03-04T01:55:55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n v="1428951600"/>
    <n v="1425512843"/>
    <x v="0"/>
    <n v="13"/>
    <x v="1"/>
    <s v="film &amp; video/drama"/>
    <n v="0.33416666666666667"/>
    <x v="154"/>
    <x v="0"/>
    <x v="3"/>
    <d v="2015-04-13T19:00:0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x v="0"/>
    <n v="4"/>
    <x v="1"/>
    <s v="film &amp; video/drama"/>
    <n v="0.21092608822670172"/>
    <x v="155"/>
    <x v="0"/>
    <x v="3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x v="0"/>
    <n v="0"/>
    <x v="1"/>
    <s v="film &amp; video/drama"/>
    <n v="0"/>
    <x v="121"/>
    <x v="0"/>
    <x v="3"/>
    <d v="2017-01-07T00:17:12"/>
    <x v="182"/>
  </r>
  <r>
    <n v="183"/>
    <s v="Three Little Words"/>
    <s v="Don't kill me until I meet my Dad"/>
    <x v="78"/>
    <n v="4482"/>
    <x v="2"/>
    <x v="1"/>
    <x v="1"/>
    <n v="1417033610"/>
    <n v="1414438010"/>
    <x v="0"/>
    <n v="12"/>
    <x v="1"/>
    <s v="film &amp; video/drama"/>
    <n v="0.35855999999999999"/>
    <x v="156"/>
    <x v="0"/>
    <x v="3"/>
    <d v="2014-11-26T20:26:50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x v="0"/>
    <n v="2"/>
    <x v="1"/>
    <s v="film &amp; video/drama"/>
    <n v="3.4000000000000002E-2"/>
    <x v="157"/>
    <x v="0"/>
    <x v="3"/>
    <d v="2014-09-01T03:59:00"/>
    <x v="184"/>
  </r>
  <r>
    <n v="185"/>
    <s v="BLANK Short Movie"/>
    <s v="Love has no boundaries!"/>
    <x v="79"/>
    <n v="2200"/>
    <x v="2"/>
    <x v="10"/>
    <x v="8"/>
    <n v="1471557139"/>
    <n v="1468965139"/>
    <x v="0"/>
    <n v="10"/>
    <x v="1"/>
    <s v="film &amp; video/drama"/>
    <n v="5.5E-2"/>
    <x v="158"/>
    <x v="0"/>
    <x v="3"/>
    <d v="2016-08-18T21:52:19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n v="1488571200"/>
    <n v="1485977434"/>
    <x v="0"/>
    <n v="0"/>
    <x v="1"/>
    <s v="film &amp; video/drama"/>
    <n v="0"/>
    <x v="121"/>
    <x v="0"/>
    <x v="3"/>
    <d v="2017-03-03T20:00:00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n v="1437461940"/>
    <n v="1435383457"/>
    <x v="0"/>
    <n v="5"/>
    <x v="1"/>
    <s v="film &amp; video/drama"/>
    <n v="0.16"/>
    <x v="159"/>
    <x v="0"/>
    <x v="3"/>
    <d v="2015-07-21T06:59:0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x v="0"/>
    <n v="0"/>
    <x v="1"/>
    <s v="film &amp; video/drama"/>
    <n v="0"/>
    <x v="121"/>
    <x v="0"/>
    <x v="3"/>
    <d v="2014-09-05T04:23:35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x v="0"/>
    <n v="5"/>
    <x v="1"/>
    <s v="film &amp; video/drama"/>
    <n v="6.8999999999999997E-4"/>
    <x v="160"/>
    <x v="0"/>
    <x v="3"/>
    <d v="2016-09-03T16:34:37"/>
    <x v="189"/>
  </r>
  <r>
    <n v="190"/>
    <s v="REGIONRAT, the movie"/>
    <s v="Because hope can be a 4 letter word"/>
    <x v="14"/>
    <n v="50"/>
    <x v="2"/>
    <x v="0"/>
    <x v="0"/>
    <n v="1466091446"/>
    <n v="1465227446"/>
    <x v="0"/>
    <n v="1"/>
    <x v="1"/>
    <s v="film &amp; video/drama"/>
    <n v="4.1666666666666666E-3"/>
    <x v="73"/>
    <x v="0"/>
    <x v="3"/>
    <d v="2016-06-16T15:37:26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n v="1443782138"/>
    <n v="1440326138"/>
    <x v="0"/>
    <n v="3"/>
    <x v="1"/>
    <s v="film &amp; video/drama"/>
    <n v="0.05"/>
    <x v="161"/>
    <x v="0"/>
    <x v="3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x v="0"/>
    <n v="3"/>
    <x v="1"/>
    <s v="film &amp; video/drama"/>
    <n v="1.7E-5"/>
    <x v="162"/>
    <x v="0"/>
    <x v="3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x v="0"/>
    <n v="0"/>
    <x v="1"/>
    <s v="film &amp; video/drama"/>
    <n v="0"/>
    <x v="121"/>
    <x v="0"/>
    <x v="3"/>
    <d v="2014-11-28T23:26:06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n v="1457308531"/>
    <n v="1452124531"/>
    <x v="0"/>
    <n v="3"/>
    <x v="1"/>
    <s v="film &amp; video/drama"/>
    <n v="1.1999999999999999E-3"/>
    <x v="120"/>
    <x v="0"/>
    <x v="3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n v="1436544332"/>
    <n v="1431360332"/>
    <x v="0"/>
    <n v="0"/>
    <x v="1"/>
    <s v="film &amp; video/drama"/>
    <n v="0"/>
    <x v="121"/>
    <x v="0"/>
    <x v="3"/>
    <d v="2015-07-10T16:05:32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n v="1444510800"/>
    <n v="1442062898"/>
    <x v="0"/>
    <n v="19"/>
    <x v="1"/>
    <s v="film &amp; video/drama"/>
    <n v="0.41857142857142859"/>
    <x v="163"/>
    <x v="0"/>
    <x v="3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x v="0"/>
    <n v="8"/>
    <x v="1"/>
    <s v="film &amp; video/drama"/>
    <n v="0.1048"/>
    <x v="164"/>
    <x v="0"/>
    <x v="3"/>
    <d v="2017-02-17T21:00:00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x v="0"/>
    <n v="6"/>
    <x v="1"/>
    <s v="film &amp; video/drama"/>
    <n v="1.116E-2"/>
    <x v="165"/>
    <x v="0"/>
    <x v="3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x v="0"/>
    <n v="0"/>
    <x v="1"/>
    <s v="film &amp; video/drama"/>
    <n v="0"/>
    <x v="121"/>
    <x v="0"/>
    <x v="3"/>
    <d v="2016-09-01T02:58:22"/>
    <x v="199"/>
  </r>
  <r>
    <n v="200"/>
    <s v="The Crossing Shore"/>
    <s v="A film dedicated to an AAF Pilot's struggle to survive behind enemy lines during WWII."/>
    <x v="12"/>
    <n v="1571.55"/>
    <x v="2"/>
    <x v="0"/>
    <x v="0"/>
    <n v="1410746403"/>
    <n v="1408154403"/>
    <x v="0"/>
    <n v="18"/>
    <x v="1"/>
    <s v="film &amp; video/drama"/>
    <n v="0.26192500000000002"/>
    <x v="166"/>
    <x v="0"/>
    <x v="3"/>
    <d v="2014-09-15T02:00:03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x v="0"/>
    <n v="7"/>
    <x v="1"/>
    <s v="film &amp; video/drama"/>
    <n v="0.58461538461538465"/>
    <x v="167"/>
    <x v="0"/>
    <x v="3"/>
    <d v="2015-02-08T19:38:49"/>
    <x v="201"/>
  </r>
  <r>
    <n v="202"/>
    <s v="Modern Gangsters"/>
    <s v="new web series created by jonney terry"/>
    <x v="12"/>
    <n v="0"/>
    <x v="2"/>
    <x v="0"/>
    <x v="0"/>
    <n v="1444337940"/>
    <n v="1441750564"/>
    <x v="0"/>
    <n v="0"/>
    <x v="1"/>
    <s v="film &amp; video/drama"/>
    <n v="0"/>
    <x v="121"/>
    <x v="0"/>
    <x v="3"/>
    <d v="2015-10-08T20:59:00"/>
    <x v="202"/>
  </r>
  <r>
    <n v="203"/>
    <s v="TheM"/>
    <s v="We are aiming to make a Web Series based on Youth Culture and the misrepresentation of socially stereotyped people."/>
    <x v="30"/>
    <n v="746"/>
    <x v="2"/>
    <x v="1"/>
    <x v="1"/>
    <n v="1422562864"/>
    <n v="1417378864"/>
    <x v="0"/>
    <n v="8"/>
    <x v="1"/>
    <s v="film &amp; video/drama"/>
    <n v="0.2984"/>
    <x v="168"/>
    <x v="0"/>
    <x v="3"/>
    <d v="2015-01-29T20:21:04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n v="1470319203"/>
    <n v="1467727203"/>
    <x v="0"/>
    <n v="1293"/>
    <x v="1"/>
    <s v="film &amp; video/drama"/>
    <n v="0.50721666666666665"/>
    <x v="169"/>
    <x v="0"/>
    <x v="3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n v="1444144222"/>
    <n v="1441120222"/>
    <x v="0"/>
    <n v="17"/>
    <x v="1"/>
    <s v="film &amp; video/drama"/>
    <n v="0.16250000000000001"/>
    <x v="170"/>
    <x v="0"/>
    <x v="3"/>
    <d v="2015-10-06T15:10:22"/>
    <x v="205"/>
  </r>
  <r>
    <n v="206"/>
    <s v="Blood Bond Movie Development"/>
    <s v="A love story featuring adoption,struggle,dysfunction,grace, healing, and restoration."/>
    <x v="83"/>
    <n v="0"/>
    <x v="2"/>
    <x v="0"/>
    <x v="0"/>
    <n v="1470441983"/>
    <n v="1468627583"/>
    <x v="0"/>
    <n v="0"/>
    <x v="1"/>
    <s v="film &amp; video/drama"/>
    <n v="0"/>
    <x v="121"/>
    <x v="0"/>
    <x v="3"/>
    <d v="2016-08-06T00:06:23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n v="1420346638"/>
    <n v="1417754638"/>
    <x v="0"/>
    <n v="13"/>
    <x v="1"/>
    <s v="film &amp; video/drama"/>
    <n v="0.15214285714285714"/>
    <x v="171"/>
    <x v="0"/>
    <x v="3"/>
    <d v="2015-01-04T04:43:58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x v="0"/>
    <n v="0"/>
    <x v="1"/>
    <s v="film &amp; video/drama"/>
    <n v="0"/>
    <x v="121"/>
    <x v="0"/>
    <x v="3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x v="0"/>
    <n v="0"/>
    <x v="1"/>
    <s v="film &amp; video/drama"/>
    <n v="0"/>
    <x v="121"/>
    <x v="0"/>
    <x v="3"/>
    <d v="2015-07-10T22:08:55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n v="1443675600"/>
    <n v="1441157592"/>
    <x v="0"/>
    <n v="33"/>
    <x v="1"/>
    <s v="film &amp; video/drama"/>
    <n v="0.2525"/>
    <x v="172"/>
    <x v="0"/>
    <x v="3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x v="0"/>
    <n v="12"/>
    <x v="1"/>
    <s v="film &amp; video/drama"/>
    <n v="0.44600000000000001"/>
    <x v="173"/>
    <x v="0"/>
    <x v="3"/>
    <d v="2015-09-19T03:50:17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n v="1460837320"/>
    <n v="1455656920"/>
    <x v="0"/>
    <n v="1"/>
    <x v="1"/>
    <s v="film &amp; video/drama"/>
    <n v="1.5873015873015873E-4"/>
    <x v="120"/>
    <x v="0"/>
    <x v="3"/>
    <d v="2016-04-16T20:08:40"/>
    <x v="212"/>
  </r>
  <r>
    <n v="213"/>
    <s v="Hart Blvd. A feature film by Andrew Greve"/>
    <s v="A family dramedy about a grandfather  and grandson who are both on their path to redemption."/>
    <x v="63"/>
    <n v="20"/>
    <x v="2"/>
    <x v="0"/>
    <x v="0"/>
    <n v="1439734001"/>
    <n v="1437142547"/>
    <x v="0"/>
    <n v="1"/>
    <x v="1"/>
    <s v="film &amp; video/drama"/>
    <n v="4.0000000000000002E-4"/>
    <x v="135"/>
    <x v="0"/>
    <x v="3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n v="1425655349"/>
    <n v="1420471349"/>
    <x v="0"/>
    <n v="1"/>
    <x v="1"/>
    <s v="film &amp; video/drama"/>
    <n v="8.0000000000000007E-5"/>
    <x v="120"/>
    <x v="0"/>
    <x v="3"/>
    <d v="2015-03-06T15:22:29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n v="1455753540"/>
    <n v="1452058282"/>
    <x v="0"/>
    <n v="1"/>
    <x v="1"/>
    <s v="film &amp; video/drama"/>
    <n v="2.2727272727272726E-3"/>
    <x v="119"/>
    <x v="0"/>
    <x v="3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x v="0"/>
    <n v="84"/>
    <x v="1"/>
    <s v="film &amp; video/drama"/>
    <n v="0.55698440000000005"/>
    <x v="174"/>
    <x v="0"/>
    <x v="3"/>
    <d v="2015-04-22T22:00:37"/>
    <x v="216"/>
  </r>
  <r>
    <n v="217"/>
    <s v="Bitch"/>
    <s v="A roadmovie by paw"/>
    <x v="57"/>
    <n v="11943"/>
    <x v="2"/>
    <x v="11"/>
    <x v="9"/>
    <n v="1419780149"/>
    <n v="1417101749"/>
    <x v="0"/>
    <n v="38"/>
    <x v="1"/>
    <s v="film &amp; video/drama"/>
    <n v="0.11942999999999999"/>
    <x v="175"/>
    <x v="0"/>
    <x v="3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x v="0"/>
    <n v="1"/>
    <x v="1"/>
    <s v="film &amp; video/drama"/>
    <n v="0.02"/>
    <x v="101"/>
    <x v="0"/>
    <x v="3"/>
    <d v="2015-05-15T15:04:49"/>
    <x v="218"/>
  </r>
  <r>
    <n v="219"/>
    <s v="True Colors"/>
    <s v="An hour-long pilot about a group of suburban LGBT teens coming of age in the early 90's."/>
    <x v="63"/>
    <n v="8815"/>
    <x v="2"/>
    <x v="0"/>
    <x v="0"/>
    <n v="1459493940"/>
    <n v="1456732225"/>
    <x v="0"/>
    <n v="76"/>
    <x v="1"/>
    <s v="film &amp; video/drama"/>
    <n v="0.17630000000000001"/>
    <x v="176"/>
    <x v="0"/>
    <x v="3"/>
    <d v="2016-04-01T06:59:00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x v="0"/>
    <n v="3"/>
    <x v="1"/>
    <s v="film &amp; video/drama"/>
    <n v="7.1999999999999998E-3"/>
    <x v="177"/>
    <x v="0"/>
    <x v="3"/>
    <d v="2015-08-20T20:06:00"/>
    <x v="220"/>
  </r>
  <r>
    <n v="221"/>
    <s v="Archetypes"/>
    <s v="Film about Schizophrenia with Surreal Twists!"/>
    <x v="63"/>
    <n v="0"/>
    <x v="2"/>
    <x v="0"/>
    <x v="0"/>
    <n v="1427569564"/>
    <n v="1422389164"/>
    <x v="0"/>
    <n v="0"/>
    <x v="1"/>
    <s v="film &amp; video/drama"/>
    <n v="0"/>
    <x v="121"/>
    <x v="0"/>
    <x v="3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n v="1427423940"/>
    <n v="1422383318"/>
    <x v="0"/>
    <n v="2"/>
    <x v="1"/>
    <s v="film &amp; video/drama"/>
    <n v="0.13"/>
    <x v="178"/>
    <x v="0"/>
    <x v="3"/>
    <d v="2015-03-27T02:39:00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n v="1463879100"/>
    <n v="1461287350"/>
    <x v="0"/>
    <n v="0"/>
    <x v="1"/>
    <s v="film &amp; video/drama"/>
    <n v="0"/>
    <x v="121"/>
    <x v="0"/>
    <x v="3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x v="0"/>
    <n v="0"/>
    <x v="1"/>
    <s v="film &amp; video/drama"/>
    <n v="0"/>
    <x v="121"/>
    <x v="0"/>
    <x v="3"/>
    <d v="2015-07-10T05:38:46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n v="1460153054"/>
    <n v="1457564654"/>
    <x v="0"/>
    <n v="0"/>
    <x v="1"/>
    <s v="film &amp; video/drama"/>
    <n v="0"/>
    <x v="121"/>
    <x v="0"/>
    <x v="3"/>
    <d v="2016-04-08T22:04:14"/>
    <x v="225"/>
  </r>
  <r>
    <n v="226"/>
    <s v="MAGGIE Film"/>
    <s v="A TRUE STORY OF DOMESTIC VILOLENCE THAT SEEKS TO OFFER THE VIEWER OUTLEST OF SUPPORT."/>
    <x v="88"/>
    <n v="250"/>
    <x v="2"/>
    <x v="1"/>
    <x v="1"/>
    <n v="1433064540"/>
    <n v="1428854344"/>
    <x v="0"/>
    <n v="2"/>
    <x v="1"/>
    <s v="film &amp; video/drama"/>
    <n v="8.6206896551724137E-3"/>
    <x v="179"/>
    <x v="0"/>
    <x v="3"/>
    <d v="2015-05-31T09:29:00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n v="1436477241"/>
    <n v="1433885241"/>
    <x v="0"/>
    <n v="0"/>
    <x v="1"/>
    <s v="film &amp; video/drama"/>
    <n v="0"/>
    <x v="121"/>
    <x v="0"/>
    <x v="3"/>
    <d v="2015-07-09T21:27:21"/>
    <x v="227"/>
  </r>
  <r>
    <n v="228"/>
    <s v="Facets of a Geek life"/>
    <s v="I am making a film from one one of my books called facets of a Geek life."/>
    <x v="6"/>
    <n v="0"/>
    <x v="2"/>
    <x v="1"/>
    <x v="1"/>
    <n v="1433176105"/>
    <n v="1427992105"/>
    <x v="0"/>
    <n v="0"/>
    <x v="1"/>
    <s v="film &amp; video/drama"/>
    <n v="0"/>
    <x v="121"/>
    <x v="0"/>
    <x v="3"/>
    <d v="2015-06-01T16:28:25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x v="0"/>
    <n v="0"/>
    <x v="1"/>
    <s v="film &amp; video/drama"/>
    <n v="0"/>
    <x v="121"/>
    <x v="0"/>
    <x v="3"/>
    <d v="2016-02-13T22:24:57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x v="0"/>
    <n v="2"/>
    <x v="1"/>
    <s v="film &amp; video/drama"/>
    <n v="4.0000000000000001E-3"/>
    <x v="180"/>
    <x v="0"/>
    <x v="3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n v="1451775651"/>
    <n v="1449183651"/>
    <x v="0"/>
    <n v="0"/>
    <x v="1"/>
    <s v="film &amp; video/drama"/>
    <n v="0"/>
    <x v="121"/>
    <x v="0"/>
    <x v="3"/>
    <d v="2016-01-02T23:00:5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n v="1425066546"/>
    <n v="1422474546"/>
    <x v="0"/>
    <n v="7"/>
    <x v="1"/>
    <s v="film &amp; video/drama"/>
    <n v="2.75E-2"/>
    <x v="181"/>
    <x v="0"/>
    <x v="3"/>
    <d v="2015-02-27T19:49:06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n v="1475185972"/>
    <n v="1472593972"/>
    <x v="0"/>
    <n v="0"/>
    <x v="1"/>
    <s v="film &amp; video/drama"/>
    <n v="0"/>
    <x v="121"/>
    <x v="0"/>
    <x v="3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x v="0"/>
    <n v="5"/>
    <x v="1"/>
    <s v="film &amp; video/drama"/>
    <n v="0.40100000000000002"/>
    <x v="182"/>
    <x v="0"/>
    <x v="3"/>
    <d v="2015-06-21T00:50:59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n v="1436478497"/>
    <n v="1433886497"/>
    <x v="0"/>
    <n v="0"/>
    <x v="1"/>
    <s v="film &amp; video/drama"/>
    <n v="0"/>
    <x v="121"/>
    <x v="0"/>
    <x v="3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n v="1451952000"/>
    <n v="1447380099"/>
    <x v="0"/>
    <n v="0"/>
    <x v="1"/>
    <s v="film &amp; video/drama"/>
    <n v="0"/>
    <x v="121"/>
    <x v="0"/>
    <x v="3"/>
    <d v="2016-01-05T00:00:00"/>
    <x v="236"/>
  </r>
  <r>
    <n v="237"/>
    <s v="Making The Choice"/>
    <s v="Making The Choice is a christian short film series."/>
    <x v="36"/>
    <n v="50"/>
    <x v="2"/>
    <x v="0"/>
    <x v="0"/>
    <n v="1457445069"/>
    <n v="1452261069"/>
    <x v="0"/>
    <n v="1"/>
    <x v="1"/>
    <s v="film &amp; video/drama"/>
    <n v="3.3333333333333335E-3"/>
    <x v="73"/>
    <x v="0"/>
    <x v="3"/>
    <d v="2016-03-08T13:51:09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x v="0"/>
    <n v="0"/>
    <x v="1"/>
    <s v="film &amp; video/drama"/>
    <n v="0"/>
    <x v="121"/>
    <x v="0"/>
    <x v="3"/>
    <d v="2016-12-30T09:00:00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n v="1446984000"/>
    <n v="1445308730"/>
    <x v="0"/>
    <n v="5"/>
    <x v="1"/>
    <s v="film &amp; video/drama"/>
    <n v="0.25"/>
    <x v="73"/>
    <x v="0"/>
    <x v="3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x v="1"/>
    <n v="137"/>
    <x v="0"/>
    <s v="film &amp; video/documentary"/>
    <n v="1.0763413333333334"/>
    <x v="183"/>
    <x v="0"/>
    <x v="4"/>
    <d v="2013-05-05T17:00:11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x v="1"/>
    <n v="376"/>
    <x v="0"/>
    <s v="film &amp; video/documentary"/>
    <n v="1.1263736263736264"/>
    <x v="184"/>
    <x v="0"/>
    <x v="4"/>
    <d v="2014-12-21T16:45:04"/>
    <x v="241"/>
  </r>
  <r>
    <n v="242"/>
    <s v="Hardwater"/>
    <s v="An unprecedented feature-length documentary film about Maine's tribal, oft-misunderstood ice fishing sub-culture."/>
    <x v="93"/>
    <n v="14750"/>
    <x v="0"/>
    <x v="0"/>
    <x v="0"/>
    <n v="1324381790"/>
    <n v="1321357790"/>
    <x v="1"/>
    <n v="202"/>
    <x v="0"/>
    <s v="film &amp; video/documentary"/>
    <n v="1.1346153846153846"/>
    <x v="185"/>
    <x v="0"/>
    <x v="4"/>
    <d v="2011-12-20T11:49:50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n v="1393031304"/>
    <n v="1390439304"/>
    <x v="1"/>
    <n v="328"/>
    <x v="0"/>
    <s v="film &amp; video/documentary"/>
    <n v="1.0259199999999999"/>
    <x v="186"/>
    <x v="0"/>
    <x v="4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x v="1"/>
    <n v="84"/>
    <x v="0"/>
    <s v="film &amp; video/documentary"/>
    <n v="1.1375714285714287"/>
    <x v="187"/>
    <x v="0"/>
    <x v="4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x v="1"/>
    <n v="96"/>
    <x v="0"/>
    <s v="film &amp; video/documentary"/>
    <n v="1.0371999999999999"/>
    <x v="188"/>
    <x v="0"/>
    <x v="4"/>
    <d v="2012-08-16T01:16:2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n v="1292665405"/>
    <n v="1288341805"/>
    <x v="1"/>
    <n v="223"/>
    <x v="0"/>
    <s v="film &amp; video/documentary"/>
    <n v="3.0546000000000002"/>
    <x v="189"/>
    <x v="0"/>
    <x v="4"/>
    <d v="2010-12-18T09:43:2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n v="1287200340"/>
    <n v="1284042614"/>
    <x v="1"/>
    <n v="62"/>
    <x v="0"/>
    <s v="film &amp; video/documentary"/>
    <n v="1.341"/>
    <x v="190"/>
    <x v="0"/>
    <x v="4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x v="1"/>
    <n v="146"/>
    <x v="0"/>
    <s v="film &amp; video/documentary"/>
    <n v="1.0133294117647058"/>
    <x v="191"/>
    <x v="0"/>
    <x v="4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x v="1"/>
    <n v="235"/>
    <x v="0"/>
    <s v="film &amp; video/documentary"/>
    <n v="1.1292"/>
    <x v="192"/>
    <x v="0"/>
    <x v="4"/>
    <d v="2010-08-22T17:40:00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n v="1370525691"/>
    <n v="1367933691"/>
    <x v="1"/>
    <n v="437"/>
    <x v="0"/>
    <s v="film &amp; video/documentary"/>
    <n v="1.0558333333333334"/>
    <x v="193"/>
    <x v="0"/>
    <x v="4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n v="1337194800"/>
    <n v="1334429646"/>
    <x v="1"/>
    <n v="77"/>
    <x v="0"/>
    <s v="film &amp; video/documentary"/>
    <n v="1.2557142857142858"/>
    <x v="194"/>
    <x v="0"/>
    <x v="4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n v="1275364740"/>
    <n v="1269878058"/>
    <x v="1"/>
    <n v="108"/>
    <x v="0"/>
    <s v="film &amp; video/documentary"/>
    <n v="1.8455999999999999"/>
    <x v="195"/>
    <x v="0"/>
    <x v="4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x v="1"/>
    <n v="7"/>
    <x v="0"/>
    <s v="film &amp; video/documentary"/>
    <n v="1.0073333333333334"/>
    <x v="196"/>
    <x v="0"/>
    <x v="4"/>
    <d v="2012-02-15T15:37:15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n v="1445047200"/>
    <n v="1442443910"/>
    <x v="1"/>
    <n v="314"/>
    <x v="0"/>
    <s v="film &amp; video/documentary"/>
    <n v="1.1694724999999999"/>
    <x v="197"/>
    <x v="0"/>
    <x v="4"/>
    <d v="2015-10-17T02:00:00"/>
    <x v="254"/>
  </r>
  <r>
    <n v="255"/>
    <s v="xoxosms: a documentary about love in the 21st century"/>
    <s v="xoxosms is a documentary about first love, long distance and Skype."/>
    <x v="6"/>
    <n v="8538.66"/>
    <x v="0"/>
    <x v="0"/>
    <x v="0"/>
    <n v="1300275482"/>
    <n v="1297687082"/>
    <x v="1"/>
    <n v="188"/>
    <x v="0"/>
    <s v="film &amp; video/documentary"/>
    <n v="1.0673325"/>
    <x v="198"/>
    <x v="0"/>
    <x v="4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n v="1363458467"/>
    <n v="1360866467"/>
    <x v="1"/>
    <n v="275"/>
    <x v="0"/>
    <s v="film &amp; video/documentary"/>
    <n v="1.391"/>
    <x v="199"/>
    <x v="0"/>
    <x v="4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x v="1"/>
    <n v="560"/>
    <x v="0"/>
    <s v="film &amp; video/documentary"/>
    <n v="1.0672648571428571"/>
    <x v="200"/>
    <x v="0"/>
    <x v="4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x v="1"/>
    <n v="688"/>
    <x v="0"/>
    <s v="film &amp; video/documentary"/>
    <n v="1.9114"/>
    <x v="201"/>
    <x v="0"/>
    <x v="4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x v="1"/>
    <n v="942"/>
    <x v="0"/>
    <s v="film &amp; video/documentary"/>
    <n v="1.3193789333333332"/>
    <x v="202"/>
    <x v="0"/>
    <x v="4"/>
    <d v="2015-04-08T17:42:4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n v="1279360740"/>
    <n v="1275415679"/>
    <x v="1"/>
    <n v="88"/>
    <x v="0"/>
    <s v="film &amp; video/documentary"/>
    <n v="1.0640000000000001"/>
    <x v="203"/>
    <x v="0"/>
    <x v="4"/>
    <d v="2010-07-17T09:59:00"/>
    <x v="260"/>
  </r>
  <r>
    <n v="261"/>
    <s v="Empires: The Film"/>
    <s v="Empires explores the impact of networks on histories and philosophies of political thought."/>
    <x v="22"/>
    <n v="21480"/>
    <x v="0"/>
    <x v="0"/>
    <x v="0"/>
    <n v="1339080900"/>
    <n v="1334783704"/>
    <x v="1"/>
    <n v="220"/>
    <x v="0"/>
    <s v="film &amp; video/documentary"/>
    <n v="1.0740000000000001"/>
    <x v="204"/>
    <x v="0"/>
    <x v="4"/>
    <d v="2012-06-07T14:55:00"/>
    <x v="261"/>
  </r>
  <r>
    <n v="262"/>
    <s v="The Last Cosmonaut"/>
    <s v="He can never die. He will live forever. He is the last cosmonaut, and this is his story."/>
    <x v="30"/>
    <n v="6000"/>
    <x v="0"/>
    <x v="0"/>
    <x v="0"/>
    <n v="1298699828"/>
    <n v="1294811828"/>
    <x v="1"/>
    <n v="145"/>
    <x v="0"/>
    <s v="film &amp; video/documentary"/>
    <n v="2.4"/>
    <x v="205"/>
    <x v="0"/>
    <x v="4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x v="1"/>
    <n v="963"/>
    <x v="0"/>
    <s v="film &amp; video/documentary"/>
    <n v="1.1808107999999999"/>
    <x v="206"/>
    <x v="0"/>
    <x v="4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x v="1"/>
    <n v="91"/>
    <x v="0"/>
    <s v="film &amp; video/documentary"/>
    <n v="1.1819999999999999"/>
    <x v="207"/>
    <x v="0"/>
    <x v="4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x v="1"/>
    <n v="58"/>
    <x v="0"/>
    <s v="film &amp; video/documentary"/>
    <n v="1.111"/>
    <x v="208"/>
    <x v="0"/>
    <x v="4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x v="1"/>
    <n v="36"/>
    <x v="0"/>
    <s v="film &amp; video/documentary"/>
    <n v="1.4550000000000001"/>
    <x v="209"/>
    <x v="0"/>
    <x v="4"/>
    <d v="2010-04-23T03:51:00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n v="1403693499"/>
    <n v="1401101499"/>
    <x v="1"/>
    <n v="165"/>
    <x v="0"/>
    <s v="film &amp; video/documentary"/>
    <n v="1.3162883248730965"/>
    <x v="210"/>
    <x v="0"/>
    <x v="4"/>
    <d v="2014-06-25T10:51:39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x v="1"/>
    <n v="111"/>
    <x v="0"/>
    <s v="film &amp; video/documentary"/>
    <n v="1.1140000000000001"/>
    <x v="211"/>
    <x v="0"/>
    <x v="4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x v="1"/>
    <n v="1596"/>
    <x v="0"/>
    <s v="film &amp; video/documentary"/>
    <n v="1.4723377"/>
    <x v="212"/>
    <x v="0"/>
    <x v="4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n v="1306296000"/>
    <n v="1301950070"/>
    <x v="1"/>
    <n v="61"/>
    <x v="0"/>
    <s v="film &amp; video/documentary"/>
    <n v="1.5260869565217392"/>
    <x v="213"/>
    <x v="0"/>
    <x v="4"/>
    <d v="2011-05-25T04:00:0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x v="1"/>
    <n v="287"/>
    <x v="0"/>
    <s v="film &amp; video/documentary"/>
    <n v="1.0468"/>
    <x v="214"/>
    <x v="0"/>
    <x v="4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x v="1"/>
    <n v="65"/>
    <x v="0"/>
    <s v="film &amp; video/documentary"/>
    <n v="1.7743366666666667"/>
    <x v="215"/>
    <x v="0"/>
    <x v="4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x v="1"/>
    <n v="118"/>
    <x v="0"/>
    <s v="film &amp; video/documentary"/>
    <n v="1.077758"/>
    <x v="216"/>
    <x v="0"/>
    <x v="4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n v="1333609140"/>
    <n v="1330638829"/>
    <x v="1"/>
    <n v="113"/>
    <x v="0"/>
    <s v="film &amp; video/documentary"/>
    <n v="1.56"/>
    <x v="217"/>
    <x v="0"/>
    <x v="4"/>
    <d v="2012-04-05T06:59:00"/>
    <x v="274"/>
  </r>
  <r>
    <n v="275"/>
    <s v="Finding the Funk"/>
    <s v="A journey through the origins and influence of funk music from James Brown to D'Angelo we are FINDING THE FUNK!"/>
    <x v="22"/>
    <n v="21679"/>
    <x v="0"/>
    <x v="0"/>
    <x v="0"/>
    <n v="1352511966"/>
    <n v="1349916366"/>
    <x v="1"/>
    <n v="332"/>
    <x v="0"/>
    <s v="film &amp; video/documentary"/>
    <n v="1.08395"/>
    <x v="218"/>
    <x v="0"/>
    <x v="4"/>
    <d v="2012-11-10T01:46:06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x v="1"/>
    <n v="62"/>
    <x v="0"/>
    <s v="film &amp; video/documentary"/>
    <n v="1.476"/>
    <x v="219"/>
    <x v="0"/>
    <x v="4"/>
    <d v="2012-04-28T00:57:54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n v="1432416219"/>
    <n v="1429824219"/>
    <x v="1"/>
    <n v="951"/>
    <x v="0"/>
    <s v="film &amp; video/documentary"/>
    <n v="1.1038153846153846"/>
    <x v="220"/>
    <x v="0"/>
    <x v="4"/>
    <d v="2015-05-23T21:23:39"/>
    <x v="277"/>
  </r>
  <r>
    <n v="278"/>
    <s v="The Babushkas of Chernobyl"/>
    <s v="An unlikely story of spirit, defiance and beauty from the most contaminated place on Earth"/>
    <x v="100"/>
    <n v="40594"/>
    <x v="0"/>
    <x v="0"/>
    <x v="0"/>
    <n v="1350003539"/>
    <n v="1347411539"/>
    <x v="1"/>
    <n v="415"/>
    <x v="0"/>
    <s v="film &amp; video/documentary"/>
    <n v="1.5034814814814814"/>
    <x v="221"/>
    <x v="0"/>
    <x v="4"/>
    <d v="2012-10-12T00:58:59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x v="1"/>
    <n v="305"/>
    <x v="0"/>
    <s v="film &amp; video/documentary"/>
    <n v="1.5731829411764706"/>
    <x v="222"/>
    <x v="0"/>
    <x v="4"/>
    <d v="2017-02-27T02:01:00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x v="1"/>
    <n v="2139"/>
    <x v="0"/>
    <s v="film &amp; video/documentary"/>
    <n v="1.5614399999999999"/>
    <x v="223"/>
    <x v="0"/>
    <x v="4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x v="1"/>
    <n v="79"/>
    <x v="0"/>
    <s v="film &amp; video/documentary"/>
    <n v="1.2058763636363636"/>
    <x v="224"/>
    <x v="0"/>
    <x v="4"/>
    <d v="2009-08-10T19:26:00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n v="1266876000"/>
    <n v="1263679492"/>
    <x v="1"/>
    <n v="179"/>
    <x v="0"/>
    <s v="film &amp; video/documentary"/>
    <n v="1.0118888888888888"/>
    <x v="225"/>
    <x v="0"/>
    <x v="4"/>
    <d v="2010-02-22T22:00:00"/>
    <x v="282"/>
  </r>
  <r>
    <n v="283"/>
    <s v="SOLE SURVIVOR"/>
    <s v="What is the impact of survivorship on the human condition?"/>
    <x v="102"/>
    <n v="20569.05"/>
    <x v="0"/>
    <x v="0"/>
    <x v="0"/>
    <n v="1306904340"/>
    <n v="1305219744"/>
    <x v="1"/>
    <n v="202"/>
    <x v="0"/>
    <s v="film &amp; video/documentary"/>
    <n v="1.142725"/>
    <x v="226"/>
    <x v="0"/>
    <x v="4"/>
    <d v="2011-06-01T04:59:00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n v="1327167780"/>
    <n v="1325007780"/>
    <x v="1"/>
    <n v="760"/>
    <x v="0"/>
    <s v="film &amp; video/documentary"/>
    <n v="1.0462615"/>
    <x v="227"/>
    <x v="0"/>
    <x v="4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n v="1379614128"/>
    <n v="1377022128"/>
    <x v="1"/>
    <n v="563"/>
    <x v="0"/>
    <s v="film &amp; video/documentary"/>
    <n v="2.2882507142857142"/>
    <x v="228"/>
    <x v="0"/>
    <x v="4"/>
    <d v="2013-09-19T18:08:48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n v="1364236524"/>
    <n v="1360352124"/>
    <x v="1"/>
    <n v="135"/>
    <x v="0"/>
    <s v="film &amp; video/documentary"/>
    <n v="1.0915333333333332"/>
    <x v="229"/>
    <x v="0"/>
    <x v="4"/>
    <d v="2013-03-25T18:35:24"/>
    <x v="286"/>
  </r>
  <r>
    <n v="287"/>
    <s v="In Country: A Documentary Film (POSTPRODUCTION)"/>
    <s v="War is hell. Why would anyone want to spend their weekends there?"/>
    <x v="36"/>
    <n v="26445"/>
    <x v="0"/>
    <x v="0"/>
    <x v="0"/>
    <n v="1351828800"/>
    <n v="1349160018"/>
    <x v="1"/>
    <n v="290"/>
    <x v="0"/>
    <s v="film &amp; video/documentary"/>
    <n v="1.7629999999999999"/>
    <x v="230"/>
    <x v="0"/>
    <x v="4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x v="1"/>
    <n v="447"/>
    <x v="0"/>
    <s v="film &amp; video/documentary"/>
    <n v="1.0321061999999999"/>
    <x v="231"/>
    <x v="0"/>
    <x v="4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n v="1383389834"/>
    <n v="1380797834"/>
    <x v="1"/>
    <n v="232"/>
    <x v="0"/>
    <s v="film &amp; video/documentary"/>
    <n v="1.0482"/>
    <x v="232"/>
    <x v="0"/>
    <x v="4"/>
    <d v="2013-11-02T10:57:14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n v="1296633540"/>
    <n v="1292316697"/>
    <x v="1"/>
    <n v="168"/>
    <x v="0"/>
    <s v="film &amp; video/documentary"/>
    <n v="1.0668444444444445"/>
    <x v="233"/>
    <x v="0"/>
    <x v="4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n v="1367366460"/>
    <n v="1365791246"/>
    <x v="1"/>
    <n v="128"/>
    <x v="0"/>
    <s v="film &amp; video/documentary"/>
    <n v="1.2001999999999999"/>
    <x v="234"/>
    <x v="0"/>
    <x v="4"/>
    <d v="2013-05-01T00:01:00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x v="1"/>
    <n v="493"/>
    <x v="0"/>
    <s v="film &amp; video/documentary"/>
    <n v="1.0150693333333334"/>
    <x v="235"/>
    <x v="0"/>
    <x v="4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x v="1"/>
    <n v="131"/>
    <x v="0"/>
    <s v="film &amp; video/documentary"/>
    <n v="1.0138461538461538"/>
    <x v="236"/>
    <x v="0"/>
    <x v="4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x v="1"/>
    <n v="50"/>
    <x v="0"/>
    <s v="film &amp; video/documentary"/>
    <n v="1"/>
    <x v="101"/>
    <x v="0"/>
    <x v="4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x v="1"/>
    <n v="665"/>
    <x v="0"/>
    <s v="film &amp; video/documentary"/>
    <n v="1.3310911999999999"/>
    <x v="237"/>
    <x v="0"/>
    <x v="4"/>
    <d v="2013-11-01T00:00:00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n v="1347017083"/>
    <n v="1344857083"/>
    <x v="1"/>
    <n v="129"/>
    <x v="0"/>
    <s v="film &amp; video/documentary"/>
    <n v="1.187262"/>
    <x v="238"/>
    <x v="0"/>
    <x v="4"/>
    <d v="2012-09-07T11:24:43"/>
    <x v="296"/>
  </r>
  <r>
    <n v="297"/>
    <s v="Who Owns Yoga?"/>
    <s v="Who Owns Yoga? is a feature length documentary film that explores the changing nature of yoga in the modern world."/>
    <x v="22"/>
    <n v="20128"/>
    <x v="0"/>
    <x v="0"/>
    <x v="0"/>
    <n v="1430452740"/>
    <n v="1427390901"/>
    <x v="1"/>
    <n v="142"/>
    <x v="0"/>
    <s v="film &amp; video/documentary"/>
    <n v="1.0064"/>
    <x v="239"/>
    <x v="0"/>
    <x v="4"/>
    <d v="2015-05-01T03:59:00"/>
    <x v="297"/>
  </r>
  <r>
    <n v="298"/>
    <s v="DisHonesty - A Documentary Feature Film"/>
    <s v="The truth is, we all lie - and by &quot;we,&quot; we mean everyone!"/>
    <x v="103"/>
    <n v="137254.84"/>
    <x v="0"/>
    <x v="0"/>
    <x v="0"/>
    <n v="1399669200"/>
    <n v="1394536048"/>
    <x v="1"/>
    <n v="2436"/>
    <x v="0"/>
    <s v="film &amp; video/documentary"/>
    <n v="1.089324126984127"/>
    <x v="240"/>
    <x v="0"/>
    <x v="4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x v="1"/>
    <n v="244"/>
    <x v="0"/>
    <s v="film &amp; video/documentary"/>
    <n v="1.789525"/>
    <x v="241"/>
    <x v="0"/>
    <x v="4"/>
    <d v="2010-11-17T06:24:20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x v="1"/>
    <n v="298"/>
    <x v="0"/>
    <s v="film &amp; video/documentary"/>
    <n v="1.0172264"/>
    <x v="242"/>
    <x v="0"/>
    <x v="4"/>
    <d v="2011-04-24T23:02:18"/>
    <x v="300"/>
  </r>
  <r>
    <n v="301"/>
    <s v="WORLD FAIR"/>
    <s v="A film about personal memory, amateur cinematography, and visions of the future at the 1939 New York World's Fair."/>
    <x v="93"/>
    <n v="15435.55"/>
    <x v="0"/>
    <x v="0"/>
    <x v="0"/>
    <n v="1363711335"/>
    <n v="1360258935"/>
    <x v="1"/>
    <n v="251"/>
    <x v="0"/>
    <s v="film &amp; video/documentary"/>
    <n v="1.1873499999999999"/>
    <x v="243"/>
    <x v="0"/>
    <x v="4"/>
    <d v="2013-03-19T16:42:1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x v="1"/>
    <n v="108"/>
    <x v="0"/>
    <s v="film &amp; video/documentary"/>
    <n v="1.0045999999999999"/>
    <x v="244"/>
    <x v="0"/>
    <x v="4"/>
    <d v="2012-02-24T20:33:58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n v="1338601346"/>
    <n v="1336009346"/>
    <x v="1"/>
    <n v="82"/>
    <x v="0"/>
    <s v="film &amp; video/documentary"/>
    <n v="1.3746666666666667"/>
    <x v="245"/>
    <x v="0"/>
    <x v="4"/>
    <d v="2012-06-02T01:42:26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n v="1346464800"/>
    <n v="1343096197"/>
    <x v="1"/>
    <n v="74"/>
    <x v="0"/>
    <s v="film &amp; video/documentary"/>
    <n v="2.3164705882352941"/>
    <x v="246"/>
    <x v="0"/>
    <x v="4"/>
    <d v="2012-09-01T02:00:00"/>
    <x v="304"/>
  </r>
  <r>
    <n v="305"/>
    <s v="My Friend Mott-ly"/>
    <s v="A documentary that I am making about the difficult, but inspiring, life of a late friend of mine."/>
    <x v="51"/>
    <n v="9775"/>
    <x v="0"/>
    <x v="0"/>
    <x v="0"/>
    <n v="1331392049"/>
    <n v="1328800049"/>
    <x v="1"/>
    <n v="189"/>
    <x v="0"/>
    <s v="film &amp; video/documentary"/>
    <n v="1.3033333333333332"/>
    <x v="247"/>
    <x v="0"/>
    <x v="4"/>
    <d v="2012-03-10T15:07:29"/>
    <x v="305"/>
  </r>
  <r>
    <n v="306"/>
    <s v="Escape/Artist: The Jason Escape Documentary"/>
    <s v="A feature-length documentary on the life of Boston escape artist Jason Escape."/>
    <x v="28"/>
    <n v="2929"/>
    <x v="0"/>
    <x v="0"/>
    <x v="0"/>
    <n v="1363806333"/>
    <n v="1362081933"/>
    <x v="1"/>
    <n v="80"/>
    <x v="0"/>
    <s v="film &amp; video/documentary"/>
    <n v="2.9289999999999998"/>
    <x v="248"/>
    <x v="0"/>
    <x v="4"/>
    <d v="2013-03-20T19:05:33"/>
    <x v="306"/>
  </r>
  <r>
    <n v="307"/>
    <s v="Grammar Revolution"/>
    <s v="Why is grammar important?"/>
    <x v="29"/>
    <n v="24490"/>
    <x v="0"/>
    <x v="0"/>
    <x v="0"/>
    <n v="1360276801"/>
    <n v="1357684801"/>
    <x v="1"/>
    <n v="576"/>
    <x v="0"/>
    <s v="film &amp; video/documentary"/>
    <n v="1.1131818181818183"/>
    <x v="249"/>
    <x v="0"/>
    <x v="4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n v="1299775210"/>
    <n v="1295887210"/>
    <x v="1"/>
    <n v="202"/>
    <x v="0"/>
    <s v="film &amp; video/documentary"/>
    <n v="1.0556666666666668"/>
    <x v="250"/>
    <x v="0"/>
    <x v="4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x v="1"/>
    <n v="238"/>
    <x v="0"/>
    <s v="film &amp; video/documentary"/>
    <n v="1.1894444444444445"/>
    <x v="251"/>
    <x v="0"/>
    <x v="4"/>
    <d v="2012-09-03T18:02:14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n v="1319076000"/>
    <n v="1317788623"/>
    <x v="1"/>
    <n v="36"/>
    <x v="0"/>
    <s v="film &amp; video/documentary"/>
    <n v="1.04129"/>
    <x v="252"/>
    <x v="0"/>
    <x v="4"/>
    <d v="2011-10-20T02:00:0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n v="1325404740"/>
    <n v="1321852592"/>
    <x v="1"/>
    <n v="150"/>
    <x v="0"/>
    <s v="film &amp; video/documentary"/>
    <n v="1.0410165"/>
    <x v="253"/>
    <x v="0"/>
    <x v="4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x v="1"/>
    <n v="146"/>
    <x v="0"/>
    <s v="film &amp; video/documentary"/>
    <n v="1.1187499999999999"/>
    <x v="254"/>
    <x v="0"/>
    <x v="4"/>
    <d v="2013-04-14T21:03:5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x v="1"/>
    <n v="222"/>
    <x v="0"/>
    <s v="film &amp; video/documentary"/>
    <n v="1.0473529411764706"/>
    <x v="255"/>
    <x v="0"/>
    <x v="4"/>
    <d v="2010-08-11T15:59:00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x v="1"/>
    <n v="120"/>
    <x v="0"/>
    <s v="film &amp; video/documentary"/>
    <n v="3.8515000000000001"/>
    <x v="256"/>
    <x v="0"/>
    <x v="4"/>
    <d v="2013-03-01T19:59:48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n v="1345660334"/>
    <n v="1343068334"/>
    <x v="1"/>
    <n v="126"/>
    <x v="0"/>
    <s v="film &amp; video/documentary"/>
    <n v="1.01248"/>
    <x v="257"/>
    <x v="0"/>
    <x v="4"/>
    <d v="2012-08-22T18:32:14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n v="1418273940"/>
    <n v="1415398197"/>
    <x v="1"/>
    <n v="158"/>
    <x v="0"/>
    <s v="film &amp; video/documentary"/>
    <n v="1.1377333333333333"/>
    <x v="258"/>
    <x v="0"/>
    <x v="4"/>
    <d v="2014-12-11T04:59:00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n v="1386778483"/>
    <n v="1384186483"/>
    <x v="1"/>
    <n v="316"/>
    <x v="0"/>
    <s v="film &amp; video/documentary"/>
    <n v="1.0080333333333333"/>
    <x v="259"/>
    <x v="0"/>
    <x v="4"/>
    <d v="2013-12-11T16:14:43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n v="1364342151"/>
    <n v="1361753751"/>
    <x v="1"/>
    <n v="284"/>
    <x v="0"/>
    <s v="film &amp; video/documentary"/>
    <n v="2.8332000000000002"/>
    <x v="260"/>
    <x v="0"/>
    <x v="4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x v="1"/>
    <n v="51"/>
    <x v="0"/>
    <s v="film &amp; video/documentary"/>
    <n v="1.1268"/>
    <x v="261"/>
    <x v="0"/>
    <x v="4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x v="1"/>
    <n v="158"/>
    <x v="0"/>
    <s v="film &amp; video/documentary"/>
    <n v="1.0658000000000001"/>
    <x v="262"/>
    <x v="0"/>
    <x v="4"/>
    <d v="2015-12-22T23:00:00"/>
    <x v="320"/>
  </r>
  <r>
    <n v="321"/>
    <s v="An Impossible Project"/>
    <s v="The more digital the world, the more analog our dreams._x000a_A feature documentary shot on 35mm film."/>
    <x v="19"/>
    <n v="35932"/>
    <x v="0"/>
    <x v="12"/>
    <x v="3"/>
    <n v="1478605386"/>
    <n v="1475577786"/>
    <x v="1"/>
    <n v="337"/>
    <x v="0"/>
    <s v="film &amp; video/documentary"/>
    <n v="1.0266285714285714"/>
    <x v="263"/>
    <x v="0"/>
    <x v="4"/>
    <d v="2016-11-08T11:43:06"/>
    <x v="321"/>
  </r>
  <r>
    <n v="322"/>
    <s v="Last of the Big Tuskers"/>
    <s v="A documentary film about the largest elephants on earth and what is being done to ensure their survival."/>
    <x v="31"/>
    <n v="26978"/>
    <x v="0"/>
    <x v="0"/>
    <x v="0"/>
    <n v="1463146848"/>
    <n v="1460554848"/>
    <x v="1"/>
    <n v="186"/>
    <x v="0"/>
    <s v="film &amp; video/documentary"/>
    <n v="1.0791200000000001"/>
    <x v="264"/>
    <x v="0"/>
    <x v="4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n v="1482307140"/>
    <n v="1479886966"/>
    <x v="1"/>
    <n v="58"/>
    <x v="0"/>
    <s v="film &amp; video/documentary"/>
    <n v="1.2307407407407407"/>
    <x v="265"/>
    <x v="0"/>
    <x v="4"/>
    <d v="2016-12-21T07:59:00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n v="1438441308"/>
    <n v="1435590108"/>
    <x v="1"/>
    <n v="82"/>
    <x v="0"/>
    <s v="film &amp; video/documentary"/>
    <n v="1.016"/>
    <x v="266"/>
    <x v="0"/>
    <x v="4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n v="1482208233"/>
    <n v="1479184233"/>
    <x v="1"/>
    <n v="736"/>
    <x v="0"/>
    <s v="film &amp; video/documentary"/>
    <n v="1.04396"/>
    <x v="267"/>
    <x v="0"/>
    <x v="4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n v="1489532220"/>
    <n v="1486625606"/>
    <x v="1"/>
    <n v="1151"/>
    <x v="0"/>
    <s v="film &amp; video/documentary"/>
    <n v="1.1292973333333334"/>
    <x v="268"/>
    <x v="0"/>
    <x v="4"/>
    <d v="2017-03-14T22:57:00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n v="1427011200"/>
    <n v="1424669929"/>
    <x v="1"/>
    <n v="34"/>
    <x v="0"/>
    <s v="film &amp; video/documentary"/>
    <n v="1.3640000000000001"/>
    <x v="269"/>
    <x v="0"/>
    <x v="4"/>
    <d v="2015-03-22T08:00:00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n v="1446350400"/>
    <n v="1443739388"/>
    <x v="1"/>
    <n v="498"/>
    <x v="0"/>
    <s v="film &amp; video/documentary"/>
    <n v="1.036144"/>
    <x v="270"/>
    <x v="0"/>
    <x v="4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n v="1446868800"/>
    <n v="1444821127"/>
    <x v="1"/>
    <n v="167"/>
    <x v="0"/>
    <s v="film &amp; video/documentary"/>
    <n v="1.0549999999999999"/>
    <x v="271"/>
    <x v="0"/>
    <x v="4"/>
    <d v="2015-11-07T04:00:00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x v="1"/>
    <n v="340"/>
    <x v="0"/>
    <s v="film &amp; video/documentary"/>
    <n v="1.0182857142857142"/>
    <x v="272"/>
    <x v="0"/>
    <x v="4"/>
    <d v="2013-05-17T03:59:0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n v="1466171834"/>
    <n v="1463493434"/>
    <x v="1"/>
    <n v="438"/>
    <x v="0"/>
    <s v="film &amp; video/documentary"/>
    <n v="1.0660499999999999"/>
    <x v="273"/>
    <x v="0"/>
    <x v="4"/>
    <d v="2016-06-17T13:57:14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x v="1"/>
    <n v="555"/>
    <x v="0"/>
    <s v="film &amp; video/documentary"/>
    <n v="1.13015"/>
    <x v="274"/>
    <x v="0"/>
    <x v="4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n v="1460038591"/>
    <n v="1457450191"/>
    <x v="1"/>
    <n v="266"/>
    <x v="0"/>
    <s v="film &amp; video/documentary"/>
    <n v="1.252275"/>
    <x v="275"/>
    <x v="0"/>
    <x v="4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x v="1"/>
    <n v="69"/>
    <x v="0"/>
    <s v="film &amp; video/documentary"/>
    <n v="1.0119"/>
    <x v="276"/>
    <x v="0"/>
    <x v="4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x v="1"/>
    <n v="80"/>
    <x v="0"/>
    <s v="film &amp; video/documentary"/>
    <n v="1.0276470588235294"/>
    <x v="277"/>
    <x v="0"/>
    <x v="4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x v="1"/>
    <n v="493"/>
    <x v="0"/>
    <s v="film &amp; video/documentary"/>
    <n v="1.1683911999999999"/>
    <x v="278"/>
    <x v="0"/>
    <x v="4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x v="1"/>
    <n v="31"/>
    <x v="0"/>
    <s v="film &amp; video/documentary"/>
    <n v="1.0116833333333335"/>
    <x v="279"/>
    <x v="0"/>
    <x v="4"/>
    <d v="2015-03-14T02:05:08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x v="1"/>
    <n v="236"/>
    <x v="0"/>
    <s v="film &amp; video/documentary"/>
    <n v="1.1013360000000001"/>
    <x v="280"/>
    <x v="0"/>
    <x v="4"/>
    <d v="2016-09-03T01:00:0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n v="1430331268"/>
    <n v="1427739268"/>
    <x v="1"/>
    <n v="89"/>
    <x v="0"/>
    <s v="film &amp; video/documentary"/>
    <n v="1.0808333333333333"/>
    <x v="281"/>
    <x v="0"/>
    <x v="4"/>
    <d v="2015-04-29T18:14:28"/>
    <x v="339"/>
  </r>
  <r>
    <n v="340"/>
    <s v="Somaliland: The Abaarso Story"/>
    <s v="Feature-length documentary about five Somali Muslim students pursuing dreams of education in America"/>
    <x v="19"/>
    <n v="43758"/>
    <x v="0"/>
    <x v="0"/>
    <x v="0"/>
    <n v="1489006800"/>
    <n v="1486397007"/>
    <x v="1"/>
    <n v="299"/>
    <x v="0"/>
    <s v="film &amp; video/documentary"/>
    <n v="1.2502285714285715"/>
    <x v="282"/>
    <x v="0"/>
    <x v="4"/>
    <d v="2017-03-08T21:00:0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x v="1"/>
    <n v="55"/>
    <x v="0"/>
    <s v="film &amp; video/documentary"/>
    <n v="1.0671428571428572"/>
    <x v="283"/>
    <x v="0"/>
    <x v="4"/>
    <d v="2014-10-01T03:59:00"/>
    <x v="341"/>
  </r>
  <r>
    <n v="342"/>
    <s v="BREAKING A MONSTER a film about the band Unlocking The Truth"/>
    <s v="BREAKING A MONSTER needs your help to play in THEATERS!"/>
    <x v="56"/>
    <n v="55201.52"/>
    <x v="0"/>
    <x v="0"/>
    <x v="0"/>
    <n v="1461955465"/>
    <n v="1459363465"/>
    <x v="1"/>
    <n v="325"/>
    <x v="0"/>
    <s v="film &amp; video/documentary"/>
    <n v="1.0036639999999999"/>
    <x v="284"/>
    <x v="0"/>
    <x v="4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x v="1"/>
    <n v="524"/>
    <x v="0"/>
    <s v="film &amp; video/documentary"/>
    <n v="1.0202863333333334"/>
    <x v="285"/>
    <x v="0"/>
    <x v="4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x v="1"/>
    <n v="285"/>
    <x v="0"/>
    <s v="film &amp; video/documentary"/>
    <n v="1.0208358208955224"/>
    <x v="286"/>
    <x v="0"/>
    <x v="4"/>
    <d v="2015-06-01T02:20:00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n v="1432161590"/>
    <n v="1429569590"/>
    <x v="1"/>
    <n v="179"/>
    <x v="0"/>
    <s v="film &amp; video/documentary"/>
    <n v="1.2327586206896552"/>
    <x v="287"/>
    <x v="0"/>
    <x v="4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x v="1"/>
    <n v="188"/>
    <x v="0"/>
    <s v="film &amp; video/documentary"/>
    <n v="1.7028880000000002"/>
    <x v="288"/>
    <x v="0"/>
    <x v="4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x v="1"/>
    <n v="379"/>
    <x v="0"/>
    <s v="film &amp; video/documentary"/>
    <n v="1.1159049999999999"/>
    <x v="289"/>
    <x v="0"/>
    <x v="4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x v="1"/>
    <n v="119"/>
    <x v="0"/>
    <s v="film &amp; video/documentary"/>
    <n v="1.03"/>
    <x v="290"/>
    <x v="0"/>
    <x v="4"/>
    <d v="2015-08-21T14:05:16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n v="1487937508"/>
    <n v="1485345508"/>
    <x v="1"/>
    <n v="167"/>
    <x v="0"/>
    <s v="film &amp; video/documentary"/>
    <n v="1.0663570159857905"/>
    <x v="291"/>
    <x v="0"/>
    <x v="4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n v="1473566340"/>
    <n v="1470274509"/>
    <x v="1"/>
    <n v="221"/>
    <x v="0"/>
    <s v="film &amp; video/documentary"/>
    <n v="1.1476"/>
    <x v="292"/>
    <x v="0"/>
    <x v="4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x v="1"/>
    <n v="964"/>
    <x v="0"/>
    <s v="film &amp; video/documentary"/>
    <n v="1.2734117647058822"/>
    <x v="293"/>
    <x v="0"/>
    <x v="4"/>
    <d v="2016-04-07T22:09:14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n v="1412740868"/>
    <n v="1410148868"/>
    <x v="1"/>
    <n v="286"/>
    <x v="0"/>
    <s v="film &amp; video/documentary"/>
    <n v="1.1656"/>
    <x v="294"/>
    <x v="0"/>
    <x v="4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x v="1"/>
    <n v="613"/>
    <x v="0"/>
    <s v="film &amp; video/documentary"/>
    <n v="1.0861819426615318"/>
    <x v="295"/>
    <x v="0"/>
    <x v="4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x v="1"/>
    <n v="29"/>
    <x v="0"/>
    <s v="film &amp; video/documentary"/>
    <n v="1.0394285714285714"/>
    <x v="296"/>
    <x v="0"/>
    <x v="4"/>
    <d v="2016-04-08T18:52:01"/>
    <x v="354"/>
  </r>
  <r>
    <n v="355"/>
    <s v="REZA ABDOH -Theatre Visionary"/>
    <s v="A documentary film about the late REZA ABDOH and his performance company DAR A LUZ."/>
    <x v="19"/>
    <n v="40690"/>
    <x v="0"/>
    <x v="0"/>
    <x v="0"/>
    <n v="1417420994"/>
    <n v="1414738994"/>
    <x v="1"/>
    <n v="165"/>
    <x v="0"/>
    <s v="film &amp; video/documentary"/>
    <n v="1.1625714285714286"/>
    <x v="297"/>
    <x v="0"/>
    <x v="4"/>
    <d v="2014-12-01T08:03:14"/>
    <x v="355"/>
  </r>
  <r>
    <n v="356"/>
    <s v="43 and 80"/>
    <s v="A documentary about halibut conservation and how it impacts communities of Southeast Alaska."/>
    <x v="51"/>
    <n v="7701.93"/>
    <x v="0"/>
    <x v="0"/>
    <x v="0"/>
    <n v="1458152193"/>
    <n v="1455563793"/>
    <x v="1"/>
    <n v="97"/>
    <x v="0"/>
    <s v="film &amp; video/documentary"/>
    <n v="1.0269239999999999"/>
    <x v="298"/>
    <x v="0"/>
    <x v="4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x v="1"/>
    <n v="303"/>
    <x v="0"/>
    <s v="film &amp; video/documentary"/>
    <n v="1.74"/>
    <x v="299"/>
    <x v="0"/>
    <x v="4"/>
    <d v="2015-04-24T05:19: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n v="1466002800"/>
    <n v="1463517521"/>
    <x v="1"/>
    <n v="267"/>
    <x v="0"/>
    <s v="film &amp; video/documentary"/>
    <n v="1.03088"/>
    <x v="300"/>
    <x v="0"/>
    <x v="4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n v="1415941920"/>
    <n v="1414028490"/>
    <x v="1"/>
    <n v="302"/>
    <x v="0"/>
    <s v="film &amp; video/documentary"/>
    <n v="1.0485537190082646"/>
    <x v="301"/>
    <x v="0"/>
    <x v="4"/>
    <d v="2014-11-14T05:12:00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n v="1437621060"/>
    <n v="1433799180"/>
    <x v="0"/>
    <n v="87"/>
    <x v="0"/>
    <s v="film &amp; video/documentary"/>
    <n v="1.0137499999999999"/>
    <x v="302"/>
    <x v="0"/>
    <x v="4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x v="0"/>
    <n v="354"/>
    <x v="0"/>
    <s v="film &amp; video/documentary"/>
    <n v="1.1107699999999998"/>
    <x v="303"/>
    <x v="0"/>
    <x v="4"/>
    <d v="2014-11-23T01:01:46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x v="0"/>
    <n v="86"/>
    <x v="0"/>
    <s v="film &amp; video/documentary"/>
    <n v="1.2415933781686497"/>
    <x v="304"/>
    <x v="0"/>
    <x v="4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x v="0"/>
    <n v="26"/>
    <x v="0"/>
    <s v="film &amp; video/documentary"/>
    <n v="1.0133333333333334"/>
    <x v="305"/>
    <x v="0"/>
    <x v="4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n v="1403323140"/>
    <n v="1400704672"/>
    <x v="0"/>
    <n v="113"/>
    <x v="0"/>
    <s v="film &amp; video/documentary"/>
    <n v="1.1016142857142857"/>
    <x v="306"/>
    <x v="0"/>
    <x v="4"/>
    <d v="2014-06-21T03:59:00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n v="1393597999"/>
    <n v="1391005999"/>
    <x v="0"/>
    <n v="65"/>
    <x v="0"/>
    <s v="film &amp; video/documentary"/>
    <n v="1.0397333333333334"/>
    <x v="307"/>
    <x v="0"/>
    <x v="4"/>
    <d v="2014-02-28T14:33:19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n v="1337540518"/>
    <n v="1334948518"/>
    <x v="0"/>
    <n v="134"/>
    <x v="0"/>
    <s v="film &amp; video/documentary"/>
    <n v="1.013157894736842"/>
    <x v="308"/>
    <x v="0"/>
    <x v="4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x v="0"/>
    <n v="119"/>
    <x v="0"/>
    <s v="film &amp; video/documentary"/>
    <n v="1.033501"/>
    <x v="309"/>
    <x v="0"/>
    <x v="4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x v="0"/>
    <n v="159"/>
    <x v="0"/>
    <s v="film &amp; video/documentary"/>
    <n v="1.04112"/>
    <x v="310"/>
    <x v="0"/>
    <x v="4"/>
    <d v="2015-03-15T13:32:02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x v="0"/>
    <n v="167"/>
    <x v="0"/>
    <s v="film &amp; video/documentary"/>
    <n v="1.1015569230769231"/>
    <x v="311"/>
    <x v="0"/>
    <x v="4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x v="0"/>
    <n v="43"/>
    <x v="0"/>
    <s v="film &amp; video/documentary"/>
    <n v="1.2202"/>
    <x v="312"/>
    <x v="0"/>
    <x v="4"/>
    <d v="2017-01-06T19:05:0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x v="0"/>
    <n v="1359743139"/>
    <n v="1355855139"/>
    <x v="0"/>
    <n v="1062"/>
    <x v="0"/>
    <s v="film &amp; video/documentary"/>
    <n v="1.1416866666666667"/>
    <x v="313"/>
    <x v="0"/>
    <x v="4"/>
    <d v="2013-02-01T18:25:39"/>
    <x v="371"/>
  </r>
  <r>
    <n v="372"/>
    <s v="Wild Equus"/>
    <s v="A short documentary exploring the uses of 'Natural Horsemanship' across Europe"/>
    <x v="43"/>
    <n v="376"/>
    <x v="0"/>
    <x v="1"/>
    <x v="1"/>
    <n v="1459872000"/>
    <n v="1456408244"/>
    <x v="0"/>
    <n v="9"/>
    <x v="0"/>
    <s v="film &amp; video/documentary"/>
    <n v="1.2533333333333334"/>
    <x v="314"/>
    <x v="0"/>
    <x v="4"/>
    <d v="2016-04-05T16:00:00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n v="1342648398"/>
    <n v="1340056398"/>
    <x v="0"/>
    <n v="89"/>
    <x v="0"/>
    <s v="film &amp; video/documentary"/>
    <n v="1.0666666666666667"/>
    <x v="315"/>
    <x v="0"/>
    <x v="4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x v="0"/>
    <n v="174"/>
    <x v="0"/>
    <s v="film &amp; video/documentary"/>
    <n v="1.3065"/>
    <x v="316"/>
    <x v="0"/>
    <x v="4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x v="0"/>
    <n v="14"/>
    <x v="0"/>
    <s v="film &amp; video/documentary"/>
    <n v="1.2"/>
    <x v="317"/>
    <x v="0"/>
    <x v="4"/>
    <d v="2014-03-01T17:18:00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x v="0"/>
    <n v="48"/>
    <x v="0"/>
    <s v="film &amp; video/documentary"/>
    <n v="1.0595918367346939"/>
    <x v="318"/>
    <x v="0"/>
    <x v="4"/>
    <d v="2016-08-25T10:51:5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n v="1447484460"/>
    <n v="1444888868"/>
    <x v="0"/>
    <n v="133"/>
    <x v="0"/>
    <s v="film &amp; video/documentary"/>
    <n v="1.1439999999999999"/>
    <x v="319"/>
    <x v="0"/>
    <x v="4"/>
    <d v="2015-11-14T07:01:00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x v="0"/>
    <n v="83"/>
    <x v="0"/>
    <s v="film &amp; video/documentary"/>
    <n v="1.1176666666666666"/>
    <x v="320"/>
    <x v="0"/>
    <x v="4"/>
    <d v="2016-01-25T23:52:00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n v="1336062672"/>
    <n v="1332174672"/>
    <x v="0"/>
    <n v="149"/>
    <x v="0"/>
    <s v="film &amp; video/documentary"/>
    <n v="1.1608000000000001"/>
    <x v="321"/>
    <x v="0"/>
    <x v="4"/>
    <d v="2012-05-03T16:31:12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x v="0"/>
    <n v="49"/>
    <x v="0"/>
    <s v="film &amp; video/documentary"/>
    <n v="1.415"/>
    <x v="322"/>
    <x v="0"/>
    <x v="4"/>
    <d v="2016-01-23T17:16:32"/>
    <x v="380"/>
  </r>
  <r>
    <n v="381"/>
    <s v="Clearwater"/>
    <s v="Set in the ancient waters of the Puget Sound, Clearwater is a universal story about the need to adapt to change."/>
    <x v="31"/>
    <n v="26182.5"/>
    <x v="0"/>
    <x v="0"/>
    <x v="0"/>
    <n v="1343624400"/>
    <n v="1340642717"/>
    <x v="0"/>
    <n v="251"/>
    <x v="0"/>
    <s v="film &amp; video/documentary"/>
    <n v="1.0472999999999999"/>
    <x v="323"/>
    <x v="0"/>
    <x v="4"/>
    <d v="2012-07-30T05:00:00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x v="0"/>
    <n v="22"/>
    <x v="0"/>
    <s v="film &amp; video/documentary"/>
    <n v="2.5583333333333331"/>
    <x v="324"/>
    <x v="0"/>
    <x v="4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n v="1400467759"/>
    <n v="1398480559"/>
    <x v="0"/>
    <n v="48"/>
    <x v="0"/>
    <s v="film &amp; video/documentary"/>
    <n v="2.0670670670670672"/>
    <x v="325"/>
    <x v="0"/>
    <x v="4"/>
    <d v="2014-05-19T02:49:19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n v="1420569947"/>
    <n v="1417977947"/>
    <x v="0"/>
    <n v="383"/>
    <x v="0"/>
    <s v="film &amp; video/documentary"/>
    <n v="1.1210500000000001"/>
    <x v="326"/>
    <x v="0"/>
    <x v="4"/>
    <d v="2015-01-06T18:45:47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x v="0"/>
    <n v="237"/>
    <x v="0"/>
    <s v="film &amp; video/documentary"/>
    <n v="1.05982"/>
    <x v="327"/>
    <x v="0"/>
    <x v="4"/>
    <d v="2014-11-21T15:01:41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n v="1439246991"/>
    <n v="1437950991"/>
    <x v="0"/>
    <n v="13"/>
    <x v="0"/>
    <s v="film &amp; video/documentary"/>
    <n v="1.0016666666666667"/>
    <x v="328"/>
    <x v="0"/>
    <x v="4"/>
    <d v="2015-08-10T22:49:51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x v="0"/>
    <n v="562"/>
    <x v="0"/>
    <s v="film &amp; video/documentary"/>
    <n v="2.1398947368421051"/>
    <x v="329"/>
    <x v="0"/>
    <x v="4"/>
    <d v="2015-08-15T06:00:00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n v="1469670580"/>
    <n v="1467078580"/>
    <x v="0"/>
    <n v="71"/>
    <x v="0"/>
    <s v="film &amp; video/documentary"/>
    <n v="1.2616000000000001"/>
    <x v="330"/>
    <x v="0"/>
    <x v="4"/>
    <d v="2016-07-28T01:49:40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x v="0"/>
    <n v="1510"/>
    <x v="0"/>
    <s v="film &amp; video/documentary"/>
    <n v="1.8153547058823529"/>
    <x v="331"/>
    <x v="0"/>
    <x v="4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n v="1431046372"/>
    <n v="1429318372"/>
    <x v="0"/>
    <n v="14"/>
    <x v="0"/>
    <s v="film &amp; video/documentary"/>
    <n v="1"/>
    <x v="84"/>
    <x v="0"/>
    <x v="4"/>
    <d v="2015-05-08T00:52:52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n v="1324169940"/>
    <n v="1321578051"/>
    <x v="0"/>
    <n v="193"/>
    <x v="0"/>
    <s v="film &amp; video/documentary"/>
    <n v="1.0061"/>
    <x v="332"/>
    <x v="0"/>
    <x v="4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x v="0"/>
    <n v="206"/>
    <x v="0"/>
    <s v="film &amp; video/documentary"/>
    <n v="1.009027027027027"/>
    <x v="333"/>
    <x v="0"/>
    <x v="4"/>
    <d v="2011-09-08T03:00:00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n v="1381424452"/>
    <n v="1378746052"/>
    <x v="0"/>
    <n v="351"/>
    <x v="0"/>
    <s v="film &amp; video/documentary"/>
    <n v="1.10446"/>
    <x v="334"/>
    <x v="0"/>
    <x v="4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x v="0"/>
    <n v="50"/>
    <x v="0"/>
    <s v="film &amp; video/documentary"/>
    <n v="1.118936170212766"/>
    <x v="335"/>
    <x v="0"/>
    <x v="4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n v="1335562320"/>
    <n v="1332452960"/>
    <x v="0"/>
    <n v="184"/>
    <x v="0"/>
    <s v="film &amp; video/documentary"/>
    <n v="1.0804450000000001"/>
    <x v="336"/>
    <x v="0"/>
    <x v="4"/>
    <d v="2012-04-27T21:32:00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n v="1341668006"/>
    <n v="1340372006"/>
    <x v="0"/>
    <n v="196"/>
    <x v="0"/>
    <s v="film &amp; video/documentary"/>
    <n v="1.0666666666666667"/>
    <x v="337"/>
    <x v="0"/>
    <x v="4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x v="0"/>
    <n v="229"/>
    <x v="0"/>
    <s v="film &amp; video/documentary"/>
    <n v="1.0390027322404372"/>
    <x v="338"/>
    <x v="0"/>
    <x v="4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n v="1430334126"/>
    <n v="1426446126"/>
    <x v="0"/>
    <n v="67"/>
    <x v="0"/>
    <s v="film &amp; video/documentary"/>
    <n v="1.2516"/>
    <x v="339"/>
    <x v="0"/>
    <x v="4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x v="0"/>
    <n v="95"/>
    <x v="0"/>
    <s v="film &amp; video/documentary"/>
    <n v="1.0680499999999999"/>
    <x v="340"/>
    <x v="0"/>
    <x v="4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n v="1400297400"/>
    <n v="1397661347"/>
    <x v="0"/>
    <n v="62"/>
    <x v="0"/>
    <s v="film &amp; video/documentary"/>
    <n v="1.1230249999999999"/>
    <x v="341"/>
    <x v="0"/>
    <x v="4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x v="0"/>
    <n v="73"/>
    <x v="0"/>
    <s v="film &amp; video/documentary"/>
    <n v="1.0381199999999999"/>
    <x v="342"/>
    <x v="0"/>
    <x v="4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x v="0"/>
    <n v="43"/>
    <x v="0"/>
    <s v="film &amp; video/documentary"/>
    <n v="1.4165000000000001"/>
    <x v="343"/>
    <x v="0"/>
    <x v="4"/>
    <d v="2015-11-05T13:56:57"/>
    <x v="402"/>
  </r>
  <r>
    <n v="403"/>
    <s v="MONDO BANANA"/>
    <s v="A documentary adventure about bananas - and people. Your round-trip ticket into the heart of banana-cultures!!"/>
    <x v="10"/>
    <n v="5263"/>
    <x v="0"/>
    <x v="0"/>
    <x v="0"/>
    <n v="1312960080"/>
    <n v="1308900441"/>
    <x v="0"/>
    <n v="70"/>
    <x v="0"/>
    <s v="film &amp; video/documentary"/>
    <n v="1.0526"/>
    <x v="344"/>
    <x v="0"/>
    <x v="4"/>
    <d v="2011-08-10T07:08:00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n v="1391641440"/>
    <n v="1389107062"/>
    <x v="0"/>
    <n v="271"/>
    <x v="0"/>
    <s v="film &amp; video/documentary"/>
    <n v="1.0309142857142857"/>
    <x v="345"/>
    <x v="0"/>
    <x v="4"/>
    <d v="2014-02-05T23:04:00"/>
    <x v="404"/>
  </r>
  <r>
    <n v="405"/>
    <s v="The Healing Effect Movie"/>
    <s v="Come, join our movie movement.  A new documentary about the healing power of food."/>
    <x v="121"/>
    <n v="3036"/>
    <x v="0"/>
    <x v="0"/>
    <x v="0"/>
    <n v="1394071339"/>
    <n v="1391479339"/>
    <x v="0"/>
    <n v="55"/>
    <x v="0"/>
    <s v="film &amp; video/documentary"/>
    <n v="1.0765957446808512"/>
    <x v="346"/>
    <x v="0"/>
    <x v="4"/>
    <d v="2014-03-06T02:02:19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x v="0"/>
    <n v="35"/>
    <x v="0"/>
    <s v="film &amp; video/documentary"/>
    <n v="1.0770464285714285"/>
    <x v="347"/>
    <x v="0"/>
    <x v="4"/>
    <d v="2011-05-09T05:59:00"/>
    <x v="406"/>
  </r>
  <r>
    <n v="407"/>
    <s v="Haymarket Documentary"/>
    <s v="The story of the 1886 Haymarket Riot explored through the history of the Haymarket Police Memorial Statue."/>
    <x v="13"/>
    <n v="2031"/>
    <x v="0"/>
    <x v="0"/>
    <x v="0"/>
    <n v="1321739650"/>
    <n v="1316552050"/>
    <x v="0"/>
    <n v="22"/>
    <x v="0"/>
    <s v="film &amp; video/documentary"/>
    <n v="1.0155000000000001"/>
    <x v="348"/>
    <x v="0"/>
    <x v="4"/>
    <d v="2011-11-19T21:54:10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n v="1383676790"/>
    <n v="1380217190"/>
    <x v="0"/>
    <n v="38"/>
    <x v="0"/>
    <s v="film &amp; video/documentary"/>
    <n v="1.0143766666666667"/>
    <x v="349"/>
    <x v="0"/>
    <x v="4"/>
    <d v="2013-11-05T18:39:50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n v="1469220144"/>
    <n v="1466628144"/>
    <x v="0"/>
    <n v="15"/>
    <x v="0"/>
    <s v="film &amp; video/documentary"/>
    <n v="1.3680000000000001"/>
    <x v="350"/>
    <x v="0"/>
    <x v="4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n v="1434670397"/>
    <n v="1429486397"/>
    <x v="0"/>
    <n v="7"/>
    <x v="0"/>
    <s v="film &amp; video/documentary"/>
    <n v="1.2829999999999999"/>
    <x v="351"/>
    <x v="0"/>
    <x v="4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n v="1387688400"/>
    <n v="1384920804"/>
    <x v="0"/>
    <n v="241"/>
    <x v="0"/>
    <s v="film &amp; video/documentary"/>
    <n v="1.0105"/>
    <x v="352"/>
    <x v="0"/>
    <x v="4"/>
    <d v="2013-12-22T05:00:00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n v="1343238578"/>
    <n v="1341856178"/>
    <x v="0"/>
    <n v="55"/>
    <x v="0"/>
    <s v="film &amp; video/documentary"/>
    <n v="1.2684"/>
    <x v="353"/>
    <x v="0"/>
    <x v="4"/>
    <d v="2012-07-25T17:49:38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n v="1342731811"/>
    <n v="1340139811"/>
    <x v="0"/>
    <n v="171"/>
    <x v="0"/>
    <s v="film &amp; video/documentary"/>
    <n v="1.0508593749999999"/>
    <x v="354"/>
    <x v="0"/>
    <x v="4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x v="0"/>
    <n v="208"/>
    <x v="0"/>
    <s v="film &amp; video/documentary"/>
    <n v="1.0285405405405406"/>
    <x v="355"/>
    <x v="0"/>
    <x v="4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x v="0"/>
    <n v="21"/>
    <x v="0"/>
    <s v="film &amp; video/documentary"/>
    <n v="1.0214714285714286"/>
    <x v="356"/>
    <x v="0"/>
    <x v="4"/>
    <d v="2014-10-17T12:00:00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n v="1391851831"/>
    <n v="1389259831"/>
    <x v="0"/>
    <n v="25"/>
    <x v="0"/>
    <s v="film &amp; video/documentary"/>
    <n v="1.2021700000000002"/>
    <x v="357"/>
    <x v="0"/>
    <x v="4"/>
    <d v="2014-02-08T09:30:31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x v="0"/>
    <n v="52"/>
    <x v="0"/>
    <s v="film &amp; video/documentary"/>
    <n v="1.0024761904761905"/>
    <x v="358"/>
    <x v="0"/>
    <x v="4"/>
    <d v="2013-04-08T04:33:00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x v="0"/>
    <n v="104"/>
    <x v="0"/>
    <s v="film &amp; video/documentary"/>
    <n v="1.0063392857142857"/>
    <x v="359"/>
    <x v="0"/>
    <x v="4"/>
    <d v="2015-07-23T06:46:37"/>
    <x v="418"/>
  </r>
  <r>
    <n v="419"/>
    <s v="BEYOND LOCAL"/>
    <s v="Beyond Local is a personal journey through an art-centric and musically talented community that fosters creativity."/>
    <x v="6"/>
    <n v="8035"/>
    <x v="0"/>
    <x v="0"/>
    <x v="0"/>
    <n v="1372536787"/>
    <n v="1367352787"/>
    <x v="0"/>
    <n v="73"/>
    <x v="0"/>
    <s v="film &amp; video/documentary"/>
    <n v="1.004375"/>
    <x v="360"/>
    <x v="0"/>
    <x v="4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x v="0"/>
    <n v="3"/>
    <x v="1"/>
    <s v="film &amp; video/animation"/>
    <n v="4.3939393939393936E-3"/>
    <x v="361"/>
    <x v="0"/>
    <x v="5"/>
    <d v="2014-03-14T04:40:31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x v="0"/>
    <n v="6"/>
    <x v="1"/>
    <s v="film &amp; video/animation"/>
    <n v="2.0066666666666667E-2"/>
    <x v="362"/>
    <x v="0"/>
    <x v="5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x v="0"/>
    <n v="12"/>
    <x v="1"/>
    <s v="film &amp; video/animation"/>
    <n v="1.0749999999999999E-2"/>
    <x v="363"/>
    <x v="0"/>
    <x v="5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n v="1370470430"/>
    <n v="1367878430"/>
    <x v="0"/>
    <n v="13"/>
    <x v="1"/>
    <s v="film &amp; video/animation"/>
    <n v="7.6499999999999997E-3"/>
    <x v="364"/>
    <x v="0"/>
    <x v="5"/>
    <d v="2013-06-05T22:13:50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n v="1332748899"/>
    <n v="1327568499"/>
    <x v="0"/>
    <n v="5"/>
    <x v="1"/>
    <s v="film &amp; video/animation"/>
    <n v="6.7966666666666675E-2"/>
    <x v="365"/>
    <x v="0"/>
    <x v="5"/>
    <d v="2012-03-26T08:01:39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x v="0"/>
    <n v="2"/>
    <x v="1"/>
    <s v="film &amp; video/animation"/>
    <n v="1.2E-4"/>
    <x v="366"/>
    <x v="0"/>
    <x v="5"/>
    <d v="2015-11-27T21:40:04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n v="1456851914"/>
    <n v="1454259914"/>
    <x v="0"/>
    <n v="8"/>
    <x v="1"/>
    <s v="film &amp; video/animation"/>
    <n v="1.3299999999999999E-2"/>
    <x v="367"/>
    <x v="0"/>
    <x v="5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x v="0"/>
    <n v="0"/>
    <x v="1"/>
    <s v="film &amp; video/animation"/>
    <n v="0"/>
    <x v="121"/>
    <x v="0"/>
    <x v="5"/>
    <d v="2015-10-22T18:59:00"/>
    <x v="427"/>
  </r>
  <r>
    <n v="428"/>
    <s v="Little Clay Bible - Zacchaeus"/>
    <s v="Fresh, fun, entertaining Bible stories on YouTube, stop-motion style."/>
    <x v="14"/>
    <n v="676"/>
    <x v="2"/>
    <x v="0"/>
    <x v="0"/>
    <n v="1402956000"/>
    <n v="1400523845"/>
    <x v="0"/>
    <n v="13"/>
    <x v="1"/>
    <s v="film &amp; video/animation"/>
    <n v="5.6333333333333332E-2"/>
    <x v="368"/>
    <x v="0"/>
    <x v="5"/>
    <d v="2014-06-16T22:00:00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x v="0"/>
    <n v="0"/>
    <x v="1"/>
    <s v="film &amp; video/animation"/>
    <n v="0"/>
    <x v="121"/>
    <x v="0"/>
    <x v="5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n v="1378866867"/>
    <n v="1377570867"/>
    <x v="0"/>
    <n v="5"/>
    <x v="1"/>
    <s v="film &amp; video/animation"/>
    <n v="2.4E-2"/>
    <x v="369"/>
    <x v="0"/>
    <x v="5"/>
    <d v="2013-09-11T02:34:27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n v="1467752083"/>
    <n v="1465160083"/>
    <x v="0"/>
    <n v="8"/>
    <x v="1"/>
    <s v="film &amp; video/animation"/>
    <n v="0.13833333333333334"/>
    <x v="370"/>
    <x v="0"/>
    <x v="5"/>
    <d v="2016-07-05T20:54:43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x v="0"/>
    <n v="8"/>
    <x v="1"/>
    <s v="film &amp; video/animation"/>
    <n v="9.5000000000000001E-2"/>
    <x v="371"/>
    <x v="0"/>
    <x v="5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x v="0"/>
    <n v="0"/>
    <x v="1"/>
    <s v="film &amp; video/animation"/>
    <n v="0"/>
    <x v="121"/>
    <x v="0"/>
    <x v="5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x v="0"/>
    <n v="2"/>
    <x v="1"/>
    <s v="film &amp; video/animation"/>
    <n v="0.05"/>
    <x v="372"/>
    <x v="0"/>
    <x v="5"/>
    <d v="2013-12-01T21:01:42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n v="1379094980"/>
    <n v="1376502980"/>
    <x v="0"/>
    <n v="3"/>
    <x v="1"/>
    <s v="film &amp; video/animation"/>
    <n v="2.7272727272727273E-5"/>
    <x v="120"/>
    <x v="0"/>
    <x v="5"/>
    <d v="2013-09-13T17:56:20"/>
    <x v="435"/>
  </r>
  <r>
    <n v="436"/>
    <s v="Blinky"/>
    <s v="Blinky is the story of a naÃ¯ve simpleton who suddenly finds himself struggling to adapt to changes within his environment."/>
    <x v="28"/>
    <n v="0"/>
    <x v="2"/>
    <x v="0"/>
    <x v="0"/>
    <n v="1375260113"/>
    <n v="1372668113"/>
    <x v="0"/>
    <n v="0"/>
    <x v="1"/>
    <s v="film &amp; video/animation"/>
    <n v="0"/>
    <x v="121"/>
    <x v="0"/>
    <x v="5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n v="1475912326"/>
    <n v="1470728326"/>
    <x v="0"/>
    <n v="0"/>
    <x v="1"/>
    <s v="film &amp; video/animation"/>
    <n v="0"/>
    <x v="121"/>
    <x v="0"/>
    <x v="5"/>
    <d v="2016-10-08T07:38:46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x v="0"/>
    <n v="1447830958"/>
    <n v="1445235358"/>
    <x v="0"/>
    <n v="11"/>
    <x v="1"/>
    <s v="film &amp; video/animation"/>
    <n v="9.3799999999999994E-2"/>
    <x v="373"/>
    <x v="0"/>
    <x v="5"/>
    <d v="2015-11-18T07:15:5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x v="0"/>
    <n v="0"/>
    <x v="1"/>
    <s v="film &amp; video/animation"/>
    <n v="0"/>
    <x v="121"/>
    <x v="0"/>
    <x v="5"/>
    <d v="2014-10-17T18:16:58"/>
    <x v="439"/>
  </r>
  <r>
    <n v="440"/>
    <s v="Consumed"/>
    <s v="A stop-motion animation made by a one girl team, with a camera, creativity, and a lot of determination."/>
    <x v="10"/>
    <n v="5"/>
    <x v="2"/>
    <x v="0"/>
    <x v="0"/>
    <n v="1458859153"/>
    <n v="1456270753"/>
    <x v="0"/>
    <n v="1"/>
    <x v="1"/>
    <s v="film &amp; video/animation"/>
    <n v="1E-3"/>
    <x v="144"/>
    <x v="0"/>
    <x v="5"/>
    <d v="2016-03-24T22:39:13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n v="1383418996"/>
    <n v="1380826996"/>
    <x v="0"/>
    <n v="0"/>
    <x v="1"/>
    <s v="film &amp; video/animation"/>
    <n v="0"/>
    <x v="121"/>
    <x v="0"/>
    <x v="5"/>
    <d v="2013-11-02T19:03:16"/>
    <x v="441"/>
  </r>
  <r>
    <n v="442"/>
    <s v="The Paranormal Idiot"/>
    <s v="Doomsday is here"/>
    <x v="73"/>
    <n v="6691"/>
    <x v="2"/>
    <x v="0"/>
    <x v="0"/>
    <n v="1424380783"/>
    <n v="1421788783"/>
    <x v="0"/>
    <n v="17"/>
    <x v="1"/>
    <s v="film &amp; video/animation"/>
    <n v="0.39358823529411763"/>
    <x v="374"/>
    <x v="0"/>
    <x v="5"/>
    <d v="2015-02-19T21:19:43"/>
    <x v="442"/>
  </r>
  <r>
    <n v="443"/>
    <s v="Bad Teddy Studios"/>
    <s v="We love cartoons!! We want to make more but it costs money to so. Be apart of your daily dose of WTF!?! Pledge now!!"/>
    <x v="3"/>
    <n v="10"/>
    <x v="2"/>
    <x v="5"/>
    <x v="5"/>
    <n v="1391991701"/>
    <n v="1389399701"/>
    <x v="0"/>
    <n v="2"/>
    <x v="1"/>
    <s v="film &amp; video/animation"/>
    <n v="1E-3"/>
    <x v="144"/>
    <x v="0"/>
    <x v="5"/>
    <d v="2014-02-10T00:21:41"/>
    <x v="443"/>
  </r>
  <r>
    <n v="444"/>
    <s v="Discovering the Other Woman"/>
    <s v="An upcoming animated web sitcom series centered around dealing with life, love, and relationships."/>
    <x v="28"/>
    <n v="50"/>
    <x v="2"/>
    <x v="0"/>
    <x v="0"/>
    <n v="1329342361"/>
    <n v="1324158361"/>
    <x v="0"/>
    <n v="1"/>
    <x v="1"/>
    <s v="film &amp; video/animation"/>
    <n v="0.05"/>
    <x v="73"/>
    <x v="0"/>
    <x v="5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n v="1432195375"/>
    <n v="1430899375"/>
    <x v="0"/>
    <n v="2"/>
    <x v="1"/>
    <s v="film &amp; video/animation"/>
    <n v="3.3333333333333335E-5"/>
    <x v="120"/>
    <x v="0"/>
    <x v="5"/>
    <d v="2015-05-21T08:02:5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x v="0"/>
    <n v="16"/>
    <x v="1"/>
    <s v="film &amp; video/animation"/>
    <n v="7.2952380952380949E-2"/>
    <x v="375"/>
    <x v="0"/>
    <x v="5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n v="1364041163"/>
    <n v="1361884763"/>
    <x v="0"/>
    <n v="1"/>
    <x v="1"/>
    <s v="film &amp; video/animation"/>
    <n v="1.6666666666666666E-4"/>
    <x v="144"/>
    <x v="0"/>
    <x v="5"/>
    <d v="2013-03-23T12:19:23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x v="0"/>
    <n v="4"/>
    <x v="1"/>
    <s v="film &amp; video/animation"/>
    <n v="3.2804E-2"/>
    <x v="376"/>
    <x v="0"/>
    <x v="5"/>
    <d v="2014-05-14T18:11:3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x v="0"/>
    <n v="5"/>
    <x v="1"/>
    <s v="film &amp; video/animation"/>
    <n v="2.2499999999999999E-2"/>
    <x v="377"/>
    <x v="0"/>
    <x v="5"/>
    <d v="2013-10-17T13:38:05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x v="0"/>
    <n v="7"/>
    <x v="1"/>
    <s v="film &amp; video/animation"/>
    <n v="7.92E-3"/>
    <x v="378"/>
    <x v="0"/>
    <x v="5"/>
    <d v="2014-02-14T22:43:2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x v="0"/>
    <n v="0"/>
    <x v="1"/>
    <s v="film &amp; video/animation"/>
    <n v="0"/>
    <x v="121"/>
    <x v="0"/>
    <x v="5"/>
    <d v="2014-01-25T17:09:51"/>
    <x v="451"/>
  </r>
  <r>
    <n v="452"/>
    <s v="Lost in the Shadows"/>
    <s v="A man must find his way out of the depths of the shadows by using the aid of a little girl."/>
    <x v="47"/>
    <n v="480"/>
    <x v="2"/>
    <x v="0"/>
    <x v="0"/>
    <n v="1431536015"/>
    <n v="1428944015"/>
    <x v="0"/>
    <n v="12"/>
    <x v="1"/>
    <s v="film &amp; video/animation"/>
    <n v="0.64"/>
    <x v="379"/>
    <x v="0"/>
    <x v="5"/>
    <d v="2015-05-13T16:53:35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n v="1424375279"/>
    <n v="1422992879"/>
    <x v="0"/>
    <n v="2"/>
    <x v="1"/>
    <s v="film &amp; video/animation"/>
    <n v="2.740447957839262E-4"/>
    <x v="31"/>
    <x v="0"/>
    <x v="5"/>
    <d v="2015-02-19T19:47:59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n v="1417007640"/>
    <n v="1414343571"/>
    <x v="0"/>
    <n v="5"/>
    <x v="1"/>
    <s v="film &amp; video/animation"/>
    <n v="8.2000000000000007E-3"/>
    <x v="380"/>
    <x v="0"/>
    <x v="5"/>
    <d v="2014-11-26T13:14:00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x v="0"/>
    <n v="2"/>
    <x v="1"/>
    <s v="film &amp; video/animation"/>
    <n v="6.9230769230769226E-4"/>
    <x v="381"/>
    <x v="0"/>
    <x v="5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x v="0"/>
    <n v="3"/>
    <x v="1"/>
    <s v="film &amp; video/animation"/>
    <n v="6.8631863186318634E-3"/>
    <x v="382"/>
    <x v="0"/>
    <x v="5"/>
    <d v="2013-10-22T03:59:00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x v="0"/>
    <n v="0"/>
    <x v="1"/>
    <s v="film &amp; video/animation"/>
    <n v="0"/>
    <x v="121"/>
    <x v="0"/>
    <x v="5"/>
    <d v="2014-08-16T18:25:12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n v="1368550060"/>
    <n v="1365958060"/>
    <x v="0"/>
    <n v="49"/>
    <x v="1"/>
    <s v="film &amp; video/animation"/>
    <n v="8.2100000000000006E-2"/>
    <x v="383"/>
    <x v="0"/>
    <x v="5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x v="0"/>
    <n v="1"/>
    <x v="1"/>
    <s v="film &amp; video/animation"/>
    <n v="6.4102564102564103E-4"/>
    <x v="384"/>
    <x v="0"/>
    <x v="5"/>
    <d v="2011-11-13T16:22:07"/>
    <x v="459"/>
  </r>
  <r>
    <n v="460"/>
    <s v="Darwin's Kiss"/>
    <s v="An animated web series about biological evolution gone haywire."/>
    <x v="0"/>
    <n v="25"/>
    <x v="2"/>
    <x v="0"/>
    <x v="0"/>
    <n v="1401595200"/>
    <n v="1398862875"/>
    <x v="0"/>
    <n v="2"/>
    <x v="1"/>
    <s v="film &amp; video/animation"/>
    <n v="2.9411764705882353E-3"/>
    <x v="385"/>
    <x v="0"/>
    <x v="5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x v="0"/>
    <n v="0"/>
    <x v="1"/>
    <s v="film &amp; video/animation"/>
    <n v="0"/>
    <x v="121"/>
    <x v="0"/>
    <x v="5"/>
    <d v="2013-06-02T20:19:27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n v="1312945341"/>
    <n v="1307761341"/>
    <x v="0"/>
    <n v="0"/>
    <x v="1"/>
    <s v="film &amp; video/animation"/>
    <n v="0"/>
    <x v="121"/>
    <x v="0"/>
    <x v="5"/>
    <d v="2011-08-10T03:02:21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n v="1316883753"/>
    <n v="1311699753"/>
    <x v="0"/>
    <n v="11"/>
    <x v="1"/>
    <s v="film &amp; video/animation"/>
    <n v="2.2727272727272728E-2"/>
    <x v="386"/>
    <x v="0"/>
    <x v="5"/>
    <d v="2011-09-24T17:02:3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x v="3"/>
    <n v="1463602935"/>
    <n v="1461874935"/>
    <x v="0"/>
    <n v="1"/>
    <x v="1"/>
    <s v="film &amp; video/animation"/>
    <n v="9.9009900990099011E-4"/>
    <x v="120"/>
    <x v="0"/>
    <x v="5"/>
    <d v="2016-05-18T20:22:15"/>
    <x v="464"/>
  </r>
  <r>
    <n v="465"/>
    <s v="&quot;Amp&quot; A Story About a Robot"/>
    <s v="&quot;Amp&quot; is a short film about a robot with needs."/>
    <x v="133"/>
    <n v="138"/>
    <x v="2"/>
    <x v="0"/>
    <x v="0"/>
    <n v="1403837574"/>
    <n v="1402455174"/>
    <x v="0"/>
    <n v="8"/>
    <x v="1"/>
    <s v="film &amp; video/animation"/>
    <n v="0.26953125"/>
    <x v="387"/>
    <x v="0"/>
    <x v="5"/>
    <d v="2014-06-27T02:52:54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n v="1347057464"/>
    <n v="1344465464"/>
    <x v="0"/>
    <n v="5"/>
    <x v="1"/>
    <s v="film &amp; video/animation"/>
    <n v="7.6E-3"/>
    <x v="388"/>
    <x v="0"/>
    <x v="5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x v="0"/>
    <n v="39"/>
    <x v="1"/>
    <s v="film &amp; video/animation"/>
    <n v="0.21575"/>
    <x v="389"/>
    <x v="0"/>
    <x v="5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x v="0"/>
    <n v="0"/>
    <x v="1"/>
    <s v="film &amp; video/animation"/>
    <n v="0"/>
    <x v="121"/>
    <x v="0"/>
    <x v="5"/>
    <d v="2012-07-11T03:51:05"/>
    <x v="468"/>
  </r>
  <r>
    <n v="469"/>
    <s v="Dreamland PERSONALISED Animated Shorts Film"/>
    <s v="Create a personalised animation film using your child's name and photo."/>
    <x v="12"/>
    <n v="0"/>
    <x v="2"/>
    <x v="1"/>
    <x v="1"/>
    <n v="1409960724"/>
    <n v="1404776724"/>
    <x v="0"/>
    <n v="0"/>
    <x v="1"/>
    <s v="film &amp; video/animation"/>
    <n v="0"/>
    <x v="121"/>
    <x v="0"/>
    <x v="5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x v="0"/>
    <n v="2"/>
    <x v="1"/>
    <s v="film &amp; video/animation"/>
    <n v="1.0200000000000001E-2"/>
    <x v="157"/>
    <x v="0"/>
    <x v="5"/>
    <d v="2014-01-16T04:00:0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x v="0"/>
    <n v="170"/>
    <x v="1"/>
    <s v="film &amp; video/animation"/>
    <n v="0.11892727272727273"/>
    <x v="390"/>
    <x v="0"/>
    <x v="5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x v="0"/>
    <n v="5"/>
    <x v="1"/>
    <s v="film &amp; video/animation"/>
    <n v="0.17624999999999999"/>
    <x v="391"/>
    <x v="0"/>
    <x v="5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n v="1410972319"/>
    <n v="1408380319"/>
    <x v="0"/>
    <n v="14"/>
    <x v="1"/>
    <s v="film &amp; video/animation"/>
    <n v="2.87E-2"/>
    <x v="392"/>
    <x v="0"/>
    <x v="5"/>
    <d v="2014-09-17T16:45:19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n v="1487318029"/>
    <n v="1484726029"/>
    <x v="0"/>
    <n v="1"/>
    <x v="1"/>
    <s v="film &amp; video/animation"/>
    <n v="3.0303030303030303E-4"/>
    <x v="120"/>
    <x v="0"/>
    <x v="5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n v="1430877843"/>
    <n v="1428285843"/>
    <x v="0"/>
    <n v="0"/>
    <x v="1"/>
    <s v="film &amp; video/animation"/>
    <n v="0"/>
    <x v="121"/>
    <x v="0"/>
    <x v="5"/>
    <d v="2015-05-06T02:04:03"/>
    <x v="475"/>
  </r>
  <r>
    <n v="476"/>
    <s v="Sight Word Music Videos"/>
    <s v="Animated Music Videos that teach kids how to read."/>
    <x v="135"/>
    <n v="4906.59"/>
    <x v="2"/>
    <x v="0"/>
    <x v="0"/>
    <n v="1401767940"/>
    <n v="1398727441"/>
    <x v="0"/>
    <n v="124"/>
    <x v="1"/>
    <s v="film &amp; video/animation"/>
    <n v="2.2302681818181819E-2"/>
    <x v="393"/>
    <x v="0"/>
    <x v="5"/>
    <d v="2014-06-03T03:59:00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n v="1337371334"/>
    <n v="1332187334"/>
    <x v="0"/>
    <n v="0"/>
    <x v="1"/>
    <s v="film &amp; video/animation"/>
    <n v="0"/>
    <x v="121"/>
    <x v="0"/>
    <x v="5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n v="1427921509"/>
    <n v="1425333109"/>
    <x v="0"/>
    <n v="0"/>
    <x v="1"/>
    <s v="film &amp; video/animation"/>
    <n v="0"/>
    <x v="121"/>
    <x v="0"/>
    <x v="5"/>
    <d v="2015-04-01T20:51:49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n v="1416566835"/>
    <n v="1411379235"/>
    <x v="0"/>
    <n v="55"/>
    <x v="1"/>
    <s v="film &amp; video/animation"/>
    <n v="0.3256"/>
    <x v="394"/>
    <x v="0"/>
    <x v="5"/>
    <d v="2014-11-21T10:47:15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n v="1376049615"/>
    <n v="1373457615"/>
    <x v="0"/>
    <n v="140"/>
    <x v="1"/>
    <s v="film &amp; video/animation"/>
    <n v="0.19409999999999999"/>
    <x v="395"/>
    <x v="0"/>
    <x v="5"/>
    <d v="2013-08-09T12:00:15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x v="0"/>
    <n v="21"/>
    <x v="1"/>
    <s v="film &amp; video/animation"/>
    <n v="6.0999999999999999E-2"/>
    <x v="396"/>
    <x v="0"/>
    <x v="5"/>
    <d v="2012-10-10T16:08:09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n v="1460644440"/>
    <n v="1458336690"/>
    <x v="0"/>
    <n v="1"/>
    <x v="1"/>
    <s v="film &amp; video/animation"/>
    <n v="1E-3"/>
    <x v="119"/>
    <x v="0"/>
    <x v="5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x v="0"/>
    <n v="147"/>
    <x v="1"/>
    <s v="film &amp; video/animation"/>
    <n v="0.502"/>
    <x v="397"/>
    <x v="0"/>
    <x v="5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x v="0"/>
    <n v="11"/>
    <x v="1"/>
    <s v="film &amp; video/animation"/>
    <n v="1.8625E-3"/>
    <x v="398"/>
    <x v="0"/>
    <x v="5"/>
    <d v="2015-11-05T23:32:52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n v="1368792499"/>
    <n v="1366200499"/>
    <x v="0"/>
    <n v="125"/>
    <x v="1"/>
    <s v="film &amp; video/animation"/>
    <n v="0.21906971229845085"/>
    <x v="399"/>
    <x v="0"/>
    <x v="5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x v="0"/>
    <n v="1"/>
    <x v="1"/>
    <s v="film &amp; video/animation"/>
    <n v="9.0909090909090904E-5"/>
    <x v="73"/>
    <x v="0"/>
    <x v="5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n v="1482678994"/>
    <n v="1477491394"/>
    <x v="0"/>
    <n v="0"/>
    <x v="1"/>
    <s v="film &amp; video/animation"/>
    <n v="0"/>
    <x v="121"/>
    <x v="0"/>
    <x v="5"/>
    <d v="2016-12-25T15:16:34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n v="1483924700"/>
    <n v="1481332700"/>
    <x v="0"/>
    <n v="0"/>
    <x v="1"/>
    <s v="film &amp; video/animation"/>
    <n v="0"/>
    <x v="121"/>
    <x v="0"/>
    <x v="5"/>
    <d v="2017-01-09T01:18:20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n v="1325763180"/>
    <n v="1323084816"/>
    <x v="0"/>
    <n v="3"/>
    <x v="1"/>
    <s v="film &amp; video/animation"/>
    <n v="2.8667813379201833E-3"/>
    <x v="400"/>
    <x v="0"/>
    <x v="5"/>
    <d v="2012-01-05T11:33:00"/>
    <x v="489"/>
  </r>
  <r>
    <n v="490"/>
    <s v="PROJECT IS CANCELLED"/>
    <s v="Cancelled"/>
    <x v="28"/>
    <n v="0"/>
    <x v="2"/>
    <x v="0"/>
    <x v="0"/>
    <n v="1345677285"/>
    <n v="1343085285"/>
    <x v="0"/>
    <n v="0"/>
    <x v="1"/>
    <s v="film &amp; video/animation"/>
    <n v="0"/>
    <x v="121"/>
    <x v="0"/>
    <x v="5"/>
    <d v="2012-08-22T23:14:45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n v="1453937699"/>
    <n v="1451345699"/>
    <x v="0"/>
    <n v="0"/>
    <x v="1"/>
    <s v="film &amp; video/animation"/>
    <n v="0"/>
    <x v="121"/>
    <x v="0"/>
    <x v="5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x v="0"/>
    <n v="0"/>
    <x v="1"/>
    <s v="film &amp; video/animation"/>
    <n v="0"/>
    <x v="121"/>
    <x v="0"/>
    <x v="5"/>
    <d v="2016-10-13T00:50:30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n v="1432142738"/>
    <n v="1429550738"/>
    <x v="0"/>
    <n v="0"/>
    <x v="1"/>
    <s v="film &amp; video/animation"/>
    <n v="0"/>
    <x v="121"/>
    <x v="0"/>
    <x v="5"/>
    <d v="2015-05-20T17:25:38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x v="0"/>
    <n v="3"/>
    <x v="1"/>
    <s v="film &amp; video/animation"/>
    <n v="1.5499999999999999E-3"/>
    <x v="401"/>
    <x v="0"/>
    <x v="5"/>
    <d v="2014-07-03T03:00:00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n v="1437076305"/>
    <n v="1434484305"/>
    <x v="0"/>
    <n v="0"/>
    <x v="1"/>
    <s v="film &amp; video/animation"/>
    <n v="0"/>
    <x v="121"/>
    <x v="0"/>
    <x v="5"/>
    <d v="2015-07-16T19:51:45"/>
    <x v="495"/>
  </r>
  <r>
    <n v="496"/>
    <s v="Airships and Anatasia: The Movie"/>
    <s v="The movie is about the adventures of Ethan, Danna, The mysterious inventor and more."/>
    <x v="127"/>
    <n v="1"/>
    <x v="2"/>
    <x v="0"/>
    <x v="0"/>
    <n v="1392070874"/>
    <n v="1386886874"/>
    <x v="0"/>
    <n v="1"/>
    <x v="1"/>
    <s v="film &amp; video/animation"/>
    <n v="1.6666666666666667E-5"/>
    <x v="120"/>
    <x v="0"/>
    <x v="5"/>
    <d v="2014-02-10T22:21:14"/>
    <x v="496"/>
  </r>
  <r>
    <n v="497"/>
    <s v="Galaxy Probe Kids"/>
    <s v="live-action/animated series pilot."/>
    <x v="140"/>
    <n v="30"/>
    <x v="2"/>
    <x v="0"/>
    <x v="0"/>
    <n v="1419483600"/>
    <n v="1414889665"/>
    <x v="0"/>
    <n v="3"/>
    <x v="1"/>
    <s v="film &amp; video/animation"/>
    <n v="6.6964285714285711E-3"/>
    <x v="119"/>
    <x v="0"/>
    <x v="5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x v="0"/>
    <n v="22"/>
    <x v="1"/>
    <s v="film &amp; video/animation"/>
    <n v="4.5985132395404561E-2"/>
    <x v="402"/>
    <x v="0"/>
    <x v="5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x v="0"/>
    <n v="26"/>
    <x v="1"/>
    <s v="film &amp; video/animation"/>
    <n v="9.5500000000000002E-2"/>
    <x v="403"/>
    <x v="0"/>
    <x v="5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x v="0"/>
    <n v="4"/>
    <x v="1"/>
    <s v="film &amp; video/animation"/>
    <n v="3.307692307692308E-2"/>
    <x v="404"/>
    <x v="0"/>
    <x v="5"/>
    <d v="2010-05-08T22:16: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n v="1310189851"/>
    <n v="1307597851"/>
    <x v="0"/>
    <n v="0"/>
    <x v="1"/>
    <s v="film &amp; video/animation"/>
    <n v="0"/>
    <x v="121"/>
    <x v="0"/>
    <x v="5"/>
    <d v="2011-07-09T05:37:3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x v="0"/>
    <n v="4"/>
    <x v="1"/>
    <s v="film &amp; video/animation"/>
    <n v="1.15E-2"/>
    <x v="405"/>
    <x v="0"/>
    <x v="5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n v="1421498303"/>
    <n v="1418906303"/>
    <x v="0"/>
    <n v="9"/>
    <x v="1"/>
    <s v="film &amp; video/animation"/>
    <n v="1.7538461538461537E-2"/>
    <x v="406"/>
    <x v="0"/>
    <x v="5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x v="0"/>
    <n v="5"/>
    <x v="1"/>
    <s v="film &amp; video/animation"/>
    <n v="1.3673469387755101E-2"/>
    <x v="407"/>
    <x v="0"/>
    <x v="5"/>
    <d v="2012-04-10T22:36:2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x v="0"/>
    <n v="14"/>
    <x v="1"/>
    <s v="film &amp; video/animation"/>
    <n v="4.3333333333333331E-3"/>
    <x v="408"/>
    <x v="0"/>
    <x v="5"/>
    <d v="2015-12-25T02:21:26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n v="1376140520"/>
    <n v="1373548520"/>
    <x v="0"/>
    <n v="1"/>
    <x v="1"/>
    <s v="film &amp; video/animation"/>
    <n v="1.25E-3"/>
    <x v="409"/>
    <x v="0"/>
    <x v="5"/>
    <d v="2013-08-10T13:15:2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x v="0"/>
    <n v="10"/>
    <x v="1"/>
    <s v="film &amp; video/animation"/>
    <n v="3.2000000000000001E-2"/>
    <x v="410"/>
    <x v="0"/>
    <x v="5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x v="0"/>
    <n v="3"/>
    <x v="1"/>
    <s v="film &amp; video/animation"/>
    <n v="8.0000000000000002E-3"/>
    <x v="44"/>
    <x v="0"/>
    <x v="5"/>
    <d v="2012-05-25T14:14:00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n v="1435504170"/>
    <n v="1432912170"/>
    <x v="0"/>
    <n v="1"/>
    <x v="1"/>
    <s v="film &amp; video/animation"/>
    <n v="2E-3"/>
    <x v="119"/>
    <x v="0"/>
    <x v="5"/>
    <d v="2015-06-28T15:09:30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n v="1456805639"/>
    <n v="1454213639"/>
    <x v="0"/>
    <n v="0"/>
    <x v="1"/>
    <s v="film &amp; video/animation"/>
    <n v="0"/>
    <x v="121"/>
    <x v="0"/>
    <x v="5"/>
    <d v="2016-03-01T04:13:59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n v="1365228982"/>
    <n v="1362640582"/>
    <x v="0"/>
    <n v="5"/>
    <x v="1"/>
    <s v="film &amp; video/animation"/>
    <n v="0.03"/>
    <x v="180"/>
    <x v="0"/>
    <x v="5"/>
    <d v="2013-04-06T06:16:22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n v="1479667727"/>
    <n v="1475776127"/>
    <x v="0"/>
    <n v="2"/>
    <x v="1"/>
    <s v="film &amp; video/animation"/>
    <n v="1.3749999999999999E-3"/>
    <x v="148"/>
    <x v="0"/>
    <x v="5"/>
    <d v="2016-11-20T18:48:47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x v="0"/>
    <n v="1471244400"/>
    <n v="1467387705"/>
    <x v="0"/>
    <n v="68"/>
    <x v="1"/>
    <s v="film &amp; video/animation"/>
    <n v="0.13924"/>
    <x v="411"/>
    <x v="0"/>
    <x v="5"/>
    <d v="2016-08-15T07:00:00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n v="1407595447"/>
    <n v="1405003447"/>
    <x v="0"/>
    <n v="3"/>
    <x v="1"/>
    <s v="film &amp; video/animation"/>
    <n v="3.3333333333333333E-2"/>
    <x v="412"/>
    <x v="0"/>
    <x v="5"/>
    <d v="2014-08-09T14:44:07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n v="1451389601"/>
    <n v="1447933601"/>
    <x v="0"/>
    <n v="34"/>
    <x v="1"/>
    <s v="film &amp; video/animation"/>
    <n v="0.25413402061855672"/>
    <x v="413"/>
    <x v="0"/>
    <x v="5"/>
    <d v="2015-12-29T11:46:41"/>
    <x v="515"/>
  </r>
  <r>
    <n v="516"/>
    <s v="Shipmates"/>
    <s v="A big brother style comedy animation series starring famous seafarers"/>
    <x v="10"/>
    <n v="0"/>
    <x v="2"/>
    <x v="1"/>
    <x v="1"/>
    <n v="1432752080"/>
    <n v="1427568080"/>
    <x v="0"/>
    <n v="0"/>
    <x v="1"/>
    <s v="film &amp; video/animation"/>
    <n v="0"/>
    <x v="121"/>
    <x v="0"/>
    <x v="5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x v="0"/>
    <n v="3"/>
    <x v="1"/>
    <s v="film &amp; video/animation"/>
    <n v="1.3666666666666667E-2"/>
    <x v="414"/>
    <x v="0"/>
    <x v="5"/>
    <d v="2017-02-02T14:46:01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x v="0"/>
    <n v="0"/>
    <x v="1"/>
    <s v="film &amp; video/animation"/>
    <n v="0"/>
    <x v="121"/>
    <x v="0"/>
    <x v="5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x v="0"/>
    <n v="70"/>
    <x v="1"/>
    <s v="film &amp; video/animation"/>
    <n v="0.22881426547787684"/>
    <x v="415"/>
    <x v="0"/>
    <x v="5"/>
    <d v="2012-12-05T09:23:41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x v="0"/>
    <n v="34"/>
    <x v="0"/>
    <s v="theater/plays"/>
    <n v="1.0209999999999999"/>
    <x v="416"/>
    <x v="1"/>
    <x v="6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x v="0"/>
    <n v="56"/>
    <x v="0"/>
    <s v="theater/plays"/>
    <n v="1.0464"/>
    <x v="417"/>
    <x v="1"/>
    <x v="6"/>
    <d v="2016-11-01T04:59:00"/>
    <x v="521"/>
  </r>
  <r>
    <n v="522"/>
    <s v="COMPASS PLAYERS"/>
    <s v="*** TO MAKE DONATIONS IN THE FUTURE                                   GO TO OUR WEBSITE: www.compassplayers.com ***"/>
    <x v="9"/>
    <n v="3440"/>
    <x v="0"/>
    <x v="0"/>
    <x v="0"/>
    <n v="1458518325"/>
    <n v="1456793925"/>
    <x v="0"/>
    <n v="31"/>
    <x v="0"/>
    <s v="theater/plays"/>
    <n v="1.1466666666666667"/>
    <x v="418"/>
    <x v="1"/>
    <x v="6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x v="0"/>
    <n v="84"/>
    <x v="0"/>
    <s v="theater/plays"/>
    <n v="1.206"/>
    <x v="419"/>
    <x v="1"/>
    <x v="6"/>
    <d v="2015-09-21T03:11:16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x v="0"/>
    <n v="130"/>
    <x v="0"/>
    <s v="theater/plays"/>
    <n v="1.0867285714285715"/>
    <x v="420"/>
    <x v="1"/>
    <x v="6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x v="0"/>
    <n v="12"/>
    <x v="0"/>
    <s v="theater/plays"/>
    <n v="1"/>
    <x v="421"/>
    <x v="1"/>
    <x v="6"/>
    <d v="2014-09-13T09:37:21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n v="1438966800"/>
    <n v="1436278344"/>
    <x v="0"/>
    <n v="23"/>
    <x v="0"/>
    <s v="theater/plays"/>
    <n v="1.1399999999999999"/>
    <x v="422"/>
    <x v="1"/>
    <x v="6"/>
    <d v="2015-08-07T17:00:00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x v="0"/>
    <n v="158"/>
    <x v="0"/>
    <s v="theater/plays"/>
    <n v="1.0085"/>
    <x v="423"/>
    <x v="1"/>
    <x v="6"/>
    <d v="2017-02-17T16:05:00"/>
    <x v="527"/>
  </r>
  <r>
    <n v="528"/>
    <s v="Devastated No Matter What"/>
    <s v="A Festival Backed Production of a Full-Length Play."/>
    <x v="146"/>
    <n v="1330"/>
    <x v="0"/>
    <x v="0"/>
    <x v="0"/>
    <n v="1434921600"/>
    <n v="1433109907"/>
    <x v="0"/>
    <n v="30"/>
    <x v="0"/>
    <s v="theater/plays"/>
    <n v="1.1565217391304348"/>
    <x v="424"/>
    <x v="1"/>
    <x v="6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x v="0"/>
    <n v="18"/>
    <x v="0"/>
    <s v="theater/plays"/>
    <n v="1.3041666666666667"/>
    <x v="425"/>
    <x v="1"/>
    <x v="6"/>
    <d v="2017-01-11T05:00:00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x v="0"/>
    <n v="29"/>
    <x v="0"/>
    <s v="theater/plays"/>
    <n v="1.0778267254038179"/>
    <x v="426"/>
    <x v="1"/>
    <x v="6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x v="0"/>
    <n v="31"/>
    <x v="0"/>
    <s v="theater/plays"/>
    <n v="1"/>
    <x v="427"/>
    <x v="1"/>
    <x v="6"/>
    <d v="2016-12-17T06:59:00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n v="1463098208"/>
    <n v="1460506208"/>
    <x v="0"/>
    <n v="173"/>
    <x v="0"/>
    <s v="theater/plays"/>
    <n v="1.2324999999999999"/>
    <x v="428"/>
    <x v="1"/>
    <x v="6"/>
    <d v="2016-05-13T00:10:08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x v="0"/>
    <n v="17"/>
    <x v="0"/>
    <s v="theater/plays"/>
    <n v="1.002"/>
    <x v="429"/>
    <x v="1"/>
    <x v="6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n v="1446418800"/>
    <n v="1443036470"/>
    <x v="0"/>
    <n v="48"/>
    <x v="0"/>
    <s v="theater/plays"/>
    <n v="1.0466666666666666"/>
    <x v="430"/>
    <x v="1"/>
    <x v="6"/>
    <d v="2015-11-01T23:00:00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n v="1483707905"/>
    <n v="1481115905"/>
    <x v="0"/>
    <n v="59"/>
    <x v="0"/>
    <s v="theater/plays"/>
    <n v="1.0249999999999999"/>
    <x v="431"/>
    <x v="1"/>
    <x v="6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x v="0"/>
    <n v="39"/>
    <x v="0"/>
    <s v="theater/plays"/>
    <n v="1.1825757575757576"/>
    <x v="432"/>
    <x v="1"/>
    <x v="6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x v="0"/>
    <n v="59"/>
    <x v="0"/>
    <s v="theater/plays"/>
    <n v="1.2050000000000001"/>
    <x v="433"/>
    <x v="1"/>
    <x v="6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n v="1463166263"/>
    <n v="1460574263"/>
    <x v="0"/>
    <n v="60"/>
    <x v="0"/>
    <s v="theater/plays"/>
    <n v="3.0242"/>
    <x v="434"/>
    <x v="1"/>
    <x v="6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n v="1467681107"/>
    <n v="1465866707"/>
    <x v="0"/>
    <n v="20"/>
    <x v="0"/>
    <s v="theater/plays"/>
    <n v="1.00644"/>
    <x v="435"/>
    <x v="1"/>
    <x v="6"/>
    <d v="2016-07-05T01:11:47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x v="0"/>
    <n v="1"/>
    <x v="1"/>
    <s v="technology/web"/>
    <n v="6.666666666666667E-5"/>
    <x v="120"/>
    <x v="2"/>
    <x v="7"/>
    <d v="2015-02-04T19:36:46"/>
    <x v="540"/>
  </r>
  <r>
    <n v="541"/>
    <s v="Deviations"/>
    <s v="A website dedicated to local Kink Communities; to find others with matching interests and bring them together."/>
    <x v="37"/>
    <n v="25"/>
    <x v="2"/>
    <x v="0"/>
    <x v="0"/>
    <n v="1446080834"/>
    <n v="1443488834"/>
    <x v="0"/>
    <n v="1"/>
    <x v="1"/>
    <s v="technology/web"/>
    <n v="5.5555555555555558E-3"/>
    <x v="384"/>
    <x v="2"/>
    <x v="7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n v="1462293716"/>
    <n v="1457113316"/>
    <x v="0"/>
    <n v="1"/>
    <x v="1"/>
    <s v="technology/web"/>
    <n v="3.9999999999999998E-6"/>
    <x v="120"/>
    <x v="2"/>
    <x v="7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n v="1414807962"/>
    <n v="1412215962"/>
    <x v="0"/>
    <n v="2"/>
    <x v="1"/>
    <s v="technology/web"/>
    <n v="3.1818181818181819E-3"/>
    <x v="436"/>
    <x v="2"/>
    <x v="7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n v="1467647160"/>
    <n v="1465055160"/>
    <x v="0"/>
    <n v="2"/>
    <x v="1"/>
    <s v="technology/web"/>
    <n v="1.2E-2"/>
    <x v="366"/>
    <x v="2"/>
    <x v="7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n v="1447600389"/>
    <n v="1444140789"/>
    <x v="0"/>
    <n v="34"/>
    <x v="1"/>
    <s v="technology/web"/>
    <n v="0.27383999999999997"/>
    <x v="437"/>
    <x v="2"/>
    <x v="7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n v="1445097715"/>
    <n v="1441209715"/>
    <x v="0"/>
    <n v="2"/>
    <x v="1"/>
    <s v="technology/web"/>
    <n v="8.6666666666666663E-4"/>
    <x v="438"/>
    <x v="2"/>
    <x v="7"/>
    <d v="2015-10-17T16:01:55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n v="1455122564"/>
    <n v="1452530564"/>
    <x v="0"/>
    <n v="0"/>
    <x v="1"/>
    <s v="technology/web"/>
    <n v="0"/>
    <x v="121"/>
    <x v="2"/>
    <x v="7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n v="1446154848"/>
    <n v="1443562848"/>
    <x v="0"/>
    <n v="1"/>
    <x v="1"/>
    <s v="technology/web"/>
    <n v="8.9999999999999998E-4"/>
    <x v="377"/>
    <x v="2"/>
    <x v="7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x v="0"/>
    <n v="8"/>
    <x v="1"/>
    <s v="technology/web"/>
    <n v="2.7199999999999998E-2"/>
    <x v="439"/>
    <x v="2"/>
    <x v="7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x v="0"/>
    <n v="4"/>
    <x v="1"/>
    <s v="technology/web"/>
    <n v="7.0000000000000001E-3"/>
    <x v="440"/>
    <x v="2"/>
    <x v="7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x v="0"/>
    <n v="28"/>
    <x v="1"/>
    <s v="technology/web"/>
    <n v="5.0413333333333331E-2"/>
    <x v="441"/>
    <x v="2"/>
    <x v="7"/>
    <d v="2015-08-01T17:53:00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x v="5"/>
    <n v="1452350896"/>
    <n v="1447166896"/>
    <x v="0"/>
    <n v="0"/>
    <x v="1"/>
    <s v="technology/web"/>
    <n v="0"/>
    <x v="121"/>
    <x v="2"/>
    <x v="7"/>
    <d v="2016-01-09T14:48:16"/>
    <x v="552"/>
  </r>
  <r>
    <n v="553"/>
    <s v="sellorshopusa.com"/>
    <s v="Groundbreaking New Classifieds Website Grows Into Largest Nationwide Coverage By Turning Users Into Entrepreneurs"/>
    <x v="31"/>
    <n v="123"/>
    <x v="2"/>
    <x v="0"/>
    <x v="0"/>
    <n v="1415988991"/>
    <n v="1413393391"/>
    <x v="0"/>
    <n v="6"/>
    <x v="1"/>
    <s v="technology/web"/>
    <n v="4.9199999999999999E-3"/>
    <x v="442"/>
    <x v="2"/>
    <x v="7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x v="0"/>
    <n v="22"/>
    <x v="1"/>
    <s v="technology/web"/>
    <n v="0.36589147286821705"/>
    <x v="443"/>
    <x v="2"/>
    <x v="7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x v="0"/>
    <n v="0"/>
    <x v="1"/>
    <s v="technology/web"/>
    <n v="0"/>
    <x v="121"/>
    <x v="2"/>
    <x v="7"/>
    <d v="2016-06-12T08:29:03"/>
    <x v="555"/>
  </r>
  <r>
    <n v="556"/>
    <s v="Braille Academy"/>
    <s v="An educational platform for learning Unified English Braille Code"/>
    <x v="6"/>
    <n v="200"/>
    <x v="2"/>
    <x v="0"/>
    <x v="0"/>
    <n v="1452112717"/>
    <n v="1449520717"/>
    <x v="0"/>
    <n v="1"/>
    <x v="1"/>
    <s v="technology/web"/>
    <n v="2.5000000000000001E-2"/>
    <x v="444"/>
    <x v="2"/>
    <x v="7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n v="1480721803"/>
    <n v="1478126203"/>
    <x v="0"/>
    <n v="20"/>
    <x v="1"/>
    <s v="technology/web"/>
    <n v="9.1066666666666674E-3"/>
    <x v="445"/>
    <x v="2"/>
    <x v="7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n v="1427227905"/>
    <n v="1424639505"/>
    <x v="0"/>
    <n v="0"/>
    <x v="1"/>
    <s v="technology/web"/>
    <n v="0"/>
    <x v="121"/>
    <x v="2"/>
    <x v="7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x v="0"/>
    <n v="1"/>
    <x v="1"/>
    <s v="technology/web"/>
    <n v="2.0833333333333335E-4"/>
    <x v="73"/>
    <x v="2"/>
    <x v="7"/>
    <d v="2015-12-13T06:47:4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x v="0"/>
    <n v="3"/>
    <x v="1"/>
    <s v="technology/web"/>
    <n v="1.2E-4"/>
    <x v="143"/>
    <x v="2"/>
    <x v="7"/>
    <d v="2014-12-17T18:30:45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x v="0"/>
    <n v="2"/>
    <x v="1"/>
    <s v="technology/web"/>
    <n v="3.6666666666666666E-3"/>
    <x v="446"/>
    <x v="2"/>
    <x v="7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n v="1482052815"/>
    <n v="1479460815"/>
    <x v="0"/>
    <n v="0"/>
    <x v="1"/>
    <s v="technology/web"/>
    <n v="0"/>
    <x v="121"/>
    <x v="2"/>
    <x v="7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n v="1424137247"/>
    <n v="1421545247"/>
    <x v="0"/>
    <n v="2"/>
    <x v="1"/>
    <s v="technology/web"/>
    <n v="9.0666666666666662E-4"/>
    <x v="447"/>
    <x v="2"/>
    <x v="7"/>
    <d v="2015-02-17T01:40:47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x v="0"/>
    <n v="1"/>
    <x v="1"/>
    <s v="technology/web"/>
    <n v="5.5555555555555558E-5"/>
    <x v="120"/>
    <x v="2"/>
    <x v="7"/>
    <d v="2016-03-12T22:37:55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x v="0"/>
    <n v="0"/>
    <x v="1"/>
    <s v="technology/web"/>
    <n v="0"/>
    <x v="121"/>
    <x v="2"/>
    <x v="7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n v="1468513533"/>
    <n v="1465921533"/>
    <x v="0"/>
    <n v="1"/>
    <x v="1"/>
    <s v="technology/web"/>
    <n v="2.0000000000000001E-4"/>
    <x v="120"/>
    <x v="2"/>
    <x v="7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x v="0"/>
    <n v="0"/>
    <x v="1"/>
    <s v="technology/web"/>
    <n v="0"/>
    <x v="121"/>
    <x v="2"/>
    <x v="7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x v="0"/>
    <n v="5"/>
    <x v="1"/>
    <s v="technology/web"/>
    <n v="0.01"/>
    <x v="448"/>
    <x v="2"/>
    <x v="7"/>
    <d v="2016-01-16T11:00:00"/>
    <x v="568"/>
  </r>
  <r>
    <n v="569"/>
    <s v="Mioti"/>
    <s v="Mioti is an indie game marketplace that doubles as a community for developers to join networks and discuss projects."/>
    <x v="30"/>
    <n v="20"/>
    <x v="2"/>
    <x v="5"/>
    <x v="5"/>
    <n v="1451679612"/>
    <n v="1449087612"/>
    <x v="0"/>
    <n v="1"/>
    <x v="1"/>
    <s v="technology/web"/>
    <n v="8.0000000000000002E-3"/>
    <x v="135"/>
    <x v="2"/>
    <x v="7"/>
    <d v="2016-01-01T20:20:12"/>
    <x v="569"/>
  </r>
  <r>
    <n v="570"/>
    <s v="Relaunching in May"/>
    <s v="Humans have AM/FM/Satellite radio, kids have radio Disney, pets have DogCatRadio."/>
    <x v="94"/>
    <n v="142"/>
    <x v="2"/>
    <x v="0"/>
    <x v="0"/>
    <n v="1455822569"/>
    <n v="1453230569"/>
    <x v="0"/>
    <n v="1"/>
    <x v="1"/>
    <s v="technology/web"/>
    <n v="1.6705882352941177E-3"/>
    <x v="449"/>
    <x v="2"/>
    <x v="7"/>
    <d v="2016-02-18T19:09:29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x v="0"/>
    <n v="2"/>
    <x v="1"/>
    <s v="technology/web"/>
    <n v="4.2399999999999998E-3"/>
    <x v="450"/>
    <x v="2"/>
    <x v="7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n v="1446660688"/>
    <n v="1444065088"/>
    <x v="0"/>
    <n v="0"/>
    <x v="1"/>
    <s v="technology/web"/>
    <n v="0"/>
    <x v="121"/>
    <x v="2"/>
    <x v="7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x v="0"/>
    <n v="9"/>
    <x v="1"/>
    <s v="technology/web"/>
    <n v="3.892538925389254E-3"/>
    <x v="451"/>
    <x v="2"/>
    <x v="7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x v="0"/>
    <n v="4"/>
    <x v="1"/>
    <s v="technology/web"/>
    <n v="7.1556350626118068E-3"/>
    <x v="135"/>
    <x v="2"/>
    <x v="7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x v="0"/>
    <n v="4"/>
    <x v="1"/>
    <s v="technology/web"/>
    <n v="4.3166666666666666E-3"/>
    <x v="452"/>
    <x v="2"/>
    <x v="7"/>
    <d v="2015-06-13T16:37:23"/>
    <x v="575"/>
  </r>
  <r>
    <n v="576"/>
    <s v="Uthtopia"/>
    <s v="UthTopia Is a social media organization that believes in positive online usage, youth mentorship, and youth empowerment."/>
    <x v="58"/>
    <n v="1"/>
    <x v="2"/>
    <x v="0"/>
    <x v="0"/>
    <n v="1427537952"/>
    <n v="1422357552"/>
    <x v="0"/>
    <n v="1"/>
    <x v="1"/>
    <s v="technology/web"/>
    <n v="1.2500000000000001E-5"/>
    <x v="120"/>
    <x v="2"/>
    <x v="7"/>
    <d v="2015-03-28T10:19:12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n v="1463753302"/>
    <n v="1458569302"/>
    <x v="0"/>
    <n v="1"/>
    <x v="1"/>
    <s v="technology/web"/>
    <n v="2E-3"/>
    <x v="119"/>
    <x v="2"/>
    <x v="7"/>
    <d v="2016-05-20T14:08:22"/>
    <x v="577"/>
  </r>
  <r>
    <n v="578"/>
    <s v="weBuy Crowdsourced Shopping"/>
    <s v="weBuy trade built on technology and Crowd Sourced Power"/>
    <x v="152"/>
    <n v="14"/>
    <x v="2"/>
    <x v="1"/>
    <x v="1"/>
    <n v="1441633993"/>
    <n v="1439560393"/>
    <x v="0"/>
    <n v="7"/>
    <x v="1"/>
    <s v="technology/web"/>
    <n v="1.12E-4"/>
    <x v="453"/>
    <x v="2"/>
    <x v="7"/>
    <d v="2015-09-07T13:53:13"/>
    <x v="578"/>
  </r>
  <r>
    <n v="579"/>
    <s v="Course: Learn Cryptography"/>
    <s v="Learn classic and public key cryptography with a full proof-of-concept system in JavaScript."/>
    <x v="14"/>
    <n v="175"/>
    <x v="2"/>
    <x v="0"/>
    <x v="0"/>
    <n v="1419539223"/>
    <n v="1416947223"/>
    <x v="0"/>
    <n v="5"/>
    <x v="1"/>
    <s v="technology/web"/>
    <n v="1.4583333333333334E-2"/>
    <x v="436"/>
    <x v="2"/>
    <x v="7"/>
    <d v="2014-12-25T20:27:03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n v="1474580867"/>
    <n v="1471988867"/>
    <x v="0"/>
    <n v="1"/>
    <x v="1"/>
    <s v="technology/web"/>
    <n v="3.3333333333333332E-4"/>
    <x v="120"/>
    <x v="2"/>
    <x v="7"/>
    <d v="2016-09-22T21:47:47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x v="0"/>
    <n v="0"/>
    <x v="1"/>
    <s v="technology/web"/>
    <n v="0"/>
    <x v="121"/>
    <x v="2"/>
    <x v="7"/>
    <d v="2015-08-02T00:18:24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x v="0"/>
    <n v="0"/>
    <x v="1"/>
    <s v="technology/web"/>
    <n v="0"/>
    <x v="121"/>
    <x v="2"/>
    <x v="7"/>
    <d v="2015-03-15T18:00:00"/>
    <x v="582"/>
  </r>
  <r>
    <n v="583"/>
    <s v="HackersArchive.com"/>
    <s v="HackersArchive.com will help rid the web of viruses and scams found everywhere else you look!"/>
    <x v="7"/>
    <n v="1"/>
    <x v="2"/>
    <x v="0"/>
    <x v="0"/>
    <n v="1426800687"/>
    <n v="1424212287"/>
    <x v="0"/>
    <n v="1"/>
    <x v="1"/>
    <s v="technology/web"/>
    <n v="1.1111111111111112E-4"/>
    <x v="120"/>
    <x v="2"/>
    <x v="7"/>
    <d v="2015-03-19T21:31:27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n v="1426522316"/>
    <n v="1423933916"/>
    <x v="0"/>
    <n v="2"/>
    <x v="1"/>
    <s v="technology/web"/>
    <n v="0.01"/>
    <x v="144"/>
    <x v="2"/>
    <x v="7"/>
    <d v="2015-03-16T16:11:56"/>
    <x v="584"/>
  </r>
  <r>
    <n v="585"/>
    <s v="Link Card"/>
    <s v="SAVE UP TO 40% WHEN YOU SPEND!_x000a__x000a_PRE-ORDER YOUR LINK CARD TODAY"/>
    <x v="7"/>
    <n v="0"/>
    <x v="2"/>
    <x v="1"/>
    <x v="1"/>
    <n v="1448928000"/>
    <n v="1444123377"/>
    <x v="0"/>
    <n v="0"/>
    <x v="1"/>
    <s v="technology/web"/>
    <n v="0"/>
    <x v="121"/>
    <x v="2"/>
    <x v="7"/>
    <d v="2015-12-01T00:00:00"/>
    <x v="585"/>
  </r>
  <r>
    <n v="586"/>
    <s v="Employ College 2K"/>
    <s v="Employ College is a movement for companies to hire college graduates from their respected institutions."/>
    <x v="3"/>
    <n v="56"/>
    <x v="2"/>
    <x v="0"/>
    <x v="0"/>
    <n v="1424032207"/>
    <n v="1421440207"/>
    <x v="0"/>
    <n v="4"/>
    <x v="1"/>
    <s v="technology/web"/>
    <n v="5.5999999999999999E-3"/>
    <x v="454"/>
    <x v="2"/>
    <x v="7"/>
    <d v="2015-02-15T20:30:07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x v="0"/>
    <n v="7"/>
    <x v="1"/>
    <s v="technology/web"/>
    <n v="9.0833333333333335E-2"/>
    <x v="455"/>
    <x v="2"/>
    <x v="7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x v="0"/>
    <n v="2"/>
    <x v="1"/>
    <s v="technology/web"/>
    <n v="3.3444444444444443E-2"/>
    <x v="456"/>
    <x v="2"/>
    <x v="7"/>
    <d v="2016-11-17T19:28:06"/>
    <x v="588"/>
  </r>
  <r>
    <n v="589"/>
    <s v="Get Neighborly"/>
    <s v="Services closer than you think..."/>
    <x v="51"/>
    <n v="1"/>
    <x v="2"/>
    <x v="0"/>
    <x v="0"/>
    <n v="1436366699"/>
    <n v="1435070699"/>
    <x v="0"/>
    <n v="1"/>
    <x v="1"/>
    <s v="technology/web"/>
    <n v="1.3333333333333334E-4"/>
    <x v="120"/>
    <x v="2"/>
    <x v="7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x v="0"/>
    <n v="9"/>
    <x v="1"/>
    <s v="technology/web"/>
    <n v="4.4600000000000001E-2"/>
    <x v="457"/>
    <x v="2"/>
    <x v="7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x v="0"/>
    <n v="2"/>
    <x v="1"/>
    <s v="technology/web"/>
    <n v="6.0999999999999997E-4"/>
    <x v="458"/>
    <x v="2"/>
    <x v="7"/>
    <d v="2015-07-22T13:02:10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n v="1417584860"/>
    <n v="1414992860"/>
    <x v="0"/>
    <n v="1"/>
    <x v="1"/>
    <s v="technology/web"/>
    <n v="3.3333333333333333E-2"/>
    <x v="409"/>
    <x v="2"/>
    <x v="7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x v="0"/>
    <n v="7"/>
    <x v="1"/>
    <s v="technology/web"/>
    <n v="0.23"/>
    <x v="459"/>
    <x v="2"/>
    <x v="7"/>
    <d v="2015-04-06T15:15:45"/>
    <x v="593"/>
  </r>
  <r>
    <n v="594"/>
    <s v="Unleashed Fitness"/>
    <s v="Creating a fitness site that will change the fitness game forever!"/>
    <x v="31"/>
    <n v="26"/>
    <x v="2"/>
    <x v="0"/>
    <x v="0"/>
    <n v="1460832206"/>
    <n v="1458240206"/>
    <x v="0"/>
    <n v="2"/>
    <x v="1"/>
    <s v="technology/web"/>
    <n v="1.0399999999999999E-3"/>
    <x v="31"/>
    <x v="2"/>
    <x v="7"/>
    <d v="2016-04-16T18:43:26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n v="1430703638"/>
    <n v="1426815638"/>
    <x v="0"/>
    <n v="8"/>
    <x v="1"/>
    <s v="technology/web"/>
    <n v="4.2599999999999999E-3"/>
    <x v="460"/>
    <x v="2"/>
    <x v="7"/>
    <d v="2015-05-04T01:40:38"/>
    <x v="595"/>
  </r>
  <r>
    <n v="596"/>
    <s v="DigitaliBook free library"/>
    <s v="We present digitaibook,com site which can become a free electronic library with your help,"/>
    <x v="22"/>
    <n v="6"/>
    <x v="2"/>
    <x v="0"/>
    <x v="0"/>
    <n v="1478122292"/>
    <n v="1475530292"/>
    <x v="0"/>
    <n v="2"/>
    <x v="1"/>
    <s v="technology/web"/>
    <n v="2.9999999999999997E-4"/>
    <x v="366"/>
    <x v="2"/>
    <x v="7"/>
    <d v="2016-11-02T21:31:32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n v="1469980800"/>
    <n v="1466787335"/>
    <x v="0"/>
    <n v="2"/>
    <x v="1"/>
    <s v="technology/web"/>
    <n v="2.6666666666666666E-3"/>
    <x v="119"/>
    <x v="2"/>
    <x v="7"/>
    <d v="2016-07-31T16:00:00"/>
    <x v="597"/>
  </r>
  <r>
    <n v="598"/>
    <s v="Goals not creeds"/>
    <s v="This is a project to create a crowd-funding site for Urantia Book readers worldwide."/>
    <x v="30"/>
    <n v="850"/>
    <x v="2"/>
    <x v="0"/>
    <x v="0"/>
    <n v="1417737781"/>
    <n v="1415145781"/>
    <x v="0"/>
    <n v="7"/>
    <x v="1"/>
    <s v="technology/web"/>
    <n v="0.34"/>
    <x v="461"/>
    <x v="2"/>
    <x v="7"/>
    <d v="2014-12-05T00:03:01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n v="1425827760"/>
    <n v="1423769402"/>
    <x v="0"/>
    <n v="2"/>
    <x v="1"/>
    <s v="technology/web"/>
    <n v="6.2E-4"/>
    <x v="462"/>
    <x v="2"/>
    <x v="7"/>
    <d v="2015-03-08T15:16:00"/>
    <x v="599"/>
  </r>
  <r>
    <n v="600"/>
    <s v="Anaheim California here we come but we need your help."/>
    <s v="Science Technology Engineering and Math + youth = a brighter tomorrow."/>
    <x v="10"/>
    <n v="100"/>
    <x v="1"/>
    <x v="0"/>
    <x v="0"/>
    <n v="1431198562"/>
    <n v="1426014562"/>
    <x v="0"/>
    <n v="1"/>
    <x v="1"/>
    <s v="technology/web"/>
    <n v="0.02"/>
    <x v="101"/>
    <x v="2"/>
    <x v="7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n v="1419626139"/>
    <n v="1417034139"/>
    <x v="0"/>
    <n v="6"/>
    <x v="1"/>
    <s v="technology/web"/>
    <n v="1.4E-2"/>
    <x v="463"/>
    <x v="2"/>
    <x v="7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n v="1434654215"/>
    <n v="1432062215"/>
    <x v="0"/>
    <n v="0"/>
    <x v="1"/>
    <s v="technology/web"/>
    <n v="0"/>
    <x v="121"/>
    <x v="2"/>
    <x v="7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n v="1408029623"/>
    <n v="1405437623"/>
    <x v="0"/>
    <n v="13"/>
    <x v="1"/>
    <s v="technology/web"/>
    <n v="3.9334666666666664E-2"/>
    <x v="464"/>
    <x v="2"/>
    <x v="7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x v="0"/>
    <n v="0"/>
    <x v="1"/>
    <s v="technology/web"/>
    <n v="0"/>
    <x v="121"/>
    <x v="2"/>
    <x v="7"/>
    <d v="2014-08-28T00:50:56"/>
    <x v="604"/>
  </r>
  <r>
    <n v="605"/>
    <s v="Teach Your Parents iPad (Canceled)"/>
    <s v="An iPad support care package for your parents / seniors."/>
    <x v="10"/>
    <n v="131"/>
    <x v="1"/>
    <x v="0"/>
    <x v="0"/>
    <n v="1440318908"/>
    <n v="1436430908"/>
    <x v="0"/>
    <n v="8"/>
    <x v="1"/>
    <s v="technology/web"/>
    <n v="2.6200000000000001E-2"/>
    <x v="465"/>
    <x v="2"/>
    <x v="7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x v="0"/>
    <n v="1"/>
    <x v="1"/>
    <s v="technology/web"/>
    <n v="2E-3"/>
    <x v="119"/>
    <x v="2"/>
    <x v="7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n v="1448225336"/>
    <n v="1445629736"/>
    <x v="0"/>
    <n v="0"/>
    <x v="1"/>
    <s v="technology/web"/>
    <n v="0"/>
    <x v="121"/>
    <x v="2"/>
    <x v="7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n v="1434405980"/>
    <n v="1431813980"/>
    <x v="0"/>
    <n v="5"/>
    <x v="1"/>
    <s v="technology/web"/>
    <n v="9.7400000000000004E-3"/>
    <x v="466"/>
    <x v="2"/>
    <x v="7"/>
    <d v="2015-06-15T22:06:20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x v="0"/>
    <n v="1"/>
    <x v="1"/>
    <s v="technology/web"/>
    <n v="6.41025641025641E-3"/>
    <x v="144"/>
    <x v="2"/>
    <x v="7"/>
    <d v="2015-11-29T01:49:04"/>
    <x v="609"/>
  </r>
  <r>
    <n v="610"/>
    <s v="UniteChrist (Canceled)"/>
    <s v="We are creating a Christian social network to empower, educate, and connect Christians all over the world."/>
    <x v="154"/>
    <n v="0"/>
    <x v="1"/>
    <x v="0"/>
    <x v="0"/>
    <n v="1429732586"/>
    <n v="1427140586"/>
    <x v="0"/>
    <n v="0"/>
    <x v="1"/>
    <s v="technology/web"/>
    <n v="0"/>
    <x v="121"/>
    <x v="2"/>
    <x v="7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x v="0"/>
    <n v="0"/>
    <x v="1"/>
    <s v="technology/web"/>
    <n v="0"/>
    <x v="121"/>
    <x v="2"/>
    <x v="7"/>
    <d v="2016-01-19T13:27:17"/>
    <x v="611"/>
  </r>
  <r>
    <n v="612"/>
    <s v="Web Streaming 2.0 (Canceled)"/>
    <s v="A Fast and Reliable new Web platform to stream videos from Internet"/>
    <x v="3"/>
    <n v="0"/>
    <x v="1"/>
    <x v="13"/>
    <x v="3"/>
    <n v="1472777146"/>
    <n v="1470185146"/>
    <x v="0"/>
    <n v="0"/>
    <x v="1"/>
    <s v="technology/web"/>
    <n v="0"/>
    <x v="121"/>
    <x v="2"/>
    <x v="7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x v="0"/>
    <n v="121"/>
    <x v="1"/>
    <s v="technology/web"/>
    <n v="0.21363333333333334"/>
    <x v="467"/>
    <x v="2"/>
    <x v="7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n v="1466731740"/>
    <n v="1464139740"/>
    <x v="0"/>
    <n v="0"/>
    <x v="1"/>
    <s v="technology/web"/>
    <n v="0"/>
    <x v="121"/>
    <x v="2"/>
    <x v="7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n v="1443149759"/>
    <n v="1440557759"/>
    <x v="0"/>
    <n v="0"/>
    <x v="1"/>
    <s v="technology/web"/>
    <n v="0"/>
    <x v="121"/>
    <x v="2"/>
    <x v="7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x v="0"/>
    <n v="0"/>
    <x v="1"/>
    <s v="technology/web"/>
    <n v="0"/>
    <x v="121"/>
    <x v="2"/>
    <x v="7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x v="0"/>
    <n v="3"/>
    <x v="1"/>
    <s v="technology/web"/>
    <n v="0.03"/>
    <x v="135"/>
    <x v="2"/>
    <x v="7"/>
    <d v="2015-05-08T08:14:03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x v="0"/>
    <n v="0"/>
    <x v="1"/>
    <s v="technology/web"/>
    <n v="0"/>
    <x v="121"/>
    <x v="2"/>
    <x v="7"/>
    <d v="2015-12-09T19:26:43"/>
    <x v="618"/>
  </r>
  <r>
    <n v="619"/>
    <s v="Big Data (Canceled)"/>
    <s v="Big Data Sets for researchers interested in improving the quality of life."/>
    <x v="156"/>
    <n v="1"/>
    <x v="1"/>
    <x v="0"/>
    <x v="0"/>
    <n v="1416933390"/>
    <n v="1411745790"/>
    <x v="0"/>
    <n v="1"/>
    <x v="1"/>
    <s v="technology/web"/>
    <n v="3.9999999999999998E-7"/>
    <x v="120"/>
    <x v="2"/>
    <x v="7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n v="1408986738"/>
    <n v="1405098738"/>
    <x v="0"/>
    <n v="1"/>
    <x v="1"/>
    <s v="technology/web"/>
    <n v="0.01"/>
    <x v="468"/>
    <x v="2"/>
    <x v="7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n v="1467934937"/>
    <n v="1465342937"/>
    <x v="0"/>
    <n v="3"/>
    <x v="1"/>
    <s v="technology/web"/>
    <n v="1.044E-2"/>
    <x v="469"/>
    <x v="2"/>
    <x v="7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x v="0"/>
    <n v="9"/>
    <x v="1"/>
    <s v="technology/web"/>
    <n v="5.6833333333333333E-2"/>
    <x v="470"/>
    <x v="2"/>
    <x v="7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x v="0"/>
    <n v="0"/>
    <x v="1"/>
    <s v="technology/web"/>
    <n v="0"/>
    <x v="121"/>
    <x v="2"/>
    <x v="7"/>
    <d v="2015-05-28T00:13:17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n v="1431647041"/>
    <n v="1429055041"/>
    <x v="0"/>
    <n v="0"/>
    <x v="1"/>
    <s v="technology/web"/>
    <n v="0"/>
    <x v="121"/>
    <x v="2"/>
    <x v="7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x v="0"/>
    <n v="0"/>
    <x v="1"/>
    <s v="technology/web"/>
    <n v="0"/>
    <x v="121"/>
    <x v="2"/>
    <x v="7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x v="0"/>
    <n v="39"/>
    <x v="1"/>
    <s v="technology/web"/>
    <n v="0.17380000000000001"/>
    <x v="471"/>
    <x v="2"/>
    <x v="7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x v="0"/>
    <n v="1"/>
    <x v="1"/>
    <s v="technology/web"/>
    <n v="2.0000000000000001E-4"/>
    <x v="472"/>
    <x v="2"/>
    <x v="7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n v="1405269457"/>
    <n v="1402677457"/>
    <x v="0"/>
    <n v="0"/>
    <x v="1"/>
    <s v="technology/web"/>
    <n v="0"/>
    <x v="121"/>
    <x v="2"/>
    <x v="7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x v="0"/>
    <n v="3"/>
    <x v="1"/>
    <s v="technology/web"/>
    <n v="1.75E-3"/>
    <x v="473"/>
    <x v="2"/>
    <x v="7"/>
    <d v="2016-05-14T15:18:28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x v="0"/>
    <n v="1"/>
    <x v="1"/>
    <s v="technology/web"/>
    <n v="8.3340278356529708E-4"/>
    <x v="119"/>
    <x v="2"/>
    <x v="7"/>
    <d v="2015-09-06T05:10:0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n v="1464460329"/>
    <n v="1461954729"/>
    <x v="0"/>
    <n v="9"/>
    <x v="1"/>
    <s v="technology/web"/>
    <n v="1.38E-2"/>
    <x v="474"/>
    <x v="2"/>
    <x v="7"/>
    <d v="2016-05-28T18:32:09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n v="1448470165"/>
    <n v="1445874565"/>
    <x v="0"/>
    <n v="0"/>
    <x v="1"/>
    <s v="technology/web"/>
    <n v="0"/>
    <x v="121"/>
    <x v="2"/>
    <x v="7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n v="1466204400"/>
    <n v="1463469062"/>
    <x v="0"/>
    <n v="25"/>
    <x v="1"/>
    <s v="technology/web"/>
    <n v="0.1245"/>
    <x v="475"/>
    <x v="2"/>
    <x v="7"/>
    <d v="2016-06-17T23:00:00"/>
    <x v="633"/>
  </r>
  <r>
    <n v="634"/>
    <s v="pitchtograndma (Canceled)"/>
    <s v="We help companies to explain what they do in simple, grandma-would-understand terms."/>
    <x v="10"/>
    <n v="1"/>
    <x v="1"/>
    <x v="0"/>
    <x v="0"/>
    <n v="1424989029"/>
    <n v="1422397029"/>
    <x v="0"/>
    <n v="1"/>
    <x v="1"/>
    <s v="technology/web"/>
    <n v="2.0000000000000001E-4"/>
    <x v="120"/>
    <x v="2"/>
    <x v="7"/>
    <d v="2015-02-26T22:17:09"/>
    <x v="634"/>
  </r>
  <r>
    <n v="635"/>
    <s v="Pleero, A Technology Team Building Website (Canceled)"/>
    <s v="Network used for building technology development teams."/>
    <x v="31"/>
    <n v="2"/>
    <x v="1"/>
    <x v="0"/>
    <x v="0"/>
    <n v="1428804762"/>
    <n v="1426212762"/>
    <x v="0"/>
    <n v="1"/>
    <x v="1"/>
    <s v="technology/web"/>
    <n v="8.0000000000000007E-5"/>
    <x v="453"/>
    <x v="2"/>
    <x v="7"/>
    <d v="2015-04-12T02:12:42"/>
    <x v="635"/>
  </r>
  <r>
    <n v="636"/>
    <s v="Keto Advice (Canceled)"/>
    <s v="With no central location for keto knowledge, keto advice will be a community run knowledge base."/>
    <x v="13"/>
    <n v="4"/>
    <x v="1"/>
    <x v="1"/>
    <x v="1"/>
    <n v="1433587620"/>
    <n v="1430996150"/>
    <x v="0"/>
    <n v="1"/>
    <x v="1"/>
    <s v="technology/web"/>
    <n v="2E-3"/>
    <x v="143"/>
    <x v="2"/>
    <x v="7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x v="0"/>
    <n v="0"/>
    <x v="1"/>
    <s v="technology/web"/>
    <n v="0"/>
    <x v="121"/>
    <x v="2"/>
    <x v="7"/>
    <d v="2017-02-25T23:04:00"/>
    <x v="637"/>
  </r>
  <r>
    <n v="638"/>
    <s v="W (Canceled)"/>
    <s v="O0"/>
    <x v="61"/>
    <n v="18"/>
    <x v="1"/>
    <x v="12"/>
    <x v="3"/>
    <n v="1490447662"/>
    <n v="1485267262"/>
    <x v="0"/>
    <n v="6"/>
    <x v="1"/>
    <s v="technology/web"/>
    <n v="9.0000000000000006E-5"/>
    <x v="366"/>
    <x v="2"/>
    <x v="7"/>
    <d v="2017-03-25T13:14:22"/>
    <x v="638"/>
  </r>
  <r>
    <n v="639"/>
    <s v="Kids Educational Social Media Site (Canceled)"/>
    <s v="Development of a Safe and Educational Social Media site for kids."/>
    <x v="80"/>
    <n v="1"/>
    <x v="1"/>
    <x v="0"/>
    <x v="0"/>
    <n v="1413208795"/>
    <n v="1408024795"/>
    <x v="0"/>
    <n v="1"/>
    <x v="1"/>
    <s v="technology/web"/>
    <n v="9.9999999999999995E-7"/>
    <x v="120"/>
    <x v="2"/>
    <x v="7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x v="0"/>
    <n v="2"/>
    <x v="0"/>
    <s v="technology/wearables"/>
    <n v="1.4428571428571428"/>
    <x v="476"/>
    <x v="2"/>
    <x v="8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n v="1439473248"/>
    <n v="1436881248"/>
    <x v="0"/>
    <n v="315"/>
    <x v="0"/>
    <s v="technology/wearables"/>
    <n v="1.1916249999999999"/>
    <x v="477"/>
    <x v="2"/>
    <x v="8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x v="0"/>
    <n v="2174"/>
    <x v="0"/>
    <s v="technology/wearables"/>
    <n v="14.604850000000001"/>
    <x v="478"/>
    <x v="2"/>
    <x v="8"/>
    <d v="2015-08-19T15:37:54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n v="1433085875"/>
    <n v="1428333875"/>
    <x v="0"/>
    <n v="152"/>
    <x v="0"/>
    <s v="technology/wearables"/>
    <n v="1.0580799999999999"/>
    <x v="479"/>
    <x v="2"/>
    <x v="8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x v="0"/>
    <n v="1021"/>
    <x v="0"/>
    <s v="technology/wearables"/>
    <n v="3.0011791999999997"/>
    <x v="480"/>
    <x v="2"/>
    <x v="8"/>
    <d v="2014-10-29T01:00:00"/>
    <x v="644"/>
  </r>
  <r>
    <n v="645"/>
    <s v="Carbon Fiber Collar Stays"/>
    <s v="Ever wanted to own something made out of carbon fiber? Now you can!"/>
    <x v="13"/>
    <n v="5574"/>
    <x v="0"/>
    <x v="0"/>
    <x v="0"/>
    <n v="1470962274"/>
    <n v="1468370274"/>
    <x v="0"/>
    <n v="237"/>
    <x v="0"/>
    <s v="technology/wearables"/>
    <n v="2.7869999999999999"/>
    <x v="481"/>
    <x v="2"/>
    <x v="8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x v="0"/>
    <n v="27"/>
    <x v="0"/>
    <s v="technology/wearables"/>
    <n v="1.3187625000000001"/>
    <x v="482"/>
    <x v="2"/>
    <x v="8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x v="0"/>
    <n v="17"/>
    <x v="0"/>
    <s v="technology/wearables"/>
    <n v="1.0705"/>
    <x v="483"/>
    <x v="2"/>
    <x v="8"/>
    <d v="2016-03-17T17:25:49"/>
    <x v="647"/>
  </r>
  <r>
    <n v="648"/>
    <s v="Audio Jacket"/>
    <s v="Get ready for the next product that you canâ€™t live without"/>
    <x v="19"/>
    <n v="44388"/>
    <x v="0"/>
    <x v="0"/>
    <x v="0"/>
    <n v="1413304708"/>
    <n v="1410280708"/>
    <x v="0"/>
    <n v="27"/>
    <x v="0"/>
    <s v="technology/wearables"/>
    <n v="1.2682285714285715"/>
    <x v="484"/>
    <x v="2"/>
    <x v="8"/>
    <d v="2014-10-14T16:38:2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x v="0"/>
    <n v="82"/>
    <x v="0"/>
    <s v="technology/wearables"/>
    <n v="1.3996"/>
    <x v="485"/>
    <x v="2"/>
    <x v="8"/>
    <d v="2014-09-16T21:53:33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x v="0"/>
    <n v="48"/>
    <x v="0"/>
    <s v="technology/wearables"/>
    <n v="1.1240000000000001"/>
    <x v="486"/>
    <x v="2"/>
    <x v="8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n v="1418430311"/>
    <n v="1415838311"/>
    <x v="0"/>
    <n v="105"/>
    <x v="0"/>
    <s v="technology/wearables"/>
    <n v="1.00528"/>
    <x v="487"/>
    <x v="2"/>
    <x v="8"/>
    <d v="2014-12-13T00:25:1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x v="0"/>
    <n v="28"/>
    <x v="0"/>
    <s v="technology/wearables"/>
    <n v="1.0046666666666666"/>
    <x v="488"/>
    <x v="2"/>
    <x v="8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x v="0"/>
    <n v="1107"/>
    <x v="0"/>
    <s v="technology/wearables"/>
    <n v="1.4144600000000001"/>
    <x v="489"/>
    <x v="2"/>
    <x v="8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n v="1436396313"/>
    <n v="1433804313"/>
    <x v="0"/>
    <n v="1013"/>
    <x v="0"/>
    <s v="technology/wearables"/>
    <n v="2.6729166666666666"/>
    <x v="490"/>
    <x v="2"/>
    <x v="8"/>
    <d v="2015-07-08T22:58:33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n v="1426197512"/>
    <n v="1423609112"/>
    <x v="0"/>
    <n v="274"/>
    <x v="0"/>
    <s v="technology/wearables"/>
    <n v="1.4688749999999999"/>
    <x v="491"/>
    <x v="2"/>
    <x v="8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n v="1460917119"/>
    <n v="1455736719"/>
    <x v="0"/>
    <n v="87"/>
    <x v="0"/>
    <s v="technology/wearables"/>
    <n v="2.1356000000000002"/>
    <x v="492"/>
    <x v="2"/>
    <x v="8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x v="0"/>
    <n v="99"/>
    <x v="0"/>
    <s v="technology/wearables"/>
    <n v="1.2569999999999999"/>
    <x v="493"/>
    <x v="2"/>
    <x v="8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x v="0"/>
    <n v="276"/>
    <x v="0"/>
    <s v="technology/wearables"/>
    <n v="1.0446206037108834"/>
    <x v="494"/>
    <x v="2"/>
    <x v="8"/>
    <d v="2015-07-26T18:00:00"/>
    <x v="658"/>
  </r>
  <r>
    <n v="659"/>
    <s v="Lulu Watch Designs - Apple Watch"/>
    <s v="Sync up your lifestyle"/>
    <x v="9"/>
    <n v="3017"/>
    <x v="0"/>
    <x v="0"/>
    <x v="0"/>
    <n v="1440339295"/>
    <n v="1437747295"/>
    <x v="0"/>
    <n v="21"/>
    <x v="0"/>
    <s v="technology/wearables"/>
    <n v="1.0056666666666667"/>
    <x v="495"/>
    <x v="2"/>
    <x v="8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x v="0"/>
    <n v="18"/>
    <x v="1"/>
    <s v="technology/wearables"/>
    <n v="3.058E-2"/>
    <x v="496"/>
    <x v="2"/>
    <x v="8"/>
    <d v="2014-11-09T18:47:59"/>
    <x v="660"/>
  </r>
  <r>
    <n v="661"/>
    <s v="AirString"/>
    <s v="AirString keeps your AirPods from getting lost by keeping the pair together with a  durable and premium quality string."/>
    <x v="3"/>
    <n v="95"/>
    <x v="2"/>
    <x v="0"/>
    <x v="0"/>
    <n v="1477236559"/>
    <n v="1474644559"/>
    <x v="0"/>
    <n v="9"/>
    <x v="1"/>
    <s v="technology/wearables"/>
    <n v="9.4999999999999998E-3"/>
    <x v="497"/>
    <x v="2"/>
    <x v="8"/>
    <d v="2016-10-23T15:29:19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n v="1421404247"/>
    <n v="1418812247"/>
    <x v="0"/>
    <n v="4"/>
    <x v="1"/>
    <s v="technology/wearables"/>
    <n v="4.0000000000000001E-3"/>
    <x v="498"/>
    <x v="2"/>
    <x v="8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x v="0"/>
    <n v="7"/>
    <x v="1"/>
    <s v="technology/wearables"/>
    <n v="3.5000000000000001E-3"/>
    <x v="101"/>
    <x v="2"/>
    <x v="8"/>
    <d v="2015-07-18T20:14:16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n v="1428940775"/>
    <n v="1426348775"/>
    <x v="0"/>
    <n v="29"/>
    <x v="1"/>
    <s v="technology/wearables"/>
    <n v="7.5333333333333335E-2"/>
    <x v="499"/>
    <x v="2"/>
    <x v="8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x v="0"/>
    <n v="12"/>
    <x v="1"/>
    <s v="technology/wearables"/>
    <n v="0.18640000000000001"/>
    <x v="500"/>
    <x v="2"/>
    <x v="8"/>
    <d v="2017-01-13T17:04:21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n v="1408305498"/>
    <n v="1405713498"/>
    <x v="0"/>
    <n v="4"/>
    <x v="1"/>
    <s v="technology/wearables"/>
    <n v="4.0000000000000003E-5"/>
    <x v="453"/>
    <x v="2"/>
    <x v="8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x v="0"/>
    <n v="28"/>
    <x v="1"/>
    <s v="technology/wearables"/>
    <n v="0.1002"/>
    <x v="501"/>
    <x v="2"/>
    <x v="8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n v="1431374222"/>
    <n v="1427486222"/>
    <x v="0"/>
    <n v="25"/>
    <x v="1"/>
    <s v="technology/wearables"/>
    <n v="4.5600000000000002E-2"/>
    <x v="502"/>
    <x v="2"/>
    <x v="8"/>
    <d v="2015-05-11T19:57:02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n v="1467817258"/>
    <n v="1465225258"/>
    <x v="0"/>
    <n v="28"/>
    <x v="1"/>
    <s v="technology/wearables"/>
    <n v="0.21507499999999999"/>
    <x v="503"/>
    <x v="2"/>
    <x v="8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x v="0"/>
    <n v="310"/>
    <x v="1"/>
    <s v="technology/wearables"/>
    <n v="0.29276666666666668"/>
    <x v="504"/>
    <x v="2"/>
    <x v="8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x v="0"/>
    <n v="15"/>
    <x v="1"/>
    <s v="technology/wearables"/>
    <n v="0.39426666666666665"/>
    <x v="505"/>
    <x v="2"/>
    <x v="8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x v="0"/>
    <n v="215"/>
    <x v="1"/>
    <s v="technology/wearables"/>
    <n v="0.21628"/>
    <x v="506"/>
    <x v="2"/>
    <x v="8"/>
    <d v="2015-01-01T04:59:00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n v="1409602217"/>
    <n v="1405714217"/>
    <x v="0"/>
    <n v="3"/>
    <x v="1"/>
    <s v="technology/wearables"/>
    <n v="2.0500000000000002E-3"/>
    <x v="414"/>
    <x v="2"/>
    <x v="8"/>
    <d v="2014-09-01T20:10:17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n v="1407811627"/>
    <n v="1402627627"/>
    <x v="0"/>
    <n v="2"/>
    <x v="1"/>
    <s v="technology/wearables"/>
    <n v="2.9999999999999997E-4"/>
    <x v="507"/>
    <x v="2"/>
    <x v="8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n v="1420095540"/>
    <n v="1417558804"/>
    <x v="0"/>
    <n v="26"/>
    <x v="1"/>
    <s v="technology/wearables"/>
    <n v="0.14849999999999999"/>
    <x v="508"/>
    <x v="2"/>
    <x v="8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x v="0"/>
    <n v="24"/>
    <x v="1"/>
    <s v="technology/wearables"/>
    <n v="1.4710000000000001E-2"/>
    <x v="509"/>
    <x v="2"/>
    <x v="8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x v="0"/>
    <n v="96"/>
    <x v="1"/>
    <s v="technology/wearables"/>
    <n v="0.25584000000000001"/>
    <x v="510"/>
    <x v="2"/>
    <x v="8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x v="0"/>
    <n v="17"/>
    <x v="1"/>
    <s v="technology/wearables"/>
    <n v="3.8206896551724136E-2"/>
    <x v="511"/>
    <x v="2"/>
    <x v="8"/>
    <d v="2016-05-21T09:02:1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x v="0"/>
    <n v="94"/>
    <x v="1"/>
    <s v="technology/wearables"/>
    <n v="0.15485964912280703"/>
    <x v="512"/>
    <x v="2"/>
    <x v="8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x v="0"/>
    <n v="129"/>
    <x v="1"/>
    <s v="technology/wearables"/>
    <n v="0.25912000000000002"/>
    <x v="513"/>
    <x v="2"/>
    <x v="8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x v="0"/>
    <n v="1"/>
    <x v="1"/>
    <s v="technology/wearables"/>
    <n v="4.0000000000000002E-4"/>
    <x v="120"/>
    <x v="2"/>
    <x v="8"/>
    <d v="2016-10-26T19:20:04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n v="1489512122"/>
    <n v="1486923722"/>
    <x v="0"/>
    <n v="4"/>
    <x v="1"/>
    <s v="technology/wearables"/>
    <n v="1.06E-3"/>
    <x v="514"/>
    <x v="2"/>
    <x v="8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x v="0"/>
    <n v="3"/>
    <x v="1"/>
    <s v="technology/wearables"/>
    <n v="8.5142857142857138E-3"/>
    <x v="515"/>
    <x v="2"/>
    <x v="8"/>
    <d v="2016-10-31T21:36:04"/>
    <x v="683"/>
  </r>
  <r>
    <n v="684"/>
    <s v="Arcus Motion Analyzer | The Versatile Smart Ring"/>
    <s v="Arcus gives your fingers super powers."/>
    <x v="163"/>
    <n v="23948"/>
    <x v="2"/>
    <x v="0"/>
    <x v="0"/>
    <n v="1406257200"/>
    <n v="1403176891"/>
    <x v="0"/>
    <n v="135"/>
    <x v="1"/>
    <s v="technology/wearables"/>
    <n v="7.4837500000000001E-2"/>
    <x v="516"/>
    <x v="2"/>
    <x v="8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x v="0"/>
    <n v="10"/>
    <x v="1"/>
    <s v="technology/wearables"/>
    <n v="0.27650000000000002"/>
    <x v="517"/>
    <x v="2"/>
    <x v="8"/>
    <d v="2015-01-12T20:47:52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n v="1438618170"/>
    <n v="1436026170"/>
    <x v="0"/>
    <n v="0"/>
    <x v="1"/>
    <s v="technology/wearables"/>
    <n v="0"/>
    <x v="121"/>
    <x v="2"/>
    <x v="8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n v="1486317653"/>
    <n v="1481133653"/>
    <x v="0"/>
    <n v="6"/>
    <x v="1"/>
    <s v="technology/wearables"/>
    <n v="3.5499999999999997E-2"/>
    <x v="518"/>
    <x v="2"/>
    <x v="8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x v="0"/>
    <n v="36"/>
    <x v="1"/>
    <s v="technology/wearables"/>
    <n v="0.72989999999999999"/>
    <x v="519"/>
    <x v="2"/>
    <x v="8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x v="0"/>
    <n v="336"/>
    <x v="1"/>
    <s v="technology/wearables"/>
    <n v="0.57648750000000004"/>
    <x v="520"/>
    <x v="2"/>
    <x v="8"/>
    <d v="2016-12-08T04:59:00"/>
    <x v="689"/>
  </r>
  <r>
    <n v="690"/>
    <s v="BLOXSHIELD"/>
    <s v="A radiation shield for your fitness tracker, smartwatch or other wearable smart device"/>
    <x v="22"/>
    <n v="2468"/>
    <x v="2"/>
    <x v="0"/>
    <x v="0"/>
    <n v="1473400800"/>
    <n v="1469718841"/>
    <x v="0"/>
    <n v="34"/>
    <x v="1"/>
    <s v="technology/wearables"/>
    <n v="0.1234"/>
    <x v="521"/>
    <x v="2"/>
    <x v="8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n v="1435711246"/>
    <n v="1433292046"/>
    <x v="0"/>
    <n v="10"/>
    <x v="1"/>
    <s v="technology/wearables"/>
    <n v="5.1999999999999998E-3"/>
    <x v="438"/>
    <x v="2"/>
    <x v="8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x v="0"/>
    <n v="201"/>
    <x v="1"/>
    <s v="technology/wearables"/>
    <n v="6.5299999999999997E-2"/>
    <x v="522"/>
    <x v="2"/>
    <x v="8"/>
    <d v="2016-12-22T09:01:03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n v="1430421827"/>
    <n v="1427829827"/>
    <x v="0"/>
    <n v="296"/>
    <x v="1"/>
    <s v="technology/wearables"/>
    <n v="0.35338000000000003"/>
    <x v="523"/>
    <x v="2"/>
    <x v="8"/>
    <d v="2015-04-30T19:23:47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x v="0"/>
    <n v="7"/>
    <x v="1"/>
    <s v="technology/wearables"/>
    <n v="3.933333333333333E-3"/>
    <x v="524"/>
    <x v="2"/>
    <x v="8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x v="0"/>
    <n v="7"/>
    <x v="1"/>
    <s v="technology/wearables"/>
    <n v="1.06E-2"/>
    <x v="525"/>
    <x v="2"/>
    <x v="8"/>
    <d v="2014-10-31T12:30:20"/>
    <x v="695"/>
  </r>
  <r>
    <n v="696"/>
    <s v="trustee"/>
    <s v="Show your fidelity by wearing the Trustee rings! Show where you are (at)!"/>
    <x v="164"/>
    <n v="1"/>
    <x v="2"/>
    <x v="9"/>
    <x v="3"/>
    <n v="1406326502"/>
    <n v="1403734502"/>
    <x v="0"/>
    <n v="1"/>
    <x v="1"/>
    <s v="technology/wearables"/>
    <n v="5.7142857142857145E-6"/>
    <x v="120"/>
    <x v="2"/>
    <x v="8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x v="0"/>
    <n v="114"/>
    <x v="1"/>
    <s v="technology/wearables"/>
    <n v="0.46379999999999999"/>
    <x v="526"/>
    <x v="2"/>
    <x v="8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x v="0"/>
    <n v="29"/>
    <x v="1"/>
    <s v="technology/wearables"/>
    <n v="0.15390000000000001"/>
    <x v="527"/>
    <x v="2"/>
    <x v="8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x v="0"/>
    <n v="890"/>
    <x v="1"/>
    <s v="technology/wearables"/>
    <n v="0.824221076923077"/>
    <x v="528"/>
    <x v="2"/>
    <x v="8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x v="0"/>
    <n v="31"/>
    <x v="1"/>
    <s v="technology/wearables"/>
    <n v="2.6866666666666667E-2"/>
    <x v="31"/>
    <x v="2"/>
    <x v="8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x v="0"/>
    <n v="21"/>
    <x v="1"/>
    <s v="technology/wearables"/>
    <n v="0.26600000000000001"/>
    <x v="529"/>
    <x v="2"/>
    <x v="8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x v="0"/>
    <n v="37"/>
    <x v="1"/>
    <s v="technology/wearables"/>
    <n v="0.30813400000000002"/>
    <x v="530"/>
    <x v="2"/>
    <x v="8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n v="1485905520"/>
    <n v="1481150949"/>
    <x v="0"/>
    <n v="7"/>
    <x v="1"/>
    <s v="technology/wearables"/>
    <n v="5.5800000000000002E-2"/>
    <x v="531"/>
    <x v="2"/>
    <x v="8"/>
    <d v="2017-01-31T23:32:00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n v="1487565468"/>
    <n v="1482381468"/>
    <x v="0"/>
    <n v="4"/>
    <x v="1"/>
    <s v="technology/wearables"/>
    <n v="8.7454545454545458E-3"/>
    <x v="532"/>
    <x v="2"/>
    <x v="8"/>
    <d v="2017-02-20T04:37:48"/>
    <x v="704"/>
  </r>
  <r>
    <n v="705"/>
    <s v="SomnoScope"/>
    <s v="The closest thing ever to the Holy Grail of wearables technology"/>
    <x v="57"/>
    <n v="977"/>
    <x v="2"/>
    <x v="9"/>
    <x v="3"/>
    <n v="1484999278"/>
    <n v="1482407278"/>
    <x v="0"/>
    <n v="5"/>
    <x v="1"/>
    <s v="technology/wearables"/>
    <n v="9.7699999999999992E-3"/>
    <x v="533"/>
    <x v="2"/>
    <x v="8"/>
    <d v="2017-01-21T11:47:58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x v="0"/>
    <n v="0"/>
    <x v="1"/>
    <s v="technology/wearables"/>
    <n v="0"/>
    <x v="121"/>
    <x v="2"/>
    <x v="8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x v="0"/>
    <n v="456"/>
    <x v="1"/>
    <s v="technology/wearables"/>
    <n v="0.78927352941176465"/>
    <x v="534"/>
    <x v="2"/>
    <x v="8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x v="0"/>
    <n v="369"/>
    <x v="1"/>
    <s v="technology/wearables"/>
    <n v="0.22092500000000001"/>
    <x v="535"/>
    <x v="2"/>
    <x v="8"/>
    <d v="2014-09-13T13:56:40"/>
    <x v="708"/>
  </r>
  <r>
    <n v="709"/>
    <s v="lumiglove"/>
    <s v="A &quot;handheld&quot; light, which eases the way you illuminate objects and/or paths."/>
    <x v="36"/>
    <n v="61"/>
    <x v="2"/>
    <x v="0"/>
    <x v="0"/>
    <n v="1417741159"/>
    <n v="1415149159"/>
    <x v="0"/>
    <n v="2"/>
    <x v="1"/>
    <s v="technology/wearables"/>
    <n v="4.0666666666666663E-3"/>
    <x v="458"/>
    <x v="2"/>
    <x v="8"/>
    <d v="2014-12-05T00:59:19"/>
    <x v="709"/>
  </r>
  <r>
    <n v="710"/>
    <s v="Hate York Shirt 2.0"/>
    <s v="Shirts, so technologically advanced, they connect mentally to their audience upon sight."/>
    <x v="38"/>
    <n v="0"/>
    <x v="2"/>
    <x v="5"/>
    <x v="5"/>
    <n v="1408495440"/>
    <n v="1405640302"/>
    <x v="0"/>
    <n v="0"/>
    <x v="1"/>
    <s v="technology/wearables"/>
    <n v="0"/>
    <x v="121"/>
    <x v="2"/>
    <x v="8"/>
    <d v="2014-08-20T00:44:0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x v="0"/>
    <n v="338"/>
    <x v="1"/>
    <s v="technology/wearables"/>
    <n v="0.33790999999999999"/>
    <x v="536"/>
    <x v="2"/>
    <x v="8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x v="0"/>
    <n v="4"/>
    <x v="1"/>
    <s v="technology/wearables"/>
    <n v="2.1649484536082476E-3"/>
    <x v="537"/>
    <x v="2"/>
    <x v="8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x v="0"/>
    <n v="1"/>
    <x v="1"/>
    <s v="technology/wearables"/>
    <n v="7.9600000000000001E-3"/>
    <x v="538"/>
    <x v="2"/>
    <x v="8"/>
    <d v="2016-06-05T12:42:12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n v="1488308082"/>
    <n v="1483124082"/>
    <x v="0"/>
    <n v="28"/>
    <x v="1"/>
    <s v="technology/wearables"/>
    <n v="0.14993333333333334"/>
    <x v="539"/>
    <x v="2"/>
    <x v="8"/>
    <d v="2017-02-28T18:54:42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x v="0"/>
    <n v="12"/>
    <x v="1"/>
    <s v="technology/wearables"/>
    <n v="5.0509090909090906E-2"/>
    <x v="540"/>
    <x v="2"/>
    <x v="8"/>
    <d v="2015-11-05T03:10:40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n v="1417392000"/>
    <n v="1414511307"/>
    <x v="0"/>
    <n v="16"/>
    <x v="1"/>
    <s v="technology/wearables"/>
    <n v="0.10214285714285715"/>
    <x v="541"/>
    <x v="2"/>
    <x v="8"/>
    <d v="2014-12-01T00:00:00"/>
    <x v="716"/>
  </r>
  <r>
    <n v="717"/>
    <s v="cool air belt"/>
    <s v="Cool air flowing under clothing keeps you cool."/>
    <x v="57"/>
    <n v="305"/>
    <x v="2"/>
    <x v="0"/>
    <x v="0"/>
    <n v="1409949002"/>
    <n v="1407357002"/>
    <x v="0"/>
    <n v="4"/>
    <x v="1"/>
    <s v="technology/wearables"/>
    <n v="3.0500000000000002E-3"/>
    <x v="542"/>
    <x v="2"/>
    <x v="8"/>
    <d v="2014-09-05T20:30:02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n v="1487397540"/>
    <n v="1484684247"/>
    <x v="0"/>
    <n v="4"/>
    <x v="1"/>
    <s v="technology/wearables"/>
    <n v="7.4999999999999997E-3"/>
    <x v="381"/>
    <x v="2"/>
    <x v="8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x v="0"/>
    <n v="10"/>
    <x v="1"/>
    <s v="technology/wearables"/>
    <n v="1.2933333333333333E-2"/>
    <x v="543"/>
    <x v="2"/>
    <x v="8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n v="1327851291"/>
    <n v="1325432091"/>
    <x v="0"/>
    <n v="41"/>
    <x v="0"/>
    <s v="publishing/nonfiction"/>
    <n v="1.4394736842105262"/>
    <x v="544"/>
    <x v="3"/>
    <x v="9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x v="0"/>
    <n v="119"/>
    <x v="0"/>
    <s v="publishing/nonfiction"/>
    <n v="1.2210975609756098"/>
    <x v="545"/>
    <x v="3"/>
    <x v="9"/>
    <d v="2014-08-01T13:43:27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x v="0"/>
    <n v="153"/>
    <x v="0"/>
    <s v="publishing/nonfiction"/>
    <n v="1.3202400000000001"/>
    <x v="546"/>
    <x v="3"/>
    <x v="9"/>
    <d v="2012-04-08T18:19:38"/>
    <x v="722"/>
  </r>
  <r>
    <n v="723"/>
    <s v="The 2015 Pro Football Beast Book"/>
    <s v="The Definitive (and Slightly Ridiculous) Guide to Enjoying the 2015 Pro Football Season"/>
    <x v="10"/>
    <n v="5469"/>
    <x v="0"/>
    <x v="0"/>
    <x v="0"/>
    <n v="1438228740"/>
    <n v="1435606549"/>
    <x v="0"/>
    <n v="100"/>
    <x v="0"/>
    <s v="publishing/nonfiction"/>
    <n v="1.0938000000000001"/>
    <x v="547"/>
    <x v="3"/>
    <x v="9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x v="0"/>
    <n v="143"/>
    <x v="0"/>
    <s v="publishing/nonfiction"/>
    <n v="1.0547157142857144"/>
    <x v="548"/>
    <x v="3"/>
    <x v="9"/>
    <d v="2011-06-30T15:19:2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n v="1450018912"/>
    <n v="1447426912"/>
    <x v="0"/>
    <n v="140"/>
    <x v="0"/>
    <s v="publishing/nonfiction"/>
    <n v="1.0035000000000001"/>
    <x v="549"/>
    <x v="3"/>
    <x v="9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x v="0"/>
    <n v="35"/>
    <x v="0"/>
    <s v="publishing/nonfiction"/>
    <n v="1.014"/>
    <x v="550"/>
    <x v="3"/>
    <x v="9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x v="0"/>
    <n v="149"/>
    <x v="0"/>
    <s v="publishing/nonfiction"/>
    <n v="1.5551428571428572"/>
    <x v="551"/>
    <x v="3"/>
    <x v="9"/>
    <d v="2013-01-14T21:20:00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n v="1313957157"/>
    <n v="1310069157"/>
    <x v="0"/>
    <n v="130"/>
    <x v="0"/>
    <s v="publishing/nonfiction"/>
    <n v="1.05566"/>
    <x v="552"/>
    <x v="3"/>
    <x v="9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x v="0"/>
    <n v="120"/>
    <x v="0"/>
    <s v="publishing/nonfiction"/>
    <n v="1.3065"/>
    <x v="553"/>
    <x v="3"/>
    <x v="9"/>
    <d v="2012-09-19T04:27:41"/>
    <x v="729"/>
  </r>
  <r>
    <n v="730"/>
    <s v="Encyclopedia of Surfing"/>
    <s v="A Massive but Cheerful Online Digital Archive of Surfing"/>
    <x v="22"/>
    <n v="26438"/>
    <x v="0"/>
    <x v="0"/>
    <x v="0"/>
    <n v="1323280391"/>
    <n v="1320688391"/>
    <x v="0"/>
    <n v="265"/>
    <x v="0"/>
    <s v="publishing/nonfiction"/>
    <n v="1.3219000000000001"/>
    <x v="554"/>
    <x v="3"/>
    <x v="9"/>
    <d v="2011-12-07T17:53:11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n v="1327212000"/>
    <n v="1322852747"/>
    <x v="0"/>
    <n v="71"/>
    <x v="0"/>
    <s v="publishing/nonfiction"/>
    <n v="1.26"/>
    <x v="555"/>
    <x v="3"/>
    <x v="9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x v="0"/>
    <n v="13"/>
    <x v="0"/>
    <s v="publishing/nonfiction"/>
    <n v="1.6"/>
    <x v="556"/>
    <x v="3"/>
    <x v="9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x v="0"/>
    <n v="169"/>
    <x v="0"/>
    <s v="publishing/nonfiction"/>
    <n v="1.2048000000000001"/>
    <x v="557"/>
    <x v="3"/>
    <x v="9"/>
    <d v="2013-12-20T10:04:52"/>
    <x v="733"/>
  </r>
  <r>
    <n v="734"/>
    <s v="Sideswiped"/>
    <s v="Sideswiped is my story of growing in and trusting God through the mess and mysteries of life."/>
    <x v="0"/>
    <n v="10670"/>
    <x v="0"/>
    <x v="5"/>
    <x v="5"/>
    <n v="1431147600"/>
    <n v="1428465420"/>
    <x v="0"/>
    <n v="57"/>
    <x v="0"/>
    <s v="publishing/nonfiction"/>
    <n v="1.2552941176470589"/>
    <x v="558"/>
    <x v="3"/>
    <x v="9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n v="1417653540"/>
    <n v="1414975346"/>
    <x v="0"/>
    <n v="229"/>
    <x v="0"/>
    <s v="publishing/nonfiction"/>
    <n v="1.1440638297872341"/>
    <x v="559"/>
    <x v="3"/>
    <x v="9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n v="1385009940"/>
    <n v="1383327440"/>
    <x v="0"/>
    <n v="108"/>
    <x v="0"/>
    <s v="publishing/nonfiction"/>
    <n v="3.151388888888889"/>
    <x v="560"/>
    <x v="3"/>
    <x v="9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x v="0"/>
    <n v="108"/>
    <x v="0"/>
    <s v="publishing/nonfiction"/>
    <n v="1.224"/>
    <x v="98"/>
    <x v="3"/>
    <x v="9"/>
    <d v="2014-02-14T20:00:00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n v="1417409940"/>
    <n v="1414765794"/>
    <x v="0"/>
    <n v="41"/>
    <x v="0"/>
    <s v="publishing/nonfiction"/>
    <n v="1.0673333333333332"/>
    <x v="561"/>
    <x v="3"/>
    <x v="9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x v="0"/>
    <n v="139"/>
    <x v="0"/>
    <s v="publishing/nonfiction"/>
    <n v="1.5833333333333333"/>
    <x v="562"/>
    <x v="3"/>
    <x v="9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x v="0"/>
    <n v="19"/>
    <x v="0"/>
    <s v="publishing/nonfiction"/>
    <n v="1.0740000000000001"/>
    <x v="563"/>
    <x v="3"/>
    <x v="9"/>
    <d v="2015-06-21T03:31:22"/>
    <x v="740"/>
  </r>
  <r>
    <n v="741"/>
    <s v="reVILNA: the vilna ghetto project"/>
    <s v="A revolutionary digital mapping project of the Vilna Ghetto"/>
    <x v="93"/>
    <n v="13293.8"/>
    <x v="0"/>
    <x v="0"/>
    <x v="0"/>
    <n v="1370964806"/>
    <n v="1367940806"/>
    <x v="0"/>
    <n v="94"/>
    <x v="0"/>
    <s v="publishing/nonfiction"/>
    <n v="1.0226"/>
    <x v="564"/>
    <x v="3"/>
    <x v="9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x v="0"/>
    <n v="23"/>
    <x v="0"/>
    <s v="publishing/nonfiction"/>
    <n v="1.1071428571428572"/>
    <x v="565"/>
    <x v="3"/>
    <x v="9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n v="1334610000"/>
    <n v="1332435685"/>
    <x v="0"/>
    <n v="15"/>
    <x v="0"/>
    <s v="publishing/nonfiction"/>
    <n v="1.48"/>
    <x v="566"/>
    <x v="3"/>
    <x v="9"/>
    <d v="2012-04-16T21:00:00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n v="1355439503"/>
    <n v="1352847503"/>
    <x v="0"/>
    <n v="62"/>
    <x v="0"/>
    <s v="publishing/nonfiction"/>
    <n v="1.0232000000000001"/>
    <x v="567"/>
    <x v="3"/>
    <x v="9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x v="0"/>
    <n v="74"/>
    <x v="0"/>
    <s v="publishing/nonfiction"/>
    <n v="1.7909909909909909"/>
    <x v="568"/>
    <x v="3"/>
    <x v="9"/>
    <d v="2013-05-03T13:44:05"/>
    <x v="745"/>
  </r>
  <r>
    <n v="746"/>
    <s v="Attention: People With Body Parts"/>
    <s v="This is a book of letters. Letters to our body parts."/>
    <x v="174"/>
    <n v="3318"/>
    <x v="0"/>
    <x v="0"/>
    <x v="0"/>
    <n v="1348372740"/>
    <n v="1346806909"/>
    <x v="0"/>
    <n v="97"/>
    <x v="0"/>
    <s v="publishing/nonfiction"/>
    <n v="1.1108135252761968"/>
    <x v="569"/>
    <x v="3"/>
    <x v="9"/>
    <d v="2012-09-23T03:59:00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x v="0"/>
    <n v="55"/>
    <x v="0"/>
    <s v="publishing/nonfiction"/>
    <n v="1.0004285714285714"/>
    <x v="570"/>
    <x v="3"/>
    <x v="9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n v="1407701966"/>
    <n v="1405109966"/>
    <x v="0"/>
    <n v="44"/>
    <x v="0"/>
    <s v="publishing/nonfiction"/>
    <n v="1.0024999999999999"/>
    <x v="571"/>
    <x v="3"/>
    <x v="9"/>
    <d v="2014-08-10T20:19:26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n v="1485642930"/>
    <n v="1483050930"/>
    <x v="0"/>
    <n v="110"/>
    <x v="0"/>
    <s v="publishing/nonfiction"/>
    <n v="1.0556000000000001"/>
    <x v="572"/>
    <x v="3"/>
    <x v="9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n v="1361739872"/>
    <n v="1359147872"/>
    <x v="0"/>
    <n v="59"/>
    <x v="0"/>
    <s v="publishing/nonfiction"/>
    <n v="1.0258775877587758"/>
    <x v="573"/>
    <x v="3"/>
    <x v="9"/>
    <d v="2013-02-24T21:04:32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n v="1312470475"/>
    <n v="1308496075"/>
    <x v="0"/>
    <n v="62"/>
    <x v="0"/>
    <s v="publishing/nonfiction"/>
    <n v="1.1850000000000001"/>
    <x v="574"/>
    <x v="3"/>
    <x v="9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x v="0"/>
    <n v="105"/>
    <x v="0"/>
    <s v="publishing/nonfiction"/>
    <n v="1.117"/>
    <x v="575"/>
    <x v="3"/>
    <x v="9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x v="0"/>
    <n v="26"/>
    <x v="0"/>
    <s v="publishing/nonfiction"/>
    <n v="1.28"/>
    <x v="576"/>
    <x v="3"/>
    <x v="9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x v="0"/>
    <n v="49"/>
    <x v="0"/>
    <s v="publishing/nonfiction"/>
    <n v="1.0375000000000001"/>
    <x v="577"/>
    <x v="3"/>
    <x v="9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n v="1369010460"/>
    <n v="1366381877"/>
    <x v="0"/>
    <n v="68"/>
    <x v="0"/>
    <s v="publishing/nonfiction"/>
    <n v="1.0190760000000001"/>
    <x v="578"/>
    <x v="3"/>
    <x v="9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n v="1303147459"/>
    <n v="1297880659"/>
    <x v="0"/>
    <n v="22"/>
    <x v="0"/>
    <s v="publishing/nonfiction"/>
    <n v="1.177142857142857"/>
    <x v="579"/>
    <x v="3"/>
    <x v="9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x v="0"/>
    <n v="18"/>
    <x v="0"/>
    <s v="publishing/nonfiction"/>
    <n v="2.38"/>
    <x v="580"/>
    <x v="3"/>
    <x v="9"/>
    <d v="2012-12-06T01:18:34"/>
    <x v="757"/>
  </r>
  <r>
    <n v="758"/>
    <s v="Publish Waiting On Humanity"/>
    <s v="I am publishing my book, Waiting on Humanity and need some finishing funds to do so."/>
    <x v="30"/>
    <n v="2550"/>
    <x v="0"/>
    <x v="0"/>
    <x v="0"/>
    <n v="1286568268"/>
    <n v="1283976268"/>
    <x v="0"/>
    <n v="19"/>
    <x v="0"/>
    <s v="publishing/nonfiction"/>
    <n v="1.02"/>
    <x v="581"/>
    <x v="3"/>
    <x v="9"/>
    <d v="2010-10-08T20:04:28"/>
    <x v="758"/>
  </r>
  <r>
    <n v="759"/>
    <s v="Wild Ruins"/>
    <s v="Help me search for the lost ruins of the UK. A unique guide to  lesser known and somewhat known ruins of Britain."/>
    <x v="10"/>
    <n v="5096"/>
    <x v="0"/>
    <x v="1"/>
    <x v="1"/>
    <n v="1404892539"/>
    <n v="1401436539"/>
    <x v="0"/>
    <n v="99"/>
    <x v="0"/>
    <s v="publishing/nonfiction"/>
    <n v="1.0192000000000001"/>
    <x v="582"/>
    <x v="3"/>
    <x v="9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x v="0"/>
    <n v="0"/>
    <x v="1"/>
    <s v="publishing/fiction"/>
    <n v="0"/>
    <x v="121"/>
    <x v="3"/>
    <x v="10"/>
    <d v="2016-11-26T19:20:13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n v="1391364126"/>
    <n v="1388772126"/>
    <x v="0"/>
    <n v="6"/>
    <x v="1"/>
    <s v="publishing/fiction"/>
    <n v="4.7E-2"/>
    <x v="583"/>
    <x v="3"/>
    <x v="10"/>
    <d v="2014-02-02T18:02:06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n v="1480831200"/>
    <n v="1479328570"/>
    <x v="0"/>
    <n v="0"/>
    <x v="1"/>
    <s v="publishing/fiction"/>
    <n v="0"/>
    <x v="121"/>
    <x v="3"/>
    <x v="10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n v="1376563408"/>
    <n v="1373971408"/>
    <x v="0"/>
    <n v="1"/>
    <x v="1"/>
    <s v="publishing/fiction"/>
    <n v="1.1655011655011655E-3"/>
    <x v="144"/>
    <x v="3"/>
    <x v="10"/>
    <d v="2013-08-15T10:43:28"/>
    <x v="763"/>
  </r>
  <r>
    <n v="764"/>
    <s v="[JOE]KES"/>
    <s v="[JOE]KES is a book full of over 200 original, sometimes funny, pun-ish Joekes. If you hate the book, use it as a coster!"/>
    <x v="10"/>
    <n v="0"/>
    <x v="2"/>
    <x v="0"/>
    <x v="0"/>
    <n v="1441858161"/>
    <n v="1439266161"/>
    <x v="0"/>
    <n v="0"/>
    <x v="1"/>
    <s v="publishing/fiction"/>
    <n v="0"/>
    <x v="121"/>
    <x v="3"/>
    <x v="10"/>
    <d v="2015-09-10T04:09:21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x v="0"/>
    <n v="44"/>
    <x v="1"/>
    <s v="publishing/fiction"/>
    <n v="0.36014285714285715"/>
    <x v="584"/>
    <x v="3"/>
    <x v="10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x v="0"/>
    <n v="0"/>
    <x v="1"/>
    <s v="publishing/fiction"/>
    <n v="0"/>
    <x v="121"/>
    <x v="3"/>
    <x v="10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x v="0"/>
    <n v="3"/>
    <x v="1"/>
    <s v="publishing/fiction"/>
    <n v="3.5400000000000001E-2"/>
    <x v="585"/>
    <x v="3"/>
    <x v="10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x v="0"/>
    <n v="0"/>
    <x v="1"/>
    <s v="publishing/fiction"/>
    <n v="0"/>
    <x v="121"/>
    <x v="3"/>
    <x v="10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x v="0"/>
    <n v="52"/>
    <x v="1"/>
    <s v="publishing/fiction"/>
    <n v="0.41399999999999998"/>
    <x v="586"/>
    <x v="3"/>
    <x v="10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x v="0"/>
    <n v="0"/>
    <x v="1"/>
    <s v="publishing/fiction"/>
    <n v="0"/>
    <x v="121"/>
    <x v="3"/>
    <x v="10"/>
    <d v="2013-02-24T23:59:29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n v="1454183202"/>
    <n v="1449863202"/>
    <x v="0"/>
    <n v="1"/>
    <x v="1"/>
    <s v="publishing/fiction"/>
    <n v="2.631578947368421E-4"/>
    <x v="119"/>
    <x v="3"/>
    <x v="10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x v="0"/>
    <n v="1"/>
    <x v="1"/>
    <s v="publishing/fiction"/>
    <n v="3.3333333333333333E-2"/>
    <x v="73"/>
    <x v="3"/>
    <x v="10"/>
    <d v="2009-11-01T03:59:0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n v="1431298860"/>
    <n v="1428341985"/>
    <x v="0"/>
    <n v="2"/>
    <x v="1"/>
    <s v="publishing/fiction"/>
    <n v="8.5129023676509714E-3"/>
    <x v="587"/>
    <x v="3"/>
    <x v="10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n v="1393181018"/>
    <n v="1390589018"/>
    <x v="0"/>
    <n v="9"/>
    <x v="1"/>
    <s v="publishing/fiction"/>
    <n v="0.70199999999999996"/>
    <x v="498"/>
    <x v="3"/>
    <x v="10"/>
    <d v="2014-02-23T18:43:38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n v="1323998795"/>
    <n v="1321406795"/>
    <x v="0"/>
    <n v="5"/>
    <x v="1"/>
    <s v="publishing/fiction"/>
    <n v="1.7000000000000001E-2"/>
    <x v="447"/>
    <x v="3"/>
    <x v="10"/>
    <d v="2011-12-16T01:26:3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x v="0"/>
    <n v="57"/>
    <x v="1"/>
    <s v="publishing/fiction"/>
    <n v="0.51400000000000001"/>
    <x v="588"/>
    <x v="3"/>
    <x v="10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n v="1375313577"/>
    <n v="1372721577"/>
    <x v="0"/>
    <n v="3"/>
    <x v="1"/>
    <s v="publishing/fiction"/>
    <n v="7.0000000000000001E-3"/>
    <x v="589"/>
    <x v="3"/>
    <x v="10"/>
    <d v="2013-07-31T23:32:5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n v="1398876680"/>
    <n v="1396284680"/>
    <x v="0"/>
    <n v="1"/>
    <x v="1"/>
    <s v="publishing/fiction"/>
    <n v="4.0000000000000001E-3"/>
    <x v="453"/>
    <x v="3"/>
    <x v="10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x v="0"/>
    <n v="6"/>
    <x v="1"/>
    <s v="publishing/fiction"/>
    <n v="2.6666666666666668E-2"/>
    <x v="590"/>
    <x v="3"/>
    <x v="10"/>
    <d v="2010-10-15T04:00:00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n v="1304439025"/>
    <n v="1301847025"/>
    <x v="0"/>
    <n v="27"/>
    <x v="0"/>
    <s v="music/rock"/>
    <n v="1.04"/>
    <x v="591"/>
    <x v="4"/>
    <x v="11"/>
    <d v="2011-05-03T16:10:25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n v="1370649674"/>
    <n v="1368057674"/>
    <x v="0"/>
    <n v="25"/>
    <x v="0"/>
    <s v="music/rock"/>
    <n v="1.3315375"/>
    <x v="592"/>
    <x v="4"/>
    <x v="11"/>
    <d v="2013-06-08T00:01:14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n v="1345918302"/>
    <n v="1343326302"/>
    <x v="0"/>
    <n v="14"/>
    <x v="0"/>
    <s v="music/rock"/>
    <n v="1"/>
    <x v="73"/>
    <x v="4"/>
    <x v="11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x v="0"/>
    <n v="35"/>
    <x v="0"/>
    <s v="music/rock"/>
    <n v="1.4813333333333334"/>
    <x v="593"/>
    <x v="4"/>
    <x v="11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x v="0"/>
    <n v="10"/>
    <x v="0"/>
    <s v="music/rock"/>
    <n v="1.0249999999999999"/>
    <x v="594"/>
    <x v="4"/>
    <x v="11"/>
    <d v="2014-03-17T02:35:19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x v="0"/>
    <n v="29"/>
    <x v="0"/>
    <s v="music/rock"/>
    <n v="1.8062799999999999"/>
    <x v="595"/>
    <x v="4"/>
    <x v="11"/>
    <d v="2013-02-28T14:15:1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n v="1336751220"/>
    <n v="1331774434"/>
    <x v="0"/>
    <n v="44"/>
    <x v="0"/>
    <s v="music/rock"/>
    <n v="1.4279999999999999"/>
    <x v="596"/>
    <x v="4"/>
    <x v="11"/>
    <d v="2012-05-11T15:47:00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n v="1383318226"/>
    <n v="1380726226"/>
    <x v="0"/>
    <n v="17"/>
    <x v="0"/>
    <s v="music/rock"/>
    <n v="1.1416666666666666"/>
    <x v="597"/>
    <x v="4"/>
    <x v="11"/>
    <d v="2013-11-01T15:03:46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x v="0"/>
    <n v="34"/>
    <x v="0"/>
    <s v="music/rock"/>
    <n v="2.03505"/>
    <x v="598"/>
    <x v="4"/>
    <x v="11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x v="0"/>
    <n v="14"/>
    <x v="0"/>
    <s v="music/rock"/>
    <n v="1.0941176470588236"/>
    <x v="599"/>
    <x v="4"/>
    <x v="11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x v="0"/>
    <n v="156"/>
    <x v="0"/>
    <s v="music/rock"/>
    <n v="1.443746"/>
    <x v="600"/>
    <x v="4"/>
    <x v="11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x v="0"/>
    <n v="128"/>
    <x v="0"/>
    <s v="music/rock"/>
    <n v="1.0386666666666666"/>
    <x v="601"/>
    <x v="4"/>
    <x v="11"/>
    <d v="2013-11-13T05:59:00"/>
    <x v="791"/>
  </r>
  <r>
    <n v="792"/>
    <s v="&quot;Believable Lies&quot; - The Album"/>
    <s v="Rock n' Roll about the intersection of lies and belief: the Believable Lie."/>
    <x v="30"/>
    <n v="2511.11"/>
    <x v="0"/>
    <x v="0"/>
    <x v="0"/>
    <n v="1383861483"/>
    <n v="1381265883"/>
    <x v="0"/>
    <n v="60"/>
    <x v="0"/>
    <s v="music/rock"/>
    <n v="1.0044440000000001"/>
    <x v="602"/>
    <x v="4"/>
    <x v="11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x v="0"/>
    <n v="32"/>
    <x v="0"/>
    <s v="music/rock"/>
    <n v="1.0277927272727272"/>
    <x v="603"/>
    <x v="4"/>
    <x v="11"/>
    <d v="2013-07-03T04:59:00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n v="1315242360"/>
    <n v="1310438737"/>
    <x v="0"/>
    <n v="53"/>
    <x v="0"/>
    <s v="music/rock"/>
    <n v="1.0531250000000001"/>
    <x v="604"/>
    <x v="4"/>
    <x v="11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x v="0"/>
    <n v="184"/>
    <x v="0"/>
    <s v="music/rock"/>
    <n v="1.1178571428571429"/>
    <x v="605"/>
    <x v="4"/>
    <x v="11"/>
    <d v="2012-04-07T04:59:00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n v="1379279400"/>
    <n v="1376687485"/>
    <x v="0"/>
    <n v="90"/>
    <x v="0"/>
    <s v="music/rock"/>
    <n v="1.0135000000000001"/>
    <x v="606"/>
    <x v="4"/>
    <x v="11"/>
    <d v="2013-09-15T21:10:00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x v="0"/>
    <n v="71"/>
    <x v="0"/>
    <s v="music/rock"/>
    <n v="1.0753333333333333"/>
    <x v="607"/>
    <x v="4"/>
    <x v="11"/>
    <d v="2012-04-29T04:00:00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n v="1412086187"/>
    <n v="1409494187"/>
    <x v="0"/>
    <n v="87"/>
    <x v="0"/>
    <s v="music/rock"/>
    <n v="1.1488571428571428"/>
    <x v="608"/>
    <x v="4"/>
    <x v="11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n v="1335542446"/>
    <n v="1332950446"/>
    <x v="0"/>
    <n v="28"/>
    <x v="0"/>
    <s v="music/rock"/>
    <n v="1.0002"/>
    <x v="609"/>
    <x v="4"/>
    <x v="11"/>
    <d v="2012-04-27T16:00:46"/>
    <x v="799"/>
  </r>
  <r>
    <n v="800"/>
    <s v="LF4 WildFire"/>
    <s v="Scotland's premier classic rock and metal festival, 3 days, 3-4 stages, family friendly,  for people of all ages"/>
    <x v="15"/>
    <n v="2282"/>
    <x v="0"/>
    <x v="1"/>
    <x v="1"/>
    <n v="1410431054"/>
    <n v="1407839054"/>
    <x v="0"/>
    <n v="56"/>
    <x v="0"/>
    <s v="music/rock"/>
    <n v="1.5213333333333334"/>
    <x v="610"/>
    <x v="4"/>
    <x v="11"/>
    <d v="2014-09-11T10:24:14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n v="1309547120"/>
    <n v="1306955120"/>
    <x v="0"/>
    <n v="51"/>
    <x v="0"/>
    <s v="music/rock"/>
    <n v="1.1152149999999998"/>
    <x v="611"/>
    <x v="4"/>
    <x v="11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x v="0"/>
    <n v="75"/>
    <x v="0"/>
    <s v="music/rock"/>
    <n v="1.0133333333333334"/>
    <x v="612"/>
    <x v="4"/>
    <x v="11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n v="1306630800"/>
    <n v="1304376478"/>
    <x v="0"/>
    <n v="38"/>
    <x v="0"/>
    <s v="music/rock"/>
    <n v="1.232608695652174"/>
    <x v="613"/>
    <x v="4"/>
    <x v="11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x v="0"/>
    <n v="18"/>
    <x v="0"/>
    <s v="music/rock"/>
    <n v="1"/>
    <x v="614"/>
    <x v="4"/>
    <x v="11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n v="1310857200"/>
    <n v="1306525512"/>
    <x v="0"/>
    <n v="54"/>
    <x v="0"/>
    <s v="music/rock"/>
    <n v="1.05"/>
    <x v="615"/>
    <x v="4"/>
    <x v="11"/>
    <d v="2011-07-16T23:00:00"/>
    <x v="805"/>
  </r>
  <r>
    <n v="806"/>
    <s v="Golden Animals NEW Album!"/>
    <s v="Help Golden Animals finish their NEW Album!"/>
    <x v="6"/>
    <n v="8355"/>
    <x v="0"/>
    <x v="0"/>
    <x v="0"/>
    <n v="1315413339"/>
    <n v="1312821339"/>
    <x v="0"/>
    <n v="71"/>
    <x v="0"/>
    <s v="music/rock"/>
    <n v="1.0443750000000001"/>
    <x v="616"/>
    <x v="4"/>
    <x v="11"/>
    <d v="2011-09-07T16:35:39"/>
    <x v="806"/>
  </r>
  <r>
    <n v="807"/>
    <s v="Sic Vita - New EP Release - 2017"/>
    <s v="Join the Sic Vita family and lend a hand as we create a new album!"/>
    <x v="23"/>
    <n v="4205"/>
    <x v="0"/>
    <x v="0"/>
    <x v="0"/>
    <n v="1488333600"/>
    <n v="1485270311"/>
    <x v="0"/>
    <n v="57"/>
    <x v="0"/>
    <s v="music/rock"/>
    <n v="1.05125"/>
    <x v="617"/>
    <x v="4"/>
    <x v="11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x v="0"/>
    <n v="43"/>
    <x v="0"/>
    <s v="music/rock"/>
    <n v="1"/>
    <x v="618"/>
    <x v="4"/>
    <x v="11"/>
    <d v="2014-12-22T04:59:00"/>
    <x v="808"/>
  </r>
  <r>
    <n v="809"/>
    <s v="Peter's New Album!!"/>
    <s v="Acknowledged songwriter looking to record album of new songs to secure a Publishing Contract"/>
    <x v="23"/>
    <n v="4151"/>
    <x v="0"/>
    <x v="0"/>
    <x v="0"/>
    <n v="1390161630"/>
    <n v="1387569630"/>
    <x v="0"/>
    <n v="52"/>
    <x v="0"/>
    <s v="music/rock"/>
    <n v="1.03775"/>
    <x v="619"/>
    <x v="4"/>
    <x v="11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x v="0"/>
    <n v="27"/>
    <x v="0"/>
    <s v="music/rock"/>
    <n v="1.05"/>
    <x v="615"/>
    <x v="4"/>
    <x v="11"/>
    <d v="2012-09-01T01:21:02"/>
    <x v="810"/>
  </r>
  <r>
    <n v="811"/>
    <s v="Love Water Tour"/>
    <s v="We need your financial support to cover the tour costs!  (Sound, lights, travel, stage design)"/>
    <x v="28"/>
    <n v="1040"/>
    <x v="0"/>
    <x v="0"/>
    <x v="0"/>
    <n v="1373475120"/>
    <n v="1371569202"/>
    <x v="0"/>
    <n v="12"/>
    <x v="0"/>
    <s v="music/rock"/>
    <n v="1.04"/>
    <x v="64"/>
    <x v="4"/>
    <x v="11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x v="0"/>
    <n v="33"/>
    <x v="0"/>
    <s v="music/rock"/>
    <n v="1.5183333333333333"/>
    <x v="620"/>
    <x v="4"/>
    <x v="11"/>
    <d v="2013-03-01T13:58:00"/>
    <x v="812"/>
  </r>
  <r>
    <n v="813"/>
    <s v="Rules of Civility and Decent Behavior"/>
    <s v="A pre order campaign to fund the pressing of our second full length vinyl LP"/>
    <x v="15"/>
    <n v="2399.94"/>
    <x v="0"/>
    <x v="0"/>
    <x v="0"/>
    <n v="1342825365"/>
    <n v="1340233365"/>
    <x v="0"/>
    <n v="96"/>
    <x v="0"/>
    <s v="music/rock"/>
    <n v="1.59996"/>
    <x v="621"/>
    <x v="4"/>
    <x v="11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x v="0"/>
    <n v="28"/>
    <x v="0"/>
    <s v="music/rock"/>
    <n v="1.2729999999999999"/>
    <x v="622"/>
    <x v="4"/>
    <x v="11"/>
    <d v="2011-05-31T18:04:00"/>
    <x v="814"/>
  </r>
  <r>
    <n v="815"/>
    <s v="Some Late Help for The Early Reset"/>
    <s v="Be a part of helping The Early Reset finish their new 7 song EP."/>
    <x v="23"/>
    <n v="4280"/>
    <x v="0"/>
    <x v="0"/>
    <x v="0"/>
    <n v="1414879303"/>
    <n v="1412287303"/>
    <x v="0"/>
    <n v="43"/>
    <x v="0"/>
    <s v="music/rock"/>
    <n v="1.07"/>
    <x v="623"/>
    <x v="4"/>
    <x v="11"/>
    <d v="2014-11-01T22:01:43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n v="1365489000"/>
    <n v="1362776043"/>
    <x v="0"/>
    <n v="205"/>
    <x v="0"/>
    <s v="music/rock"/>
    <n v="1.1512214285714286"/>
    <x v="624"/>
    <x v="4"/>
    <x v="11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n v="1331441940"/>
    <n v="1326810211"/>
    <x v="0"/>
    <n v="23"/>
    <x v="0"/>
    <s v="music/rock"/>
    <n v="1.3711066666666665"/>
    <x v="625"/>
    <x v="4"/>
    <x v="11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x v="0"/>
    <n v="19"/>
    <x v="0"/>
    <s v="music/rock"/>
    <n v="1.5571428571428572"/>
    <x v="626"/>
    <x v="4"/>
    <x v="11"/>
    <d v="2012-08-07T17:01:00"/>
    <x v="818"/>
  </r>
  <r>
    <n v="819"/>
    <s v="Winter Tour"/>
    <s v="We are touring the Southeast in support of our new EP"/>
    <x v="44"/>
    <n v="435"/>
    <x v="0"/>
    <x v="0"/>
    <x v="0"/>
    <n v="1387601040"/>
    <n v="1386806254"/>
    <x v="0"/>
    <n v="14"/>
    <x v="0"/>
    <s v="music/rock"/>
    <n v="1.0874999999999999"/>
    <x v="627"/>
    <x v="4"/>
    <x v="11"/>
    <d v="2013-12-21T04:44:00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n v="1402290000"/>
    <n v="1399666342"/>
    <x v="0"/>
    <n v="38"/>
    <x v="0"/>
    <s v="music/rock"/>
    <n v="1.3405"/>
    <x v="628"/>
    <x v="4"/>
    <x v="11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n v="1430712060"/>
    <n v="1427753265"/>
    <x v="0"/>
    <n v="78"/>
    <x v="0"/>
    <s v="music/rock"/>
    <n v="1"/>
    <x v="629"/>
    <x v="4"/>
    <x v="11"/>
    <d v="2015-05-04T04:01:00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n v="1349477050"/>
    <n v="1346885050"/>
    <x v="0"/>
    <n v="69"/>
    <x v="0"/>
    <s v="music/rock"/>
    <n v="1.1916666666666667"/>
    <x v="630"/>
    <x v="4"/>
    <x v="11"/>
    <d v="2012-10-05T22:44:10"/>
    <x v="822"/>
  </r>
  <r>
    <n v="823"/>
    <s v="Debut Album"/>
    <s v="Eyes For Fire is finally ready to release their Debut Album but we need YOU to help us put the final touches on it."/>
    <x v="134"/>
    <n v="1436"/>
    <x v="0"/>
    <x v="0"/>
    <x v="0"/>
    <n v="1427062852"/>
    <n v="1424474452"/>
    <x v="0"/>
    <n v="33"/>
    <x v="0"/>
    <s v="music/rock"/>
    <n v="1.7949999999999999"/>
    <x v="631"/>
    <x v="4"/>
    <x v="11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x v="0"/>
    <n v="54"/>
    <x v="0"/>
    <s v="music/rock"/>
    <n v="1.3438124999999999"/>
    <x v="632"/>
    <x v="4"/>
    <x v="11"/>
    <d v="2010-04-18T06:59:00"/>
    <x v="824"/>
  </r>
  <r>
    <n v="825"/>
    <s v="KILL FREEMAN"/>
    <s v="Kickstarting Kill Freeman independently. Help fund the New Record, Video and Live Shows."/>
    <x v="78"/>
    <n v="12554"/>
    <x v="0"/>
    <x v="0"/>
    <x v="0"/>
    <n v="1351495284"/>
    <n v="1349335284"/>
    <x v="0"/>
    <n v="99"/>
    <x v="0"/>
    <s v="music/rock"/>
    <n v="1.0043200000000001"/>
    <x v="633"/>
    <x v="4"/>
    <x v="11"/>
    <d v="2012-10-29T07:21:24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n v="1332719730"/>
    <n v="1330908930"/>
    <x v="0"/>
    <n v="49"/>
    <x v="0"/>
    <s v="music/rock"/>
    <n v="1.0145454545454546"/>
    <x v="634"/>
    <x v="4"/>
    <x v="11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x v="0"/>
    <n v="11"/>
    <x v="0"/>
    <s v="music/rock"/>
    <n v="1.0333333333333334"/>
    <x v="635"/>
    <x v="4"/>
    <x v="11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x v="0"/>
    <n v="38"/>
    <x v="0"/>
    <s v="music/rock"/>
    <n v="1.07"/>
    <x v="636"/>
    <x v="4"/>
    <x v="11"/>
    <d v="2012-06-25T16:24:00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x v="0"/>
    <n v="16"/>
    <x v="0"/>
    <s v="music/rock"/>
    <n v="1.04"/>
    <x v="151"/>
    <x v="4"/>
    <x v="11"/>
    <d v="2016-07-13T19:14:00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n v="1363952225"/>
    <n v="1361363825"/>
    <x v="0"/>
    <n v="32"/>
    <x v="0"/>
    <s v="music/rock"/>
    <n v="1.0783333333333334"/>
    <x v="637"/>
    <x v="4"/>
    <x v="11"/>
    <d v="2013-03-22T11:37:05"/>
    <x v="830"/>
  </r>
  <r>
    <n v="831"/>
    <s v="Let The 7Horse Run!"/>
    <s v="7Horse is a new band with a self-funded album and a show they want to rock in your town!"/>
    <x v="15"/>
    <n v="3500"/>
    <x v="0"/>
    <x v="0"/>
    <x v="0"/>
    <n v="1335540694"/>
    <n v="1332948694"/>
    <x v="0"/>
    <n v="20"/>
    <x v="0"/>
    <s v="music/rock"/>
    <n v="2.3333333333333335"/>
    <x v="638"/>
    <x v="4"/>
    <x v="11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x v="0"/>
    <n v="154"/>
    <x v="0"/>
    <s v="music/rock"/>
    <n v="1.0060706666666666"/>
    <x v="639"/>
    <x v="4"/>
    <x v="11"/>
    <d v="2012-01-21T08:13:00"/>
    <x v="832"/>
  </r>
  <r>
    <n v="833"/>
    <s v="Ragman Rolls"/>
    <s v="This is an American rock album."/>
    <x v="12"/>
    <n v="6100"/>
    <x v="0"/>
    <x v="0"/>
    <x v="0"/>
    <n v="1397941475"/>
    <n v="1395349475"/>
    <x v="0"/>
    <n v="41"/>
    <x v="0"/>
    <s v="music/rock"/>
    <n v="1.0166666666666666"/>
    <x v="640"/>
    <x v="4"/>
    <x v="11"/>
    <d v="2014-04-19T21:04:35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x v="0"/>
    <n v="75"/>
    <x v="0"/>
    <s v="music/rock"/>
    <n v="1.3101818181818181"/>
    <x v="641"/>
    <x v="4"/>
    <x v="11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n v="1337396400"/>
    <n v="1333709958"/>
    <x v="0"/>
    <n v="40"/>
    <x v="0"/>
    <s v="music/rock"/>
    <n v="1.1725000000000001"/>
    <x v="642"/>
    <x v="4"/>
    <x v="11"/>
    <d v="2012-05-19T03:00:00"/>
    <x v="835"/>
  </r>
  <r>
    <n v="836"/>
    <s v="DESMADRE Full Album + Press Kit"/>
    <s v="An album you can bring home to mom."/>
    <x v="10"/>
    <n v="5046.5200000000004"/>
    <x v="0"/>
    <x v="0"/>
    <x v="0"/>
    <n v="1381108918"/>
    <n v="1378516918"/>
    <x v="0"/>
    <n v="46"/>
    <x v="0"/>
    <s v="music/rock"/>
    <n v="1.009304"/>
    <x v="643"/>
    <x v="4"/>
    <x v="11"/>
    <d v="2013-10-07T01:21:58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n v="1398988662"/>
    <n v="1396396662"/>
    <x v="0"/>
    <n v="62"/>
    <x v="0"/>
    <s v="music/rock"/>
    <n v="1.218"/>
    <x v="644"/>
    <x v="4"/>
    <x v="11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n v="1326835985"/>
    <n v="1324243985"/>
    <x v="0"/>
    <n v="61"/>
    <x v="0"/>
    <s v="music/rock"/>
    <n v="1.454"/>
    <x v="645"/>
    <x v="4"/>
    <x v="11"/>
    <d v="2012-01-17T21:33:05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n v="1348337956"/>
    <n v="1345745956"/>
    <x v="0"/>
    <n v="96"/>
    <x v="0"/>
    <s v="music/rock"/>
    <n v="1.166166"/>
    <x v="646"/>
    <x v="4"/>
    <x v="11"/>
    <d v="2012-09-22T18:19:16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n v="1474694787"/>
    <n v="1472102787"/>
    <x v="0"/>
    <n v="190"/>
    <x v="0"/>
    <s v="music/metal"/>
    <n v="1.2041660000000001"/>
    <x v="647"/>
    <x v="4"/>
    <x v="12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x v="1"/>
    <n v="94"/>
    <x v="0"/>
    <s v="music/metal"/>
    <n v="1.0132000000000001"/>
    <x v="648"/>
    <x v="4"/>
    <x v="12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x v="1"/>
    <n v="39"/>
    <x v="0"/>
    <s v="music/metal"/>
    <n v="1.0431999999999999"/>
    <x v="649"/>
    <x v="4"/>
    <x v="12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x v="0"/>
    <n v="127"/>
    <x v="0"/>
    <s v="music/metal"/>
    <n v="2.6713333333333331"/>
    <x v="650"/>
    <x v="4"/>
    <x v="12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n v="1414817940"/>
    <n v="1411489552"/>
    <x v="1"/>
    <n v="159"/>
    <x v="0"/>
    <s v="music/metal"/>
    <n v="1.9413333333333334"/>
    <x v="651"/>
    <x v="4"/>
    <x v="12"/>
    <d v="2014-11-01T04:59:00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n v="1473047940"/>
    <n v="1469595396"/>
    <x v="0"/>
    <n v="177"/>
    <x v="0"/>
    <s v="music/metal"/>
    <n v="1.203802"/>
    <x v="652"/>
    <x v="4"/>
    <x v="12"/>
    <d v="2016-09-05T03:59:00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n v="1394460000"/>
    <n v="1393233855"/>
    <x v="0"/>
    <n v="47"/>
    <x v="0"/>
    <s v="music/metal"/>
    <n v="1.2200090909090908"/>
    <x v="653"/>
    <x v="4"/>
    <x v="12"/>
    <d v="2014-03-10T14:00:00"/>
    <x v="846"/>
  </r>
  <r>
    <n v="847"/>
    <s v="CENTROPYMUSIC"/>
    <s v="MUSIC WITH MEANING!  MUSIC THAT MATTERS!!!"/>
    <x v="185"/>
    <n v="10"/>
    <x v="0"/>
    <x v="0"/>
    <x v="0"/>
    <n v="1436555376"/>
    <n v="1433963376"/>
    <x v="0"/>
    <n v="1"/>
    <x v="0"/>
    <s v="music/metal"/>
    <n v="1"/>
    <x v="119"/>
    <x v="4"/>
    <x v="12"/>
    <d v="2015-07-10T19:09:36"/>
    <x v="847"/>
  </r>
  <r>
    <n v="848"/>
    <s v="God Am"/>
    <s v="God Am, a Grunge/Doom metal band, who have been trying to fund the production of our EP to bring you a unique aural assault."/>
    <x v="43"/>
    <n v="300"/>
    <x v="0"/>
    <x v="0"/>
    <x v="0"/>
    <n v="1429038033"/>
    <n v="1426446033"/>
    <x v="0"/>
    <n v="16"/>
    <x v="0"/>
    <s v="music/metal"/>
    <n v="1"/>
    <x v="654"/>
    <x v="4"/>
    <x v="12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x v="0"/>
    <n v="115"/>
    <x v="0"/>
    <s v="music/metal"/>
    <n v="1.1990000000000001"/>
    <x v="655"/>
    <x v="4"/>
    <x v="12"/>
    <d v="2015-03-16T02:34:24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n v="1461560340"/>
    <n v="1458762717"/>
    <x v="0"/>
    <n v="133"/>
    <x v="0"/>
    <s v="music/metal"/>
    <n v="1.55175"/>
    <x v="656"/>
    <x v="4"/>
    <x v="12"/>
    <d v="2016-04-25T04:59:0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n v="1469994300"/>
    <n v="1464815253"/>
    <x v="0"/>
    <n v="70"/>
    <x v="0"/>
    <s v="music/metal"/>
    <n v="1.3045"/>
    <x v="657"/>
    <x v="4"/>
    <x v="12"/>
    <d v="2016-07-31T19:45:00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n v="1477342800"/>
    <n v="1476386395"/>
    <x v="0"/>
    <n v="62"/>
    <x v="0"/>
    <s v="music/metal"/>
    <n v="1.0497142857142858"/>
    <x v="658"/>
    <x v="4"/>
    <x v="12"/>
    <d v="2016-10-24T21:00:00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n v="1424116709"/>
    <n v="1421524709"/>
    <x v="0"/>
    <n v="10"/>
    <x v="0"/>
    <s v="music/metal"/>
    <n v="1"/>
    <x v="180"/>
    <x v="4"/>
    <x v="12"/>
    <d v="2015-02-16T19:58:29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n v="1482901546"/>
    <n v="1480309546"/>
    <x v="0"/>
    <n v="499"/>
    <x v="0"/>
    <s v="music/metal"/>
    <n v="1.1822050359712231"/>
    <x v="659"/>
    <x v="4"/>
    <x v="12"/>
    <d v="2016-12-28T05:05:4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n v="1469329217"/>
    <n v="1466737217"/>
    <x v="0"/>
    <n v="47"/>
    <x v="0"/>
    <s v="music/metal"/>
    <n v="1.0344827586206897"/>
    <x v="660"/>
    <x v="4"/>
    <x v="12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x v="0"/>
    <n v="28"/>
    <x v="0"/>
    <s v="music/metal"/>
    <n v="2.1800000000000002"/>
    <x v="661"/>
    <x v="4"/>
    <x v="12"/>
    <d v="2016-10-25T19:00:00"/>
    <x v="856"/>
  </r>
  <r>
    <n v="857"/>
    <s v="A Reason To Breathe - DEBUT ALBUM"/>
    <s v="Modern Post-Hardcore/Electro music (Hardstyle, EDM, Trap, Dubstep, Dembow, House)."/>
    <x v="38"/>
    <n v="1200"/>
    <x v="0"/>
    <x v="3"/>
    <x v="3"/>
    <n v="1448463431"/>
    <n v="1444831031"/>
    <x v="0"/>
    <n v="24"/>
    <x v="0"/>
    <s v="music/metal"/>
    <n v="1"/>
    <x v="73"/>
    <x v="4"/>
    <x v="12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x v="0"/>
    <n v="76"/>
    <x v="0"/>
    <s v="music/metal"/>
    <n v="1.4400583333333332"/>
    <x v="662"/>
    <x v="4"/>
    <x v="12"/>
    <d v="2015-04-15T22:59:00"/>
    <x v="858"/>
  </r>
  <r>
    <n v="859"/>
    <s v="Rise With Us Campaign"/>
    <s v="We are heading to the studio to create our second album and we want you to be right there with us!"/>
    <x v="23"/>
    <n v="4187"/>
    <x v="0"/>
    <x v="0"/>
    <x v="0"/>
    <n v="1433376000"/>
    <n v="1430768468"/>
    <x v="0"/>
    <n v="98"/>
    <x v="0"/>
    <s v="music/metal"/>
    <n v="1.0467500000000001"/>
    <x v="663"/>
    <x v="4"/>
    <x v="12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x v="0"/>
    <n v="48"/>
    <x v="1"/>
    <s v="music/jazz"/>
    <n v="0.18142857142857144"/>
    <x v="664"/>
    <x v="4"/>
    <x v="13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x v="0"/>
    <n v="2"/>
    <x v="1"/>
    <s v="music/jazz"/>
    <n v="2.2444444444444444E-2"/>
    <x v="476"/>
    <x v="4"/>
    <x v="13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n v="1384179548"/>
    <n v="1381583948"/>
    <x v="0"/>
    <n v="4"/>
    <x v="1"/>
    <s v="music/jazz"/>
    <n v="3.3999999999999998E-3"/>
    <x v="665"/>
    <x v="4"/>
    <x v="13"/>
    <d v="2013-11-11T14:19:08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n v="1329014966"/>
    <n v="1326422966"/>
    <x v="0"/>
    <n v="5"/>
    <x v="1"/>
    <s v="music/jazz"/>
    <n v="4.4999999999999998E-2"/>
    <x v="666"/>
    <x v="4"/>
    <x v="13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n v="1381917540"/>
    <n v="1379990038"/>
    <x v="0"/>
    <n v="79"/>
    <x v="1"/>
    <s v="music/jazz"/>
    <n v="0.41538461538461541"/>
    <x v="667"/>
    <x v="4"/>
    <x v="13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x v="0"/>
    <n v="2"/>
    <x v="1"/>
    <s v="music/jazz"/>
    <n v="2.0454545454545454E-2"/>
    <x v="381"/>
    <x v="4"/>
    <x v="13"/>
    <d v="2013-01-16T18:33:17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n v="1425136200"/>
    <n v="1421853518"/>
    <x v="0"/>
    <n v="11"/>
    <x v="1"/>
    <s v="music/jazz"/>
    <n v="0.18285714285714286"/>
    <x v="668"/>
    <x v="4"/>
    <x v="13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x v="0"/>
    <n v="11"/>
    <x v="1"/>
    <s v="music/jazz"/>
    <n v="0.2402"/>
    <x v="669"/>
    <x v="4"/>
    <x v="13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x v="0"/>
    <n v="1"/>
    <x v="1"/>
    <s v="music/jazz"/>
    <n v="1.1111111111111111E-3"/>
    <x v="73"/>
    <x v="4"/>
    <x v="13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x v="0"/>
    <n v="3"/>
    <x v="1"/>
    <s v="music/jazz"/>
    <n v="0.11818181818181818"/>
    <x v="670"/>
    <x v="4"/>
    <x v="13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x v="0"/>
    <n v="5"/>
    <x v="1"/>
    <s v="music/jazz"/>
    <n v="3.0999999999999999E-3"/>
    <x v="671"/>
    <x v="4"/>
    <x v="13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x v="0"/>
    <n v="12"/>
    <x v="1"/>
    <s v="music/jazz"/>
    <n v="5.4166666666666669E-2"/>
    <x v="672"/>
    <x v="4"/>
    <x v="13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n v="1299786527"/>
    <n v="1295898527"/>
    <x v="0"/>
    <n v="2"/>
    <x v="1"/>
    <s v="music/jazz"/>
    <n v="8.1250000000000003E-3"/>
    <x v="151"/>
    <x v="4"/>
    <x v="13"/>
    <d v="2011-03-10T19:48:47"/>
    <x v="872"/>
  </r>
  <r>
    <n v="873"/>
    <s v="The Dreamer-An Original Jazz CD"/>
    <s v="Fall in love with &quot;The Dreamer&quot;, new original music from trumpeter Freddie Dunn!"/>
    <x v="8"/>
    <n v="45"/>
    <x v="2"/>
    <x v="0"/>
    <x v="0"/>
    <n v="1352610040"/>
    <n v="1349150440"/>
    <x v="0"/>
    <n v="5"/>
    <x v="1"/>
    <s v="music/jazz"/>
    <n v="1.2857142857142857E-2"/>
    <x v="377"/>
    <x v="4"/>
    <x v="13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x v="0"/>
    <n v="21"/>
    <x v="1"/>
    <s v="music/jazz"/>
    <n v="0.24333333333333335"/>
    <x v="673"/>
    <x v="4"/>
    <x v="13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x v="0"/>
    <n v="0"/>
    <x v="1"/>
    <s v="music/jazz"/>
    <n v="0"/>
    <x v="121"/>
    <x v="4"/>
    <x v="13"/>
    <d v="2015-09-21T17:22:11"/>
    <x v="875"/>
  </r>
  <r>
    <n v="876"/>
    <s v="Sound Of Dobells"/>
    <s v="What was the greatest record shop ever?  DOBELLS!"/>
    <x v="189"/>
    <n v="1286"/>
    <x v="2"/>
    <x v="1"/>
    <x v="1"/>
    <n v="1359978927"/>
    <n v="1357127727"/>
    <x v="0"/>
    <n v="45"/>
    <x v="1"/>
    <s v="music/jazz"/>
    <n v="0.40799492385786801"/>
    <x v="674"/>
    <x v="4"/>
    <x v="13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x v="0"/>
    <n v="29"/>
    <x v="1"/>
    <s v="music/jazz"/>
    <n v="0.67549999999999999"/>
    <x v="675"/>
    <x v="4"/>
    <x v="13"/>
    <d v="2013-12-19T18:56:00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n v="1293082524"/>
    <n v="1290490524"/>
    <x v="0"/>
    <n v="2"/>
    <x v="1"/>
    <s v="music/jazz"/>
    <n v="1.2999999999999999E-2"/>
    <x v="151"/>
    <x v="4"/>
    <x v="13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x v="0"/>
    <n v="30"/>
    <x v="1"/>
    <s v="music/jazz"/>
    <n v="0.30666666666666664"/>
    <x v="676"/>
    <x v="4"/>
    <x v="13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x v="0"/>
    <n v="8"/>
    <x v="1"/>
    <s v="music/indie rock"/>
    <n v="2.9894179894179893E-2"/>
    <x v="677"/>
    <x v="4"/>
    <x v="14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n v="1326520886"/>
    <n v="1322632886"/>
    <x v="0"/>
    <n v="1"/>
    <x v="1"/>
    <s v="music/indie rock"/>
    <n v="8.0000000000000002E-3"/>
    <x v="180"/>
    <x v="4"/>
    <x v="14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x v="0"/>
    <n v="14"/>
    <x v="1"/>
    <s v="music/indie rock"/>
    <n v="0.20133333333333334"/>
    <x v="678"/>
    <x v="4"/>
    <x v="14"/>
    <d v="2011-09-06T20:39:10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x v="0"/>
    <n v="24"/>
    <x v="1"/>
    <s v="music/indie rock"/>
    <n v="0.4002"/>
    <x v="679"/>
    <x v="4"/>
    <x v="14"/>
    <d v="2016-03-02T22:27:15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n v="1336789860"/>
    <n v="1331666146"/>
    <x v="0"/>
    <n v="2"/>
    <x v="1"/>
    <s v="music/indie rock"/>
    <n v="0.01"/>
    <x v="119"/>
    <x v="4"/>
    <x v="14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n v="1483137311"/>
    <n v="1481322911"/>
    <x v="0"/>
    <n v="21"/>
    <x v="1"/>
    <s v="music/indie rock"/>
    <n v="0.75"/>
    <x v="680"/>
    <x v="4"/>
    <x v="14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x v="0"/>
    <n v="7"/>
    <x v="1"/>
    <s v="music/indie rock"/>
    <n v="0.41"/>
    <x v="681"/>
    <x v="4"/>
    <x v="14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x v="0"/>
    <n v="0"/>
    <x v="1"/>
    <s v="music/indie rock"/>
    <n v="0"/>
    <x v="121"/>
    <x v="4"/>
    <x v="14"/>
    <d v="2012-05-27T23:00:55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x v="0"/>
    <n v="4"/>
    <x v="1"/>
    <s v="music/indie rock"/>
    <n v="7.1999999999999995E-2"/>
    <x v="666"/>
    <x v="4"/>
    <x v="14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x v="0"/>
    <n v="32"/>
    <x v="1"/>
    <s v="music/indie rock"/>
    <n v="9.4412800000000005E-2"/>
    <x v="682"/>
    <x v="4"/>
    <x v="14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x v="0"/>
    <n v="4"/>
    <x v="1"/>
    <s v="music/indie rock"/>
    <n v="4.1666666666666664E-2"/>
    <x v="683"/>
    <x v="4"/>
    <x v="14"/>
    <d v="2013-11-21T17:46:19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n v="1408581930"/>
    <n v="1405989930"/>
    <x v="0"/>
    <n v="9"/>
    <x v="1"/>
    <s v="music/indie rock"/>
    <n v="3.2500000000000001E-2"/>
    <x v="684"/>
    <x v="4"/>
    <x v="14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n v="1280635200"/>
    <n v="1273121283"/>
    <x v="0"/>
    <n v="17"/>
    <x v="1"/>
    <s v="music/indie rock"/>
    <n v="0.40749999999999997"/>
    <x v="685"/>
    <x v="4"/>
    <x v="14"/>
    <d v="2010-08-01T04:00:00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n v="1427920363"/>
    <n v="1425331963"/>
    <x v="0"/>
    <n v="5"/>
    <x v="1"/>
    <s v="music/indie rock"/>
    <n v="0.1"/>
    <x v="379"/>
    <x v="4"/>
    <x v="14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n v="1465169610"/>
    <n v="1462577610"/>
    <x v="0"/>
    <n v="53"/>
    <x v="1"/>
    <s v="music/indie rock"/>
    <n v="0.39169999999999999"/>
    <x v="686"/>
    <x v="4"/>
    <x v="14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x v="0"/>
    <n v="7"/>
    <x v="1"/>
    <s v="music/indie rock"/>
    <n v="2.4375000000000001E-2"/>
    <x v="687"/>
    <x v="4"/>
    <x v="14"/>
    <d v="2010-10-25T03:03:49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n v="1440734400"/>
    <n v="1438549026"/>
    <x v="0"/>
    <n v="72"/>
    <x v="1"/>
    <s v="music/indie rock"/>
    <n v="0.4"/>
    <x v="688"/>
    <x v="4"/>
    <x v="14"/>
    <d v="2015-08-28T04:00:00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x v="0"/>
    <n v="0"/>
    <x v="1"/>
    <s v="music/indie rock"/>
    <n v="0"/>
    <x v="121"/>
    <x v="4"/>
    <x v="14"/>
    <d v="2012-11-28T17:31:48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n v="1326651110"/>
    <n v="1322763110"/>
    <x v="0"/>
    <n v="2"/>
    <x v="1"/>
    <s v="music/indie rock"/>
    <n v="2.8000000000000001E-2"/>
    <x v="436"/>
    <x v="4"/>
    <x v="14"/>
    <d v="2012-01-15T18:11:50"/>
    <x v="898"/>
  </r>
  <r>
    <n v="899"/>
    <s v="Lets get 48/14 pressed!!!"/>
    <s v="Lets get 48/14 pressed and in your cd players,ipods,blogs, and facebook status'. Lets get it everywhere!"/>
    <x v="47"/>
    <n v="280"/>
    <x v="2"/>
    <x v="0"/>
    <x v="0"/>
    <n v="1306549362"/>
    <n v="1302661362"/>
    <x v="0"/>
    <n v="8"/>
    <x v="1"/>
    <s v="music/indie rock"/>
    <n v="0.37333333333333335"/>
    <x v="436"/>
    <x v="4"/>
    <x v="14"/>
    <d v="2011-05-28T02:22:42"/>
    <x v="899"/>
  </r>
  <r>
    <n v="900"/>
    <s v="Project Revive: Protecting the Creative Impulse"/>
    <s v="With Project Revive, I aim to protect and nurture the creative impulse through music."/>
    <x v="10"/>
    <n v="21"/>
    <x v="2"/>
    <x v="0"/>
    <x v="0"/>
    <n v="1459365802"/>
    <n v="1456777402"/>
    <x v="0"/>
    <n v="2"/>
    <x v="1"/>
    <s v="music/jazz"/>
    <n v="4.1999999999999997E-3"/>
    <x v="689"/>
    <x v="4"/>
    <x v="13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x v="0"/>
    <n v="0"/>
    <x v="1"/>
    <s v="music/jazz"/>
    <n v="0"/>
    <x v="121"/>
    <x v="4"/>
    <x v="13"/>
    <d v="2010-06-08T19:11:00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n v="1409412600"/>
    <n v="1404947422"/>
    <x v="0"/>
    <n v="3"/>
    <x v="1"/>
    <s v="music/jazz"/>
    <n v="3.0000000000000001E-3"/>
    <x v="180"/>
    <x v="4"/>
    <x v="13"/>
    <d v="2014-08-30T15:30:0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n v="1348367100"/>
    <n v="1346180780"/>
    <x v="0"/>
    <n v="4"/>
    <x v="1"/>
    <s v="music/jazz"/>
    <n v="3.2000000000000001E-2"/>
    <x v="379"/>
    <x v="4"/>
    <x v="13"/>
    <d v="2012-09-23T02:25:0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n v="1451786137"/>
    <n v="1449194137"/>
    <x v="0"/>
    <n v="3"/>
    <x v="1"/>
    <s v="music/jazz"/>
    <n v="3.0200000000000001E-3"/>
    <x v="690"/>
    <x v="4"/>
    <x v="13"/>
    <d v="2016-01-03T01:55:37"/>
    <x v="904"/>
  </r>
  <r>
    <n v="905"/>
    <s v="Jazz For Everyone!"/>
    <s v="Working hard to get into the studio to record, produce, and edit my break out CD. I hope to realize my vision!"/>
    <x v="115"/>
    <n v="196"/>
    <x v="2"/>
    <x v="0"/>
    <x v="0"/>
    <n v="1295847926"/>
    <n v="1290663926"/>
    <x v="0"/>
    <n v="6"/>
    <x v="1"/>
    <s v="music/jazz"/>
    <n v="3.0153846153846153E-2"/>
    <x v="691"/>
    <x v="4"/>
    <x v="13"/>
    <d v="2011-01-24T05:45:26"/>
    <x v="905"/>
  </r>
  <r>
    <n v="906"/>
    <s v="24th Music Presents Channeling Motown (Live)"/>
    <s v="The DMV's most respected saxophonist pay tribute to Motown."/>
    <x v="36"/>
    <n v="0"/>
    <x v="2"/>
    <x v="0"/>
    <x v="0"/>
    <n v="1394681590"/>
    <n v="1392093190"/>
    <x v="0"/>
    <n v="0"/>
    <x v="1"/>
    <s v="music/jazz"/>
    <n v="0"/>
    <x v="121"/>
    <x v="4"/>
    <x v="13"/>
    <d v="2014-03-13T03:33:10"/>
    <x v="906"/>
  </r>
  <r>
    <n v="907"/>
    <s v="Greg Chambers Saxophone CD"/>
    <s v="Greg Chambers' self-titled CD needs support for post production, replication, and promotion."/>
    <x v="193"/>
    <n v="0"/>
    <x v="2"/>
    <x v="0"/>
    <x v="0"/>
    <n v="1315715823"/>
    <n v="1313123823"/>
    <x v="0"/>
    <n v="0"/>
    <x v="1"/>
    <s v="music/jazz"/>
    <n v="0"/>
    <x v="121"/>
    <x v="4"/>
    <x v="13"/>
    <d v="2011-09-11T04:37:03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n v="1280206740"/>
    <n v="1276283655"/>
    <x v="0"/>
    <n v="0"/>
    <x v="1"/>
    <s v="music/jazz"/>
    <n v="0"/>
    <x v="121"/>
    <x v="4"/>
    <x v="13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x v="0"/>
    <n v="8"/>
    <x v="1"/>
    <s v="music/jazz"/>
    <n v="3.2500000000000001E-2"/>
    <x v="178"/>
    <x v="4"/>
    <x v="13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x v="0"/>
    <n v="5"/>
    <x v="1"/>
    <s v="music/jazz"/>
    <n v="0.22363636363636363"/>
    <x v="692"/>
    <x v="4"/>
    <x v="13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x v="0"/>
    <n v="0"/>
    <x v="1"/>
    <s v="music/jazz"/>
    <n v="0"/>
    <x v="121"/>
    <x v="4"/>
    <x v="13"/>
    <d v="2014-01-24T00:07:25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n v="1355197047"/>
    <n v="1350009447"/>
    <x v="0"/>
    <n v="2"/>
    <x v="1"/>
    <s v="music/jazz"/>
    <n v="8.5714285714285719E-3"/>
    <x v="2"/>
    <x v="4"/>
    <x v="13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x v="0"/>
    <n v="24"/>
    <x v="1"/>
    <s v="music/jazz"/>
    <n v="6.6066666666666662E-2"/>
    <x v="693"/>
    <x v="4"/>
    <x v="13"/>
    <d v="2012-05-05T03:20:19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n v="1345918747"/>
    <n v="1343326747"/>
    <x v="0"/>
    <n v="0"/>
    <x v="1"/>
    <s v="music/jazz"/>
    <n v="0"/>
    <x v="121"/>
    <x v="4"/>
    <x v="13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n v="1330577940"/>
    <n v="1327853914"/>
    <x v="0"/>
    <n v="9"/>
    <x v="1"/>
    <s v="music/jazz"/>
    <n v="5.7692307692307696E-2"/>
    <x v="694"/>
    <x v="4"/>
    <x v="13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n v="1287723600"/>
    <n v="1284409734"/>
    <x v="0"/>
    <n v="0"/>
    <x v="1"/>
    <s v="music/jazz"/>
    <n v="0"/>
    <x v="121"/>
    <x v="4"/>
    <x v="13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x v="0"/>
    <n v="1"/>
    <x v="1"/>
    <s v="music/jazz"/>
    <n v="6.0000000000000001E-3"/>
    <x v="180"/>
    <x v="4"/>
    <x v="13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x v="0"/>
    <n v="10"/>
    <x v="1"/>
    <s v="music/jazz"/>
    <n v="5.0256410256410255E-2"/>
    <x v="695"/>
    <x v="4"/>
    <x v="13"/>
    <d v="2014-12-01T22:59:21"/>
    <x v="918"/>
  </r>
  <r>
    <n v="919"/>
    <s v="Jazz CD:  Out of The Blue"/>
    <s v="Cool jazz with a New Orleans flavor."/>
    <x v="22"/>
    <n v="100"/>
    <x v="2"/>
    <x v="0"/>
    <x v="0"/>
    <n v="1355930645"/>
    <n v="1352906645"/>
    <x v="0"/>
    <n v="1"/>
    <x v="1"/>
    <s v="music/jazz"/>
    <n v="5.0000000000000001E-3"/>
    <x v="101"/>
    <x v="4"/>
    <x v="13"/>
    <d v="2012-12-19T15:24:05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n v="1384448822"/>
    <n v="1381853222"/>
    <x v="0"/>
    <n v="0"/>
    <x v="1"/>
    <s v="music/jazz"/>
    <n v="0"/>
    <x v="121"/>
    <x v="4"/>
    <x v="13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x v="0"/>
    <n v="20"/>
    <x v="1"/>
    <s v="music/jazz"/>
    <n v="0.309"/>
    <x v="696"/>
    <x v="4"/>
    <x v="13"/>
    <d v="2011-12-12T05:06:16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n v="1412167393"/>
    <n v="1409143393"/>
    <x v="0"/>
    <n v="30"/>
    <x v="1"/>
    <s v="music/jazz"/>
    <n v="0.21037037037037037"/>
    <x v="697"/>
    <x v="4"/>
    <x v="13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x v="0"/>
    <n v="6"/>
    <x v="1"/>
    <s v="music/jazz"/>
    <n v="2.1999999999999999E-2"/>
    <x v="698"/>
    <x v="4"/>
    <x v="13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x v="0"/>
    <n v="15"/>
    <x v="1"/>
    <s v="music/jazz"/>
    <n v="0.109"/>
    <x v="699"/>
    <x v="4"/>
    <x v="13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n v="1385590111"/>
    <n v="1382994511"/>
    <x v="0"/>
    <n v="5"/>
    <x v="1"/>
    <s v="music/jazz"/>
    <n v="2.6666666666666668E-2"/>
    <x v="700"/>
    <x v="4"/>
    <x v="13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x v="0"/>
    <n v="0"/>
    <x v="1"/>
    <s v="music/jazz"/>
    <n v="0"/>
    <x v="121"/>
    <x v="4"/>
    <x v="13"/>
    <d v="2010-07-08T22:40:00"/>
    <x v="926"/>
  </r>
  <r>
    <n v="927"/>
    <s v="JETRO DA SILVA FUNK PROJECT"/>
    <s v="Studio CD/DVD Solo project of Pianist &amp; Keyboardist Jetro da Silva"/>
    <x v="22"/>
    <n v="0"/>
    <x v="2"/>
    <x v="0"/>
    <x v="0"/>
    <n v="1337024695"/>
    <n v="1334432695"/>
    <x v="0"/>
    <n v="0"/>
    <x v="1"/>
    <s v="music/jazz"/>
    <n v="0"/>
    <x v="121"/>
    <x v="4"/>
    <x v="13"/>
    <d v="2012-05-14T19:44:55"/>
    <x v="927"/>
  </r>
  <r>
    <n v="928"/>
    <s v="In a Jazzy Motown"/>
    <s v="A real Motown Backup singer on 22 gold and platinum albums headlines her own Jazz CD of Motown songs."/>
    <x v="107"/>
    <n v="1575"/>
    <x v="2"/>
    <x v="0"/>
    <x v="0"/>
    <n v="1353196800"/>
    <n v="1348864913"/>
    <x v="0"/>
    <n v="28"/>
    <x v="1"/>
    <s v="music/jazz"/>
    <n v="0.10862068965517241"/>
    <x v="701"/>
    <x v="4"/>
    <x v="13"/>
    <d v="2012-11-18T00:00:00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n v="1333946569"/>
    <n v="1331358169"/>
    <x v="0"/>
    <n v="0"/>
    <x v="1"/>
    <s v="music/jazz"/>
    <n v="0"/>
    <x v="121"/>
    <x v="4"/>
    <x v="13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x v="0"/>
    <n v="5"/>
    <x v="1"/>
    <s v="music/jazz"/>
    <n v="0.38333333333333336"/>
    <x v="160"/>
    <x v="4"/>
    <x v="13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n v="1395007200"/>
    <n v="1392021502"/>
    <x v="0"/>
    <n v="7"/>
    <x v="1"/>
    <s v="music/jazz"/>
    <n v="6.5500000000000003E-2"/>
    <x v="702"/>
    <x v="4"/>
    <x v="13"/>
    <d v="2014-03-16T22:00:00"/>
    <x v="931"/>
  </r>
  <r>
    <n v="932"/>
    <s v="Mandy Harvey Christmas Album"/>
    <s v="Help me to create my 3rd album, a Christmas CD with 16 Holiday/Original favorites!"/>
    <x v="196"/>
    <n v="1381"/>
    <x v="2"/>
    <x v="0"/>
    <x v="0"/>
    <n v="1363990545"/>
    <n v="1360106145"/>
    <x v="0"/>
    <n v="30"/>
    <x v="1"/>
    <s v="music/jazz"/>
    <n v="0.14536842105263159"/>
    <x v="703"/>
    <x v="4"/>
    <x v="13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n v="1399867409"/>
    <n v="1394683409"/>
    <x v="0"/>
    <n v="2"/>
    <x v="1"/>
    <s v="music/jazz"/>
    <n v="0.06"/>
    <x v="88"/>
    <x v="4"/>
    <x v="13"/>
    <d v="2014-05-12T04:03:29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n v="1399183200"/>
    <n v="1396633284"/>
    <x v="0"/>
    <n v="30"/>
    <x v="1"/>
    <s v="music/jazz"/>
    <n v="0.30399999999999999"/>
    <x v="704"/>
    <x v="4"/>
    <x v="13"/>
    <d v="2014-05-04T06:00:00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x v="0"/>
    <n v="2"/>
    <x v="1"/>
    <s v="music/jazz"/>
    <n v="1.4285714285714285E-2"/>
    <x v="384"/>
    <x v="4"/>
    <x v="13"/>
    <d v="2016-01-29T08:00:29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n v="1326916800"/>
    <n v="1323131689"/>
    <x v="0"/>
    <n v="0"/>
    <x v="1"/>
    <s v="music/jazz"/>
    <n v="0"/>
    <x v="121"/>
    <x v="4"/>
    <x v="13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n v="1383509357"/>
    <n v="1380913757"/>
    <x v="0"/>
    <n v="2"/>
    <x v="1"/>
    <s v="music/jazz"/>
    <n v="1.1428571428571429E-2"/>
    <x v="135"/>
    <x v="4"/>
    <x v="13"/>
    <d v="2013-11-03T20:09:1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n v="1346585448"/>
    <n v="1343993448"/>
    <x v="0"/>
    <n v="1"/>
    <x v="1"/>
    <s v="music/jazz"/>
    <n v="3.5714285714285713E-3"/>
    <x v="384"/>
    <x v="4"/>
    <x v="13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x v="0"/>
    <n v="2"/>
    <x v="1"/>
    <s v="music/jazz"/>
    <n v="1.4545454545454545E-2"/>
    <x v="135"/>
    <x v="4"/>
    <x v="13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n v="1439251926"/>
    <n v="1435363926"/>
    <x v="0"/>
    <n v="14"/>
    <x v="1"/>
    <s v="technology/wearables"/>
    <n v="0.17155555555555554"/>
    <x v="705"/>
    <x v="2"/>
    <x v="8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x v="0"/>
    <n v="31"/>
    <x v="1"/>
    <s v="technology/wearables"/>
    <n v="2.3220000000000001E-2"/>
    <x v="706"/>
    <x v="2"/>
    <x v="8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x v="0"/>
    <n v="16"/>
    <x v="1"/>
    <s v="technology/wearables"/>
    <n v="8.9066666666666669E-2"/>
    <x v="707"/>
    <x v="2"/>
    <x v="8"/>
    <d v="2016-02-18T20:14:20"/>
    <x v="942"/>
  </r>
  <r>
    <n v="943"/>
    <s v="SleepMode"/>
    <s v="A mask for home or travel that will give you the best, undisturbed sleep of your life."/>
    <x v="9"/>
    <n v="289"/>
    <x v="2"/>
    <x v="0"/>
    <x v="0"/>
    <n v="1480438905"/>
    <n v="1477843305"/>
    <x v="0"/>
    <n v="12"/>
    <x v="1"/>
    <s v="technology/wearables"/>
    <n v="9.633333333333334E-2"/>
    <x v="708"/>
    <x v="2"/>
    <x v="8"/>
    <d v="2016-11-29T17:01:45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n v="1460988000"/>
    <n v="1458050450"/>
    <x v="0"/>
    <n v="96"/>
    <x v="1"/>
    <s v="technology/wearables"/>
    <n v="0.13325999999999999"/>
    <x v="709"/>
    <x v="2"/>
    <x v="8"/>
    <d v="2016-04-18T14:00:00"/>
    <x v="944"/>
  </r>
  <r>
    <n v="945"/>
    <s v="CT BAND"/>
    <s v="Make your watch Smart ! CT Band is an ultra-thin, high-tech smart watch-strap awarded twice at CES 2017 las vegas"/>
    <x v="57"/>
    <n v="2484"/>
    <x v="2"/>
    <x v="6"/>
    <x v="3"/>
    <n v="1487462340"/>
    <n v="1482958626"/>
    <x v="0"/>
    <n v="16"/>
    <x v="1"/>
    <s v="technology/wearables"/>
    <n v="2.4840000000000001E-2"/>
    <x v="710"/>
    <x v="2"/>
    <x v="8"/>
    <d v="2017-02-18T23:59:00"/>
    <x v="945"/>
  </r>
  <r>
    <n v="946"/>
    <s v="OmniTrade Apron"/>
    <s v="Soft edged-Hard working. The perfect wearable organization for the home and professional shop."/>
    <x v="36"/>
    <n v="286"/>
    <x v="2"/>
    <x v="0"/>
    <x v="0"/>
    <n v="1473444048"/>
    <n v="1470852048"/>
    <x v="0"/>
    <n v="5"/>
    <x v="1"/>
    <s v="technology/wearables"/>
    <n v="1.9066666666666666E-2"/>
    <x v="711"/>
    <x v="2"/>
    <x v="8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x v="0"/>
    <n v="0"/>
    <x v="1"/>
    <s v="technology/wearables"/>
    <n v="0"/>
    <x v="121"/>
    <x v="2"/>
    <x v="8"/>
    <d v="2016-06-30T18:45:06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n v="1457812364"/>
    <n v="1455220364"/>
    <x v="0"/>
    <n v="8"/>
    <x v="1"/>
    <s v="technology/wearables"/>
    <n v="0.12"/>
    <x v="88"/>
    <x v="2"/>
    <x v="8"/>
    <d v="2016-03-12T19:52:44"/>
    <x v="948"/>
  </r>
  <r>
    <n v="949"/>
    <s v="INBED"/>
    <s v="Der INBED ist ein innovatives Multisensor-Wearable fÃ¼r die SturzprÃ¤vention motorisch eingeschrÃ¤nkter Personen."/>
    <x v="22"/>
    <n v="273"/>
    <x v="2"/>
    <x v="12"/>
    <x v="3"/>
    <n v="1456016576"/>
    <n v="1450832576"/>
    <x v="0"/>
    <n v="7"/>
    <x v="1"/>
    <s v="technology/wearables"/>
    <n v="1.3650000000000001E-2"/>
    <x v="498"/>
    <x v="2"/>
    <x v="8"/>
    <d v="2016-02-21T01:02:56"/>
    <x v="949"/>
  </r>
  <r>
    <n v="950"/>
    <s v="EZC Smartlight"/>
    <s v="Rider worn tail light brake light. Adheres to virtually any coat, jacket or vest. Stays on even when you get off."/>
    <x v="10"/>
    <n v="1402"/>
    <x v="2"/>
    <x v="5"/>
    <x v="5"/>
    <n v="1453053661"/>
    <n v="1450461661"/>
    <x v="0"/>
    <n v="24"/>
    <x v="1"/>
    <s v="technology/wearables"/>
    <n v="0.28039999999999998"/>
    <x v="712"/>
    <x v="2"/>
    <x v="8"/>
    <d v="2016-01-17T18:01:01"/>
    <x v="950"/>
  </r>
  <r>
    <n v="951"/>
    <s v="Smart Harness"/>
    <s v="Revolutionizing the way we walk our dogs!"/>
    <x v="63"/>
    <n v="19195"/>
    <x v="2"/>
    <x v="0"/>
    <x v="0"/>
    <n v="1465054872"/>
    <n v="1461166872"/>
    <x v="0"/>
    <n v="121"/>
    <x v="1"/>
    <s v="technology/wearables"/>
    <n v="0.38390000000000002"/>
    <x v="713"/>
    <x v="2"/>
    <x v="8"/>
    <d v="2016-06-04T15:41:12"/>
    <x v="951"/>
  </r>
  <r>
    <n v="952"/>
    <s v="Audionoggin - Join the Earvolution"/>
    <s v="Audionoggin: Wireless personal surround sound for the athlete in everyone."/>
    <x v="197"/>
    <n v="19572"/>
    <x v="2"/>
    <x v="0"/>
    <x v="0"/>
    <n v="1479483812"/>
    <n v="1476888212"/>
    <x v="0"/>
    <n v="196"/>
    <x v="1"/>
    <s v="technology/wearables"/>
    <n v="0.39942857142857141"/>
    <x v="714"/>
    <x v="2"/>
    <x v="8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n v="1422158199"/>
    <n v="1419566199"/>
    <x v="0"/>
    <n v="5"/>
    <x v="1"/>
    <s v="technology/wearables"/>
    <n v="8.3999999999999995E-3"/>
    <x v="715"/>
    <x v="2"/>
    <x v="8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n v="1440100839"/>
    <n v="1436472039"/>
    <x v="0"/>
    <n v="73"/>
    <x v="1"/>
    <s v="technology/wearables"/>
    <n v="0.43406666666666666"/>
    <x v="716"/>
    <x v="2"/>
    <x v="8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n v="1473750300"/>
    <n v="1470294300"/>
    <x v="0"/>
    <n v="93"/>
    <x v="1"/>
    <s v="technology/wearables"/>
    <n v="5.6613333333333335E-2"/>
    <x v="717"/>
    <x v="2"/>
    <x v="8"/>
    <d v="2016-09-13T07:05:00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x v="0"/>
    <n v="17"/>
    <x v="1"/>
    <s v="technology/wearables"/>
    <n v="1.7219999999999999E-2"/>
    <x v="718"/>
    <x v="2"/>
    <x v="8"/>
    <d v="2015-04-26T20:55:59"/>
    <x v="956"/>
  </r>
  <r>
    <n v="957"/>
    <s v="DUALBAND, the Leather NFC Smart Watch Band"/>
    <s v="A Leather Smart watch Band, that NEVER needs to be charged for only $37!"/>
    <x v="14"/>
    <n v="233"/>
    <x v="2"/>
    <x v="0"/>
    <x v="0"/>
    <n v="1479392133"/>
    <n v="1476710133"/>
    <x v="0"/>
    <n v="7"/>
    <x v="1"/>
    <s v="technology/wearables"/>
    <n v="1.9416666666666665E-2"/>
    <x v="719"/>
    <x v="2"/>
    <x v="8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x v="0"/>
    <n v="17"/>
    <x v="1"/>
    <s v="technology/wearables"/>
    <n v="0.11328275684711328"/>
    <x v="720"/>
    <x v="2"/>
    <x v="8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x v="0"/>
    <n v="171"/>
    <x v="1"/>
    <s v="technology/wearables"/>
    <n v="0.3886"/>
    <x v="721"/>
    <x v="2"/>
    <x v="8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n v="1489500155"/>
    <n v="1485874955"/>
    <x v="0"/>
    <n v="188"/>
    <x v="1"/>
    <s v="technology/wearables"/>
    <n v="0.46100628930817611"/>
    <x v="722"/>
    <x v="2"/>
    <x v="8"/>
    <d v="2017-03-14T14:02:35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n v="1487617200"/>
    <n v="1483634335"/>
    <x v="0"/>
    <n v="110"/>
    <x v="1"/>
    <s v="technology/wearables"/>
    <n v="0.42188421052631581"/>
    <x v="723"/>
    <x v="2"/>
    <x v="8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x v="0"/>
    <n v="37"/>
    <x v="1"/>
    <s v="technology/wearables"/>
    <n v="0.2848"/>
    <x v="724"/>
    <x v="2"/>
    <x v="8"/>
    <d v="2016-02-11T17:05:53"/>
    <x v="962"/>
  </r>
  <r>
    <n v="963"/>
    <s v="The Ultimate Learning Center"/>
    <s v="WE are molding an educated, motivated, non violent GENERATION!"/>
    <x v="19"/>
    <n v="377"/>
    <x v="2"/>
    <x v="0"/>
    <x v="0"/>
    <n v="1476717319"/>
    <n v="1473693319"/>
    <x v="0"/>
    <n v="9"/>
    <x v="1"/>
    <s v="technology/wearables"/>
    <n v="1.0771428571428571E-2"/>
    <x v="725"/>
    <x v="2"/>
    <x v="8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x v="0"/>
    <n v="29"/>
    <x v="1"/>
    <s v="technology/wearables"/>
    <n v="7.9909090909090902E-3"/>
    <x v="726"/>
    <x v="2"/>
    <x v="8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x v="0"/>
    <n v="6"/>
    <x v="1"/>
    <s v="technology/wearables"/>
    <n v="1.192E-2"/>
    <x v="727"/>
    <x v="2"/>
    <x v="8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n v="1475766932"/>
    <n v="1473174932"/>
    <x v="0"/>
    <n v="30"/>
    <x v="1"/>
    <s v="technology/wearables"/>
    <n v="0.14799999999999999"/>
    <x v="728"/>
    <x v="2"/>
    <x v="8"/>
    <d v="2016-10-06T15:15:32"/>
    <x v="966"/>
  </r>
  <r>
    <n v="967"/>
    <s v="Better Beanie"/>
    <s v="Better Beanie is the new therapeutic wearable designed to assist you while keeping your hands free."/>
    <x v="22"/>
    <n v="3562"/>
    <x v="2"/>
    <x v="0"/>
    <x v="0"/>
    <n v="1461301574"/>
    <n v="1456121174"/>
    <x v="0"/>
    <n v="81"/>
    <x v="1"/>
    <s v="technology/wearables"/>
    <n v="0.17810000000000001"/>
    <x v="729"/>
    <x v="2"/>
    <x v="8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n v="1408134034"/>
    <n v="1405542034"/>
    <x v="0"/>
    <n v="4"/>
    <x v="1"/>
    <s v="technology/wearables"/>
    <n v="1.325E-2"/>
    <x v="730"/>
    <x v="2"/>
    <x v="8"/>
    <d v="2014-08-15T20:20:34"/>
    <x v="968"/>
  </r>
  <r>
    <n v="969"/>
    <s v="Make 100 | Geek &amp; Chic: Smart Safety Jewelry."/>
    <s v="Geek &amp; Chic Smart Jewelry Collection, Wearables Meet Style!"/>
    <x v="11"/>
    <n v="14000"/>
    <x v="2"/>
    <x v="14"/>
    <x v="10"/>
    <n v="1486624607"/>
    <n v="1483773407"/>
    <x v="0"/>
    <n v="11"/>
    <x v="1"/>
    <s v="technology/wearables"/>
    <n v="0.46666666666666667"/>
    <x v="731"/>
    <x v="2"/>
    <x v="8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x v="0"/>
    <n v="14"/>
    <x v="1"/>
    <s v="technology/wearables"/>
    <n v="0.4592"/>
    <x v="732"/>
    <x v="2"/>
    <x v="8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n v="1433178060"/>
    <n v="1429290060"/>
    <x v="0"/>
    <n v="5"/>
    <x v="1"/>
    <s v="technology/wearables"/>
    <n v="2.2599999999999999E-3"/>
    <x v="733"/>
    <x v="2"/>
    <x v="8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n v="1409813940"/>
    <n v="1407271598"/>
    <x v="0"/>
    <n v="45"/>
    <x v="1"/>
    <s v="technology/wearables"/>
    <n v="0.34625"/>
    <x v="734"/>
    <x v="2"/>
    <x v="8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x v="0"/>
    <n v="8"/>
    <x v="1"/>
    <s v="technology/wearables"/>
    <n v="2.0549999999999999E-2"/>
    <x v="735"/>
    <x v="2"/>
    <x v="8"/>
    <d v="2015-11-09T01:21:3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x v="0"/>
    <n v="1458925156"/>
    <n v="1456336756"/>
    <x v="0"/>
    <n v="3"/>
    <x v="1"/>
    <s v="technology/wearables"/>
    <n v="5.5999999999999999E-3"/>
    <x v="736"/>
    <x v="2"/>
    <x v="8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x v="0"/>
    <n v="24"/>
    <x v="1"/>
    <s v="technology/wearables"/>
    <n v="2.6069999999999999E-2"/>
    <x v="737"/>
    <x v="2"/>
    <x v="8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x v="0"/>
    <n v="18"/>
    <x v="1"/>
    <s v="technology/wearables"/>
    <n v="1.9259999999999999E-2"/>
    <x v="738"/>
    <x v="2"/>
    <x v="8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n v="1456094197"/>
    <n v="1453502197"/>
    <x v="0"/>
    <n v="12"/>
    <x v="1"/>
    <s v="technology/wearables"/>
    <n v="0.33666666666666667"/>
    <x v="739"/>
    <x v="2"/>
    <x v="8"/>
    <d v="2016-02-21T22:36:3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n v="1456385101"/>
    <n v="1453793101"/>
    <x v="0"/>
    <n v="123"/>
    <x v="1"/>
    <s v="technology/wearables"/>
    <n v="0.5626326718299024"/>
    <x v="740"/>
    <x v="2"/>
    <x v="8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x v="0"/>
    <n v="96"/>
    <x v="1"/>
    <s v="technology/wearables"/>
    <n v="0.82817600000000002"/>
    <x v="741"/>
    <x v="2"/>
    <x v="8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x v="0"/>
    <n v="31"/>
    <x v="1"/>
    <s v="technology/wearables"/>
    <n v="0.14860000000000001"/>
    <x v="742"/>
    <x v="2"/>
    <x v="8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x v="0"/>
    <n v="4"/>
    <x v="1"/>
    <s v="technology/wearables"/>
    <n v="1.2375123751237513E-4"/>
    <x v="743"/>
    <x v="2"/>
    <x v="8"/>
    <d v="2014-08-09T22:43:42"/>
    <x v="981"/>
  </r>
  <r>
    <n v="982"/>
    <s v="Smart 2-in-1 I-PHONE HANDLE/WALLETtm"/>
    <s v="revolutonary ultra-slim 2-in-1 Smart  2-in-1 I-PHONE handle/WALLETtm with 360 rotatiion"/>
    <x v="178"/>
    <n v="3"/>
    <x v="2"/>
    <x v="0"/>
    <x v="0"/>
    <n v="1475431486"/>
    <n v="1472839486"/>
    <x v="0"/>
    <n v="3"/>
    <x v="1"/>
    <s v="technology/wearables"/>
    <n v="1.7142857142857143E-4"/>
    <x v="120"/>
    <x v="2"/>
    <x v="8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x v="0"/>
    <n v="179"/>
    <x v="1"/>
    <s v="technology/wearables"/>
    <n v="0.2950613611721471"/>
    <x v="744"/>
    <x v="2"/>
    <x v="8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x v="0"/>
    <n v="3"/>
    <x v="1"/>
    <s v="technology/wearables"/>
    <n v="1.06E-2"/>
    <x v="745"/>
    <x v="2"/>
    <x v="8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n v="1451602800"/>
    <n v="1449011610"/>
    <x v="0"/>
    <n v="23"/>
    <x v="1"/>
    <s v="technology/wearables"/>
    <n v="6.2933333333333327E-2"/>
    <x v="746"/>
    <x v="2"/>
    <x v="8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x v="0"/>
    <n v="23"/>
    <x v="1"/>
    <s v="technology/wearables"/>
    <n v="0.1275"/>
    <x v="747"/>
    <x v="2"/>
    <x v="8"/>
    <d v="2016-01-10T00:00:00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n v="1403507050"/>
    <n v="1400051050"/>
    <x v="0"/>
    <n v="41"/>
    <x v="1"/>
    <s v="technology/wearables"/>
    <n v="0.13220000000000001"/>
    <x v="748"/>
    <x v="2"/>
    <x v="8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x v="0"/>
    <n v="0"/>
    <x v="1"/>
    <s v="technology/wearables"/>
    <n v="0"/>
    <x v="121"/>
    <x v="2"/>
    <x v="8"/>
    <d v="2016-10-01T08:33:45"/>
    <x v="988"/>
  </r>
  <r>
    <n v="989"/>
    <s v="Power Rope"/>
    <s v="The most useful phone charger you will ever buy"/>
    <x v="3"/>
    <n v="1677"/>
    <x v="2"/>
    <x v="0"/>
    <x v="0"/>
    <n v="1475101495"/>
    <n v="1472509495"/>
    <x v="0"/>
    <n v="32"/>
    <x v="1"/>
    <s v="technology/wearables"/>
    <n v="0.16769999999999999"/>
    <x v="749"/>
    <x v="2"/>
    <x v="8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x v="0"/>
    <n v="2"/>
    <x v="1"/>
    <s v="technology/wearables"/>
    <n v="1.0399999999999999E-3"/>
    <x v="31"/>
    <x v="2"/>
    <x v="8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x v="0"/>
    <n v="7"/>
    <x v="1"/>
    <s v="technology/wearables"/>
    <n v="4.24E-2"/>
    <x v="750"/>
    <x v="2"/>
    <x v="8"/>
    <d v="2016-07-12T18:51:00"/>
    <x v="991"/>
  </r>
  <r>
    <n v="992"/>
    <s v="WairConditioning"/>
    <s v="The HOTTEST and COOLEST thing yet! WairConditioning... an entirely new level of comfortability!"/>
    <x v="57"/>
    <n v="467"/>
    <x v="2"/>
    <x v="0"/>
    <x v="0"/>
    <n v="1462655519"/>
    <n v="1457475119"/>
    <x v="0"/>
    <n v="4"/>
    <x v="1"/>
    <s v="technology/wearables"/>
    <n v="4.6699999999999997E-3"/>
    <x v="751"/>
    <x v="2"/>
    <x v="8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x v="0"/>
    <n v="196"/>
    <x v="1"/>
    <s v="technology/wearables"/>
    <n v="0.25087142857142858"/>
    <x v="752"/>
    <x v="2"/>
    <x v="8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x v="0"/>
    <n v="11"/>
    <x v="1"/>
    <s v="technology/wearables"/>
    <n v="2.3345000000000001E-2"/>
    <x v="753"/>
    <x v="2"/>
    <x v="8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n v="1417276800"/>
    <n v="1415140480"/>
    <x v="0"/>
    <n v="9"/>
    <x v="1"/>
    <s v="technology/wearables"/>
    <n v="7.2599999999999998E-2"/>
    <x v="754"/>
    <x v="2"/>
    <x v="8"/>
    <d v="2014-11-29T16:00:00"/>
    <x v="995"/>
  </r>
  <r>
    <n v="996"/>
    <s v="Social behavior in technical communities"/>
    <s v="Study the behaviour of technical communities by tracking their movement  through wearables"/>
    <x v="23"/>
    <n v="65"/>
    <x v="2"/>
    <x v="0"/>
    <x v="0"/>
    <n v="1406474820"/>
    <n v="1403902060"/>
    <x v="0"/>
    <n v="5"/>
    <x v="1"/>
    <s v="technology/wearables"/>
    <n v="1.6250000000000001E-2"/>
    <x v="31"/>
    <x v="2"/>
    <x v="8"/>
    <d v="2014-07-27T15:27:00"/>
    <x v="996"/>
  </r>
  <r>
    <n v="997"/>
    <s v="iPhanny"/>
    <s v="The iPhanny keeps your iPhone 6 safe from bending in those dangerous pants pockets."/>
    <x v="10"/>
    <n v="65"/>
    <x v="2"/>
    <x v="0"/>
    <x v="0"/>
    <n v="1417145297"/>
    <n v="1414549697"/>
    <x v="0"/>
    <n v="8"/>
    <x v="1"/>
    <s v="technology/wearables"/>
    <n v="1.2999999999999999E-2"/>
    <x v="755"/>
    <x v="2"/>
    <x v="8"/>
    <d v="2014-11-28T03:28:1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n v="1447909401"/>
    <n v="1444017801"/>
    <x v="0"/>
    <n v="229"/>
    <x v="1"/>
    <s v="technology/wearables"/>
    <n v="0.58558333333333334"/>
    <x v="756"/>
    <x v="2"/>
    <x v="8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n v="1415865720"/>
    <n v="1413270690"/>
    <x v="0"/>
    <n v="40"/>
    <x v="1"/>
    <s v="technology/wearables"/>
    <n v="7.7886666666666673E-2"/>
    <x v="757"/>
    <x v="2"/>
    <x v="8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n v="1489537560"/>
    <n v="1484357160"/>
    <x v="0"/>
    <n v="6"/>
    <x v="1"/>
    <s v="technology/wearables"/>
    <n v="2.2157147647256063E-2"/>
    <x v="758"/>
    <x v="2"/>
    <x v="8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x v="0"/>
    <n v="4"/>
    <x v="1"/>
    <s v="technology/wearables"/>
    <n v="1.04"/>
    <x v="759"/>
    <x v="2"/>
    <x v="8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x v="0"/>
    <n v="22"/>
    <x v="1"/>
    <s v="technology/wearables"/>
    <n v="0.29602960296029601"/>
    <x v="760"/>
    <x v="2"/>
    <x v="8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n v="1489680061"/>
    <n v="1487091661"/>
    <x v="0"/>
    <n v="15"/>
    <x v="1"/>
    <s v="technology/wearables"/>
    <n v="0.16055"/>
    <x v="761"/>
    <x v="2"/>
    <x v="8"/>
    <d v="2017-03-16T16:01:01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n v="1455814827"/>
    <n v="1453222827"/>
    <x v="0"/>
    <n v="95"/>
    <x v="1"/>
    <s v="technology/wearables"/>
    <n v="0.82208000000000003"/>
    <x v="762"/>
    <x v="2"/>
    <x v="8"/>
    <d v="2016-02-18T17:00:27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n v="1446217183"/>
    <n v="1443538783"/>
    <x v="0"/>
    <n v="161"/>
    <x v="1"/>
    <s v="technology/wearables"/>
    <n v="0.75051000000000001"/>
    <x v="763"/>
    <x v="2"/>
    <x v="8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n v="1418368260"/>
    <n v="1417654672"/>
    <x v="0"/>
    <n v="8"/>
    <x v="1"/>
    <s v="technology/wearables"/>
    <n v="5.8500000000000003E-2"/>
    <x v="764"/>
    <x v="2"/>
    <x v="8"/>
    <d v="2014-12-12T07:11:00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n v="1481727623"/>
    <n v="1478095223"/>
    <x v="0"/>
    <n v="76"/>
    <x v="1"/>
    <s v="technology/wearables"/>
    <n v="0.44319999999999998"/>
    <x v="765"/>
    <x v="2"/>
    <x v="8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x v="0"/>
    <n v="1"/>
    <x v="1"/>
    <s v="technology/wearables"/>
    <n v="2.6737967914438501E-3"/>
    <x v="409"/>
    <x v="2"/>
    <x v="8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x v="0"/>
    <n v="101"/>
    <x v="1"/>
    <s v="technology/wearables"/>
    <n v="0.1313"/>
    <x v="178"/>
    <x v="2"/>
    <x v="8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x v="0"/>
    <n v="4"/>
    <x v="1"/>
    <s v="technology/wearables"/>
    <n v="1.9088937093275488E-3"/>
    <x v="698"/>
    <x v="2"/>
    <x v="8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n v="1418938395"/>
    <n v="1415050395"/>
    <x v="0"/>
    <n v="1"/>
    <x v="1"/>
    <s v="technology/wearables"/>
    <n v="3.7499999999999999E-3"/>
    <x v="766"/>
    <x v="2"/>
    <x v="8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x v="0"/>
    <n v="775"/>
    <x v="1"/>
    <s v="technology/wearables"/>
    <n v="215.35021"/>
    <x v="767"/>
    <x v="2"/>
    <x v="8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x v="0"/>
    <n v="90"/>
    <x v="1"/>
    <s v="technology/wearables"/>
    <n v="0.34527999999999998"/>
    <x v="768"/>
    <x v="2"/>
    <x v="8"/>
    <d v="2015-12-29T20:00:00"/>
    <x v="1013"/>
  </r>
  <r>
    <n v="1014"/>
    <s v="CHEMION: The World's First Smart Glasses (Canceled)"/>
    <s v="CHEMION is an eyewear device that lets you show your creativity to the world."/>
    <x v="3"/>
    <n v="3060"/>
    <x v="1"/>
    <x v="0"/>
    <x v="0"/>
    <n v="1420070615"/>
    <n v="1415750615"/>
    <x v="0"/>
    <n v="16"/>
    <x v="1"/>
    <s v="technology/wearables"/>
    <n v="0.30599999999999999"/>
    <x v="769"/>
    <x v="2"/>
    <x v="8"/>
    <d v="2015-01-01T00:03:3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n v="1448489095"/>
    <n v="1445893495"/>
    <x v="0"/>
    <n v="6"/>
    <x v="1"/>
    <s v="technology/wearables"/>
    <n v="2.6666666666666668E-2"/>
    <x v="379"/>
    <x v="2"/>
    <x v="8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n v="1459992856"/>
    <n v="1456108456"/>
    <x v="0"/>
    <n v="38"/>
    <x v="1"/>
    <s v="technology/wearables"/>
    <n v="2.8420000000000001E-2"/>
    <x v="770"/>
    <x v="2"/>
    <x v="8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n v="1448125935"/>
    <n v="1444666335"/>
    <x v="0"/>
    <n v="355"/>
    <x v="1"/>
    <s v="technology/wearables"/>
    <n v="0.22878799999999999"/>
    <x v="771"/>
    <x v="2"/>
    <x v="8"/>
    <d v="2015-11-21T17:12:15"/>
    <x v="1017"/>
  </r>
  <r>
    <n v="1018"/>
    <s v="Owl (Canceled)"/>
    <s v="Owl is a fitness tracker along with an accompanying iOS app, that is both fun and interactive for children."/>
    <x v="22"/>
    <n v="621"/>
    <x v="1"/>
    <x v="0"/>
    <x v="0"/>
    <n v="1468496933"/>
    <n v="1465904933"/>
    <x v="0"/>
    <n v="7"/>
    <x v="1"/>
    <s v="technology/wearables"/>
    <n v="3.1050000000000001E-2"/>
    <x v="772"/>
    <x v="2"/>
    <x v="8"/>
    <d v="2016-07-14T11:48:53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n v="1423092149"/>
    <n v="1420500149"/>
    <x v="0"/>
    <n v="400"/>
    <x v="1"/>
    <s v="technology/wearables"/>
    <n v="0.47333333333333333"/>
    <x v="460"/>
    <x v="2"/>
    <x v="8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x v="0"/>
    <n v="30"/>
    <x v="0"/>
    <s v="music/electronic music"/>
    <n v="2.0554838709677421"/>
    <x v="773"/>
    <x v="4"/>
    <x v="15"/>
    <d v="2015-06-02T00:47:0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n v="1445054400"/>
    <n v="1443074571"/>
    <x v="1"/>
    <n v="478"/>
    <x v="0"/>
    <s v="music/electronic music"/>
    <n v="3.5180366666666667"/>
    <x v="774"/>
    <x v="4"/>
    <x v="15"/>
    <d v="2015-10-17T04:00:00"/>
    <x v="1021"/>
  </r>
  <r>
    <n v="1022"/>
    <s v="Sammy Bananas - Bootlegs Vol. 2!!"/>
    <s v="Help get four new bootlegs onto vinyl in the second installment of my series!"/>
    <x v="13"/>
    <n v="2298"/>
    <x v="0"/>
    <x v="0"/>
    <x v="0"/>
    <n v="1431876677"/>
    <n v="1429284677"/>
    <x v="1"/>
    <n v="74"/>
    <x v="0"/>
    <s v="music/electronic music"/>
    <n v="1.149"/>
    <x v="775"/>
    <x v="4"/>
    <x v="15"/>
    <d v="2015-05-17T15:31:17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n v="1434837861"/>
    <n v="1432245861"/>
    <x v="0"/>
    <n v="131"/>
    <x v="0"/>
    <s v="music/electronic music"/>
    <n v="2.3715000000000002"/>
    <x v="776"/>
    <x v="4"/>
    <x v="15"/>
    <d v="2015-06-20T22:04: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x v="1"/>
    <n v="61"/>
    <x v="0"/>
    <s v="music/electronic music"/>
    <n v="1.1863774999999999"/>
    <x v="777"/>
    <x v="4"/>
    <x v="15"/>
    <d v="2016-01-31T13:56:03"/>
    <x v="1024"/>
  </r>
  <r>
    <n v="1025"/>
    <s v="[NUREN] The New Renaissance"/>
    <s v="Jake Kaufman and Jessie Seely present THE WORLD'S FIRST VIRTUAL REALITY ROCK OPERA."/>
    <x v="54"/>
    <n v="76949.820000000007"/>
    <x v="0"/>
    <x v="0"/>
    <x v="0"/>
    <n v="1426532437"/>
    <n v="1423944037"/>
    <x v="1"/>
    <n v="1071"/>
    <x v="0"/>
    <s v="music/electronic music"/>
    <n v="1.099283142857143"/>
    <x v="778"/>
    <x v="4"/>
    <x v="15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x v="1"/>
    <n v="122"/>
    <x v="0"/>
    <s v="music/electronic music"/>
    <n v="1.0000828571428571"/>
    <x v="779"/>
    <x v="4"/>
    <x v="15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x v="1"/>
    <n v="111"/>
    <x v="0"/>
    <s v="music/electronic music"/>
    <n v="1.0309292094387414"/>
    <x v="780"/>
    <x v="4"/>
    <x v="15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x v="1"/>
    <n v="255"/>
    <x v="0"/>
    <s v="music/electronic music"/>
    <n v="1.1727000000000001"/>
    <x v="781"/>
    <x v="4"/>
    <x v="15"/>
    <d v="2017-03-06T20:00:00"/>
    <x v="1028"/>
  </r>
  <r>
    <n v="1029"/>
    <s v="StrobeHouse presents Valborg 2015"/>
    <s v="We want to recreate last years massive Valborgparty in Lund but this time even bigger!"/>
    <x v="3"/>
    <n v="11176"/>
    <x v="0"/>
    <x v="11"/>
    <x v="9"/>
    <n v="1428184740"/>
    <n v="1423501507"/>
    <x v="0"/>
    <n v="141"/>
    <x v="0"/>
    <s v="music/electronic music"/>
    <n v="1.1175999999999999"/>
    <x v="782"/>
    <x v="4"/>
    <x v="15"/>
    <d v="2015-04-04T21:59:00"/>
    <x v="1029"/>
  </r>
  <r>
    <n v="1030"/>
    <s v="The Gothsicles - I FEEL SICLE"/>
    <s v="Help fund the latest Gothsicles mega-album, I FEEL SICLE!"/>
    <x v="13"/>
    <n v="6842"/>
    <x v="0"/>
    <x v="0"/>
    <x v="0"/>
    <n v="1473680149"/>
    <n v="1472470549"/>
    <x v="0"/>
    <n v="159"/>
    <x v="0"/>
    <s v="music/electronic music"/>
    <n v="3.4209999999999998"/>
    <x v="783"/>
    <x v="4"/>
    <x v="15"/>
    <d v="2016-09-12T11:35:49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x v="0"/>
    <n v="99"/>
    <x v="0"/>
    <s v="music/electronic music"/>
    <n v="1.0740000000000001"/>
    <x v="784"/>
    <x v="4"/>
    <x v="15"/>
    <d v="2015-12-16T18:20:10"/>
    <x v="1031"/>
  </r>
  <r>
    <n v="1032"/>
    <s v="Phantom Ship / Coastal (Album Preorder)"/>
    <s v="Ideal for living rooms and open spaces."/>
    <x v="105"/>
    <n v="5858.84"/>
    <x v="0"/>
    <x v="0"/>
    <x v="0"/>
    <n v="1466697625"/>
    <n v="1464105625"/>
    <x v="0"/>
    <n v="96"/>
    <x v="0"/>
    <s v="music/electronic music"/>
    <n v="1.0849703703703704"/>
    <x v="785"/>
    <x v="4"/>
    <x v="15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x v="0"/>
    <n v="27"/>
    <x v="0"/>
    <s v="music/electronic music"/>
    <n v="1.0286144578313252"/>
    <x v="786"/>
    <x v="4"/>
    <x v="15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n v="1470369540"/>
    <n v="1467604804"/>
    <x v="0"/>
    <n v="166"/>
    <x v="0"/>
    <s v="music/electronic music"/>
    <n v="1.3000180000000001"/>
    <x v="787"/>
    <x v="4"/>
    <x v="15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n v="1423668220"/>
    <n v="1421076220"/>
    <x v="0"/>
    <n v="76"/>
    <x v="0"/>
    <s v="music/electronic music"/>
    <n v="1.0765217391304347"/>
    <x v="788"/>
    <x v="4"/>
    <x v="15"/>
    <d v="2015-02-11T15:23:40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n v="1357545600"/>
    <n v="1354790790"/>
    <x v="0"/>
    <n v="211"/>
    <x v="0"/>
    <s v="music/electronic music"/>
    <n v="1.1236044444444444"/>
    <x v="789"/>
    <x v="4"/>
    <x v="15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x v="0"/>
    <n v="21"/>
    <x v="0"/>
    <s v="music/electronic music"/>
    <n v="1.0209999999999999"/>
    <x v="790"/>
    <x v="4"/>
    <x v="15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n v="1458362023"/>
    <n v="1455773623"/>
    <x v="0"/>
    <n v="61"/>
    <x v="0"/>
    <s v="music/electronic music"/>
    <n v="1.4533333333333334"/>
    <x v="791"/>
    <x v="4"/>
    <x v="15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x v="0"/>
    <n v="30"/>
    <x v="0"/>
    <s v="music/electronic music"/>
    <n v="1.282"/>
    <x v="792"/>
    <x v="4"/>
    <x v="15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x v="0"/>
    <n v="1"/>
    <x v="1"/>
    <s v="journalism/audio"/>
    <n v="2.9411764705882353E-3"/>
    <x v="409"/>
    <x v="5"/>
    <x v="16"/>
    <d v="2016-08-27T17:00:09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n v="1406769992"/>
    <n v="1405041992"/>
    <x v="0"/>
    <n v="0"/>
    <x v="1"/>
    <s v="journalism/audio"/>
    <n v="0"/>
    <x v="121"/>
    <x v="5"/>
    <x v="16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n v="1410516000"/>
    <n v="1406824948"/>
    <x v="0"/>
    <n v="1"/>
    <x v="1"/>
    <s v="journalism/audio"/>
    <n v="1.5384615384615385E-2"/>
    <x v="119"/>
    <x v="5"/>
    <x v="16"/>
    <d v="2014-09-12T10:00:0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n v="1432101855"/>
    <n v="1429509855"/>
    <x v="0"/>
    <n v="292"/>
    <x v="1"/>
    <s v="journalism/audio"/>
    <n v="8.5370000000000001E-2"/>
    <x v="793"/>
    <x v="5"/>
    <x v="16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x v="0"/>
    <n v="2"/>
    <x v="1"/>
    <s v="journalism/audio"/>
    <n v="8.571428571428571E-4"/>
    <x v="366"/>
    <x v="5"/>
    <x v="16"/>
    <d v="2015-03-05T20:27:00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n v="1408827550"/>
    <n v="1406235550"/>
    <x v="0"/>
    <n v="8"/>
    <x v="1"/>
    <s v="journalism/audio"/>
    <n v="2.6599999999999999E-2"/>
    <x v="794"/>
    <x v="5"/>
    <x v="16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n v="1451161560"/>
    <n v="1447273560"/>
    <x v="0"/>
    <n v="0"/>
    <x v="1"/>
    <s v="journalism/audio"/>
    <n v="0"/>
    <x v="121"/>
    <x v="5"/>
    <x v="16"/>
    <d v="2015-12-26T20:26:00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n v="1415219915"/>
    <n v="1412624315"/>
    <x v="0"/>
    <n v="1"/>
    <x v="1"/>
    <s v="journalism/audio"/>
    <n v="5.0000000000000001E-4"/>
    <x v="120"/>
    <x v="5"/>
    <x v="16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x v="0"/>
    <n v="4"/>
    <x v="1"/>
    <s v="journalism/audio"/>
    <n v="1.4133333333333333E-2"/>
    <x v="450"/>
    <x v="5"/>
    <x v="16"/>
    <d v="2016-09-25T01:16:29"/>
    <x v="1048"/>
  </r>
  <r>
    <n v="1049"/>
    <s v="J1 (Canceled)"/>
    <s v="------"/>
    <x v="14"/>
    <n v="0"/>
    <x v="1"/>
    <x v="0"/>
    <x v="0"/>
    <n v="1455272445"/>
    <n v="1452680445"/>
    <x v="0"/>
    <n v="0"/>
    <x v="1"/>
    <s v="journalism/audio"/>
    <n v="0"/>
    <x v="121"/>
    <x v="5"/>
    <x v="16"/>
    <d v="2016-02-12T10:20:45"/>
    <x v="1049"/>
  </r>
  <r>
    <n v="1050"/>
    <s v="The (Secular) Barbershop Podcast (Canceled)"/>
    <s v="Secularism is on the rise and I hear you.Talk to me."/>
    <x v="30"/>
    <n v="0"/>
    <x v="1"/>
    <x v="0"/>
    <x v="0"/>
    <n v="1442257677"/>
    <n v="1439665677"/>
    <x v="0"/>
    <n v="0"/>
    <x v="1"/>
    <s v="journalism/audio"/>
    <n v="0"/>
    <x v="121"/>
    <x v="5"/>
    <x v="16"/>
    <d v="2015-09-14T19:07:57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n v="1409098825"/>
    <n v="1406679625"/>
    <x v="0"/>
    <n v="0"/>
    <x v="1"/>
    <s v="journalism/audio"/>
    <n v="0"/>
    <x v="121"/>
    <x v="5"/>
    <x v="16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x v="0"/>
    <n v="0"/>
    <x v="1"/>
    <s v="journalism/audio"/>
    <n v="0"/>
    <x v="121"/>
    <x v="5"/>
    <x v="16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n v="1488773332"/>
    <n v="1486613332"/>
    <x v="0"/>
    <n v="1"/>
    <x v="1"/>
    <s v="journalism/audio"/>
    <n v="0.01"/>
    <x v="2"/>
    <x v="5"/>
    <x v="16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x v="0"/>
    <n v="0"/>
    <x v="1"/>
    <s v="journalism/audio"/>
    <n v="0"/>
    <x v="121"/>
    <x v="5"/>
    <x v="16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n v="1457394545"/>
    <n v="1454802545"/>
    <x v="0"/>
    <n v="0"/>
    <x v="1"/>
    <s v="journalism/audio"/>
    <n v="0"/>
    <x v="121"/>
    <x v="5"/>
    <x v="16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x v="0"/>
    <n v="0"/>
    <x v="1"/>
    <s v="journalism/audio"/>
    <n v="0"/>
    <x v="121"/>
    <x v="5"/>
    <x v="16"/>
    <d v="2015-04-24T16:16:17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x v="0"/>
    <n v="1480888483"/>
    <n v="1478292883"/>
    <x v="0"/>
    <n v="0"/>
    <x v="1"/>
    <s v="journalism/audio"/>
    <n v="0"/>
    <x v="121"/>
    <x v="5"/>
    <x v="16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n v="1427328000"/>
    <n v="1423777043"/>
    <x v="0"/>
    <n v="0"/>
    <x v="1"/>
    <s v="journalism/audio"/>
    <n v="0"/>
    <x v="121"/>
    <x v="5"/>
    <x v="16"/>
    <d v="2015-03-26T00:00:00"/>
    <x v="1058"/>
  </r>
  <r>
    <n v="1059"/>
    <s v="Voice Over Artist (Canceled)"/>
    <s v="Turning myself into a vocal artist."/>
    <x v="184"/>
    <n v="0"/>
    <x v="1"/>
    <x v="0"/>
    <x v="0"/>
    <n v="1426269456"/>
    <n v="1423681056"/>
    <x v="0"/>
    <n v="0"/>
    <x v="1"/>
    <s v="journalism/audio"/>
    <n v="0"/>
    <x v="121"/>
    <x v="5"/>
    <x v="16"/>
    <d v="2015-03-13T17:57:36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x v="0"/>
    <n v="1"/>
    <x v="1"/>
    <s v="journalism/audio"/>
    <n v="0.01"/>
    <x v="73"/>
    <x v="5"/>
    <x v="16"/>
    <d v="2015-04-15T21:54:53"/>
    <x v="1060"/>
  </r>
  <r>
    <n v="1061"/>
    <s v="Chat Box 23 (Canceled)"/>
    <s v="T.O., Adi &amp; Mercedes discuss their point of views, women's issues &amp; Hollywood Hotties."/>
    <x v="23"/>
    <n v="0"/>
    <x v="1"/>
    <x v="0"/>
    <x v="0"/>
    <n v="1462150800"/>
    <n v="1456987108"/>
    <x v="0"/>
    <n v="0"/>
    <x v="1"/>
    <s v="journalism/audio"/>
    <n v="0"/>
    <x v="121"/>
    <x v="5"/>
    <x v="16"/>
    <d v="2016-05-02T01:00:00"/>
    <x v="1061"/>
  </r>
  <r>
    <n v="1062"/>
    <s v="RETURNING AT A LATER DATE"/>
    <s v="SEE US ON PATREON www.badgirlartwork.com"/>
    <x v="212"/>
    <n v="190"/>
    <x v="1"/>
    <x v="0"/>
    <x v="0"/>
    <n v="1468351341"/>
    <n v="1467746541"/>
    <x v="0"/>
    <n v="4"/>
    <x v="1"/>
    <s v="journalism/audio"/>
    <n v="0.95477386934673369"/>
    <x v="125"/>
    <x v="5"/>
    <x v="16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x v="0"/>
    <n v="0"/>
    <x v="1"/>
    <s v="journalism/audio"/>
    <n v="0"/>
    <x v="121"/>
    <x v="5"/>
    <x v="16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x v="0"/>
    <n v="123"/>
    <x v="1"/>
    <s v="games/video games"/>
    <n v="8.9744444444444446E-2"/>
    <x v="795"/>
    <x v="6"/>
    <x v="17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x v="0"/>
    <n v="5"/>
    <x v="1"/>
    <s v="games/video games"/>
    <n v="2.7E-2"/>
    <x v="796"/>
    <x v="6"/>
    <x v="17"/>
    <d v="2014-02-19T09:08:42"/>
    <x v="1065"/>
  </r>
  <r>
    <n v="1066"/>
    <s v="So I'm A Dark Lord"/>
    <s v="A parody of old school RPGs where you are a new Dark Lord on a quest to amass monsters and allies on your side."/>
    <x v="60"/>
    <n v="5051"/>
    <x v="2"/>
    <x v="0"/>
    <x v="0"/>
    <n v="1375657582"/>
    <n v="1371769582"/>
    <x v="0"/>
    <n v="148"/>
    <x v="1"/>
    <s v="games/video games"/>
    <n v="3.3673333333333333E-2"/>
    <x v="797"/>
    <x v="6"/>
    <x v="17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n v="1387657931"/>
    <n v="1385065931"/>
    <x v="0"/>
    <n v="10"/>
    <x v="1"/>
    <s v="games/video games"/>
    <n v="0.26"/>
    <x v="31"/>
    <x v="6"/>
    <x v="17"/>
    <d v="2013-12-21T20:32:11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x v="0"/>
    <n v="4"/>
    <x v="1"/>
    <s v="games/video games"/>
    <n v="1.5E-3"/>
    <x v="798"/>
    <x v="6"/>
    <x v="17"/>
    <d v="2016-04-10T07:54:24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n v="1385447459"/>
    <n v="1382679059"/>
    <x v="0"/>
    <n v="21"/>
    <x v="1"/>
    <s v="games/video games"/>
    <n v="0.38636363636363635"/>
    <x v="799"/>
    <x v="6"/>
    <x v="17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n v="1349050622"/>
    <n v="1347322622"/>
    <x v="0"/>
    <n v="2"/>
    <x v="1"/>
    <s v="games/video games"/>
    <n v="7.0000000000000001E-3"/>
    <x v="436"/>
    <x v="6"/>
    <x v="17"/>
    <d v="2012-10-01T00:17:02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n v="1447787093"/>
    <n v="1445191493"/>
    <x v="0"/>
    <n v="0"/>
    <x v="1"/>
    <s v="games/video games"/>
    <n v="0"/>
    <x v="121"/>
    <x v="6"/>
    <x v="17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x v="0"/>
    <n v="4"/>
    <x v="1"/>
    <s v="games/video games"/>
    <n v="6.8000000000000005E-4"/>
    <x v="800"/>
    <x v="6"/>
    <x v="17"/>
    <d v="2014-02-05T19:58:17"/>
    <x v="1072"/>
  </r>
  <r>
    <n v="1073"/>
    <s v="Rainbow Ball to the Iphone"/>
    <s v="We want to bring our Game Rainbow Ball to the iphone and to do that we need a little help"/>
    <x v="47"/>
    <n v="10"/>
    <x v="2"/>
    <x v="0"/>
    <x v="0"/>
    <n v="1318806541"/>
    <n v="1316214541"/>
    <x v="0"/>
    <n v="1"/>
    <x v="1"/>
    <s v="games/video games"/>
    <n v="1.3333333333333334E-2"/>
    <x v="119"/>
    <x v="6"/>
    <x v="17"/>
    <d v="2011-10-16T23:09:01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x v="0"/>
    <n v="30"/>
    <x v="1"/>
    <s v="games/video games"/>
    <n v="6.3092592592592589E-2"/>
    <x v="801"/>
    <x v="6"/>
    <x v="17"/>
    <d v="2014-01-04T04:09:05"/>
    <x v="1074"/>
  </r>
  <r>
    <n v="1075"/>
    <s v="Towers Of The Apocalypse"/>
    <s v="Fully 3D, post Apocalyptic themed tower defense video game. New take on the genre."/>
    <x v="28"/>
    <n v="45"/>
    <x v="2"/>
    <x v="0"/>
    <x v="0"/>
    <n v="1336340516"/>
    <n v="1333748516"/>
    <x v="0"/>
    <n v="3"/>
    <x v="1"/>
    <s v="games/video games"/>
    <n v="4.4999999999999998E-2"/>
    <x v="2"/>
    <x v="6"/>
    <x v="17"/>
    <d v="2012-05-06T21:41:56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n v="1410426250"/>
    <n v="1405674250"/>
    <x v="0"/>
    <n v="975"/>
    <x v="1"/>
    <s v="games/video games"/>
    <n v="0.62765333333333329"/>
    <x v="802"/>
    <x v="6"/>
    <x v="17"/>
    <d v="2014-09-11T09:04:10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n v="1452744011"/>
    <n v="1450152011"/>
    <x v="0"/>
    <n v="167"/>
    <x v="1"/>
    <s v="games/video games"/>
    <n v="0.29376000000000002"/>
    <x v="803"/>
    <x v="6"/>
    <x v="17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n v="1311309721"/>
    <n v="1307421721"/>
    <x v="0"/>
    <n v="5"/>
    <x v="1"/>
    <s v="games/video games"/>
    <n v="7.4999999999999997E-2"/>
    <x v="377"/>
    <x v="6"/>
    <x v="17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x v="0"/>
    <n v="18"/>
    <x v="1"/>
    <s v="games/video games"/>
    <n v="2.6076923076923077E-2"/>
    <x v="804"/>
    <x v="6"/>
    <x v="17"/>
    <d v="2016-05-14T13:35:36"/>
    <x v="1079"/>
  </r>
  <r>
    <n v="1080"/>
    <s v="Skullforge: The Hunt"/>
    <s v="A fantasy action RPG which follows an elven ex-slave on a journey of magic, revenge, intrigue, and deceit."/>
    <x v="22"/>
    <n v="1821"/>
    <x v="2"/>
    <x v="0"/>
    <x v="0"/>
    <n v="1399778333"/>
    <n v="1397186333"/>
    <x v="0"/>
    <n v="98"/>
    <x v="1"/>
    <s v="games/video games"/>
    <n v="9.1050000000000006E-2"/>
    <x v="805"/>
    <x v="6"/>
    <x v="17"/>
    <d v="2014-05-11T03:18:53"/>
    <x v="1080"/>
  </r>
  <r>
    <n v="1081"/>
    <s v="The Creature"/>
    <s v="Finishing your last job before you retire until a disaster strikes the cargo ship can you survive The Creature?"/>
    <x v="118"/>
    <n v="12"/>
    <x v="2"/>
    <x v="0"/>
    <x v="0"/>
    <n v="1422483292"/>
    <n v="1419891292"/>
    <x v="0"/>
    <n v="4"/>
    <x v="1"/>
    <s v="games/video games"/>
    <n v="1.7647058823529413E-4"/>
    <x v="366"/>
    <x v="6"/>
    <x v="17"/>
    <d v="2015-01-28T22:14:52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x v="0"/>
    <n v="1344635088"/>
    <n v="1342043088"/>
    <x v="0"/>
    <n v="3"/>
    <x v="1"/>
    <s v="games/video games"/>
    <n v="5.5999999999999999E-3"/>
    <x v="806"/>
    <x v="6"/>
    <x v="17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n v="1406994583"/>
    <n v="1401810583"/>
    <x v="0"/>
    <n v="1"/>
    <x v="1"/>
    <s v="games/video games"/>
    <n v="8.2000000000000007E-3"/>
    <x v="807"/>
    <x v="6"/>
    <x v="17"/>
    <d v="2014-08-02T15:49:43"/>
    <x v="1083"/>
  </r>
  <r>
    <n v="1084"/>
    <s v="My own channel"/>
    <s v="I want to start my own channel for gaming"/>
    <x v="131"/>
    <n v="0"/>
    <x v="2"/>
    <x v="0"/>
    <x v="0"/>
    <n v="1407534804"/>
    <n v="1404942804"/>
    <x v="0"/>
    <n v="0"/>
    <x v="1"/>
    <s v="games/video games"/>
    <n v="0"/>
    <x v="121"/>
    <x v="6"/>
    <x v="17"/>
    <d v="2014-08-08T21:53:24"/>
    <x v="1084"/>
  </r>
  <r>
    <n v="1085"/>
    <s v="Sun Dryd Studios"/>
    <s v="The new kid on the block. Re-imagining old games and creating new ones. Ship, Lazer, Rock is first."/>
    <x v="11"/>
    <n v="1026"/>
    <x v="2"/>
    <x v="5"/>
    <x v="5"/>
    <n v="1457967975"/>
    <n v="1455379575"/>
    <x v="0"/>
    <n v="9"/>
    <x v="1"/>
    <s v="games/video games"/>
    <n v="3.4200000000000001E-2"/>
    <x v="808"/>
    <x v="6"/>
    <x v="17"/>
    <d v="2016-03-14T15:06:15"/>
    <x v="1085"/>
  </r>
  <r>
    <n v="1086"/>
    <s v="Cyber Universe Online"/>
    <s v="Humanity's future in the Galaxy"/>
    <x v="102"/>
    <n v="15"/>
    <x v="2"/>
    <x v="0"/>
    <x v="0"/>
    <n v="1408913291"/>
    <n v="1406321291"/>
    <x v="0"/>
    <n v="2"/>
    <x v="1"/>
    <s v="games/video games"/>
    <n v="8.3333333333333339E-4"/>
    <x v="507"/>
    <x v="6"/>
    <x v="17"/>
    <d v="2014-08-24T20:48:11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n v="1402852087"/>
    <n v="1400260087"/>
    <x v="0"/>
    <n v="0"/>
    <x v="1"/>
    <s v="games/video games"/>
    <n v="0"/>
    <x v="121"/>
    <x v="6"/>
    <x v="17"/>
    <d v="2014-06-15T17:08:07"/>
    <x v="1087"/>
  </r>
  <r>
    <n v="1088"/>
    <s v="Still Alive"/>
    <s v="A fresh twist on survival games. Intense, high-stakes 30 minute rounds for up to 10 players."/>
    <x v="101"/>
    <n v="6382.34"/>
    <x v="2"/>
    <x v="0"/>
    <x v="0"/>
    <n v="1398366667"/>
    <n v="1395774667"/>
    <x v="0"/>
    <n v="147"/>
    <x v="1"/>
    <s v="games/video games"/>
    <n v="0.14182977777777778"/>
    <x v="809"/>
    <x v="6"/>
    <x v="17"/>
    <d v="2014-04-24T19:11:07"/>
    <x v="1088"/>
  </r>
  <r>
    <n v="1089"/>
    <s v="Farabel"/>
    <s v="Farabel is a single player turn-based fantasy strategy game for Mac/PC/Linux"/>
    <x v="36"/>
    <n v="1174"/>
    <x v="2"/>
    <x v="6"/>
    <x v="3"/>
    <n v="1435293175"/>
    <n v="1432701175"/>
    <x v="0"/>
    <n v="49"/>
    <x v="1"/>
    <s v="games/video games"/>
    <n v="7.8266666666666665E-2"/>
    <x v="810"/>
    <x v="6"/>
    <x v="17"/>
    <d v="2015-06-26T04:32:55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x v="0"/>
    <n v="1"/>
    <x v="1"/>
    <s v="games/video games"/>
    <n v="3.8464497269020693E-4"/>
    <x v="144"/>
    <x v="6"/>
    <x v="17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n v="1460313672"/>
    <n v="1457725272"/>
    <x v="0"/>
    <n v="2"/>
    <x v="1"/>
    <s v="games/video games"/>
    <n v="0.125"/>
    <x v="385"/>
    <x v="6"/>
    <x v="17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x v="0"/>
    <n v="7"/>
    <x v="1"/>
    <s v="games/video games"/>
    <n v="1.0500000000000001E-2"/>
    <x v="366"/>
    <x v="6"/>
    <x v="17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x v="0"/>
    <n v="4"/>
    <x v="1"/>
    <s v="games/video games"/>
    <n v="0.14083333333333334"/>
    <x v="811"/>
    <x v="6"/>
    <x v="17"/>
    <d v="2016-02-11T23:22:17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x v="0"/>
    <n v="27"/>
    <x v="1"/>
    <s v="games/video games"/>
    <n v="0.18300055555555556"/>
    <x v="812"/>
    <x v="6"/>
    <x v="17"/>
    <d v="2011-10-09T17:07:13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n v="1377867220"/>
    <n v="1375275220"/>
    <x v="0"/>
    <n v="94"/>
    <x v="1"/>
    <s v="games/video games"/>
    <n v="5.0347999999999997E-2"/>
    <x v="813"/>
    <x v="6"/>
    <x v="17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x v="0"/>
    <n v="29"/>
    <x v="1"/>
    <s v="games/video games"/>
    <n v="0.17933333333333334"/>
    <x v="814"/>
    <x v="6"/>
    <x v="17"/>
    <d v="2014-10-04T03:30:00"/>
    <x v="1096"/>
  </r>
  <r>
    <n v="1097"/>
    <s v="Rabbly"/>
    <s v="Rabbly is action-adventure game. Is about a scientist going on an adventure, to find rare materials in another galaxy."/>
    <x v="57"/>
    <n v="47"/>
    <x v="2"/>
    <x v="0"/>
    <x v="0"/>
    <n v="1393786877"/>
    <n v="1390330877"/>
    <x v="0"/>
    <n v="7"/>
    <x v="1"/>
    <s v="games/video games"/>
    <n v="4.6999999999999999E-4"/>
    <x v="815"/>
    <x v="6"/>
    <x v="17"/>
    <d v="2014-03-02T19:01:17"/>
    <x v="1097"/>
  </r>
  <r>
    <n v="1098"/>
    <s v="Kick, Punch... Fireball"/>
    <s v="Kick, Punch... Fireball is an FPS type arena game set inside the fantasy world."/>
    <x v="31"/>
    <n v="1803"/>
    <x v="2"/>
    <x v="0"/>
    <x v="0"/>
    <n v="1397413095"/>
    <n v="1394821095"/>
    <x v="0"/>
    <n v="22"/>
    <x v="1"/>
    <s v="games/video games"/>
    <n v="7.2120000000000004E-2"/>
    <x v="816"/>
    <x v="6"/>
    <x v="17"/>
    <d v="2014-04-13T18:18:1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x v="0"/>
    <n v="1"/>
    <x v="1"/>
    <s v="games/video games"/>
    <n v="5.0000000000000001E-3"/>
    <x v="384"/>
    <x v="6"/>
    <x v="17"/>
    <d v="2015-05-13T20:04:28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n v="1455417571"/>
    <n v="1452825571"/>
    <x v="0"/>
    <n v="10"/>
    <x v="1"/>
    <s v="games/video games"/>
    <n v="2.5000000000000001E-2"/>
    <x v="119"/>
    <x v="6"/>
    <x v="17"/>
    <d v="2016-02-14T02:39:31"/>
    <x v="1100"/>
  </r>
  <r>
    <n v="1101"/>
    <s v="Strain Wars"/>
    <s v="Different strains of marijuana leafs battling to the death to see which one is the top strain."/>
    <x v="57"/>
    <n v="41"/>
    <x v="2"/>
    <x v="0"/>
    <x v="0"/>
    <n v="1468519920"/>
    <n v="1466188338"/>
    <x v="0"/>
    <n v="6"/>
    <x v="1"/>
    <s v="games/video games"/>
    <n v="4.0999999999999999E-4"/>
    <x v="817"/>
    <x v="6"/>
    <x v="17"/>
    <d v="2016-07-14T18:12:00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n v="1386568740"/>
    <n v="1383095125"/>
    <x v="0"/>
    <n v="24"/>
    <x v="1"/>
    <s v="games/video games"/>
    <n v="5.3124999999999999E-2"/>
    <x v="818"/>
    <x v="6"/>
    <x v="17"/>
    <d v="2013-12-09T05:59:00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n v="1466227190"/>
    <n v="1461043190"/>
    <x v="0"/>
    <n v="15"/>
    <x v="1"/>
    <s v="games/video games"/>
    <n v="1.6199999999999999E-2"/>
    <x v="796"/>
    <x v="6"/>
    <x v="17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x v="0"/>
    <n v="37"/>
    <x v="1"/>
    <s v="games/video games"/>
    <n v="4.9516666666666667E-2"/>
    <x v="819"/>
    <x v="6"/>
    <x v="17"/>
    <d v="2014-06-11T09:50:21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x v="0"/>
    <n v="20"/>
    <x v="1"/>
    <s v="games/video games"/>
    <n v="1.5900000000000001E-3"/>
    <x v="820"/>
    <x v="6"/>
    <x v="17"/>
    <d v="2014-03-24T02:15:27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x v="0"/>
    <n v="1333557975"/>
    <n v="1330969575"/>
    <x v="0"/>
    <n v="7"/>
    <x v="1"/>
    <s v="games/video games"/>
    <n v="0.41249999999999998"/>
    <x v="821"/>
    <x v="6"/>
    <x v="17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x v="0"/>
    <n v="0"/>
    <x v="1"/>
    <s v="games/video games"/>
    <n v="0"/>
    <x v="121"/>
    <x v="6"/>
    <x v="17"/>
    <d v="2014-07-23T20:40:24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x v="0"/>
    <n v="21"/>
    <x v="1"/>
    <s v="games/video games"/>
    <n v="2.93E-2"/>
    <x v="822"/>
    <x v="6"/>
    <x v="17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x v="0"/>
    <n v="3"/>
    <x v="1"/>
    <s v="games/video games"/>
    <n v="4.4999999999999997E-3"/>
    <x v="2"/>
    <x v="6"/>
    <x v="17"/>
    <d v="2016-11-18T19:03:10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n v="1354919022"/>
    <n v="1352327022"/>
    <x v="0"/>
    <n v="11"/>
    <x v="1"/>
    <s v="games/video games"/>
    <n v="5.1000000000000004E-3"/>
    <x v="823"/>
    <x v="6"/>
    <x v="17"/>
    <d v="2012-12-07T22:23:42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n v="1452228790"/>
    <n v="1449636790"/>
    <x v="0"/>
    <n v="1"/>
    <x v="1"/>
    <s v="games/video games"/>
    <n v="4.0000000000000002E-4"/>
    <x v="120"/>
    <x v="6"/>
    <x v="17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n v="1421656200"/>
    <n v="1416507211"/>
    <x v="0"/>
    <n v="312"/>
    <x v="1"/>
    <s v="games/video games"/>
    <n v="0.35537409090909089"/>
    <x v="824"/>
    <x v="6"/>
    <x v="17"/>
    <d v="2015-01-19T08:30:00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n v="1408058820"/>
    <n v="1405466820"/>
    <x v="0"/>
    <n v="1"/>
    <x v="1"/>
    <s v="games/video games"/>
    <n v="5.0000000000000001E-3"/>
    <x v="144"/>
    <x v="6"/>
    <x v="17"/>
    <d v="2014-08-14T23:27:00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x v="0"/>
    <n v="3"/>
    <x v="1"/>
    <s v="games/video games"/>
    <n v="1.6666666666666668E-3"/>
    <x v="825"/>
    <x v="6"/>
    <x v="17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x v="0"/>
    <n v="4"/>
    <x v="1"/>
    <s v="games/video games"/>
    <n v="1.325E-3"/>
    <x v="514"/>
    <x v="6"/>
    <x v="17"/>
    <d v="2016-03-30T15:41:35"/>
    <x v="1115"/>
  </r>
  <r>
    <n v="1116"/>
    <s v="Quest Remnants of Chaos"/>
    <s v="A medieval, post apocolyptic, Online, MMORPG. Class morphing, character customization game."/>
    <x v="69"/>
    <n v="178.52"/>
    <x v="2"/>
    <x v="0"/>
    <x v="0"/>
    <n v="1339273208"/>
    <n v="1334089208"/>
    <x v="0"/>
    <n v="10"/>
    <x v="1"/>
    <s v="games/video games"/>
    <n v="3.5704000000000004E-4"/>
    <x v="826"/>
    <x v="6"/>
    <x v="17"/>
    <d v="2012-06-09T20:20:08"/>
    <x v="1116"/>
  </r>
  <r>
    <n v="1117"/>
    <s v="Medieval Village"/>
    <s v="Experience the Medieval in your own village. Increase your village into a city and walk through the streets."/>
    <x v="28"/>
    <n v="83"/>
    <x v="2"/>
    <x v="12"/>
    <x v="3"/>
    <n v="1451053313"/>
    <n v="1448461313"/>
    <x v="0"/>
    <n v="8"/>
    <x v="1"/>
    <s v="games/video games"/>
    <n v="8.3000000000000004E-2"/>
    <x v="827"/>
    <x v="6"/>
    <x v="17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x v="0"/>
    <n v="3"/>
    <x v="1"/>
    <s v="games/video games"/>
    <n v="2.4222222222222221E-2"/>
    <x v="828"/>
    <x v="6"/>
    <x v="17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x v="0"/>
    <n v="1"/>
    <x v="1"/>
    <s v="games/video games"/>
    <n v="2.3809523809523812E-3"/>
    <x v="144"/>
    <x v="6"/>
    <x v="17"/>
    <d v="2014-04-06T19:01:04"/>
    <x v="1119"/>
  </r>
  <r>
    <n v="1120"/>
    <s v="PlanEt Ninjahwah"/>
    <s v="Planet Ninjahwah is a highly anticipated futuristic action adventure game that will blow your mind!!"/>
    <x v="31"/>
    <n v="0"/>
    <x v="2"/>
    <x v="0"/>
    <x v="0"/>
    <n v="1319835400"/>
    <n v="1315947400"/>
    <x v="0"/>
    <n v="0"/>
    <x v="1"/>
    <s v="games/video games"/>
    <n v="0"/>
    <x v="121"/>
    <x v="6"/>
    <x v="17"/>
    <d v="2011-10-28T20:56:40"/>
    <x v="1120"/>
  </r>
  <r>
    <n v="1121"/>
    <s v="Pwincess"/>
    <s v="An action packed, side scrolling, platform jumping, laser shooting ADVENTURE that will be fun for everyone."/>
    <x v="65"/>
    <n v="29"/>
    <x v="2"/>
    <x v="0"/>
    <x v="0"/>
    <n v="1457904316"/>
    <n v="1455315916"/>
    <x v="0"/>
    <n v="5"/>
    <x v="1"/>
    <s v="games/video games"/>
    <n v="1.16E-4"/>
    <x v="829"/>
    <x v="6"/>
    <x v="17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x v="0"/>
    <n v="0"/>
    <x v="1"/>
    <s v="games/video games"/>
    <n v="0"/>
    <x v="121"/>
    <x v="6"/>
    <x v="17"/>
    <d v="2013-05-30T16:53:45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x v="0"/>
    <n v="3"/>
    <x v="1"/>
    <s v="games/video games"/>
    <n v="2.2000000000000001E-3"/>
    <x v="830"/>
    <x v="6"/>
    <x v="17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x v="0"/>
    <n v="7"/>
    <x v="1"/>
    <s v="games/mobile games"/>
    <n v="4.7222222222222223E-3"/>
    <x v="831"/>
    <x v="6"/>
    <x v="18"/>
    <d v="2015-04-30T16:00:5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n v="1443193130"/>
    <n v="1438009130"/>
    <x v="0"/>
    <n v="0"/>
    <x v="1"/>
    <s v="games/mobile games"/>
    <n v="0"/>
    <x v="121"/>
    <x v="6"/>
    <x v="18"/>
    <d v="2015-09-25T14:58:50"/>
    <x v="1125"/>
  </r>
  <r>
    <n v="1126"/>
    <s v="GAMING TO LEARN"/>
    <s v="Imagine a science class where the teacher walks in a says &quot;Take out your cell phone and play a game.&quot;"/>
    <x v="13"/>
    <n v="10"/>
    <x v="2"/>
    <x v="0"/>
    <x v="0"/>
    <n v="1468482694"/>
    <n v="1465890694"/>
    <x v="0"/>
    <n v="2"/>
    <x v="1"/>
    <s v="games/mobile games"/>
    <n v="5.0000000000000001E-3"/>
    <x v="144"/>
    <x v="6"/>
    <x v="18"/>
    <d v="2016-07-14T07:51:34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x v="0"/>
    <n v="23"/>
    <x v="1"/>
    <s v="games/mobile games"/>
    <n v="1.6714285714285713E-2"/>
    <x v="832"/>
    <x v="6"/>
    <x v="18"/>
    <d v="2014-11-14T21:30:00"/>
    <x v="1127"/>
  </r>
  <r>
    <n v="1128"/>
    <s v="Flying Turds"/>
    <s v="#havingfunFTW"/>
    <x v="28"/>
    <n v="1"/>
    <x v="2"/>
    <x v="1"/>
    <x v="1"/>
    <n v="1407425717"/>
    <n v="1404833717"/>
    <x v="0"/>
    <n v="1"/>
    <x v="1"/>
    <s v="games/mobile games"/>
    <n v="1E-3"/>
    <x v="120"/>
    <x v="6"/>
    <x v="18"/>
    <d v="2014-08-07T15:35:17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n v="1465107693"/>
    <n v="1462515693"/>
    <x v="0"/>
    <n v="2"/>
    <x v="1"/>
    <s v="games/mobile games"/>
    <n v="1.0499999999999999E-3"/>
    <x v="689"/>
    <x v="6"/>
    <x v="18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x v="0"/>
    <n v="3"/>
    <x v="1"/>
    <s v="games/mobile games"/>
    <n v="2.2000000000000001E-3"/>
    <x v="830"/>
    <x v="6"/>
    <x v="18"/>
    <d v="2014-11-26T00:55:0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x v="0"/>
    <n v="0"/>
    <x v="1"/>
    <s v="games/mobile games"/>
    <n v="0"/>
    <x v="121"/>
    <x v="6"/>
    <x v="18"/>
    <d v="2015-12-24T21:47:48"/>
    <x v="1131"/>
  </r>
  <r>
    <n v="1132"/>
    <s v="One"/>
    <s v="One is a simple mobile game about exploring the connections between all living things. Featuring hand-painted art."/>
    <x v="3"/>
    <n v="1438"/>
    <x v="2"/>
    <x v="5"/>
    <x v="5"/>
    <n v="1483238771"/>
    <n v="1480646771"/>
    <x v="0"/>
    <n v="13"/>
    <x v="1"/>
    <s v="games/mobile games"/>
    <n v="0.14380000000000001"/>
    <x v="833"/>
    <x v="6"/>
    <x v="18"/>
    <d v="2017-01-01T02:46:11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x v="1"/>
    <n v="1406799981"/>
    <n v="1404207981"/>
    <x v="0"/>
    <n v="1"/>
    <x v="1"/>
    <s v="games/mobile games"/>
    <n v="6.6666666666666671E-3"/>
    <x v="135"/>
    <x v="6"/>
    <x v="18"/>
    <d v="2014-07-31T09:46:21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n v="1417235580"/>
    <n v="1416034228"/>
    <x v="0"/>
    <n v="1"/>
    <x v="1"/>
    <s v="games/mobile games"/>
    <n v="4.0000000000000003E-5"/>
    <x v="120"/>
    <x v="6"/>
    <x v="18"/>
    <d v="2014-11-29T04:33:00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x v="0"/>
    <n v="1"/>
    <x v="1"/>
    <s v="games/mobile games"/>
    <n v="0.05"/>
    <x v="73"/>
    <x v="6"/>
    <x v="18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x v="0"/>
    <n v="6"/>
    <x v="1"/>
    <s v="games/mobile games"/>
    <n v="6.4439140811455853E-2"/>
    <x v="834"/>
    <x v="6"/>
    <x v="18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x v="0"/>
    <n v="39"/>
    <x v="1"/>
    <s v="games/mobile games"/>
    <n v="0.39500000000000002"/>
    <x v="835"/>
    <x v="6"/>
    <x v="18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n v="1485035131"/>
    <n v="1483307131"/>
    <x v="0"/>
    <n v="4"/>
    <x v="1"/>
    <s v="games/mobile games"/>
    <n v="3.5714285714285713E-3"/>
    <x v="683"/>
    <x v="6"/>
    <x v="18"/>
    <d v="2017-01-21T21:45:31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x v="0"/>
    <n v="1"/>
    <x v="1"/>
    <s v="games/mobile games"/>
    <n v="6.2500000000000001E-4"/>
    <x v="144"/>
    <x v="6"/>
    <x v="18"/>
    <d v="2015-01-01T08:20:26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n v="1438859121"/>
    <n v="1436267121"/>
    <x v="0"/>
    <n v="0"/>
    <x v="1"/>
    <s v="games/mobile games"/>
    <n v="0"/>
    <x v="121"/>
    <x v="6"/>
    <x v="18"/>
    <d v="2015-08-06T11:05:21"/>
    <x v="1140"/>
  </r>
  <r>
    <n v="1141"/>
    <s v="Arena Z - Zombie Survival"/>
    <s v="I think this will be a great game!"/>
    <x v="2"/>
    <n v="0"/>
    <x v="2"/>
    <x v="12"/>
    <x v="3"/>
    <n v="1436460450"/>
    <n v="1433868450"/>
    <x v="0"/>
    <n v="0"/>
    <x v="1"/>
    <s v="games/mobile games"/>
    <n v="0"/>
    <x v="121"/>
    <x v="6"/>
    <x v="18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n v="1424131727"/>
    <n v="1421539727"/>
    <x v="0"/>
    <n v="0"/>
    <x v="1"/>
    <s v="games/mobile games"/>
    <n v="0"/>
    <x v="121"/>
    <x v="6"/>
    <x v="18"/>
    <d v="2015-02-17T00:08:47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n v="1450327126"/>
    <n v="1447735126"/>
    <x v="0"/>
    <n v="8"/>
    <x v="1"/>
    <s v="games/mobile games"/>
    <n v="4.1333333333333335E-3"/>
    <x v="836"/>
    <x v="6"/>
    <x v="18"/>
    <d v="2015-12-17T04:38:46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n v="1430281320"/>
    <n v="1427689320"/>
    <x v="0"/>
    <n v="0"/>
    <x v="1"/>
    <s v="food/food trucks"/>
    <n v="0"/>
    <x v="121"/>
    <x v="7"/>
    <x v="19"/>
    <d v="2015-04-29T04:22:00"/>
    <x v="1144"/>
  </r>
  <r>
    <n v="1145"/>
    <s v="A FORK IN THE ROAD food truck"/>
    <s v="Emphasizing locally and responsibly raised ingredients, serving delicious food! I need your help."/>
    <x v="58"/>
    <n v="100"/>
    <x v="2"/>
    <x v="0"/>
    <x v="0"/>
    <n v="1412272592"/>
    <n v="1407088592"/>
    <x v="0"/>
    <n v="1"/>
    <x v="1"/>
    <s v="food/food trucks"/>
    <n v="1.25E-3"/>
    <x v="101"/>
    <x v="7"/>
    <x v="19"/>
    <d v="2014-10-02T17:56:32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n v="1399071173"/>
    <n v="1395787973"/>
    <x v="0"/>
    <n v="12"/>
    <x v="1"/>
    <s v="food/food trucks"/>
    <n v="8.8333333333333333E-2"/>
    <x v="837"/>
    <x v="7"/>
    <x v="19"/>
    <d v="2014-05-02T22:52:53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n v="1413760783"/>
    <n v="1408576783"/>
    <x v="0"/>
    <n v="0"/>
    <x v="1"/>
    <s v="food/food trucks"/>
    <n v="0"/>
    <x v="121"/>
    <x v="7"/>
    <x v="19"/>
    <d v="2014-10-19T23:19:43"/>
    <x v="1147"/>
  </r>
  <r>
    <n v="1148"/>
    <s v="Warren's / Adilyn's Rollin' Bistro"/>
    <s v="New local (Louisville, KY.) food truck with a refreshing spin on rolling kitchens."/>
    <x v="36"/>
    <n v="73"/>
    <x v="2"/>
    <x v="0"/>
    <x v="0"/>
    <n v="1480568781"/>
    <n v="1477973181"/>
    <x v="0"/>
    <n v="3"/>
    <x v="1"/>
    <s v="food/food trucks"/>
    <n v="4.8666666666666667E-3"/>
    <x v="838"/>
    <x v="7"/>
    <x v="19"/>
    <d v="2016-12-01T05:06:21"/>
    <x v="1148"/>
  </r>
  <r>
    <n v="1149"/>
    <s v="The Floridian Food Truck"/>
    <s v="Bringing culturally diverse Floridian cuisine to the people!"/>
    <x v="63"/>
    <n v="75"/>
    <x v="2"/>
    <x v="0"/>
    <x v="0"/>
    <n v="1466096566"/>
    <n v="1463504566"/>
    <x v="0"/>
    <n v="2"/>
    <x v="1"/>
    <s v="food/food trucks"/>
    <n v="1.5E-3"/>
    <x v="839"/>
    <x v="7"/>
    <x v="19"/>
    <d v="2016-06-16T17:02:46"/>
    <x v="1149"/>
  </r>
  <r>
    <n v="1150"/>
    <s v="Chef Po's Food Truck"/>
    <s v="Bringing delicious authentic and fusion Taiwanese Food to the West Coast."/>
    <x v="30"/>
    <n v="252"/>
    <x v="2"/>
    <x v="0"/>
    <x v="0"/>
    <n v="1452293675"/>
    <n v="1447109675"/>
    <x v="0"/>
    <n v="6"/>
    <x v="1"/>
    <s v="food/food trucks"/>
    <n v="0.1008"/>
    <x v="840"/>
    <x v="7"/>
    <x v="19"/>
    <d v="2016-01-08T22:54:35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x v="0"/>
    <n v="0"/>
    <x v="1"/>
    <s v="food/food trucks"/>
    <n v="0"/>
    <x v="121"/>
    <x v="7"/>
    <x v="19"/>
    <d v="2015-09-07T02:27:43"/>
    <x v="1151"/>
  </r>
  <r>
    <n v="1152"/>
    <s v="Peruvian King Food Truck"/>
    <s v="Peruvian food truck with an LA twist."/>
    <x v="194"/>
    <n v="911"/>
    <x v="2"/>
    <x v="0"/>
    <x v="0"/>
    <n v="1431709312"/>
    <n v="1429117312"/>
    <x v="0"/>
    <n v="15"/>
    <x v="1"/>
    <s v="food/food trucks"/>
    <n v="5.6937500000000002E-2"/>
    <x v="841"/>
    <x v="7"/>
    <x v="19"/>
    <d v="2015-05-15T17:01:52"/>
    <x v="1152"/>
  </r>
  <r>
    <n v="1153"/>
    <s v="The Cold Spot Mobile Trailer"/>
    <s v="A mobile concession trailer for snow cones, ice cream, smoothies and more"/>
    <x v="6"/>
    <n v="50"/>
    <x v="2"/>
    <x v="0"/>
    <x v="0"/>
    <n v="1434647305"/>
    <n v="1432055305"/>
    <x v="0"/>
    <n v="1"/>
    <x v="1"/>
    <s v="food/food trucks"/>
    <n v="6.2500000000000003E-3"/>
    <x v="73"/>
    <x v="7"/>
    <x v="19"/>
    <d v="2015-06-18T17:08:25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n v="1441507006"/>
    <n v="1438915006"/>
    <x v="0"/>
    <n v="3"/>
    <x v="1"/>
    <s v="food/food trucks"/>
    <n v="6.5000000000000002E-2"/>
    <x v="149"/>
    <x v="7"/>
    <x v="19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x v="0"/>
    <n v="8"/>
    <x v="1"/>
    <s v="food/food trucks"/>
    <n v="7.5199999999999998E-3"/>
    <x v="842"/>
    <x v="7"/>
    <x v="19"/>
    <d v="2014-08-14T18:20:08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n v="1424742162"/>
    <n v="1422150162"/>
    <x v="0"/>
    <n v="0"/>
    <x v="1"/>
    <s v="food/food trucks"/>
    <n v="0"/>
    <x v="121"/>
    <x v="7"/>
    <x v="19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x v="0"/>
    <n v="3"/>
    <x v="1"/>
    <s v="food/food trucks"/>
    <n v="1.5100000000000001E-2"/>
    <x v="690"/>
    <x v="7"/>
    <x v="19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n v="1418091128"/>
    <n v="1415499128"/>
    <x v="0"/>
    <n v="3"/>
    <x v="1"/>
    <s v="food/food trucks"/>
    <n v="4.6666666666666671E-3"/>
    <x v="123"/>
    <x v="7"/>
    <x v="19"/>
    <d v="2014-12-09T02:12:0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n v="1435679100"/>
    <n v="1433006765"/>
    <x v="0"/>
    <n v="0"/>
    <x v="1"/>
    <s v="food/food trucks"/>
    <n v="0"/>
    <x v="121"/>
    <x v="7"/>
    <x v="19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n v="1427510586"/>
    <n v="1424922186"/>
    <x v="0"/>
    <n v="19"/>
    <x v="1"/>
    <s v="food/food trucks"/>
    <n v="3.85E-2"/>
    <x v="843"/>
    <x v="7"/>
    <x v="19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x v="0"/>
    <n v="0"/>
    <x v="1"/>
    <s v="food/food trucks"/>
    <n v="0"/>
    <x v="121"/>
    <x v="7"/>
    <x v="19"/>
    <d v="2015-05-19T15:06:29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x v="0"/>
    <n v="2"/>
    <x v="1"/>
    <s v="food/food trucks"/>
    <n v="5.8333333333333338E-4"/>
    <x v="844"/>
    <x v="7"/>
    <x v="19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x v="0"/>
    <n v="0"/>
    <x v="1"/>
    <s v="food/food trucks"/>
    <n v="0"/>
    <x v="121"/>
    <x v="7"/>
    <x v="19"/>
    <d v="2014-08-09T17:22:00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x v="0"/>
    <n v="0"/>
    <x v="1"/>
    <s v="food/food trucks"/>
    <n v="0"/>
    <x v="121"/>
    <x v="7"/>
    <x v="19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x v="0"/>
    <n v="25"/>
    <x v="1"/>
    <s v="food/food trucks"/>
    <n v="0.20705000000000001"/>
    <x v="845"/>
    <x v="7"/>
    <x v="19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x v="0"/>
    <n v="8"/>
    <x v="1"/>
    <s v="food/food trucks"/>
    <n v="0.19139999999999999"/>
    <x v="846"/>
    <x v="7"/>
    <x v="19"/>
    <d v="2015-06-26T04:00:00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n v="1410543495"/>
    <n v="1407865095"/>
    <x v="0"/>
    <n v="16"/>
    <x v="1"/>
    <s v="food/food trucks"/>
    <n v="1.6316666666666667E-2"/>
    <x v="847"/>
    <x v="7"/>
    <x v="19"/>
    <d v="2014-09-12T17:38:15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n v="1474507065"/>
    <n v="1471915065"/>
    <x v="0"/>
    <n v="3"/>
    <x v="1"/>
    <s v="food/food trucks"/>
    <n v="5.6666666666666664E-2"/>
    <x v="848"/>
    <x v="7"/>
    <x v="19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n v="1424593763"/>
    <n v="1422001763"/>
    <x v="0"/>
    <n v="3"/>
    <x v="1"/>
    <s v="food/food trucks"/>
    <n v="1.6999999999999999E-3"/>
    <x v="162"/>
    <x v="7"/>
    <x v="19"/>
    <d v="2015-02-22T08:29:23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n v="1433021171"/>
    <n v="1430429171"/>
    <x v="0"/>
    <n v="2"/>
    <x v="1"/>
    <s v="food/food trucks"/>
    <n v="4.0000000000000001E-3"/>
    <x v="73"/>
    <x v="7"/>
    <x v="19"/>
    <d v="2015-05-30T21:26:11"/>
    <x v="1170"/>
  </r>
  <r>
    <n v="1171"/>
    <s v="The Mean Green Purple Machine"/>
    <s v="Tulsa's first true biodiesel, alternative energy powered food truck! Oh yeah, and delicious food!"/>
    <x v="31"/>
    <n v="25"/>
    <x v="2"/>
    <x v="0"/>
    <x v="0"/>
    <n v="1415909927"/>
    <n v="1414351127"/>
    <x v="0"/>
    <n v="1"/>
    <x v="1"/>
    <s v="food/food trucks"/>
    <n v="1E-3"/>
    <x v="384"/>
    <x v="7"/>
    <x v="19"/>
    <d v="2014-11-13T20:18:47"/>
    <x v="1171"/>
  </r>
  <r>
    <n v="1172"/>
    <s v="let your dayz take you to the dogs."/>
    <s v="Bringing YOUR favorite dog recipes to the streets."/>
    <x v="7"/>
    <n v="0"/>
    <x v="2"/>
    <x v="0"/>
    <x v="0"/>
    <n v="1408551752"/>
    <n v="1405959752"/>
    <x v="0"/>
    <n v="0"/>
    <x v="1"/>
    <s v="food/food trucks"/>
    <n v="0"/>
    <x v="121"/>
    <x v="7"/>
    <x v="19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x v="0"/>
    <n v="1"/>
    <x v="1"/>
    <s v="food/food trucks"/>
    <n v="2.4000000000000001E-4"/>
    <x v="180"/>
    <x v="7"/>
    <x v="19"/>
    <d v="2015-08-03T04:27:37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n v="1462738327"/>
    <n v="1460146327"/>
    <x v="0"/>
    <n v="19"/>
    <x v="1"/>
    <s v="food/food trucks"/>
    <n v="5.906666666666667E-2"/>
    <x v="849"/>
    <x v="7"/>
    <x v="19"/>
    <d v="2016-05-08T20:12:07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n v="1436981339"/>
    <n v="1434389339"/>
    <x v="0"/>
    <n v="9"/>
    <x v="1"/>
    <s v="food/food trucks"/>
    <n v="2.9250000000000002E-2"/>
    <x v="178"/>
    <x v="7"/>
    <x v="19"/>
    <d v="2015-07-15T17:28:59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x v="0"/>
    <n v="1"/>
    <x v="1"/>
    <s v="food/food trucks"/>
    <n v="5.7142857142857142E-5"/>
    <x v="119"/>
    <x v="7"/>
    <x v="19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x v="0"/>
    <n v="0"/>
    <x v="1"/>
    <s v="food/food trucks"/>
    <n v="0"/>
    <x v="121"/>
    <x v="7"/>
    <x v="19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n v="1408225452"/>
    <n v="1405633452"/>
    <x v="0"/>
    <n v="1"/>
    <x v="1"/>
    <s v="food/food trucks"/>
    <n v="6.666666666666667E-5"/>
    <x v="144"/>
    <x v="7"/>
    <x v="19"/>
    <d v="2014-08-16T21:44:12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n v="1446052627"/>
    <n v="1443460627"/>
    <x v="0"/>
    <n v="5"/>
    <x v="1"/>
    <s v="food/food trucks"/>
    <n v="5.3333333333333337E-2"/>
    <x v="850"/>
    <x v="7"/>
    <x v="19"/>
    <d v="2015-10-28T17:17:07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n v="1403983314"/>
    <n v="1400786514"/>
    <x v="0"/>
    <n v="85"/>
    <x v="1"/>
    <s v="food/food trucks"/>
    <n v="0.11749999999999999"/>
    <x v="851"/>
    <x v="7"/>
    <x v="19"/>
    <d v="2014-06-28T19:21:54"/>
    <x v="1180"/>
  </r>
  <r>
    <n v="1181"/>
    <s v="Gringo Loco Tacos Food Truck"/>
    <s v="Bringing the best tacos to the streets of Chicago!"/>
    <x v="63"/>
    <n v="4"/>
    <x v="2"/>
    <x v="0"/>
    <x v="0"/>
    <n v="1425197321"/>
    <n v="1422605321"/>
    <x v="0"/>
    <n v="3"/>
    <x v="1"/>
    <s v="food/food trucks"/>
    <n v="8.0000000000000007E-5"/>
    <x v="852"/>
    <x v="7"/>
    <x v="19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x v="0"/>
    <n v="4"/>
    <x v="1"/>
    <s v="food/food trucks"/>
    <n v="4.2000000000000003E-2"/>
    <x v="689"/>
    <x v="7"/>
    <x v="19"/>
    <d v="2017-01-12T16:42:00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x v="0"/>
    <n v="3"/>
    <x v="1"/>
    <s v="food/food trucks"/>
    <n v="0.04"/>
    <x v="853"/>
    <x v="7"/>
    <x v="19"/>
    <d v="2016-11-02T03:59:00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x v="0"/>
    <n v="375"/>
    <x v="0"/>
    <s v="photography/photobooks"/>
    <n v="1.0493636363636363"/>
    <x v="854"/>
    <x v="8"/>
    <x v="20"/>
    <d v="2017-02-06T14:23:31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x v="0"/>
    <n v="111"/>
    <x v="0"/>
    <s v="photography/photobooks"/>
    <n v="1.0544"/>
    <x v="855"/>
    <x v="8"/>
    <x v="20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x v="0"/>
    <n v="123"/>
    <x v="0"/>
    <s v="photography/photobooks"/>
    <n v="1.0673333333333332"/>
    <x v="856"/>
    <x v="8"/>
    <x v="20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x v="0"/>
    <n v="70"/>
    <x v="0"/>
    <s v="photography/photobooks"/>
    <n v="1.0412571428571429"/>
    <x v="857"/>
    <x v="8"/>
    <x v="20"/>
    <d v="2015-05-17T18:00:00"/>
    <x v="1187"/>
  </r>
  <r>
    <n v="1188"/>
    <s v="Because Dance."/>
    <s v="A photobook of young dancers and their inspiring stories, photographed in beautiful and unique locations."/>
    <x v="13"/>
    <n v="3211"/>
    <x v="0"/>
    <x v="5"/>
    <x v="5"/>
    <n v="1482943740"/>
    <n v="1481129340"/>
    <x v="0"/>
    <n v="85"/>
    <x v="0"/>
    <s v="photography/photobooks"/>
    <n v="1.6054999999999999"/>
    <x v="858"/>
    <x v="8"/>
    <x v="20"/>
    <d v="2016-12-28T16:49:00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n v="1467242995"/>
    <n v="1465428595"/>
    <x v="0"/>
    <n v="86"/>
    <x v="0"/>
    <s v="photography/photobooks"/>
    <n v="1.0777777777777777"/>
    <x v="859"/>
    <x v="8"/>
    <x v="20"/>
    <d v="2016-06-29T23:29:55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n v="1409500725"/>
    <n v="1406908725"/>
    <x v="0"/>
    <n v="13"/>
    <x v="0"/>
    <s v="photography/photobooks"/>
    <n v="1.35"/>
    <x v="860"/>
    <x v="8"/>
    <x v="20"/>
    <d v="2014-08-31T15:58:45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x v="0"/>
    <n v="33"/>
    <x v="0"/>
    <s v="photography/photobooks"/>
    <n v="1.0907407407407408"/>
    <x v="861"/>
    <x v="8"/>
    <x v="20"/>
    <d v="2016-03-20T13:29:20"/>
    <x v="1191"/>
  </r>
  <r>
    <n v="1192"/>
    <s v="Other Worlds - A Make 100 Project"/>
    <s v="A macro landscape photography art book &amp; limited edition prints. A Make 100 project."/>
    <x v="213"/>
    <n v="290"/>
    <x v="0"/>
    <x v="1"/>
    <x v="1"/>
    <n v="1486814978"/>
    <n v="1484222978"/>
    <x v="0"/>
    <n v="15"/>
    <x v="0"/>
    <s v="photography/photobooks"/>
    <n v="2.9"/>
    <x v="862"/>
    <x v="8"/>
    <x v="20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x v="0"/>
    <n v="273"/>
    <x v="0"/>
    <s v="photography/photobooks"/>
    <n v="1.0395714285714286"/>
    <x v="863"/>
    <x v="8"/>
    <x v="20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x v="0"/>
    <n v="714"/>
    <x v="0"/>
    <s v="photography/photobooks"/>
    <n v="3.2223999999999999"/>
    <x v="864"/>
    <x v="8"/>
    <x v="20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x v="0"/>
    <n v="170"/>
    <x v="0"/>
    <s v="photography/photobooks"/>
    <n v="1.35"/>
    <x v="865"/>
    <x v="8"/>
    <x v="20"/>
    <d v="2015-12-20T09:00:00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n v="1450467539"/>
    <n v="1447875539"/>
    <x v="0"/>
    <n v="512"/>
    <x v="0"/>
    <s v="photography/photobooks"/>
    <n v="2.6991034482758622"/>
    <x v="866"/>
    <x v="8"/>
    <x v="20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x v="0"/>
    <n v="314"/>
    <x v="0"/>
    <s v="photography/photobooks"/>
    <n v="2.5329333333333333"/>
    <x v="867"/>
    <x v="8"/>
    <x v="20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n v="1451530800"/>
    <n v="1448463086"/>
    <x v="0"/>
    <n v="167"/>
    <x v="0"/>
    <s v="photography/photobooks"/>
    <n v="2.6059999999999999"/>
    <x v="868"/>
    <x v="8"/>
    <x v="20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x v="0"/>
    <n v="9"/>
    <x v="0"/>
    <s v="photography/photobooks"/>
    <n v="1.0131677953348381"/>
    <x v="869"/>
    <x v="8"/>
    <x v="20"/>
    <d v="2015-07-08T18:30:00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n v="1429183656"/>
    <n v="1427369256"/>
    <x v="0"/>
    <n v="103"/>
    <x v="0"/>
    <s v="photography/photobooks"/>
    <n v="1.2560416666666667"/>
    <x v="870"/>
    <x v="8"/>
    <x v="20"/>
    <d v="2015-04-16T11:27:36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n v="1468593246"/>
    <n v="1466001246"/>
    <x v="0"/>
    <n v="111"/>
    <x v="0"/>
    <s v="photography/photobooks"/>
    <n v="1.0243783333333334"/>
    <x v="871"/>
    <x v="8"/>
    <x v="20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x v="0"/>
    <n v="271"/>
    <x v="0"/>
    <s v="photography/photobooks"/>
    <n v="1.99244"/>
    <x v="872"/>
    <x v="8"/>
    <x v="20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n v="1433083527"/>
    <n v="1430491527"/>
    <x v="0"/>
    <n v="101"/>
    <x v="0"/>
    <s v="photography/photobooks"/>
    <n v="1.0245398773006136"/>
    <x v="873"/>
    <x v="8"/>
    <x v="20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n v="1449205200"/>
    <n v="1445363833"/>
    <x v="0"/>
    <n v="57"/>
    <x v="0"/>
    <s v="photography/photobooks"/>
    <n v="1.0294615384615384"/>
    <x v="874"/>
    <x v="8"/>
    <x v="20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x v="0"/>
    <n v="62"/>
    <x v="0"/>
    <s v="photography/photobooks"/>
    <n v="1.0086153846153847"/>
    <x v="875"/>
    <x v="8"/>
    <x v="20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x v="0"/>
    <n v="32"/>
    <x v="0"/>
    <s v="photography/photobooks"/>
    <n v="1.1499999999999999"/>
    <x v="876"/>
    <x v="8"/>
    <x v="20"/>
    <d v="2017-03-11T13:29:00"/>
    <x v="1206"/>
  </r>
  <r>
    <n v="1207"/>
    <s v="ITALIANA"/>
    <s v="A humanistic photo book about ancestral &amp; post-modern Italy."/>
    <x v="227"/>
    <n v="17396"/>
    <x v="0"/>
    <x v="13"/>
    <x v="3"/>
    <n v="1459418400"/>
    <n v="1456827573"/>
    <x v="0"/>
    <n v="141"/>
    <x v="0"/>
    <s v="photography/photobooks"/>
    <n v="1.0416766467065868"/>
    <x v="877"/>
    <x v="8"/>
    <x v="20"/>
    <d v="2016-03-31T10:00:00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n v="1458835264"/>
    <n v="1456246864"/>
    <x v="0"/>
    <n v="75"/>
    <x v="0"/>
    <s v="photography/photobooks"/>
    <n v="1.5529999999999999"/>
    <x v="878"/>
    <x v="8"/>
    <x v="20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n v="1488053905"/>
    <n v="1485461905"/>
    <x v="0"/>
    <n v="46"/>
    <x v="0"/>
    <s v="photography/photobooks"/>
    <n v="1.06"/>
    <x v="879"/>
    <x v="8"/>
    <x v="20"/>
    <d v="2017-02-25T20:18:25"/>
    <x v="1209"/>
  </r>
  <r>
    <n v="1210"/>
    <s v="Det Andra GÃ¶teborg"/>
    <s v="En fotobok om livet i det enda andra GÃ¶teborg i vÃ¤rlden"/>
    <x v="22"/>
    <n v="50863"/>
    <x v="0"/>
    <x v="11"/>
    <x v="9"/>
    <n v="1433106000"/>
    <n v="1431124572"/>
    <x v="0"/>
    <n v="103"/>
    <x v="0"/>
    <s v="photography/photobooks"/>
    <n v="2.5431499999999998"/>
    <x v="880"/>
    <x v="8"/>
    <x v="20"/>
    <d v="2015-05-31T21:00:0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n v="1465505261"/>
    <n v="1464209261"/>
    <x v="0"/>
    <n v="6"/>
    <x v="0"/>
    <s v="photography/photobooks"/>
    <n v="1.0109999999999999"/>
    <x v="881"/>
    <x v="8"/>
    <x v="20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x v="0"/>
    <n v="83"/>
    <x v="0"/>
    <s v="photography/photobooks"/>
    <n v="1.2904"/>
    <x v="882"/>
    <x v="8"/>
    <x v="20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x v="0"/>
    <n v="108"/>
    <x v="0"/>
    <s v="photography/photobooks"/>
    <n v="1.0223076923076924"/>
    <x v="883"/>
    <x v="8"/>
    <x v="20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x v="0"/>
    <n v="25"/>
    <x v="0"/>
    <s v="photography/photobooks"/>
    <n v="1.3180000000000001"/>
    <x v="884"/>
    <x v="8"/>
    <x v="20"/>
    <d v="2015-06-09T20:10:05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x v="0"/>
    <n v="549"/>
    <x v="0"/>
    <s v="photography/photobooks"/>
    <n v="7.8608020000000005"/>
    <x v="885"/>
    <x v="8"/>
    <x v="20"/>
    <d v="2014-05-30T22:09:16"/>
    <x v="1215"/>
  </r>
  <r>
    <n v="1216"/>
    <s v="In Training: a book of Bonsai photographs"/>
    <s v="A fine art photography book taking a new look at the art of bonsai."/>
    <x v="32"/>
    <n v="20398"/>
    <x v="0"/>
    <x v="0"/>
    <x v="0"/>
    <n v="1443826980"/>
    <n v="1441032457"/>
    <x v="0"/>
    <n v="222"/>
    <x v="0"/>
    <s v="photography/photobooks"/>
    <n v="1.4570000000000001"/>
    <x v="886"/>
    <x v="8"/>
    <x v="20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x v="0"/>
    <n v="183"/>
    <x v="0"/>
    <s v="photography/photobooks"/>
    <n v="1.026"/>
    <x v="887"/>
    <x v="8"/>
    <x v="20"/>
    <d v="2016-07-14T19:25:40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n v="1446346800"/>
    <n v="1443714800"/>
    <x v="0"/>
    <n v="89"/>
    <x v="0"/>
    <s v="photography/photobooks"/>
    <n v="1.7227777777777777"/>
    <x v="888"/>
    <x v="8"/>
    <x v="20"/>
    <d v="2015-11-01T03:00:00"/>
    <x v="1218"/>
  </r>
  <r>
    <n v="1219"/>
    <s v="The Box"/>
    <s v="The Box is a fine art book of Ron Amato's innovative and seductive photography project."/>
    <x v="229"/>
    <n v="26024"/>
    <x v="0"/>
    <x v="0"/>
    <x v="0"/>
    <n v="1476961513"/>
    <n v="1474369513"/>
    <x v="0"/>
    <n v="253"/>
    <x v="0"/>
    <s v="photography/photobooks"/>
    <n v="1.5916819571865444"/>
    <x v="889"/>
    <x v="8"/>
    <x v="20"/>
    <d v="2016-10-20T11:05:13"/>
    <x v="1219"/>
  </r>
  <r>
    <n v="1220"/>
    <s v="All The People"/>
    <s v="A beautiful photo art book of portraits and conversations with people that may expand your idea of gender."/>
    <x v="36"/>
    <n v="15565"/>
    <x v="0"/>
    <x v="12"/>
    <x v="3"/>
    <n v="1440515112"/>
    <n v="1437923112"/>
    <x v="0"/>
    <n v="140"/>
    <x v="0"/>
    <s v="photography/photobooks"/>
    <n v="1.0376666666666667"/>
    <x v="890"/>
    <x v="8"/>
    <x v="20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x v="0"/>
    <n v="103"/>
    <x v="0"/>
    <s v="photography/photobooks"/>
    <n v="1.1140954545454547"/>
    <x v="891"/>
    <x v="8"/>
    <x v="20"/>
    <d v="2016-12-04T00:00:00"/>
    <x v="1221"/>
  </r>
  <r>
    <n v="1222"/>
    <s v="Project Pilgrim"/>
    <s v="Project Pilgrim is my effort to work towards normalizing mental health."/>
    <x v="23"/>
    <n v="11215"/>
    <x v="0"/>
    <x v="5"/>
    <x v="5"/>
    <n v="1459483200"/>
    <n v="1456852647"/>
    <x v="0"/>
    <n v="138"/>
    <x v="0"/>
    <s v="photography/photobooks"/>
    <n v="2.80375"/>
    <x v="892"/>
    <x v="8"/>
    <x v="20"/>
    <d v="2016-04-01T04:00:00"/>
    <x v="1222"/>
  </r>
  <r>
    <n v="1223"/>
    <s v="YOSEMITE PEOPLE"/>
    <s v="A photography book focusing on the people rather than the nature at Yosemite National Park."/>
    <x v="230"/>
    <n v="22197"/>
    <x v="0"/>
    <x v="0"/>
    <x v="0"/>
    <n v="1478754909"/>
    <n v="1476159309"/>
    <x v="0"/>
    <n v="191"/>
    <x v="0"/>
    <s v="photography/photobooks"/>
    <n v="1.1210606060606061"/>
    <x v="893"/>
    <x v="8"/>
    <x v="20"/>
    <d v="2016-11-10T05:15:09"/>
    <x v="1223"/>
  </r>
  <r>
    <n v="1224"/>
    <s v="&quot;I Dreamed Last Night&quot; Album (Canceled)"/>
    <s v="Modern Celtic influenced CD.  Help me finish what I started before the stroke."/>
    <x v="36"/>
    <n v="1060"/>
    <x v="1"/>
    <x v="0"/>
    <x v="0"/>
    <n v="1402060302"/>
    <n v="1396876302"/>
    <x v="0"/>
    <n v="18"/>
    <x v="1"/>
    <s v="music/world music"/>
    <n v="7.0666666666666669E-2"/>
    <x v="894"/>
    <x v="4"/>
    <x v="21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n v="1382478278"/>
    <n v="1377294278"/>
    <x v="0"/>
    <n v="3"/>
    <x v="1"/>
    <s v="music/world music"/>
    <n v="4.3999999999999997E-2"/>
    <x v="895"/>
    <x v="4"/>
    <x v="21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n v="1398042000"/>
    <n v="1395089981"/>
    <x v="0"/>
    <n v="40"/>
    <x v="1"/>
    <s v="music/world music"/>
    <n v="3.8739999999999997E-2"/>
    <x v="896"/>
    <x v="4"/>
    <x v="21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n v="1407394800"/>
    <n v="1404770616"/>
    <x v="0"/>
    <n v="0"/>
    <x v="1"/>
    <s v="music/world music"/>
    <n v="0"/>
    <x v="121"/>
    <x v="4"/>
    <x v="21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n v="1317231008"/>
    <n v="1312047008"/>
    <x v="0"/>
    <n v="24"/>
    <x v="1"/>
    <s v="music/world music"/>
    <n v="0.29299999999999998"/>
    <x v="897"/>
    <x v="4"/>
    <x v="21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x v="0"/>
    <n v="1"/>
    <x v="1"/>
    <s v="music/world music"/>
    <n v="9.0909090909090905E-3"/>
    <x v="384"/>
    <x v="4"/>
    <x v="21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x v="0"/>
    <n v="0"/>
    <x v="1"/>
    <s v="music/world music"/>
    <n v="0"/>
    <x v="121"/>
    <x v="4"/>
    <x v="21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n v="1440723600"/>
    <n v="1436394968"/>
    <x v="0"/>
    <n v="0"/>
    <x v="1"/>
    <s v="music/world music"/>
    <n v="0"/>
    <x v="121"/>
    <x v="4"/>
    <x v="21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x v="0"/>
    <n v="1"/>
    <x v="1"/>
    <s v="music/world music"/>
    <n v="8.0000000000000002E-3"/>
    <x v="379"/>
    <x v="4"/>
    <x v="21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x v="0"/>
    <n v="6"/>
    <x v="1"/>
    <s v="music/world music"/>
    <n v="0.11600000000000001"/>
    <x v="862"/>
    <x v="4"/>
    <x v="21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n v="1422903342"/>
    <n v="1420311342"/>
    <x v="0"/>
    <n v="0"/>
    <x v="1"/>
    <s v="music/world music"/>
    <n v="0"/>
    <x v="121"/>
    <x v="4"/>
    <x v="21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x v="0"/>
    <n v="6"/>
    <x v="1"/>
    <s v="music/world music"/>
    <n v="2.787363950092912E-2"/>
    <x v="436"/>
    <x v="4"/>
    <x v="21"/>
    <d v="2013-12-15T03:14:59"/>
    <x v="1235"/>
  </r>
  <r>
    <n v="1236"/>
    <s v="&quot;Volando&quot; CD Release (Canceled)"/>
    <s v="Raising money to give the musicians their due."/>
    <x v="30"/>
    <n v="0"/>
    <x v="1"/>
    <x v="0"/>
    <x v="0"/>
    <n v="1343491200"/>
    <n v="1342801164"/>
    <x v="0"/>
    <n v="0"/>
    <x v="1"/>
    <s v="music/world music"/>
    <n v="0"/>
    <x v="121"/>
    <x v="4"/>
    <x v="21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x v="0"/>
    <n v="0"/>
    <x v="1"/>
    <s v="music/world music"/>
    <n v="0"/>
    <x v="121"/>
    <x v="4"/>
    <x v="21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x v="0"/>
    <n v="3"/>
    <x v="1"/>
    <s v="music/world music"/>
    <n v="0.17799999999999999"/>
    <x v="898"/>
    <x v="4"/>
    <x v="21"/>
    <d v="2011-08-06T14:38:56"/>
    <x v="1238"/>
  </r>
  <r>
    <n v="1239"/>
    <s v="Help Calmenco! finance new CD and Tour (Canceled)"/>
    <s v="Please consider helping us with our new CD and Riverdance Tour"/>
    <x v="30"/>
    <n v="0"/>
    <x v="1"/>
    <x v="0"/>
    <x v="0"/>
    <n v="1325804767"/>
    <n v="1323212767"/>
    <x v="0"/>
    <n v="0"/>
    <x v="1"/>
    <s v="music/world music"/>
    <n v="0"/>
    <x v="121"/>
    <x v="4"/>
    <x v="21"/>
    <d v="2012-01-05T23:06:07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n v="1373665860"/>
    <n v="1368579457"/>
    <x v="0"/>
    <n v="8"/>
    <x v="1"/>
    <s v="music/world music"/>
    <n v="3.0124999999999999E-2"/>
    <x v="899"/>
    <x v="4"/>
    <x v="21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x v="0"/>
    <n v="34"/>
    <x v="1"/>
    <s v="music/world music"/>
    <n v="0.50739999999999996"/>
    <x v="900"/>
    <x v="4"/>
    <x v="21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n v="1315747080"/>
    <n v="1314417502"/>
    <x v="0"/>
    <n v="1"/>
    <x v="1"/>
    <s v="music/world music"/>
    <n v="5.4884742041712408E-3"/>
    <x v="144"/>
    <x v="4"/>
    <x v="21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n v="1310158800"/>
    <n v="1304888771"/>
    <x v="0"/>
    <n v="38"/>
    <x v="1"/>
    <s v="music/world music"/>
    <n v="0.14091666666666666"/>
    <x v="901"/>
    <x v="4"/>
    <x v="21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n v="1366664400"/>
    <n v="1363981723"/>
    <x v="1"/>
    <n v="45"/>
    <x v="0"/>
    <s v="music/rock"/>
    <n v="1.038"/>
    <x v="902"/>
    <x v="4"/>
    <x v="11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n v="1402755834"/>
    <n v="1400163834"/>
    <x v="1"/>
    <n v="17"/>
    <x v="0"/>
    <s v="music/rock"/>
    <n v="1.2024999999999999"/>
    <x v="903"/>
    <x v="4"/>
    <x v="11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x v="1"/>
    <n v="31"/>
    <x v="0"/>
    <s v="music/rock"/>
    <n v="1.17"/>
    <x v="904"/>
    <x v="4"/>
    <x v="11"/>
    <d v="2011-12-06T02:02:29"/>
    <x v="1246"/>
  </r>
  <r>
    <n v="1247"/>
    <s v="BRAIN DEAD to record debut EP with SLAYER producer!"/>
    <s v="BRAIN DEAD is going to record their debut EP and they need your help, Bozos!"/>
    <x v="8"/>
    <n v="4275"/>
    <x v="0"/>
    <x v="0"/>
    <x v="0"/>
    <n v="1367823655"/>
    <n v="1365231655"/>
    <x v="1"/>
    <n v="50"/>
    <x v="0"/>
    <s v="music/rock"/>
    <n v="1.2214285714285715"/>
    <x v="905"/>
    <x v="4"/>
    <x v="11"/>
    <d v="2013-05-06T07:00:55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x v="0"/>
    <n v="1402642740"/>
    <n v="1399563953"/>
    <x v="1"/>
    <n v="59"/>
    <x v="0"/>
    <s v="music/rock"/>
    <n v="1.5164"/>
    <x v="906"/>
    <x v="4"/>
    <x v="11"/>
    <d v="2014-06-13T06:59:00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n v="1341683211"/>
    <n v="1339091211"/>
    <x v="1"/>
    <n v="81"/>
    <x v="0"/>
    <s v="music/rock"/>
    <n v="1.0444"/>
    <x v="907"/>
    <x v="4"/>
    <x v="11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x v="1"/>
    <n v="508"/>
    <x v="0"/>
    <s v="music/rock"/>
    <n v="2.0015333333333332"/>
    <x v="908"/>
    <x v="4"/>
    <x v="11"/>
    <d v="2014-09-06T15:25:31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n v="1316979167"/>
    <n v="1311795167"/>
    <x v="1"/>
    <n v="74"/>
    <x v="0"/>
    <s v="music/rock"/>
    <n v="1.018"/>
    <x v="909"/>
    <x v="4"/>
    <x v="11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x v="1"/>
    <n v="141"/>
    <x v="0"/>
    <s v="music/rock"/>
    <n v="1.3765714285714286"/>
    <x v="910"/>
    <x v="4"/>
    <x v="11"/>
    <d v="2013-10-24T23:42:49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x v="1"/>
    <n v="711"/>
    <x v="0"/>
    <s v="music/rock"/>
    <n v="3038.3319999999999"/>
    <x v="911"/>
    <x v="4"/>
    <x v="11"/>
    <d v="2014-09-03T18:48:27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x v="1"/>
    <n v="141"/>
    <x v="0"/>
    <s v="music/rock"/>
    <n v="1.9885074626865671"/>
    <x v="912"/>
    <x v="4"/>
    <x v="11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n v="1385932652"/>
    <n v="1383337052"/>
    <x v="1"/>
    <n v="109"/>
    <x v="0"/>
    <s v="music/rock"/>
    <n v="2.0236666666666667"/>
    <x v="913"/>
    <x v="4"/>
    <x v="11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x v="1"/>
    <n v="361"/>
    <x v="0"/>
    <s v="music/rock"/>
    <n v="1.1796376666666666"/>
    <x v="914"/>
    <x v="4"/>
    <x v="11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x v="1"/>
    <n v="176"/>
    <x v="0"/>
    <s v="music/rock"/>
    <n v="2.9472727272727273"/>
    <x v="915"/>
    <x v="4"/>
    <x v="11"/>
    <d v="2011-04-03T01:03:10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n v="1377960012"/>
    <n v="1375368012"/>
    <x v="1"/>
    <n v="670"/>
    <x v="0"/>
    <s v="music/rock"/>
    <n v="2.1314633333333335"/>
    <x v="916"/>
    <x v="4"/>
    <x v="11"/>
    <d v="2013-08-31T14:40:12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n v="1402286340"/>
    <n v="1399504664"/>
    <x v="1"/>
    <n v="96"/>
    <x v="0"/>
    <s v="music/rock"/>
    <n v="1.0424"/>
    <x v="917"/>
    <x v="4"/>
    <x v="11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x v="1"/>
    <n v="74"/>
    <x v="0"/>
    <s v="music/rock"/>
    <n v="1.1366666666666667"/>
    <x v="918"/>
    <x v="4"/>
    <x v="11"/>
    <d v="2014-02-26T20:13:40"/>
    <x v="1260"/>
  </r>
  <r>
    <n v="1261"/>
    <s v="The Puget EP's Vinyl Release"/>
    <s v="We just recorded a stellar EP and we're trying to put it out on vinyl.  Can you help these punx out?"/>
    <x v="13"/>
    <n v="2025"/>
    <x v="0"/>
    <x v="0"/>
    <x v="0"/>
    <n v="1390983227"/>
    <n v="1388391227"/>
    <x v="1"/>
    <n v="52"/>
    <x v="0"/>
    <s v="music/rock"/>
    <n v="1.0125"/>
    <x v="919"/>
    <x v="4"/>
    <x v="11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n v="1392574692"/>
    <n v="1389982692"/>
    <x v="1"/>
    <n v="105"/>
    <x v="0"/>
    <s v="music/rock"/>
    <n v="1.2541538461538462"/>
    <x v="920"/>
    <x v="4"/>
    <x v="11"/>
    <d v="2014-02-16T18:18:12"/>
    <x v="1262"/>
  </r>
  <r>
    <n v="1263"/>
    <s v="New Tropic Bombs EP ~ &quot;Return to Bomber Bay&quot;"/>
    <s v="A fresh batch of chaos from Toledo, Ohio's reggae-rockers, Tropic Bombs!"/>
    <x v="15"/>
    <n v="1785"/>
    <x v="0"/>
    <x v="0"/>
    <x v="0"/>
    <n v="1396054800"/>
    <n v="1393034470"/>
    <x v="1"/>
    <n v="41"/>
    <x v="0"/>
    <s v="music/rock"/>
    <n v="1.19"/>
    <x v="921"/>
    <x v="4"/>
    <x v="11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x v="1"/>
    <n v="34"/>
    <x v="0"/>
    <s v="music/rock"/>
    <n v="1.6646153846153846"/>
    <x v="922"/>
    <x v="4"/>
    <x v="11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x v="1"/>
    <n v="66"/>
    <x v="0"/>
    <s v="music/rock"/>
    <n v="1.1914771428571429"/>
    <x v="923"/>
    <x v="4"/>
    <x v="11"/>
    <d v="2010-11-30T15:43:35"/>
    <x v="1265"/>
  </r>
  <r>
    <n v="1266"/>
    <s v="Sensory Station's First EP"/>
    <s v="We are looking to record our first EP produced by Aaron Harris (ISIS/Palms) at Studio West."/>
    <x v="196"/>
    <n v="9545"/>
    <x v="0"/>
    <x v="0"/>
    <x v="0"/>
    <n v="1389474145"/>
    <n v="1386882145"/>
    <x v="1"/>
    <n v="50"/>
    <x v="0"/>
    <s v="music/rock"/>
    <n v="1.0047368421052632"/>
    <x v="924"/>
    <x v="4"/>
    <x v="11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n v="1374674558"/>
    <n v="1372082558"/>
    <x v="1"/>
    <n v="159"/>
    <x v="0"/>
    <s v="music/rock"/>
    <n v="1.018"/>
    <x v="925"/>
    <x v="4"/>
    <x v="11"/>
    <d v="2013-07-24T14:02:38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n v="1379708247"/>
    <n v="1377116247"/>
    <x v="1"/>
    <n v="182"/>
    <x v="0"/>
    <s v="music/rock"/>
    <n v="1.1666666666666667"/>
    <x v="926"/>
    <x v="4"/>
    <x v="11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x v="1"/>
    <n v="206"/>
    <x v="0"/>
    <s v="music/rock"/>
    <n v="1.0864893617021276"/>
    <x v="927"/>
    <x v="4"/>
    <x v="11"/>
    <d v="2016-04-16T00:00:00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n v="1332704042"/>
    <n v="1327523642"/>
    <x v="1"/>
    <n v="169"/>
    <x v="0"/>
    <s v="music/rock"/>
    <n v="1.1472"/>
    <x v="928"/>
    <x v="4"/>
    <x v="11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x v="1"/>
    <n v="31"/>
    <x v="0"/>
    <s v="music/rock"/>
    <n v="1.018"/>
    <x v="929"/>
    <x v="4"/>
    <x v="11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x v="1"/>
    <n v="28"/>
    <x v="0"/>
    <s v="music/rock"/>
    <n v="1.06"/>
    <x v="930"/>
    <x v="4"/>
    <x v="11"/>
    <d v="2010-06-15T04:00:00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n v="1409506291"/>
    <n v="1406914291"/>
    <x v="1"/>
    <n v="54"/>
    <x v="0"/>
    <s v="music/rock"/>
    <n v="1.0349999999999999"/>
    <x v="474"/>
    <x v="4"/>
    <x v="11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x v="1"/>
    <n v="467"/>
    <x v="0"/>
    <s v="music/rock"/>
    <n v="1.5497535999999998"/>
    <x v="931"/>
    <x v="4"/>
    <x v="11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n v="1375908587"/>
    <n v="1372884587"/>
    <x v="1"/>
    <n v="389"/>
    <x v="0"/>
    <s v="music/rock"/>
    <n v="1.6214066666666667"/>
    <x v="932"/>
    <x v="4"/>
    <x v="11"/>
    <d v="2013-08-07T20:49:47"/>
    <x v="1275"/>
  </r>
  <r>
    <n v="1276"/>
    <s v="MR. DREAM GOES TO JAIL"/>
    <s v="Sponsor this Brooklyn punk band's debut seven-inch, MR. DREAM GOES TO JAIL."/>
    <x v="9"/>
    <n v="3132.63"/>
    <x v="0"/>
    <x v="0"/>
    <x v="0"/>
    <n v="1251777600"/>
    <n v="1247504047"/>
    <x v="1"/>
    <n v="68"/>
    <x v="0"/>
    <s v="music/rock"/>
    <n v="1.0442100000000001"/>
    <x v="933"/>
    <x v="4"/>
    <x v="11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x v="1"/>
    <n v="413"/>
    <x v="0"/>
    <s v="music/rock"/>
    <n v="1.0612433333333333"/>
    <x v="934"/>
    <x v="4"/>
    <x v="11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x v="1"/>
    <n v="190"/>
    <x v="0"/>
    <s v="music/rock"/>
    <n v="1.5493846153846154"/>
    <x v="935"/>
    <x v="4"/>
    <x v="11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x v="1"/>
    <n v="189"/>
    <x v="0"/>
    <s v="music/rock"/>
    <n v="1.1077157238734421"/>
    <x v="936"/>
    <x v="4"/>
    <x v="11"/>
    <d v="2014-03-24T01:22:50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n v="1299003054"/>
    <n v="1291227054"/>
    <x v="1"/>
    <n v="130"/>
    <x v="0"/>
    <s v="music/rock"/>
    <n v="1.1091186666666666"/>
    <x v="937"/>
    <x v="4"/>
    <x v="11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x v="1"/>
    <n v="74"/>
    <x v="0"/>
    <s v="music/rock"/>
    <n v="1.1071428571428572"/>
    <x v="938"/>
    <x v="4"/>
    <x v="11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x v="1"/>
    <n v="274"/>
    <x v="0"/>
    <s v="music/rock"/>
    <n v="1.2361333333333333"/>
    <x v="939"/>
    <x v="4"/>
    <x v="11"/>
    <d v="2013-12-09T04:59:00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n v="1362974400"/>
    <n v="1360948389"/>
    <x v="1"/>
    <n v="22"/>
    <x v="0"/>
    <s v="music/rock"/>
    <n v="2.1105"/>
    <x v="940"/>
    <x v="4"/>
    <x v="11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x v="0"/>
    <n v="31"/>
    <x v="0"/>
    <s v="theater/plays"/>
    <n v="1.01"/>
    <x v="941"/>
    <x v="1"/>
    <x v="6"/>
    <d v="2016-12-31T16:59:00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n v="1434808775"/>
    <n v="1433512775"/>
    <x v="0"/>
    <n v="63"/>
    <x v="0"/>
    <s v="theater/plays"/>
    <n v="1.0165"/>
    <x v="942"/>
    <x v="1"/>
    <x v="6"/>
    <d v="2015-06-20T13:59:3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n v="1424181600"/>
    <n v="1423041227"/>
    <x v="0"/>
    <n v="20"/>
    <x v="0"/>
    <s v="theater/plays"/>
    <n v="1.0833333333333333"/>
    <x v="943"/>
    <x v="1"/>
    <x v="6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x v="0"/>
    <n v="25"/>
    <x v="0"/>
    <s v="theater/plays"/>
    <n v="2.42"/>
    <x v="944"/>
    <x v="1"/>
    <x v="6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x v="0"/>
    <n v="61"/>
    <x v="0"/>
    <s v="theater/plays"/>
    <n v="1.0044999999999999"/>
    <x v="945"/>
    <x v="1"/>
    <x v="6"/>
    <d v="2016-08-10T04:00:00"/>
    <x v="1288"/>
  </r>
  <r>
    <n v="1289"/>
    <s v="No Brains for Dinner"/>
    <s v="A chilling original Edwardian Comedy of errors and foolishness made for the Patrick Henry College stage."/>
    <x v="15"/>
    <n v="1876"/>
    <x v="0"/>
    <x v="0"/>
    <x v="0"/>
    <n v="1483499645"/>
    <n v="1480907645"/>
    <x v="0"/>
    <n v="52"/>
    <x v="0"/>
    <s v="theater/plays"/>
    <n v="1.2506666666666666"/>
    <x v="946"/>
    <x v="1"/>
    <x v="6"/>
    <d v="2017-01-04T03:14:05"/>
    <x v="1289"/>
  </r>
  <r>
    <n v="1290"/>
    <s v="I Died... I Came Back, ... Whatever"/>
    <s v="Sometimes your Heart has to STOP for your Life to START."/>
    <x v="8"/>
    <n v="3800"/>
    <x v="0"/>
    <x v="0"/>
    <x v="0"/>
    <n v="1429772340"/>
    <n v="1427121931"/>
    <x v="0"/>
    <n v="86"/>
    <x v="0"/>
    <s v="theater/plays"/>
    <n v="1.0857142857142856"/>
    <x v="947"/>
    <x v="1"/>
    <x v="6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x v="0"/>
    <n v="42"/>
    <x v="0"/>
    <s v="theater/plays"/>
    <n v="1.4570000000000001"/>
    <x v="948"/>
    <x v="1"/>
    <x v="6"/>
    <d v="2015-04-07T07:00:00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x v="0"/>
    <n v="52"/>
    <x v="0"/>
    <s v="theater/plays"/>
    <n v="1.1000000000000001"/>
    <x v="949"/>
    <x v="1"/>
    <x v="6"/>
    <d v="2015-10-06T22:59:00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x v="0"/>
    <n v="120"/>
    <x v="0"/>
    <s v="theater/plays"/>
    <n v="1.0223333333333333"/>
    <x v="950"/>
    <x v="1"/>
    <x v="6"/>
    <d v="2015-11-14T17:49:31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n v="1445252400"/>
    <n v="1443696797"/>
    <x v="0"/>
    <n v="22"/>
    <x v="0"/>
    <s v="theater/plays"/>
    <n v="1.22"/>
    <x v="951"/>
    <x v="1"/>
    <x v="6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x v="0"/>
    <n v="64"/>
    <x v="0"/>
    <s v="theater/plays"/>
    <n v="1.0196000000000001"/>
    <x v="952"/>
    <x v="1"/>
    <x v="6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x v="0"/>
    <n v="23"/>
    <x v="0"/>
    <s v="theater/plays"/>
    <n v="1.411764705882353"/>
    <x v="953"/>
    <x v="1"/>
    <x v="6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n v="1462125358"/>
    <n v="1459533358"/>
    <x v="0"/>
    <n v="238"/>
    <x v="0"/>
    <s v="theater/plays"/>
    <n v="1.0952500000000001"/>
    <x v="954"/>
    <x v="1"/>
    <x v="6"/>
    <d v="2016-05-01T17:55:58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n v="1461860432"/>
    <n v="1459268432"/>
    <x v="0"/>
    <n v="33"/>
    <x v="0"/>
    <s v="theater/plays"/>
    <n v="1.0465"/>
    <x v="955"/>
    <x v="1"/>
    <x v="6"/>
    <d v="2016-04-28T16:20:32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n v="1436902359"/>
    <n v="1434310359"/>
    <x v="0"/>
    <n v="32"/>
    <x v="0"/>
    <s v="theater/plays"/>
    <n v="1.24"/>
    <x v="956"/>
    <x v="1"/>
    <x v="6"/>
    <d v="2015-07-14T19:32:3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x v="0"/>
    <n v="24"/>
    <x v="0"/>
    <s v="theater/plays"/>
    <n v="1.35"/>
    <x v="957"/>
    <x v="1"/>
    <x v="6"/>
    <d v="2016-06-01T18:57: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n v="1437447600"/>
    <n v="1436551178"/>
    <x v="0"/>
    <n v="29"/>
    <x v="0"/>
    <s v="theater/plays"/>
    <n v="1.0275000000000001"/>
    <x v="958"/>
    <x v="1"/>
    <x v="6"/>
    <d v="2015-07-21T03:00:00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n v="1480559011"/>
    <n v="1477963411"/>
    <x v="0"/>
    <n v="50"/>
    <x v="0"/>
    <s v="theater/plays"/>
    <n v="1"/>
    <x v="73"/>
    <x v="1"/>
    <x v="6"/>
    <d v="2016-12-01T02:23:31"/>
    <x v="1302"/>
  </r>
  <r>
    <n v="1303"/>
    <s v="Forward Arena Theatre Company: Summer Season"/>
    <s v="Groundbreaking queer theatre."/>
    <x v="8"/>
    <n v="4559.13"/>
    <x v="0"/>
    <x v="1"/>
    <x v="1"/>
    <n v="1469962800"/>
    <n v="1468578920"/>
    <x v="0"/>
    <n v="108"/>
    <x v="0"/>
    <s v="theater/plays"/>
    <n v="1.3026085714285716"/>
    <x v="959"/>
    <x v="1"/>
    <x v="6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n v="1489376405"/>
    <n v="1484196005"/>
    <x v="0"/>
    <n v="104"/>
    <x v="1"/>
    <s v="technology/wearables"/>
    <n v="0.39627499999999999"/>
    <x v="960"/>
    <x v="2"/>
    <x v="8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n v="1469122200"/>
    <n v="1466611108"/>
    <x v="0"/>
    <n v="86"/>
    <x v="1"/>
    <s v="technology/wearables"/>
    <n v="0.25976666666666665"/>
    <x v="961"/>
    <x v="2"/>
    <x v="8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x v="0"/>
    <n v="356"/>
    <x v="1"/>
    <s v="technology/wearables"/>
    <n v="0.65246363636363636"/>
    <x v="962"/>
    <x v="2"/>
    <x v="8"/>
    <d v="2014-12-04T10:58:54"/>
    <x v="1306"/>
  </r>
  <r>
    <n v="1307"/>
    <s v="VR Card - Customized Virtual Reality Viewer (Canceled)"/>
    <s v="Get VR to Everyone with Mailable, Ready to Use Viewers"/>
    <x v="63"/>
    <n v="5757"/>
    <x v="1"/>
    <x v="0"/>
    <x v="0"/>
    <n v="1455710679"/>
    <n v="1453118679"/>
    <x v="0"/>
    <n v="45"/>
    <x v="1"/>
    <s v="technology/wearables"/>
    <n v="0.11514000000000001"/>
    <x v="963"/>
    <x v="2"/>
    <x v="8"/>
    <d v="2016-02-17T12:04:39"/>
    <x v="1307"/>
  </r>
  <r>
    <n v="1308"/>
    <s v="Boost Band: Wristband Phone Charger (Canceled)"/>
    <s v="Boost Band, a wristband that charges any device"/>
    <x v="3"/>
    <n v="1136"/>
    <x v="1"/>
    <x v="0"/>
    <x v="0"/>
    <n v="1475937812"/>
    <n v="1472481812"/>
    <x v="0"/>
    <n v="38"/>
    <x v="1"/>
    <s v="technology/wearables"/>
    <n v="0.11360000000000001"/>
    <x v="964"/>
    <x v="2"/>
    <x v="8"/>
    <d v="2016-10-08T14:43:32"/>
    <x v="1308"/>
  </r>
  <r>
    <n v="1309"/>
    <s v="CORE : Roam (Canceled)"/>
    <s v="Wicked fun and built for excitement, CORE is the safest and most versatile speaker you've ever worn."/>
    <x v="236"/>
    <n v="12879"/>
    <x v="1"/>
    <x v="0"/>
    <x v="0"/>
    <n v="1444943468"/>
    <n v="1441919468"/>
    <x v="0"/>
    <n v="35"/>
    <x v="1"/>
    <s v="technology/wearables"/>
    <n v="1.1199130434782609"/>
    <x v="965"/>
    <x v="2"/>
    <x v="8"/>
    <d v="2015-10-15T21:11:08"/>
    <x v="1309"/>
  </r>
  <r>
    <n v="1310"/>
    <s v="k5-jkt.by kiger (Canceled)"/>
    <s v="An essential hoodie that holds all sized smart phones and keep your headphone wires tangle free."/>
    <x v="22"/>
    <n v="3100"/>
    <x v="1"/>
    <x v="0"/>
    <x v="0"/>
    <n v="1471622450"/>
    <n v="1467734450"/>
    <x v="0"/>
    <n v="24"/>
    <x v="1"/>
    <s v="technology/wearables"/>
    <n v="0.155"/>
    <x v="966"/>
    <x v="2"/>
    <x v="8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x v="0"/>
    <n v="100"/>
    <x v="1"/>
    <s v="technology/wearables"/>
    <n v="0.32028000000000001"/>
    <x v="967"/>
    <x v="2"/>
    <x v="8"/>
    <d v="2016-11-30T20:15:19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n v="1429375922"/>
    <n v="1426783922"/>
    <x v="0"/>
    <n v="1"/>
    <x v="1"/>
    <s v="technology/wearables"/>
    <n v="6.0869565217391303E-3"/>
    <x v="138"/>
    <x v="2"/>
    <x v="8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x v="0"/>
    <n v="122"/>
    <x v="1"/>
    <s v="technology/wearables"/>
    <n v="0.31114999999999998"/>
    <x v="968"/>
    <x v="2"/>
    <x v="8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x v="0"/>
    <n v="11"/>
    <x v="1"/>
    <s v="technology/wearables"/>
    <n v="1.1266666666666666E-2"/>
    <x v="969"/>
    <x v="2"/>
    <x v="8"/>
    <d v="2016-10-21T16:04:20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n v="1446771600"/>
    <n v="1443700648"/>
    <x v="0"/>
    <n v="248"/>
    <x v="1"/>
    <s v="technology/wearables"/>
    <n v="0.40404000000000001"/>
    <x v="970"/>
    <x v="2"/>
    <x v="8"/>
    <d v="2015-11-06T01:00:00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n v="1456700709"/>
    <n v="1453676709"/>
    <x v="0"/>
    <n v="1"/>
    <x v="1"/>
    <s v="technology/wearables"/>
    <n v="1.3333333333333333E-5"/>
    <x v="120"/>
    <x v="2"/>
    <x v="8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x v="0"/>
    <n v="19"/>
    <x v="1"/>
    <s v="technology/wearables"/>
    <n v="5.7334999999999997E-2"/>
    <x v="971"/>
    <x v="2"/>
    <x v="8"/>
    <d v="2016-07-21T14:00:00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n v="1420938172"/>
    <n v="1418346172"/>
    <x v="0"/>
    <n v="135"/>
    <x v="1"/>
    <s v="technology/wearables"/>
    <n v="0.15325"/>
    <x v="972"/>
    <x v="2"/>
    <x v="8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n v="1405094400"/>
    <n v="1403810965"/>
    <x v="0"/>
    <n v="9"/>
    <x v="1"/>
    <s v="technology/wearables"/>
    <n v="0.15103448275862069"/>
    <x v="973"/>
    <x v="2"/>
    <x v="8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x v="0"/>
    <n v="3"/>
    <x v="1"/>
    <s v="technology/wearables"/>
    <n v="5.0299999999999997E-3"/>
    <x v="974"/>
    <x v="2"/>
    <x v="8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x v="0"/>
    <n v="7"/>
    <x v="1"/>
    <s v="technology/wearables"/>
    <n v="1.3028138528138528E-2"/>
    <x v="975"/>
    <x v="2"/>
    <x v="8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x v="0"/>
    <n v="4"/>
    <x v="1"/>
    <s v="technology/wearables"/>
    <n v="3.0285714285714286E-3"/>
    <x v="730"/>
    <x v="2"/>
    <x v="8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x v="0"/>
    <n v="44"/>
    <x v="1"/>
    <s v="technology/wearables"/>
    <n v="8.8800000000000004E-2"/>
    <x v="976"/>
    <x v="2"/>
    <x v="8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x v="0"/>
    <n v="90"/>
    <x v="1"/>
    <s v="technology/wearables"/>
    <n v="9.8400000000000001E-2"/>
    <x v="977"/>
    <x v="2"/>
    <x v="8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n v="1483063435"/>
    <n v="1480471435"/>
    <x v="0"/>
    <n v="8"/>
    <x v="1"/>
    <s v="technology/wearables"/>
    <n v="2.4299999999999999E-2"/>
    <x v="978"/>
    <x v="2"/>
    <x v="8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x v="0"/>
    <n v="11"/>
    <x v="1"/>
    <s v="technology/wearables"/>
    <n v="1.1299999999999999E-2"/>
    <x v="979"/>
    <x v="2"/>
    <x v="8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n v="1432916235"/>
    <n v="1430324235"/>
    <x v="0"/>
    <n v="41"/>
    <x v="1"/>
    <s v="technology/wearables"/>
    <n v="3.5520833333333335E-2"/>
    <x v="980"/>
    <x v="2"/>
    <x v="8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x v="0"/>
    <n v="15"/>
    <x v="1"/>
    <s v="technology/wearables"/>
    <n v="2.3306666666666667E-2"/>
    <x v="981"/>
    <x v="2"/>
    <x v="8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x v="0"/>
    <n v="9"/>
    <x v="1"/>
    <s v="technology/wearables"/>
    <n v="8.1600000000000006E-3"/>
    <x v="982"/>
    <x v="2"/>
    <x v="8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n v="1467432000"/>
    <n v="1464763109"/>
    <x v="0"/>
    <n v="50"/>
    <x v="1"/>
    <s v="technology/wearables"/>
    <n v="0.22494285714285714"/>
    <x v="983"/>
    <x v="2"/>
    <x v="8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n v="1471435554"/>
    <n v="1468843554"/>
    <x v="0"/>
    <n v="34"/>
    <x v="1"/>
    <s v="technology/wearables"/>
    <n v="1.3668E-2"/>
    <x v="984"/>
    <x v="2"/>
    <x v="8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x v="0"/>
    <n v="0"/>
    <x v="1"/>
    <s v="technology/wearables"/>
    <n v="0"/>
    <x v="121"/>
    <x v="2"/>
    <x v="8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x v="0"/>
    <n v="0"/>
    <x v="1"/>
    <s v="technology/wearables"/>
    <n v="0"/>
    <x v="121"/>
    <x v="2"/>
    <x v="8"/>
    <d v="2014-07-16T02:33:45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n v="1457721287"/>
    <n v="1455129287"/>
    <x v="0"/>
    <n v="276"/>
    <x v="1"/>
    <s v="technology/wearables"/>
    <n v="0.10754135338345865"/>
    <x v="985"/>
    <x v="2"/>
    <x v="8"/>
    <d v="2016-03-11T18:34:47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x v="0"/>
    <n v="16"/>
    <x v="1"/>
    <s v="technology/wearables"/>
    <n v="0.1976"/>
    <x v="986"/>
    <x v="2"/>
    <x v="8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x v="0"/>
    <n v="224"/>
    <x v="1"/>
    <s v="technology/wearables"/>
    <n v="0.84946999999999995"/>
    <x v="987"/>
    <x v="2"/>
    <x v="8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n v="1488549079"/>
    <n v="1485957079"/>
    <x v="0"/>
    <n v="140"/>
    <x v="1"/>
    <s v="technology/wearables"/>
    <n v="0.49381999999999998"/>
    <x v="988"/>
    <x v="2"/>
    <x v="8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x v="0"/>
    <n v="15"/>
    <x v="1"/>
    <s v="technology/wearables"/>
    <n v="3.3033333333333331E-2"/>
    <x v="989"/>
    <x v="2"/>
    <x v="8"/>
    <d v="2015-08-02T19:17:13"/>
    <x v="1338"/>
  </r>
  <r>
    <n v="1339"/>
    <s v="Linkoo (Canceled)"/>
    <s v="World's Smallest customizable Phone &amp; GPS Watch for kids !"/>
    <x v="63"/>
    <n v="3317"/>
    <x v="1"/>
    <x v="0"/>
    <x v="0"/>
    <n v="1418056315"/>
    <n v="1414164715"/>
    <x v="0"/>
    <n v="37"/>
    <x v="1"/>
    <s v="technology/wearables"/>
    <n v="6.6339999999999996E-2"/>
    <x v="990"/>
    <x v="2"/>
    <x v="8"/>
    <d v="2014-12-08T16:31:55"/>
    <x v="1339"/>
  </r>
  <r>
    <n v="1340"/>
    <s v="Glass Designs (Canceled)"/>
    <s v="I would like to make nicer, more stylish looking frames for the Google Glass using 3D printing technology."/>
    <x v="243"/>
    <n v="0"/>
    <x v="1"/>
    <x v="0"/>
    <x v="0"/>
    <n v="1408112253"/>
    <n v="1405520253"/>
    <x v="0"/>
    <n v="0"/>
    <x v="1"/>
    <s v="technology/wearables"/>
    <n v="0"/>
    <x v="121"/>
    <x v="2"/>
    <x v="8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x v="0"/>
    <n v="46"/>
    <x v="1"/>
    <s v="technology/wearables"/>
    <n v="0.7036"/>
    <x v="991"/>
    <x v="2"/>
    <x v="8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x v="0"/>
    <n v="1"/>
    <x v="1"/>
    <s v="technology/wearables"/>
    <n v="2E-3"/>
    <x v="101"/>
    <x v="2"/>
    <x v="8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x v="0"/>
    <n v="323"/>
    <x v="1"/>
    <s v="technology/wearables"/>
    <n v="1.02298"/>
    <x v="992"/>
    <x v="2"/>
    <x v="8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n v="1467313039"/>
    <n v="1464807439"/>
    <x v="0"/>
    <n v="139"/>
    <x v="0"/>
    <s v="publishing/nonfiction"/>
    <n v="3.7773333333333334"/>
    <x v="993"/>
    <x v="3"/>
    <x v="9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n v="1405366359"/>
    <n v="1402342359"/>
    <x v="0"/>
    <n v="7"/>
    <x v="0"/>
    <s v="publishing/nonfiction"/>
    <n v="1.25"/>
    <x v="994"/>
    <x v="3"/>
    <x v="9"/>
    <d v="2014-07-14T19:32:39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n v="1372297751"/>
    <n v="1369705751"/>
    <x v="0"/>
    <n v="149"/>
    <x v="0"/>
    <s v="publishing/nonfiction"/>
    <n v="1.473265306122449"/>
    <x v="995"/>
    <x v="3"/>
    <x v="9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x v="0"/>
    <n v="31"/>
    <x v="0"/>
    <s v="publishing/nonfiction"/>
    <n v="1.022"/>
    <x v="996"/>
    <x v="3"/>
    <x v="9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x v="0"/>
    <n v="26"/>
    <x v="0"/>
    <s v="publishing/nonfiction"/>
    <n v="1.018723404255319"/>
    <x v="997"/>
    <x v="3"/>
    <x v="9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x v="0"/>
    <n v="172"/>
    <x v="0"/>
    <s v="publishing/nonfiction"/>
    <n v="2.0419999999999998"/>
    <x v="998"/>
    <x v="3"/>
    <x v="9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x v="0"/>
    <n v="78"/>
    <x v="0"/>
    <s v="publishing/nonfiction"/>
    <n v="1.0405"/>
    <x v="999"/>
    <x v="3"/>
    <x v="9"/>
    <d v="2015-12-26T00:18:54"/>
    <x v="1350"/>
  </r>
  <r>
    <n v="1351"/>
    <s v="Purpose: Your Journey To Find Meaning"/>
    <s v="Discover your purpose, live a more fulfilling life, leave a positive footprint on society."/>
    <x v="22"/>
    <n v="20253"/>
    <x v="0"/>
    <x v="0"/>
    <x v="0"/>
    <n v="1455299144"/>
    <n v="1452707144"/>
    <x v="0"/>
    <n v="120"/>
    <x v="0"/>
    <s v="publishing/nonfiction"/>
    <n v="1.0126500000000001"/>
    <x v="1000"/>
    <x v="3"/>
    <x v="9"/>
    <d v="2016-02-12T17:45:44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x v="0"/>
    <n v="227"/>
    <x v="0"/>
    <s v="publishing/nonfiction"/>
    <n v="1.3613999999999999"/>
    <x v="1001"/>
    <x v="3"/>
    <x v="9"/>
    <d v="2015-09-05T03:59:00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n v="1362960000"/>
    <n v="1359946188"/>
    <x v="0"/>
    <n v="42"/>
    <x v="0"/>
    <s v="publishing/nonfiction"/>
    <n v="1.3360000000000001"/>
    <x v="1002"/>
    <x v="3"/>
    <x v="9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n v="1465672979"/>
    <n v="1463080979"/>
    <x v="0"/>
    <n v="64"/>
    <x v="0"/>
    <s v="publishing/nonfiction"/>
    <n v="1.3025"/>
    <x v="1003"/>
    <x v="3"/>
    <x v="9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x v="0"/>
    <n v="121"/>
    <x v="0"/>
    <s v="publishing/nonfiction"/>
    <n v="1.2267999999999999"/>
    <x v="1004"/>
    <x v="3"/>
    <x v="9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x v="0"/>
    <n v="87"/>
    <x v="0"/>
    <s v="publishing/nonfiction"/>
    <n v="1.8281058823529412"/>
    <x v="1005"/>
    <x v="3"/>
    <x v="9"/>
    <d v="2013-07-05T00:56:00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x v="0"/>
    <n v="1362117540"/>
    <n v="1359587137"/>
    <x v="0"/>
    <n v="65"/>
    <x v="0"/>
    <s v="publishing/nonfiction"/>
    <n v="1.2529999999999999"/>
    <x v="1006"/>
    <x v="3"/>
    <x v="9"/>
    <d v="2013-03-01T05:59:00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x v="0"/>
    <n v="1309009323"/>
    <n v="1306417323"/>
    <x v="0"/>
    <n v="49"/>
    <x v="0"/>
    <s v="publishing/nonfiction"/>
    <n v="1.1166666666666667"/>
    <x v="1007"/>
    <x v="3"/>
    <x v="9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x v="0"/>
    <n v="19"/>
    <x v="0"/>
    <s v="publishing/nonfiction"/>
    <n v="1.1575757575757575"/>
    <x v="1008"/>
    <x v="3"/>
    <x v="9"/>
    <d v="2011-07-06T19:33:10"/>
    <x v="1359"/>
  </r>
  <r>
    <n v="1360"/>
    <s v="So Bad, It's Good! - A Book of Bad Movies"/>
    <s v="So Bad, It's Good! is a guide to finding the best films for your bad movie night."/>
    <x v="15"/>
    <n v="2598"/>
    <x v="0"/>
    <x v="0"/>
    <x v="0"/>
    <n v="1343943420"/>
    <n v="1341524220"/>
    <x v="0"/>
    <n v="81"/>
    <x v="0"/>
    <s v="publishing/nonfiction"/>
    <n v="1.732"/>
    <x v="1009"/>
    <x v="3"/>
    <x v="9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n v="1403370772"/>
    <n v="1400778772"/>
    <x v="0"/>
    <n v="264"/>
    <x v="0"/>
    <s v="publishing/nonfiction"/>
    <n v="1.2598333333333334"/>
    <x v="1010"/>
    <x v="3"/>
    <x v="9"/>
    <d v="2014-06-21T17:12:52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n v="1378592731"/>
    <n v="1373408731"/>
    <x v="0"/>
    <n v="25"/>
    <x v="0"/>
    <s v="publishing/nonfiction"/>
    <n v="1.091"/>
    <x v="1011"/>
    <x v="3"/>
    <x v="9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x v="0"/>
    <n v="5"/>
    <x v="0"/>
    <s v="publishing/nonfiction"/>
    <n v="1"/>
    <x v="379"/>
    <x v="3"/>
    <x v="9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x v="0"/>
    <n v="144"/>
    <x v="0"/>
    <s v="music/rock"/>
    <n v="1.1864285714285714"/>
    <x v="1012"/>
    <x v="4"/>
    <x v="11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x v="0"/>
    <n v="92"/>
    <x v="0"/>
    <s v="music/rock"/>
    <n v="1.0026666666666666"/>
    <x v="1013"/>
    <x v="4"/>
    <x v="11"/>
    <d v="2015-03-16T16:35:52"/>
    <x v="1365"/>
  </r>
  <r>
    <n v="1366"/>
    <s v="Kick It! A Tribute to the A.K.s"/>
    <s v="A musical memorial for Alexi Petersen."/>
    <x v="51"/>
    <n v="9486.69"/>
    <x v="0"/>
    <x v="0"/>
    <x v="0"/>
    <n v="1417049663"/>
    <n v="1413158063"/>
    <x v="0"/>
    <n v="147"/>
    <x v="0"/>
    <s v="music/rock"/>
    <n v="1.2648920000000001"/>
    <x v="1014"/>
    <x v="4"/>
    <x v="11"/>
    <d v="2014-11-27T00:54:23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n v="1447463050"/>
    <n v="1444867450"/>
    <x v="0"/>
    <n v="90"/>
    <x v="0"/>
    <s v="music/rock"/>
    <n v="1.1426000000000001"/>
    <x v="1015"/>
    <x v="4"/>
    <x v="11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n v="1434342894"/>
    <n v="1432269294"/>
    <x v="0"/>
    <n v="87"/>
    <x v="0"/>
    <s v="music/rock"/>
    <n v="1.107"/>
    <x v="1016"/>
    <x v="4"/>
    <x v="11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x v="0"/>
    <n v="406"/>
    <x v="0"/>
    <s v="music/rock"/>
    <n v="1.0534805315203954"/>
    <x v="1017"/>
    <x v="4"/>
    <x v="11"/>
    <d v="2014-04-11T14:15:46"/>
    <x v="1369"/>
  </r>
  <r>
    <n v="1370"/>
    <s v="Food On You presents Baby's First Parental Advisory"/>
    <s v="Songs about the first year of parenthood, often inappropriate for children"/>
    <x v="15"/>
    <n v="1555"/>
    <x v="0"/>
    <x v="0"/>
    <x v="0"/>
    <n v="1381881890"/>
    <n v="1380585890"/>
    <x v="0"/>
    <n v="20"/>
    <x v="0"/>
    <s v="music/rock"/>
    <n v="1.0366666666666666"/>
    <x v="1018"/>
    <x v="4"/>
    <x v="11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x v="0"/>
    <n v="70"/>
    <x v="0"/>
    <s v="music/rock"/>
    <n v="1.0708672667523933"/>
    <x v="1019"/>
    <x v="4"/>
    <x v="11"/>
    <d v="2015-05-07T18:12:22"/>
    <x v="1371"/>
  </r>
  <r>
    <n v="1372"/>
    <s v="Ted Lukas &amp; the Misled new CD - &quot;FEED&quot;"/>
    <s v="Please help us raise funds to press our new CD!"/>
    <x v="2"/>
    <n v="620"/>
    <x v="0"/>
    <x v="0"/>
    <x v="0"/>
    <n v="1342115132"/>
    <n v="1339523132"/>
    <x v="0"/>
    <n v="16"/>
    <x v="0"/>
    <s v="music/rock"/>
    <n v="1.24"/>
    <x v="1020"/>
    <x v="4"/>
    <x v="11"/>
    <d v="2012-07-12T17:45:32"/>
    <x v="1372"/>
  </r>
  <r>
    <n v="1373"/>
    <s v="Broccoli Samurai: Tour Van or Bust!"/>
    <s v="Help Broccoli Samurai raise money to get a new van and continue bringing you the jams!"/>
    <x v="3"/>
    <n v="10501"/>
    <x v="0"/>
    <x v="0"/>
    <x v="0"/>
    <n v="1483138233"/>
    <n v="1480546233"/>
    <x v="0"/>
    <n v="52"/>
    <x v="0"/>
    <s v="music/rock"/>
    <n v="1.0501"/>
    <x v="1021"/>
    <x v="4"/>
    <x v="11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x v="0"/>
    <n v="66"/>
    <x v="0"/>
    <s v="music/rock"/>
    <n v="1.8946666666666667"/>
    <x v="1022"/>
    <x v="4"/>
    <x v="11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x v="0"/>
    <n v="109"/>
    <x v="0"/>
    <s v="music/rock"/>
    <n v="1.7132499999999999"/>
    <x v="1023"/>
    <x v="4"/>
    <x v="11"/>
    <d v="2017-01-15T01:35:19"/>
    <x v="1375"/>
  </r>
  <r>
    <n v="1376"/>
    <s v="Dead Pirates / HIGHMARE LP 2nd pressing"/>
    <s v="Dead Pirates are planning a second pressing of HIGHMARE LP, who wants one ?"/>
    <x v="250"/>
    <n v="9342"/>
    <x v="0"/>
    <x v="1"/>
    <x v="1"/>
    <n v="1480784606"/>
    <n v="1478189006"/>
    <x v="0"/>
    <n v="168"/>
    <x v="0"/>
    <s v="music/rock"/>
    <n v="2.5248648648648651"/>
    <x v="1024"/>
    <x v="4"/>
    <x v="11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x v="0"/>
    <n v="31"/>
    <x v="0"/>
    <s v="music/rock"/>
    <n v="1.1615384615384616"/>
    <x v="1025"/>
    <x v="4"/>
    <x v="11"/>
    <d v="2017-02-03T04:11:00"/>
    <x v="1377"/>
  </r>
  <r>
    <n v="1378"/>
    <s v="SIX BY SEVEN"/>
    <s v="A psychedelic post rock masterpiece!"/>
    <x v="13"/>
    <n v="4067"/>
    <x v="0"/>
    <x v="1"/>
    <x v="1"/>
    <n v="1470075210"/>
    <n v="1468779210"/>
    <x v="0"/>
    <n v="133"/>
    <x v="0"/>
    <s v="music/rock"/>
    <n v="2.0335000000000001"/>
    <x v="1026"/>
    <x v="4"/>
    <x v="11"/>
    <d v="2016-08-01T18:13:30"/>
    <x v="1378"/>
  </r>
  <r>
    <n v="1379"/>
    <s v="J. Walter Makes a Record"/>
    <s v="---------The long-awaited debut full-length from Justin Ruddy--------"/>
    <x v="3"/>
    <n v="11160"/>
    <x v="0"/>
    <x v="0"/>
    <x v="0"/>
    <n v="1433504876"/>
    <n v="1430912876"/>
    <x v="0"/>
    <n v="151"/>
    <x v="0"/>
    <s v="music/rock"/>
    <n v="1.1160000000000001"/>
    <x v="1027"/>
    <x v="4"/>
    <x v="11"/>
    <d v="2015-06-05T11:47:56"/>
    <x v="1379"/>
  </r>
  <r>
    <n v="1380"/>
    <s v="BARNFEST 2015"/>
    <s v="A DIY MUSIC FESTIVAL FROM ST. LOUIS MO! Bands make their own festival, help make it legit!"/>
    <x v="251"/>
    <n v="106"/>
    <x v="0"/>
    <x v="0"/>
    <x v="0"/>
    <n v="1433815200"/>
    <n v="1431886706"/>
    <x v="0"/>
    <n v="5"/>
    <x v="0"/>
    <s v="music/rock"/>
    <n v="4.24"/>
    <x v="1028"/>
    <x v="4"/>
    <x v="11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x v="0"/>
    <n v="73"/>
    <x v="0"/>
    <s v="music/rock"/>
    <n v="1.071"/>
    <x v="1029"/>
    <x v="4"/>
    <x v="11"/>
    <d v="2016-12-29T05:08:45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n v="1367867536"/>
    <n v="1365275536"/>
    <x v="0"/>
    <n v="148"/>
    <x v="0"/>
    <s v="music/rock"/>
    <n v="1.043625"/>
    <x v="1030"/>
    <x v="4"/>
    <x v="11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x v="0"/>
    <n v="93"/>
    <x v="0"/>
    <s v="music/rock"/>
    <n v="2.124090909090909"/>
    <x v="1031"/>
    <x v="4"/>
    <x v="11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n v="1436117922"/>
    <n v="1433525922"/>
    <x v="0"/>
    <n v="63"/>
    <x v="0"/>
    <s v="music/rock"/>
    <n v="1.2408571428571429"/>
    <x v="1032"/>
    <x v="4"/>
    <x v="11"/>
    <d v="2015-07-05T17:38:42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n v="1461931860"/>
    <n v="1457109121"/>
    <x v="0"/>
    <n v="134"/>
    <x v="0"/>
    <s v="music/rock"/>
    <n v="1.10406125"/>
    <x v="1033"/>
    <x v="4"/>
    <x v="11"/>
    <d v="2016-04-29T12:11:00"/>
    <x v="1385"/>
  </r>
  <r>
    <n v="1386"/>
    <s v="MALTESE CROSS: The First Album"/>
    <s v="We are a classic hard rock/heavy metal band just trying to keep rock alive!"/>
    <x v="44"/>
    <n v="875"/>
    <x v="0"/>
    <x v="0"/>
    <x v="0"/>
    <n v="1438183889"/>
    <n v="1435591889"/>
    <x v="0"/>
    <n v="14"/>
    <x v="0"/>
    <s v="music/rock"/>
    <n v="2.1875"/>
    <x v="372"/>
    <x v="4"/>
    <x v="11"/>
    <d v="2015-07-29T15:31:29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n v="1433305800"/>
    <n v="1430604395"/>
    <x v="0"/>
    <n v="78"/>
    <x v="0"/>
    <s v="music/rock"/>
    <n v="1.36625"/>
    <x v="1034"/>
    <x v="4"/>
    <x v="11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x v="0"/>
    <n v="112"/>
    <x v="0"/>
    <s v="music/rock"/>
    <n v="1.348074"/>
    <x v="1035"/>
    <x v="4"/>
    <x v="11"/>
    <d v="2016-10-17T16:14:00"/>
    <x v="1388"/>
  </r>
  <r>
    <n v="1389"/>
    <s v="Pre-order DANCEHALL's first record!!!"/>
    <s v="Help fund the pressing of DANCEHALL's first record by pre-ordering it in advance!!!"/>
    <x v="2"/>
    <n v="727"/>
    <x v="0"/>
    <x v="1"/>
    <x v="1"/>
    <n v="1471087957"/>
    <n v="1468495957"/>
    <x v="0"/>
    <n v="34"/>
    <x v="0"/>
    <s v="music/rock"/>
    <n v="1.454"/>
    <x v="1036"/>
    <x v="4"/>
    <x v="11"/>
    <d v="2016-08-13T11:32:37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n v="1430154720"/>
    <n v="1427224606"/>
    <x v="0"/>
    <n v="19"/>
    <x v="0"/>
    <s v="music/rock"/>
    <n v="1.0910714285714285"/>
    <x v="1037"/>
    <x v="4"/>
    <x v="11"/>
    <d v="2015-04-27T17:12:00"/>
    <x v="1390"/>
  </r>
  <r>
    <n v="1391"/>
    <s v="Rules and Regulations"/>
    <s v="With the money donated through this project we intend on investing in sound equipment for live shows"/>
    <x v="2"/>
    <n v="551"/>
    <x v="0"/>
    <x v="0"/>
    <x v="0"/>
    <n v="1440219540"/>
    <n v="1436369818"/>
    <x v="0"/>
    <n v="13"/>
    <x v="0"/>
    <s v="music/rock"/>
    <n v="1.1020000000000001"/>
    <x v="1038"/>
    <x v="4"/>
    <x v="11"/>
    <d v="2015-08-22T04:59:00"/>
    <x v="1391"/>
  </r>
  <r>
    <n v="1392"/>
    <s v="Telesomniac's Debut Album"/>
    <s v="Telesomniac is a rock band from Provo, UT releasing their debut album Thirty-One Flashes in the Dark."/>
    <x v="30"/>
    <n v="2841"/>
    <x v="0"/>
    <x v="0"/>
    <x v="0"/>
    <n v="1456976586"/>
    <n v="1454298186"/>
    <x v="0"/>
    <n v="104"/>
    <x v="0"/>
    <s v="music/rock"/>
    <n v="1.1364000000000001"/>
    <x v="1039"/>
    <x v="4"/>
    <x v="11"/>
    <d v="2016-03-03T03:43:06"/>
    <x v="1392"/>
  </r>
  <r>
    <n v="1393"/>
    <s v="WolfHunt | Social Commentary Rock Project"/>
    <s v="Rock n' Roll tales of our times"/>
    <x v="3"/>
    <n v="10235"/>
    <x v="0"/>
    <x v="0"/>
    <x v="0"/>
    <n v="1470068523"/>
    <n v="1467476523"/>
    <x v="0"/>
    <n v="52"/>
    <x v="0"/>
    <s v="music/rock"/>
    <n v="1.0235000000000001"/>
    <x v="1040"/>
    <x v="4"/>
    <x v="11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n v="1488337200"/>
    <n v="1484623726"/>
    <x v="0"/>
    <n v="17"/>
    <x v="0"/>
    <s v="music/rock"/>
    <n v="1.2213333333333334"/>
    <x v="1041"/>
    <x v="4"/>
    <x v="11"/>
    <d v="2017-03-01T03:00:00"/>
    <x v="1394"/>
  </r>
  <r>
    <n v="1395"/>
    <s v="Quiet Oaks Full Length Album"/>
    <s v="Help Quiet Oaks record their debut album!!!"/>
    <x v="8"/>
    <n v="3916"/>
    <x v="0"/>
    <x v="0"/>
    <x v="0"/>
    <n v="1484430481"/>
    <n v="1481838481"/>
    <x v="0"/>
    <n v="82"/>
    <x v="0"/>
    <s v="music/rock"/>
    <n v="1.1188571428571428"/>
    <x v="1042"/>
    <x v="4"/>
    <x v="11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x v="0"/>
    <n v="73"/>
    <x v="0"/>
    <s v="music/rock"/>
    <n v="1.073"/>
    <x v="1043"/>
    <x v="4"/>
    <x v="11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n v="1477603140"/>
    <n v="1475013710"/>
    <x v="0"/>
    <n v="158"/>
    <x v="0"/>
    <s v="music/rock"/>
    <n v="1.1385000000000001"/>
    <x v="1044"/>
    <x v="4"/>
    <x v="11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n v="1467752334"/>
    <n v="1465160334"/>
    <x v="0"/>
    <n v="65"/>
    <x v="0"/>
    <s v="music/rock"/>
    <n v="1.0968181818181819"/>
    <x v="1045"/>
    <x v="4"/>
    <x v="11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n v="1412640373"/>
    <n v="1410048373"/>
    <x v="0"/>
    <n v="184"/>
    <x v="0"/>
    <s v="music/rock"/>
    <n v="1.2614444444444444"/>
    <x v="1046"/>
    <x v="4"/>
    <x v="11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x v="0"/>
    <n v="34"/>
    <x v="0"/>
    <s v="music/rock"/>
    <n v="1.6742857142857144"/>
    <x v="1047"/>
    <x v="4"/>
    <x v="11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x v="0"/>
    <n v="240"/>
    <x v="0"/>
    <s v="music/rock"/>
    <n v="4.9652000000000003"/>
    <x v="1048"/>
    <x v="4"/>
    <x v="11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x v="0"/>
    <n v="113"/>
    <x v="0"/>
    <s v="music/rock"/>
    <n v="1.0915999999999999"/>
    <x v="1049"/>
    <x v="4"/>
    <x v="11"/>
    <d v="2015-05-01T00:16:51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x v="0"/>
    <n v="66"/>
    <x v="0"/>
    <s v="music/rock"/>
    <n v="1.0257499999999999"/>
    <x v="1050"/>
    <x v="4"/>
    <x v="11"/>
    <d v="2013-07-26T01:30:35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x v="1"/>
    <n v="5"/>
    <x v="1"/>
    <s v="publishing/translations"/>
    <n v="1.6620689655172414E-2"/>
    <x v="1051"/>
    <x v="3"/>
    <x v="22"/>
    <d v="2015-02-22T12:14:45"/>
    <x v="1404"/>
  </r>
  <r>
    <n v="1405"/>
    <s v="The Bible translated into Emoticons"/>
    <s v="Will more people read the Bible if it were translated into Emoticons?"/>
    <x v="31"/>
    <n v="105"/>
    <x v="2"/>
    <x v="0"/>
    <x v="0"/>
    <n v="1417195201"/>
    <n v="1414599601"/>
    <x v="1"/>
    <n v="17"/>
    <x v="1"/>
    <s v="publishing/translations"/>
    <n v="4.1999999999999997E-3"/>
    <x v="1052"/>
    <x v="3"/>
    <x v="22"/>
    <d v="2014-11-28T17:20:01"/>
    <x v="1405"/>
  </r>
  <r>
    <n v="1406"/>
    <s v="Man Down! Translation project"/>
    <s v="The White coat and the battle dress uniform"/>
    <x v="14"/>
    <n v="15"/>
    <x v="2"/>
    <x v="13"/>
    <x v="3"/>
    <n v="1449914400"/>
    <n v="1445336607"/>
    <x v="0"/>
    <n v="3"/>
    <x v="1"/>
    <s v="publishing/translations"/>
    <n v="1.25E-3"/>
    <x v="144"/>
    <x v="3"/>
    <x v="22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n v="1407847978"/>
    <n v="1405687978"/>
    <x v="0"/>
    <n v="2"/>
    <x v="1"/>
    <s v="publishing/translations"/>
    <n v="5.0000000000000001E-3"/>
    <x v="507"/>
    <x v="3"/>
    <x v="22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x v="0"/>
    <n v="6"/>
    <x v="1"/>
    <s v="publishing/translations"/>
    <n v="7.1999999999999995E-2"/>
    <x v="1053"/>
    <x v="3"/>
    <x v="22"/>
    <d v="2015-11-13T21:55:56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n v="1420085535"/>
    <n v="1414897935"/>
    <x v="0"/>
    <n v="0"/>
    <x v="1"/>
    <s v="publishing/translations"/>
    <n v="0"/>
    <x v="121"/>
    <x v="3"/>
    <x v="22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x v="0"/>
    <n v="1"/>
    <x v="1"/>
    <s v="publishing/translations"/>
    <n v="1.6666666666666666E-4"/>
    <x v="120"/>
    <x v="3"/>
    <x v="22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x v="0"/>
    <n v="3"/>
    <x v="1"/>
    <s v="publishing/translations"/>
    <n v="2.3333333333333335E-3"/>
    <x v="1054"/>
    <x v="3"/>
    <x v="22"/>
    <d v="2015-02-06T01:25:00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n v="1417656699"/>
    <n v="1415064699"/>
    <x v="0"/>
    <n v="13"/>
    <x v="1"/>
    <s v="publishing/translations"/>
    <n v="4.5714285714285714E-2"/>
    <x v="1055"/>
    <x v="3"/>
    <x v="22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x v="0"/>
    <n v="1"/>
    <x v="1"/>
    <s v="publishing/translations"/>
    <n v="0.05"/>
    <x v="101"/>
    <x v="3"/>
    <x v="22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x v="0"/>
    <n v="1"/>
    <x v="1"/>
    <s v="publishing/translations"/>
    <n v="2E-3"/>
    <x v="120"/>
    <x v="3"/>
    <x v="22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x v="0"/>
    <n v="9"/>
    <x v="1"/>
    <s v="publishing/translations"/>
    <n v="0.18181818181818182"/>
    <x v="1056"/>
    <x v="3"/>
    <x v="22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n v="1448147619"/>
    <n v="1445552019"/>
    <x v="0"/>
    <n v="0"/>
    <x v="1"/>
    <s v="publishing/translations"/>
    <n v="0"/>
    <x v="121"/>
    <x v="3"/>
    <x v="22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n v="1442315460"/>
    <n v="1439696174"/>
    <x v="0"/>
    <n v="2"/>
    <x v="1"/>
    <s v="publishing/translations"/>
    <n v="1.2222222222222223E-2"/>
    <x v="446"/>
    <x v="3"/>
    <x v="22"/>
    <d v="2015-09-15T11:11:00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x v="0"/>
    <n v="1"/>
    <x v="1"/>
    <s v="publishing/translations"/>
    <n v="2E-3"/>
    <x v="1057"/>
    <x v="3"/>
    <x v="22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x v="0"/>
    <n v="10"/>
    <x v="1"/>
    <s v="publishing/translations"/>
    <n v="7.0634920634920634E-2"/>
    <x v="901"/>
    <x v="3"/>
    <x v="22"/>
    <d v="2016-10-09T10:56:59"/>
    <x v="1419"/>
  </r>
  <r>
    <n v="1420"/>
    <s v="Shakespeare in the Hood - Romeo and Juliet"/>
    <s v="Help me butcher Shakespeare in a satirical fashion."/>
    <x v="252"/>
    <n v="3"/>
    <x v="2"/>
    <x v="0"/>
    <x v="0"/>
    <n v="1467129686"/>
    <n v="1464969686"/>
    <x v="0"/>
    <n v="3"/>
    <x v="1"/>
    <s v="publishing/translations"/>
    <n v="2.7272727272727271E-2"/>
    <x v="120"/>
    <x v="3"/>
    <x v="22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x v="0"/>
    <n v="2"/>
    <x v="1"/>
    <s v="publishing/translations"/>
    <n v="1E-3"/>
    <x v="101"/>
    <x v="3"/>
    <x v="22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x v="0"/>
    <n v="2"/>
    <x v="1"/>
    <s v="publishing/translations"/>
    <n v="1.0399999999999999E-3"/>
    <x v="31"/>
    <x v="3"/>
    <x v="22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n v="1451637531"/>
    <n v="1449045531"/>
    <x v="0"/>
    <n v="1"/>
    <x v="1"/>
    <s v="publishing/translations"/>
    <n v="3.3333333333333335E-3"/>
    <x v="101"/>
    <x v="3"/>
    <x v="22"/>
    <d v="2016-01-01T08:38:51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x v="0"/>
    <n v="1479233602"/>
    <n v="1478106802"/>
    <x v="0"/>
    <n v="14"/>
    <x v="1"/>
    <s v="publishing/translations"/>
    <n v="0.2036"/>
    <x v="1058"/>
    <x v="3"/>
    <x v="22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x v="0"/>
    <n v="0"/>
    <x v="1"/>
    <s v="publishing/translations"/>
    <n v="0"/>
    <x v="121"/>
    <x v="3"/>
    <x v="22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x v="0"/>
    <n v="0"/>
    <x v="1"/>
    <s v="publishing/translations"/>
    <n v="0"/>
    <x v="121"/>
    <x v="3"/>
    <x v="22"/>
    <d v="2015-08-24T09:22:00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n v="1474230385"/>
    <n v="1471638385"/>
    <x v="0"/>
    <n v="4"/>
    <x v="1"/>
    <s v="publishing/translations"/>
    <n v="8.3799999999999999E-2"/>
    <x v="1059"/>
    <x v="3"/>
    <x v="22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n v="1459584417"/>
    <n v="1456996017"/>
    <x v="0"/>
    <n v="3"/>
    <x v="1"/>
    <s v="publishing/translations"/>
    <n v="4.4999999999999998E-2"/>
    <x v="2"/>
    <x v="3"/>
    <x v="22"/>
    <d v="2016-04-02T08:06:57"/>
    <x v="1428"/>
  </r>
  <r>
    <n v="1429"/>
    <s v="10 P.M."/>
    <s v="A guy in his 30's tries to live his &quot;American Dream&quot;, but quickly it turns into a nightmare. (A Novel)"/>
    <x v="3"/>
    <n v="0"/>
    <x v="2"/>
    <x v="0"/>
    <x v="0"/>
    <n v="1428629242"/>
    <n v="1426037242"/>
    <x v="0"/>
    <n v="0"/>
    <x v="1"/>
    <s v="publishing/translations"/>
    <n v="0"/>
    <x v="121"/>
    <x v="3"/>
    <x v="22"/>
    <d v="2015-04-10T01:27:22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n v="1419017488"/>
    <n v="1416339088"/>
    <x v="0"/>
    <n v="5"/>
    <x v="1"/>
    <s v="publishing/translations"/>
    <n v="8.0600000000000005E-2"/>
    <x v="128"/>
    <x v="3"/>
    <x v="22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x v="0"/>
    <n v="47"/>
    <x v="1"/>
    <s v="publishing/translations"/>
    <n v="0.31947058823529412"/>
    <x v="1060"/>
    <x v="3"/>
    <x v="22"/>
    <d v="2015-11-26T06:03:36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x v="0"/>
    <n v="0"/>
    <x v="1"/>
    <s v="publishing/translations"/>
    <n v="0"/>
    <x v="121"/>
    <x v="3"/>
    <x v="22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x v="0"/>
    <n v="10"/>
    <x v="1"/>
    <s v="publishing/translations"/>
    <n v="6.7083333333333328E-2"/>
    <x v="1061"/>
    <x v="3"/>
    <x v="22"/>
    <d v="2016-12-10T11:00:00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n v="1433775600"/>
    <n v="1431973478"/>
    <x v="0"/>
    <n v="11"/>
    <x v="1"/>
    <s v="publishing/translations"/>
    <n v="9.987804878048781E-2"/>
    <x v="1062"/>
    <x v="3"/>
    <x v="22"/>
    <d v="2015-06-08T15:00:00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n v="1444589020"/>
    <n v="1441997020"/>
    <x v="0"/>
    <n v="2"/>
    <x v="1"/>
    <s v="publishing/translations"/>
    <n v="1E-3"/>
    <x v="507"/>
    <x v="3"/>
    <x v="22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n v="1456043057"/>
    <n v="1453451057"/>
    <x v="0"/>
    <n v="2"/>
    <x v="1"/>
    <s v="publishing/translations"/>
    <n v="7.7000000000000002E-3"/>
    <x v="1063"/>
    <x v="3"/>
    <x v="22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x v="0"/>
    <n v="22"/>
    <x v="1"/>
    <s v="publishing/translations"/>
    <n v="0.26900000000000002"/>
    <x v="1064"/>
    <x v="3"/>
    <x v="22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n v="1461765300"/>
    <n v="1459198499"/>
    <x v="0"/>
    <n v="8"/>
    <x v="1"/>
    <s v="publishing/translations"/>
    <n v="0.03"/>
    <x v="766"/>
    <x v="3"/>
    <x v="22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n v="1425758101"/>
    <n v="1423166101"/>
    <x v="0"/>
    <n v="6"/>
    <x v="1"/>
    <s v="publishing/translations"/>
    <n v="6.6055045871559637E-2"/>
    <x v="180"/>
    <x v="3"/>
    <x v="22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n v="1464285463"/>
    <n v="1461693463"/>
    <x v="0"/>
    <n v="1"/>
    <x v="1"/>
    <s v="publishing/translations"/>
    <n v="7.6923076923076926E-5"/>
    <x v="120"/>
    <x v="3"/>
    <x v="22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x v="0"/>
    <n v="3"/>
    <x v="1"/>
    <s v="publishing/translations"/>
    <n v="1.1222222222222222E-2"/>
    <x v="1065"/>
    <x v="3"/>
    <x v="22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x v="0"/>
    <n v="0"/>
    <x v="1"/>
    <s v="publishing/translations"/>
    <n v="0"/>
    <x v="121"/>
    <x v="3"/>
    <x v="22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n v="1483395209"/>
    <n v="1480803209"/>
    <x v="0"/>
    <n v="0"/>
    <x v="1"/>
    <s v="publishing/translations"/>
    <n v="0"/>
    <x v="121"/>
    <x v="3"/>
    <x v="22"/>
    <d v="2017-01-02T22:13:29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n v="1442091462"/>
    <n v="1436907462"/>
    <x v="0"/>
    <n v="0"/>
    <x v="1"/>
    <s v="publishing/translations"/>
    <n v="0"/>
    <x v="121"/>
    <x v="3"/>
    <x v="22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x v="0"/>
    <n v="0"/>
    <x v="1"/>
    <s v="publishing/translations"/>
    <n v="0"/>
    <x v="121"/>
    <x v="3"/>
    <x v="22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x v="0"/>
    <n v="0"/>
    <x v="1"/>
    <s v="publishing/translations"/>
    <n v="0"/>
    <x v="121"/>
    <x v="3"/>
    <x v="22"/>
    <d v="2016-04-21T10:44:38"/>
    <x v="1446"/>
  </r>
  <r>
    <n v="1447"/>
    <s v="Indian Language Dictionary"/>
    <s v="I'm creating a dictionary of multiple Indian languages."/>
    <x v="69"/>
    <n v="75"/>
    <x v="2"/>
    <x v="0"/>
    <x v="0"/>
    <n v="1467999134"/>
    <n v="1465407134"/>
    <x v="0"/>
    <n v="3"/>
    <x v="1"/>
    <s v="publishing/translations"/>
    <n v="1.4999999999999999E-4"/>
    <x v="384"/>
    <x v="3"/>
    <x v="22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x v="0"/>
    <n v="0"/>
    <x v="1"/>
    <s v="publishing/translations"/>
    <n v="0"/>
    <x v="121"/>
    <x v="3"/>
    <x v="22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x v="0"/>
    <n v="0"/>
    <x v="1"/>
    <s v="publishing/translations"/>
    <n v="0"/>
    <x v="121"/>
    <x v="3"/>
    <x v="22"/>
    <d v="2015-05-10T19:28:25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x v="0"/>
    <n v="1"/>
    <x v="1"/>
    <s v="publishing/translations"/>
    <n v="1.0000000000000001E-5"/>
    <x v="120"/>
    <x v="3"/>
    <x v="22"/>
    <d v="2016-02-20T04:06:37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n v="1416355259"/>
    <n v="1413759659"/>
    <x v="0"/>
    <n v="2"/>
    <x v="1"/>
    <s v="publishing/translations"/>
    <n v="1.0554089709762533E-4"/>
    <x v="120"/>
    <x v="3"/>
    <x v="22"/>
    <d v="2014-11-19T00:00:59"/>
    <x v="1451"/>
  </r>
  <r>
    <n v="1452"/>
    <s v="The Judo Preservation Project (Canceled)"/>
    <s v="I am gathering rare, out-of-print Judo books for preservation, translation and sharing."/>
    <x v="32"/>
    <n v="0"/>
    <x v="1"/>
    <x v="0"/>
    <x v="0"/>
    <n v="1406566363"/>
    <n v="1403974363"/>
    <x v="0"/>
    <n v="0"/>
    <x v="1"/>
    <s v="publishing/translations"/>
    <n v="0"/>
    <x v="121"/>
    <x v="3"/>
    <x v="22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x v="0"/>
    <n v="0"/>
    <x v="1"/>
    <s v="publishing/translations"/>
    <n v="0"/>
    <x v="121"/>
    <x v="3"/>
    <x v="22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x v="0"/>
    <n v="1"/>
    <x v="1"/>
    <s v="publishing/translations"/>
    <n v="8.5714285714285719E-3"/>
    <x v="2"/>
    <x v="3"/>
    <x v="22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x v="0"/>
    <n v="7"/>
    <x v="1"/>
    <s v="publishing/translations"/>
    <n v="0.105"/>
    <x v="1066"/>
    <x v="3"/>
    <x v="22"/>
    <d v="2014-09-05T13:39:00"/>
    <x v="1455"/>
  </r>
  <r>
    <n v="1456"/>
    <s v="Sometimes you don't need love (Canceled)"/>
    <s v="English Version of my auto-published novel"/>
    <x v="10"/>
    <n v="145"/>
    <x v="1"/>
    <x v="13"/>
    <x v="3"/>
    <n v="1483459365"/>
    <n v="1480867365"/>
    <x v="0"/>
    <n v="3"/>
    <x v="1"/>
    <s v="publishing/translations"/>
    <n v="2.9000000000000001E-2"/>
    <x v="1067"/>
    <x v="3"/>
    <x v="22"/>
    <d v="2017-01-03T16:02:45"/>
    <x v="1456"/>
  </r>
  <r>
    <n v="1457"/>
    <s v="Hey! I&quot;m not invisable, I am Just Old (Canceled)"/>
    <s v="Age is more than just a number, I hope your younger than you feel."/>
    <x v="12"/>
    <n v="0"/>
    <x v="1"/>
    <x v="0"/>
    <x v="0"/>
    <n v="1447281044"/>
    <n v="1444685444"/>
    <x v="0"/>
    <n v="0"/>
    <x v="1"/>
    <s v="publishing/translations"/>
    <n v="0"/>
    <x v="121"/>
    <x v="3"/>
    <x v="22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x v="0"/>
    <n v="0"/>
    <x v="1"/>
    <s v="publishing/translations"/>
    <n v="0"/>
    <x v="121"/>
    <x v="3"/>
    <x v="22"/>
    <d v="2014-08-11T04:00:00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n v="1449077100"/>
    <n v="1446612896"/>
    <x v="0"/>
    <n v="0"/>
    <x v="1"/>
    <s v="publishing/translations"/>
    <n v="0"/>
    <x v="121"/>
    <x v="3"/>
    <x v="22"/>
    <d v="2015-12-02T17:25:00"/>
    <x v="1459"/>
  </r>
  <r>
    <n v="1460"/>
    <s v="KJV2015 (Canceled)"/>
    <s v="KJV2015 Easier to understand for our kids and family not leaving out one verse or changing a meaning one bit."/>
    <x v="259"/>
    <n v="0"/>
    <x v="1"/>
    <x v="0"/>
    <x v="0"/>
    <n v="1417391100"/>
    <n v="1412371898"/>
    <x v="0"/>
    <n v="0"/>
    <x v="1"/>
    <s v="publishing/translations"/>
    <n v="0"/>
    <x v="121"/>
    <x v="3"/>
    <x v="22"/>
    <d v="2014-11-30T23:45:00"/>
    <x v="1460"/>
  </r>
  <r>
    <n v="1461"/>
    <s v="Relatively Prime Series 2"/>
    <s v="Series 2 of Relatively Prime, a podcast of stories from the Mathematical Domain"/>
    <x v="36"/>
    <n v="15186.69"/>
    <x v="0"/>
    <x v="0"/>
    <x v="0"/>
    <n v="1413849600"/>
    <n v="1410967754"/>
    <x v="1"/>
    <n v="340"/>
    <x v="0"/>
    <s v="publishing/radio &amp; podcasts"/>
    <n v="1.012446"/>
    <x v="1068"/>
    <x v="3"/>
    <x v="23"/>
    <d v="2014-10-21T00:00:00"/>
    <x v="1461"/>
  </r>
  <r>
    <n v="1462"/>
    <s v="Unbound: Fiction on the Radio"/>
    <s v="A new radio show focused on short fiction produced by Louisville Public Media"/>
    <x v="23"/>
    <n v="4340.7"/>
    <x v="0"/>
    <x v="0"/>
    <x v="0"/>
    <n v="1365609271"/>
    <n v="1363017271"/>
    <x v="1"/>
    <n v="150"/>
    <x v="0"/>
    <s v="publishing/radio &amp; podcasts"/>
    <n v="1.085175"/>
    <x v="1069"/>
    <x v="3"/>
    <x v="23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n v="1365367938"/>
    <n v="1361483538"/>
    <x v="1"/>
    <n v="25"/>
    <x v="0"/>
    <s v="publishing/radio &amp; podcasts"/>
    <n v="1.4766666666666666"/>
    <x v="1070"/>
    <x v="3"/>
    <x v="23"/>
    <d v="2013-04-07T20:52:18"/>
    <x v="1463"/>
  </r>
  <r>
    <n v="1464"/>
    <s v="Science Studio"/>
    <s v="The Best Science Media on the Web"/>
    <x v="10"/>
    <n v="8160"/>
    <x v="0"/>
    <x v="0"/>
    <x v="0"/>
    <n v="1361029958"/>
    <n v="1358437958"/>
    <x v="1"/>
    <n v="234"/>
    <x v="0"/>
    <s v="publishing/radio &amp; podcasts"/>
    <n v="1.6319999999999999"/>
    <x v="1071"/>
    <x v="3"/>
    <x v="23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x v="1"/>
    <n v="2602"/>
    <x v="0"/>
    <s v="publishing/radio &amp; podcasts"/>
    <n v="4.5641449999999999"/>
    <x v="1072"/>
    <x v="3"/>
    <x v="23"/>
    <d v="2012-03-22T03:00:00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x v="1"/>
    <n v="248"/>
    <x v="0"/>
    <s v="publishing/radio &amp; podcasts"/>
    <n v="1.0787731249999999"/>
    <x v="1073"/>
    <x v="3"/>
    <x v="23"/>
    <d v="2016-01-12T05:00:00"/>
    <x v="1466"/>
  </r>
  <r>
    <n v="1467"/>
    <s v="Radio Ambulante"/>
    <s v="We are a new Spanish language podcast telling uniquely Latin American stories."/>
    <x v="79"/>
    <n v="46032"/>
    <x v="0"/>
    <x v="0"/>
    <x v="0"/>
    <n v="1332699285"/>
    <n v="1327518885"/>
    <x v="1"/>
    <n v="600"/>
    <x v="0"/>
    <s v="publishing/radio &amp; podcasts"/>
    <n v="1.1508"/>
    <x v="1074"/>
    <x v="3"/>
    <x v="23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x v="1"/>
    <n v="293"/>
    <x v="0"/>
    <s v="publishing/radio &amp; podcasts"/>
    <n v="1.0236842105263158"/>
    <x v="1075"/>
    <x v="3"/>
    <x v="23"/>
    <d v="2011-06-12T00:20:49"/>
    <x v="1468"/>
  </r>
  <r>
    <n v="1469"/>
    <s v="The Local Global Mashup Show"/>
    <s v="Get the inside edge on the stories that connect Americans to the world -- in your ear every week."/>
    <x v="260"/>
    <n v="47978"/>
    <x v="0"/>
    <x v="0"/>
    <x v="0"/>
    <n v="1360938109"/>
    <n v="1358346109"/>
    <x v="1"/>
    <n v="321"/>
    <x v="0"/>
    <s v="publishing/radio &amp; podcasts"/>
    <n v="1.0842485875706214"/>
    <x v="1076"/>
    <x v="3"/>
    <x v="23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n v="1356724263"/>
    <n v="1354909863"/>
    <x v="1"/>
    <n v="81"/>
    <x v="0"/>
    <s v="publishing/radio &amp; podcasts"/>
    <n v="1.2513333333333334"/>
    <x v="1077"/>
    <x v="3"/>
    <x v="23"/>
    <d v="2012-12-28T19:51:03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n v="1428620334"/>
    <n v="1426028334"/>
    <x v="1"/>
    <n v="343"/>
    <x v="0"/>
    <s v="publishing/radio &amp; podcasts"/>
    <n v="1.03840625"/>
    <x v="1078"/>
    <x v="3"/>
    <x v="23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x v="1"/>
    <n v="336"/>
    <x v="0"/>
    <s v="publishing/radio &amp; podcasts"/>
    <n v="1.3870400000000001"/>
    <x v="1079"/>
    <x v="3"/>
    <x v="23"/>
    <d v="2013-10-16T13:01:43"/>
    <x v="1472"/>
  </r>
  <r>
    <n v="1473"/>
    <s v="ONE LOVES ONLY FORM"/>
    <s v="Public Radio Project"/>
    <x v="15"/>
    <n v="1807.74"/>
    <x v="0"/>
    <x v="0"/>
    <x v="0"/>
    <n v="1330644639"/>
    <n v="1328052639"/>
    <x v="1"/>
    <n v="47"/>
    <x v="0"/>
    <s v="publishing/radio &amp; podcasts"/>
    <n v="1.20516"/>
    <x v="1080"/>
    <x v="3"/>
    <x v="23"/>
    <d v="2012-03-01T23:30:39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n v="1379093292"/>
    <n v="1376501292"/>
    <x v="1"/>
    <n v="76"/>
    <x v="0"/>
    <s v="publishing/radio &amp; podcasts"/>
    <n v="1.1226666666666667"/>
    <x v="1081"/>
    <x v="3"/>
    <x v="23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n v="1419051540"/>
    <n v="1416244863"/>
    <x v="1"/>
    <n v="441"/>
    <x v="0"/>
    <s v="publishing/radio &amp; podcasts"/>
    <n v="1.8866966666666667"/>
    <x v="1082"/>
    <x v="3"/>
    <x v="23"/>
    <d v="2014-12-20T04:59:00"/>
    <x v="1475"/>
  </r>
  <r>
    <n v="1476"/>
    <s v="The Comedy Button Podcast"/>
    <s v="The Comedy Button is a brand new nerd pop culture podcast with weekly video sketches."/>
    <x v="12"/>
    <n v="39693.279999999999"/>
    <x v="0"/>
    <x v="0"/>
    <x v="0"/>
    <n v="1315616422"/>
    <n v="1313024422"/>
    <x v="1"/>
    <n v="916"/>
    <x v="0"/>
    <s v="publishing/radio &amp; podcasts"/>
    <n v="6.6155466666666669"/>
    <x v="1083"/>
    <x v="3"/>
    <x v="23"/>
    <d v="2011-09-10T01:00:22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x v="1"/>
    <n v="369"/>
    <x v="0"/>
    <s v="publishing/radio &amp; podcasts"/>
    <n v="1.1131"/>
    <x v="1084"/>
    <x v="3"/>
    <x v="23"/>
    <d v="2011-12-23T03:00:00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x v="1"/>
    <n v="20242"/>
    <x v="0"/>
    <s v="publishing/radio &amp; podcasts"/>
    <n v="11.8161422"/>
    <x v="1085"/>
    <x v="3"/>
    <x v="23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n v="1399694340"/>
    <n v="1398448389"/>
    <x v="1"/>
    <n v="71"/>
    <x v="0"/>
    <s v="publishing/radio &amp; podcasts"/>
    <n v="1.37375"/>
    <x v="1086"/>
    <x v="3"/>
    <x v="23"/>
    <d v="2014-05-10T03:59:00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x v="1"/>
    <n v="635"/>
    <x v="0"/>
    <s v="publishing/radio &amp; podcasts"/>
    <n v="1.170404"/>
    <x v="1087"/>
    <x v="3"/>
    <x v="23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n v="1383430145"/>
    <n v="1380838145"/>
    <x v="0"/>
    <n v="6"/>
    <x v="1"/>
    <s v="publishing/fiction"/>
    <n v="2.1000000000000001E-2"/>
    <x v="844"/>
    <x v="3"/>
    <x v="10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n v="1347004260"/>
    <n v="1345062936"/>
    <x v="0"/>
    <n v="1"/>
    <x v="1"/>
    <s v="publishing/fiction"/>
    <n v="1E-3"/>
    <x v="144"/>
    <x v="3"/>
    <x v="10"/>
    <d v="2012-09-07T07:51:00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x v="0"/>
    <n v="2"/>
    <x v="1"/>
    <s v="publishing/fiction"/>
    <n v="7.1428571428571426E-3"/>
    <x v="384"/>
    <x v="3"/>
    <x v="10"/>
    <d v="2016-07-22T04:37:55"/>
    <x v="1483"/>
  </r>
  <r>
    <n v="1484"/>
    <s v="a book called filtered down thru the stars"/>
    <s v="The mussings of an old wizard"/>
    <x v="13"/>
    <n v="0"/>
    <x v="2"/>
    <x v="0"/>
    <x v="0"/>
    <n v="1342882260"/>
    <n v="1337834963"/>
    <x v="0"/>
    <n v="0"/>
    <x v="1"/>
    <s v="publishing/fiction"/>
    <n v="0"/>
    <x v="121"/>
    <x v="3"/>
    <x v="10"/>
    <d v="2012-07-21T14:51:00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n v="1434827173"/>
    <n v="1430939173"/>
    <x v="0"/>
    <n v="3"/>
    <x v="1"/>
    <s v="publishing/fiction"/>
    <n v="2.2388059701492536E-2"/>
    <x v="73"/>
    <x v="3"/>
    <x v="10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x v="0"/>
    <n v="3"/>
    <x v="1"/>
    <s v="publishing/fiction"/>
    <n v="2.3999999999999998E-3"/>
    <x v="587"/>
    <x v="3"/>
    <x v="10"/>
    <d v="2015-02-27T04:02:41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n v="1470175271"/>
    <n v="1467583271"/>
    <x v="0"/>
    <n v="0"/>
    <x v="1"/>
    <s v="publishing/fiction"/>
    <n v="0"/>
    <x v="121"/>
    <x v="3"/>
    <x v="10"/>
    <d v="2016-08-02T22:01:11"/>
    <x v="1487"/>
  </r>
  <r>
    <n v="1488"/>
    <s v="Nanolution"/>
    <s v="A blockbuster sci-fi adventure. What would you do if one day your life changed to beyond the imaginable?"/>
    <x v="36"/>
    <n v="360"/>
    <x v="2"/>
    <x v="2"/>
    <x v="2"/>
    <n v="1388928660"/>
    <n v="1386336660"/>
    <x v="0"/>
    <n v="6"/>
    <x v="1"/>
    <s v="publishing/fiction"/>
    <n v="2.4E-2"/>
    <x v="88"/>
    <x v="3"/>
    <x v="10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n v="1352994052"/>
    <n v="1350398452"/>
    <x v="0"/>
    <n v="0"/>
    <x v="1"/>
    <s v="publishing/fiction"/>
    <n v="0"/>
    <x v="121"/>
    <x v="3"/>
    <x v="10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x v="0"/>
    <n v="19"/>
    <x v="1"/>
    <s v="publishing/fiction"/>
    <n v="0.30862068965517242"/>
    <x v="1088"/>
    <x v="3"/>
    <x v="10"/>
    <d v="2013-10-02T13:27:54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n v="1424014680"/>
    <n v="1418922443"/>
    <x v="0"/>
    <n v="1"/>
    <x v="1"/>
    <s v="publishing/fiction"/>
    <n v="8.3333333333333329E-2"/>
    <x v="101"/>
    <x v="3"/>
    <x v="10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x v="0"/>
    <n v="2"/>
    <x v="1"/>
    <s v="publishing/fiction"/>
    <n v="7.4999999999999997E-3"/>
    <x v="2"/>
    <x v="3"/>
    <x v="10"/>
    <d v="2011-06-18T21:14:06"/>
    <x v="1492"/>
  </r>
  <r>
    <n v="1493"/>
    <s v="The Great Grand Zeppelin Chase"/>
    <s v="Help illustrate the sequel to the bestselling _x000a_The Transylvania Flying Squad of Detectives"/>
    <x v="262"/>
    <n v="0"/>
    <x v="2"/>
    <x v="0"/>
    <x v="0"/>
    <n v="1371415675"/>
    <n v="1368823675"/>
    <x v="0"/>
    <n v="0"/>
    <x v="1"/>
    <s v="publishing/fiction"/>
    <n v="0"/>
    <x v="121"/>
    <x v="3"/>
    <x v="10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x v="0"/>
    <n v="11"/>
    <x v="1"/>
    <s v="publishing/fiction"/>
    <n v="8.8999999999999996E-2"/>
    <x v="1089"/>
    <x v="3"/>
    <x v="10"/>
    <d v="2015-04-03T15:38:00"/>
    <x v="1494"/>
  </r>
  <r>
    <n v="1495"/>
    <s v="A Magical Bildungsroman with a Female Heroine"/>
    <s v="The Adventures of Penelope Hawthorne. Part One: The Spellbook of Dracone."/>
    <x v="13"/>
    <n v="0"/>
    <x v="2"/>
    <x v="0"/>
    <x v="0"/>
    <n v="1314471431"/>
    <n v="1311879431"/>
    <x v="0"/>
    <n v="0"/>
    <x v="1"/>
    <s v="publishing/fiction"/>
    <n v="0"/>
    <x v="121"/>
    <x v="3"/>
    <x v="10"/>
    <d v="2011-08-27T18:57:11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n v="1410866659"/>
    <n v="1405682659"/>
    <x v="0"/>
    <n v="0"/>
    <x v="1"/>
    <s v="publishing/fiction"/>
    <n v="0"/>
    <x v="121"/>
    <x v="3"/>
    <x v="10"/>
    <d v="2014-09-16T11:24:19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x v="0"/>
    <n v="1"/>
    <x v="1"/>
    <s v="publishing/fiction"/>
    <n v="6.666666666666667E-5"/>
    <x v="120"/>
    <x v="3"/>
    <x v="10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x v="0"/>
    <n v="3"/>
    <x v="1"/>
    <s v="publishing/fiction"/>
    <n v="1.9E-2"/>
    <x v="1090"/>
    <x v="3"/>
    <x v="10"/>
    <d v="2014-09-03T23:36:1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x v="0"/>
    <n v="1"/>
    <x v="1"/>
    <s v="publishing/fiction"/>
    <n v="2.5000000000000001E-3"/>
    <x v="144"/>
    <x v="3"/>
    <x v="10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x v="0"/>
    <n v="15"/>
    <x v="1"/>
    <s v="publishing/fiction"/>
    <n v="0.25035714285714283"/>
    <x v="1091"/>
    <x v="3"/>
    <x v="10"/>
    <d v="2013-05-01T21:42:37"/>
    <x v="1500"/>
  </r>
  <r>
    <n v="1501"/>
    <s v="This is Nowhere"/>
    <s v="A hardcover book of surf, outdoor and nature photos from the British Columbia coast."/>
    <x v="263"/>
    <n v="86492"/>
    <x v="0"/>
    <x v="5"/>
    <x v="5"/>
    <n v="1436364023"/>
    <n v="1433772023"/>
    <x v="1"/>
    <n v="885"/>
    <x v="0"/>
    <s v="photography/photobooks"/>
    <n v="1.6633076923076924"/>
    <x v="1092"/>
    <x v="8"/>
    <x v="20"/>
    <d v="2015-07-08T14:00:23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n v="1458943200"/>
    <n v="1456491680"/>
    <x v="1"/>
    <n v="329"/>
    <x v="0"/>
    <s v="photography/photobooks"/>
    <n v="1.0144545454545455"/>
    <x v="1093"/>
    <x v="8"/>
    <x v="20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x v="1"/>
    <n v="71"/>
    <x v="0"/>
    <s v="photography/photobooks"/>
    <n v="1.0789146666666667"/>
    <x v="1094"/>
    <x v="8"/>
    <x v="20"/>
    <d v="2016-10-23T08:20:01"/>
    <x v="1503"/>
  </r>
  <r>
    <n v="1504"/>
    <s v="RYU X RIO"/>
    <s v="A football photography book like no other about the 2014 World Cup in Brazil, by Ryu Voelkel."/>
    <x v="115"/>
    <n v="18066"/>
    <x v="0"/>
    <x v="1"/>
    <x v="1"/>
    <n v="1402389180"/>
    <n v="1399996024"/>
    <x v="1"/>
    <n v="269"/>
    <x v="0"/>
    <s v="photography/photobooks"/>
    <n v="2.7793846153846156"/>
    <x v="1095"/>
    <x v="8"/>
    <x v="20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x v="1"/>
    <n v="345"/>
    <x v="0"/>
    <s v="photography/photobooks"/>
    <n v="1.0358125"/>
    <x v="1096"/>
    <x v="8"/>
    <x v="20"/>
    <d v="2016-03-22T20:01:00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n v="1406227904"/>
    <n v="1403635904"/>
    <x v="1"/>
    <n v="43"/>
    <x v="0"/>
    <s v="photography/photobooks"/>
    <n v="1.1140000000000001"/>
    <x v="1097"/>
    <x v="8"/>
    <x v="20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x v="1"/>
    <n v="33"/>
    <x v="0"/>
    <s v="photography/photobooks"/>
    <n v="2.15"/>
    <x v="1098"/>
    <x v="8"/>
    <x v="20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n v="1403880281"/>
    <n v="1401201881"/>
    <x v="1"/>
    <n v="211"/>
    <x v="0"/>
    <s v="photography/photobooks"/>
    <n v="1.1076216216216217"/>
    <x v="1099"/>
    <x v="8"/>
    <x v="20"/>
    <d v="2014-06-27T14:44:4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x v="1"/>
    <n v="196"/>
    <x v="0"/>
    <s v="photography/photobooks"/>
    <n v="1.2364125714285714"/>
    <x v="1100"/>
    <x v="8"/>
    <x v="20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x v="1"/>
    <n v="405"/>
    <x v="0"/>
    <s v="photography/photobooks"/>
    <n v="1.0103500000000001"/>
    <x v="1101"/>
    <x v="8"/>
    <x v="20"/>
    <d v="2014-07-19T09:14:38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x v="1"/>
    <n v="206"/>
    <x v="0"/>
    <s v="photography/photobooks"/>
    <n v="1.1179285714285714"/>
    <x v="1102"/>
    <x v="8"/>
    <x v="20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x v="1"/>
    <n v="335"/>
    <x v="0"/>
    <s v="photography/photobooks"/>
    <n v="5.5877142857142861"/>
    <x v="1103"/>
    <x v="8"/>
    <x v="20"/>
    <d v="2017-02-05T16:25:39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n v="1405523866"/>
    <n v="1402931866"/>
    <x v="1"/>
    <n v="215"/>
    <x v="0"/>
    <s v="photography/photobooks"/>
    <n v="1.5001875"/>
    <x v="1104"/>
    <x v="8"/>
    <x v="20"/>
    <d v="2014-07-16T15:17:46"/>
    <x v="1513"/>
  </r>
  <r>
    <n v="1514"/>
    <s v="Racing Age"/>
    <s v="Racing Age is a documentary photography book about masters track &amp; field athletes of retirement age and older."/>
    <x v="31"/>
    <n v="26619"/>
    <x v="0"/>
    <x v="0"/>
    <x v="0"/>
    <n v="1443363640"/>
    <n v="1439907640"/>
    <x v="1"/>
    <n v="176"/>
    <x v="0"/>
    <s v="photography/photobooks"/>
    <n v="1.0647599999999999"/>
    <x v="1105"/>
    <x v="8"/>
    <x v="20"/>
    <d v="2015-09-27T14:20:40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x v="1"/>
    <n v="555"/>
    <x v="0"/>
    <s v="photography/photobooks"/>
    <n v="1.57189"/>
    <x v="1106"/>
    <x v="8"/>
    <x v="20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x v="1"/>
    <n v="116"/>
    <x v="0"/>
    <s v="photography/photobooks"/>
    <n v="1.0865882352941176"/>
    <x v="1107"/>
    <x v="8"/>
    <x v="20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n v="1417845600"/>
    <n v="1415194553"/>
    <x v="1"/>
    <n v="615"/>
    <x v="0"/>
    <s v="photography/photobooks"/>
    <n v="1.6197999999999999"/>
    <x v="1108"/>
    <x v="8"/>
    <x v="20"/>
    <d v="2014-12-06T06:00:00"/>
    <x v="1517"/>
  </r>
  <r>
    <n v="1518"/>
    <s v="Amelia and the Animals: Photographs by Robin Schwartz"/>
    <s v="A photobook of Robin Schwartz's ongoing series with her daughter Amelia."/>
    <x v="36"/>
    <n v="30805"/>
    <x v="0"/>
    <x v="0"/>
    <x v="0"/>
    <n v="1401565252"/>
    <n v="1398973252"/>
    <x v="1"/>
    <n v="236"/>
    <x v="0"/>
    <s v="photography/photobooks"/>
    <n v="2.0536666666666665"/>
    <x v="1109"/>
    <x v="8"/>
    <x v="20"/>
    <d v="2014-05-31T19:40:52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x v="1"/>
    <n v="145"/>
    <x v="0"/>
    <s v="photography/photobooks"/>
    <n v="1.033638888888889"/>
    <x v="1110"/>
    <x v="8"/>
    <x v="20"/>
    <d v="2014-06-20T21:59:00"/>
    <x v="1519"/>
  </r>
  <r>
    <n v="1520"/>
    <s v="TULIPS"/>
    <s v="A self-published photography book by Andrew Miksys from his new series about Belarus"/>
    <x v="102"/>
    <n v="18625"/>
    <x v="0"/>
    <x v="0"/>
    <x v="0"/>
    <n v="1418961600"/>
    <n v="1415824513"/>
    <x v="1"/>
    <n v="167"/>
    <x v="0"/>
    <s v="photography/photobooks"/>
    <n v="1.0347222222222223"/>
    <x v="1111"/>
    <x v="8"/>
    <x v="20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n v="1465272091"/>
    <n v="1462248091"/>
    <x v="1"/>
    <n v="235"/>
    <x v="0"/>
    <s v="photography/photobooks"/>
    <n v="1.0681333333333334"/>
    <x v="1112"/>
    <x v="8"/>
    <x v="20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x v="1"/>
    <n v="452"/>
    <x v="0"/>
    <s v="photography/photobooks"/>
    <n v="1.3896574712643677"/>
    <x v="1113"/>
    <x v="8"/>
    <x v="20"/>
    <d v="2014-10-17T19:55:39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x v="1"/>
    <n v="241"/>
    <x v="0"/>
    <s v="photography/photobooks"/>
    <n v="1.2484324324324325"/>
    <x v="1114"/>
    <x v="8"/>
    <x v="20"/>
    <d v="2014-12-23T00:00:00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n v="1487592090"/>
    <n v="1485000090"/>
    <x v="1"/>
    <n v="28"/>
    <x v="0"/>
    <s v="photography/photobooks"/>
    <n v="2.0699999999999998"/>
    <x v="1115"/>
    <x v="8"/>
    <x v="20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x v="1"/>
    <n v="140"/>
    <x v="0"/>
    <s v="photography/photobooks"/>
    <n v="1.7400576923076922"/>
    <x v="1116"/>
    <x v="8"/>
    <x v="20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x v="1"/>
    <n v="280"/>
    <x v="0"/>
    <s v="photography/photobooks"/>
    <n v="1.2032608695652174"/>
    <x v="1117"/>
    <x v="8"/>
    <x v="20"/>
    <d v="2016-01-19T06:37:27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n v="1489497886"/>
    <n v="1487082286"/>
    <x v="1"/>
    <n v="70"/>
    <x v="0"/>
    <s v="photography/photobooks"/>
    <n v="1.1044428571428573"/>
    <x v="1118"/>
    <x v="8"/>
    <x v="20"/>
    <d v="2017-03-14T13:24:46"/>
    <x v="1527"/>
  </r>
  <r>
    <n v="1528"/>
    <s v="Don't Go Outside: Tokyo Street Photos"/>
    <s v="A book of street photos from around Shibuya that I've made between 2011-2016."/>
    <x v="9"/>
    <n v="8447"/>
    <x v="0"/>
    <x v="0"/>
    <x v="0"/>
    <n v="1485907200"/>
    <n v="1483292122"/>
    <x v="1"/>
    <n v="160"/>
    <x v="0"/>
    <s v="photography/photobooks"/>
    <n v="2.8156666666666665"/>
    <x v="1119"/>
    <x v="8"/>
    <x v="20"/>
    <d v="2017-02-01T00:00:00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n v="1426773920"/>
    <n v="1424185520"/>
    <x v="1"/>
    <n v="141"/>
    <x v="0"/>
    <s v="photography/photobooks"/>
    <n v="1.0067894736842105"/>
    <x v="1120"/>
    <x v="8"/>
    <x v="20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x v="1"/>
    <n v="874"/>
    <x v="0"/>
    <s v="photography/photobooks"/>
    <n v="1.3482571428571428"/>
    <x v="1121"/>
    <x v="8"/>
    <x v="20"/>
    <d v="2015-10-23T18:24:55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x v="1"/>
    <n v="73"/>
    <x v="0"/>
    <s v="photography/photobooks"/>
    <n v="1.7595744680851064"/>
    <x v="1122"/>
    <x v="8"/>
    <x v="20"/>
    <d v="2014-12-01T03:00:00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n v="1455548400"/>
    <n v="1453461865"/>
    <x v="1"/>
    <n v="294"/>
    <x v="0"/>
    <s v="photography/photobooks"/>
    <n v="4.8402000000000003"/>
    <x v="1123"/>
    <x v="8"/>
    <x v="20"/>
    <d v="2016-02-15T15:00:00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n v="1462161540"/>
    <n v="1457913777"/>
    <x v="1"/>
    <n v="740"/>
    <x v="0"/>
    <s v="photography/photobooks"/>
    <n v="1.4514"/>
    <x v="1124"/>
    <x v="8"/>
    <x v="20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n v="1441383062"/>
    <n v="1438791062"/>
    <x v="1"/>
    <n v="369"/>
    <x v="0"/>
    <s v="photography/photobooks"/>
    <n v="4.1773333333333333"/>
    <x v="1125"/>
    <x v="8"/>
    <x v="20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x v="1"/>
    <n v="110"/>
    <x v="0"/>
    <s v="photography/photobooks"/>
    <n v="1.3242499999999999"/>
    <x v="1126"/>
    <x v="8"/>
    <x v="20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x v="1"/>
    <n v="455"/>
    <x v="0"/>
    <s v="photography/photobooks"/>
    <n v="2.5030841666666666"/>
    <x v="1127"/>
    <x v="8"/>
    <x v="20"/>
    <d v="2015-08-27T19:15:10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n v="1470506400"/>
    <n v="1467358427"/>
    <x v="1"/>
    <n v="224"/>
    <x v="0"/>
    <s v="photography/photobooks"/>
    <n v="1.7989999999999999"/>
    <x v="1128"/>
    <x v="8"/>
    <x v="20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x v="1"/>
    <n v="46"/>
    <x v="0"/>
    <s v="photography/photobooks"/>
    <n v="1.0262857142857142"/>
    <x v="1129"/>
    <x v="8"/>
    <x v="20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x v="0"/>
    <n v="284"/>
    <x v="0"/>
    <s v="photography/photobooks"/>
    <n v="1.359861"/>
    <x v="1130"/>
    <x v="8"/>
    <x v="20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x v="1"/>
    <n v="98"/>
    <x v="0"/>
    <s v="photography/photobooks"/>
    <n v="1.1786666666666668"/>
    <x v="1131"/>
    <x v="8"/>
    <x v="20"/>
    <d v="2014-11-26T01:15:0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n v="1420045538"/>
    <n v="1417453538"/>
    <x v="0"/>
    <n v="2"/>
    <x v="1"/>
    <s v="photography/nature"/>
    <n v="3.3333333333333332E-4"/>
    <x v="366"/>
    <x v="8"/>
    <x v="24"/>
    <d v="2014-12-31T17:05:38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n v="1435708500"/>
    <n v="1434412500"/>
    <x v="0"/>
    <n v="1"/>
    <x v="1"/>
    <s v="photography/nature"/>
    <n v="0.04"/>
    <x v="135"/>
    <x v="8"/>
    <x v="24"/>
    <d v="2015-06-30T23:55:0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n v="1416662034"/>
    <n v="1414066434"/>
    <x v="0"/>
    <n v="1"/>
    <x v="1"/>
    <s v="photography/nature"/>
    <n v="4.4444444444444444E-3"/>
    <x v="119"/>
    <x v="8"/>
    <x v="24"/>
    <d v="2014-11-22T13:13:54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n v="1427847480"/>
    <n v="1424222024"/>
    <x v="0"/>
    <n v="0"/>
    <x v="1"/>
    <s v="photography/nature"/>
    <n v="0"/>
    <x v="121"/>
    <x v="8"/>
    <x v="24"/>
    <d v="2015-04-01T00:18:00"/>
    <x v="1544"/>
  </r>
  <r>
    <n v="1545"/>
    <s v="Nevada County Hearts"/>
    <s v="&quot;He will not be a wise man who does not study human hearts!&quot;_x000a_Hope in natural art, creation!"/>
    <x v="9"/>
    <n v="1"/>
    <x v="2"/>
    <x v="0"/>
    <x v="0"/>
    <n v="1425330960"/>
    <n v="1422393234"/>
    <x v="0"/>
    <n v="1"/>
    <x v="1"/>
    <s v="photography/nature"/>
    <n v="3.3333333333333332E-4"/>
    <x v="120"/>
    <x v="8"/>
    <x v="24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x v="0"/>
    <n v="11"/>
    <x v="1"/>
    <s v="photography/nature"/>
    <n v="0.28899999999999998"/>
    <x v="1132"/>
    <x v="8"/>
    <x v="24"/>
    <d v="2014-09-17T05:06:39"/>
    <x v="1546"/>
  </r>
  <r>
    <n v="1547"/>
    <s v="Sound Photography"/>
    <s v="I have produced a limited number (100) of five 8x10 prints of mixed photography I would like to share with you."/>
    <x v="269"/>
    <n v="0"/>
    <x v="2"/>
    <x v="0"/>
    <x v="0"/>
    <n v="1487844882"/>
    <n v="1487240082"/>
    <x v="0"/>
    <n v="0"/>
    <x v="1"/>
    <s v="photography/nature"/>
    <n v="0"/>
    <x v="121"/>
    <x v="8"/>
    <x v="24"/>
    <d v="2017-02-23T10:14:42"/>
    <x v="1547"/>
  </r>
  <r>
    <n v="1548"/>
    <s v="Change the World through Color"/>
    <s v="Beauty is in the eye of the beholder and I want to inspire conservation through color."/>
    <x v="176"/>
    <n v="60"/>
    <x v="2"/>
    <x v="0"/>
    <x v="0"/>
    <n v="1447020620"/>
    <n v="1444425020"/>
    <x v="0"/>
    <n v="1"/>
    <x v="1"/>
    <s v="photography/nature"/>
    <n v="8.5714285714285715E-2"/>
    <x v="88"/>
    <x v="8"/>
    <x v="24"/>
    <d v="2015-11-08T22:10:20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n v="1446524159"/>
    <n v="1443928559"/>
    <x v="0"/>
    <n v="6"/>
    <x v="1"/>
    <s v="photography/nature"/>
    <n v="0.34"/>
    <x v="1133"/>
    <x v="8"/>
    <x v="24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x v="0"/>
    <n v="7"/>
    <x v="1"/>
    <s v="photography/nature"/>
    <n v="0.13466666666666666"/>
    <x v="1134"/>
    <x v="8"/>
    <x v="24"/>
    <d v="2016-05-12T10:47:14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x v="0"/>
    <n v="0"/>
    <x v="1"/>
    <s v="photography/nature"/>
    <n v="0"/>
    <x v="121"/>
    <x v="8"/>
    <x v="24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x v="0"/>
    <n v="16"/>
    <x v="1"/>
    <s v="photography/nature"/>
    <n v="0.49186046511627907"/>
    <x v="1135"/>
    <x v="8"/>
    <x v="24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n v="1441176447"/>
    <n v="1438584447"/>
    <x v="0"/>
    <n v="0"/>
    <x v="1"/>
    <s v="photography/nature"/>
    <n v="0"/>
    <x v="121"/>
    <x v="8"/>
    <x v="24"/>
    <d v="2015-09-02T06:47:27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x v="0"/>
    <n v="0"/>
    <x v="1"/>
    <s v="photography/nature"/>
    <n v="0"/>
    <x v="121"/>
    <x v="8"/>
    <x v="24"/>
    <d v="2015-08-02T06:03:10"/>
    <x v="1554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n v="1442509200"/>
    <n v="1440513832"/>
    <x v="0"/>
    <n v="0"/>
    <x v="1"/>
    <s v="photography/nature"/>
    <n v="0"/>
    <x v="121"/>
    <x v="8"/>
    <x v="24"/>
    <d v="2015-09-17T17:00:00"/>
    <x v="1555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n v="1467603624"/>
    <n v="1465011624"/>
    <x v="0"/>
    <n v="12"/>
    <x v="1"/>
    <s v="photography/nature"/>
    <n v="0.45133333333333331"/>
    <x v="1136"/>
    <x v="8"/>
    <x v="24"/>
    <d v="2016-07-04T03:40:24"/>
    <x v="1556"/>
  </r>
  <r>
    <n v="1557"/>
    <s v="Reflecting Light Photo"/>
    <s v="I have always been captivated by photography, Now I am trying to set up my own company and publish my pictures."/>
    <x v="30"/>
    <n v="100"/>
    <x v="2"/>
    <x v="0"/>
    <x v="0"/>
    <n v="1411227633"/>
    <n v="1408549233"/>
    <x v="0"/>
    <n v="1"/>
    <x v="1"/>
    <s v="photography/nature"/>
    <n v="0.04"/>
    <x v="101"/>
    <x v="8"/>
    <x v="24"/>
    <d v="2014-09-20T15:40:33"/>
    <x v="1557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n v="1440763920"/>
    <n v="1435656759"/>
    <x v="0"/>
    <n v="3"/>
    <x v="1"/>
    <s v="photography/nature"/>
    <n v="4.6666666666666669E-2"/>
    <x v="123"/>
    <x v="8"/>
    <x v="24"/>
    <d v="2015-08-28T12:12:00"/>
    <x v="1558"/>
  </r>
  <r>
    <n v="1559"/>
    <s v="North Cascades Bigfoot Photo Expedition"/>
    <s v="The goal of this project is to provide scientific evidence of bigfoot in the North Cascades."/>
    <x v="36"/>
    <n v="50"/>
    <x v="2"/>
    <x v="0"/>
    <x v="0"/>
    <n v="1430270199"/>
    <n v="1428974199"/>
    <x v="0"/>
    <n v="1"/>
    <x v="1"/>
    <s v="photography/nature"/>
    <n v="3.3333333333333335E-3"/>
    <x v="73"/>
    <x v="8"/>
    <x v="24"/>
    <d v="2015-04-29T01:16:39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n v="1415842193"/>
    <n v="1414110593"/>
    <x v="0"/>
    <n v="4"/>
    <x v="1"/>
    <s v="photography/nature"/>
    <n v="3.7600000000000001E-2"/>
    <x v="842"/>
    <x v="8"/>
    <x v="24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x v="0"/>
    <n v="1"/>
    <x v="1"/>
    <s v="publishing/art books"/>
    <n v="6.7000000000000002E-3"/>
    <x v="407"/>
    <x v="3"/>
    <x v="25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x v="0"/>
    <n v="0"/>
    <x v="1"/>
    <s v="publishing/art books"/>
    <n v="0"/>
    <x v="121"/>
    <x v="3"/>
    <x v="25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n v="1394815751"/>
    <n v="1389635351"/>
    <x v="0"/>
    <n v="2"/>
    <x v="1"/>
    <s v="publishing/art books"/>
    <n v="1.4166666666666666E-2"/>
    <x v="665"/>
    <x v="3"/>
    <x v="25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n v="1432843500"/>
    <n v="1430124509"/>
    <x v="0"/>
    <n v="1"/>
    <x v="1"/>
    <s v="publishing/art books"/>
    <n v="1E-3"/>
    <x v="119"/>
    <x v="3"/>
    <x v="25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x v="0"/>
    <n v="1"/>
    <x v="1"/>
    <s v="publishing/art books"/>
    <n v="2.5000000000000001E-2"/>
    <x v="101"/>
    <x v="3"/>
    <x v="25"/>
    <d v="2011-06-08T17:31:01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n v="1469656800"/>
    <n v="1467151204"/>
    <x v="0"/>
    <n v="59"/>
    <x v="1"/>
    <s v="publishing/art books"/>
    <n v="0.21249999999999999"/>
    <x v="1137"/>
    <x v="3"/>
    <x v="25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x v="0"/>
    <n v="13"/>
    <x v="1"/>
    <s v="publishing/art books"/>
    <n v="4.1176470588235294E-2"/>
    <x v="1138"/>
    <x v="3"/>
    <x v="25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n v="1419384585"/>
    <n v="1416360585"/>
    <x v="0"/>
    <n v="22"/>
    <x v="1"/>
    <s v="publishing/art books"/>
    <n v="0.13639999999999999"/>
    <x v="1139"/>
    <x v="3"/>
    <x v="25"/>
    <d v="2014-12-24T01:29:45"/>
    <x v="1568"/>
  </r>
  <r>
    <n v="1569"/>
    <s v="to be removed (Canceled)"/>
    <s v="to be removed"/>
    <x v="11"/>
    <n v="0"/>
    <x v="1"/>
    <x v="0"/>
    <x v="0"/>
    <n v="1369498714"/>
    <n v="1366906714"/>
    <x v="0"/>
    <n v="0"/>
    <x v="1"/>
    <s v="publishing/art books"/>
    <n v="0"/>
    <x v="121"/>
    <x v="3"/>
    <x v="25"/>
    <d v="2013-05-25T16:18:34"/>
    <x v="1569"/>
  </r>
  <r>
    <n v="1570"/>
    <s v="BEAUTIFUL DREAMERS: An Adult Coloring Book (Canceled)"/>
    <s v="A Coloring Book of Breathtaking Beauties_x000a_To Calm the Heart and Soul"/>
    <x v="12"/>
    <n v="2484"/>
    <x v="1"/>
    <x v="0"/>
    <x v="0"/>
    <n v="1460140282"/>
    <n v="1457551882"/>
    <x v="0"/>
    <n v="52"/>
    <x v="1"/>
    <s v="publishing/art books"/>
    <n v="0.41399999999999998"/>
    <x v="1140"/>
    <x v="3"/>
    <x v="25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x v="0"/>
    <n v="4"/>
    <x v="1"/>
    <s v="publishing/art books"/>
    <n v="6.6115702479338841E-3"/>
    <x v="135"/>
    <x v="3"/>
    <x v="25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x v="0"/>
    <n v="3"/>
    <x v="1"/>
    <s v="publishing/art books"/>
    <n v="0.05"/>
    <x v="694"/>
    <x v="3"/>
    <x v="25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x v="0"/>
    <n v="3"/>
    <x v="1"/>
    <s v="publishing/art books"/>
    <n v="2.4777777777777777E-2"/>
    <x v="1141"/>
    <x v="3"/>
    <x v="25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x v="0"/>
    <n v="6"/>
    <x v="1"/>
    <s v="publishing/art books"/>
    <n v="5.0599999999999999E-2"/>
    <x v="1142"/>
    <x v="3"/>
    <x v="25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x v="0"/>
    <n v="35"/>
    <x v="1"/>
    <s v="publishing/art books"/>
    <n v="0.2291"/>
    <x v="1143"/>
    <x v="3"/>
    <x v="25"/>
    <d v="2014-07-09T12:34:56"/>
    <x v="1575"/>
  </r>
  <r>
    <n v="1576"/>
    <s v="The Obsessive Line Collection (Canceled)"/>
    <s v="For the publication of my first 3 books: an Art book, a graphic novel, and a coloring book"/>
    <x v="10"/>
    <n v="650"/>
    <x v="1"/>
    <x v="0"/>
    <x v="0"/>
    <n v="1435698368"/>
    <n v="1431810368"/>
    <x v="0"/>
    <n v="10"/>
    <x v="1"/>
    <s v="publishing/art books"/>
    <n v="0.13"/>
    <x v="178"/>
    <x v="3"/>
    <x v="25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n v="1343161248"/>
    <n v="1337977248"/>
    <x v="0"/>
    <n v="2"/>
    <x v="1"/>
    <s v="publishing/art books"/>
    <n v="5.4999999999999997E-3"/>
    <x v="446"/>
    <x v="3"/>
    <x v="25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x v="0"/>
    <n v="4"/>
    <x v="1"/>
    <s v="publishing/art books"/>
    <n v="0.10806536636794939"/>
    <x v="22"/>
    <x v="3"/>
    <x v="25"/>
    <d v="2010-09-02T02:00:00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n v="1377734091"/>
    <n v="1374882891"/>
    <x v="0"/>
    <n v="2"/>
    <x v="1"/>
    <s v="publishing/art books"/>
    <n v="8.4008400840084006E-3"/>
    <x v="454"/>
    <x v="3"/>
    <x v="25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n v="1337562726"/>
    <n v="1332378726"/>
    <x v="0"/>
    <n v="0"/>
    <x v="1"/>
    <s v="publishing/art books"/>
    <n v="0"/>
    <x v="121"/>
    <x v="3"/>
    <x v="25"/>
    <d v="2012-05-21T01:12:06"/>
    <x v="1580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n v="1450521990"/>
    <n v="1447757190"/>
    <x v="0"/>
    <n v="1"/>
    <x v="1"/>
    <s v="photography/places"/>
    <n v="5.0000000000000001E-3"/>
    <x v="144"/>
    <x v="8"/>
    <x v="26"/>
    <d v="2015-12-19T10:46:30"/>
    <x v="1581"/>
  </r>
  <r>
    <n v="1582"/>
    <s v="Scenes from New Orleans"/>
    <s v="I create canvas prints of images from in and around New Orleans"/>
    <x v="28"/>
    <n v="93"/>
    <x v="2"/>
    <x v="0"/>
    <x v="0"/>
    <n v="1445894400"/>
    <n v="1440961053"/>
    <x v="0"/>
    <n v="3"/>
    <x v="1"/>
    <s v="photography/places"/>
    <n v="9.2999999999999999E-2"/>
    <x v="1144"/>
    <x v="8"/>
    <x v="26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x v="0"/>
    <n v="1"/>
    <x v="1"/>
    <s v="photography/places"/>
    <n v="7.5000000000000002E-4"/>
    <x v="2"/>
    <x v="8"/>
    <x v="26"/>
    <d v="2014-09-25T21:43:11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x v="0"/>
    <n v="0"/>
    <x v="1"/>
    <s v="photography/places"/>
    <n v="0"/>
    <x v="121"/>
    <x v="8"/>
    <x v="26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x v="0"/>
    <n v="12"/>
    <x v="1"/>
    <s v="photography/places"/>
    <n v="0.79"/>
    <x v="1145"/>
    <x v="8"/>
    <x v="26"/>
    <d v="2016-12-25T11:00:00"/>
    <x v="1585"/>
  </r>
  <r>
    <n v="1586"/>
    <s v="Missouri In Pictures"/>
    <s v="Show the world the beauty that is in all of our back yards!"/>
    <x v="15"/>
    <n v="0"/>
    <x v="2"/>
    <x v="0"/>
    <x v="0"/>
    <n v="1428197422"/>
    <n v="1425609022"/>
    <x v="0"/>
    <n v="0"/>
    <x v="1"/>
    <s v="photography/places"/>
    <n v="0"/>
    <x v="121"/>
    <x v="8"/>
    <x v="26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x v="0"/>
    <n v="1"/>
    <x v="1"/>
    <s v="photography/places"/>
    <n v="1.3333333333333334E-4"/>
    <x v="120"/>
    <x v="8"/>
    <x v="26"/>
    <d v="2014-12-13T22:49:25"/>
    <x v="1587"/>
  </r>
  <r>
    <n v="1588"/>
    <s v="The Right Side of Texas"/>
    <s v="Southeast Texas as seen through the lens of a cell phone camera"/>
    <x v="274"/>
    <n v="0"/>
    <x v="2"/>
    <x v="0"/>
    <x v="0"/>
    <n v="1422735120"/>
    <n v="1420091999"/>
    <x v="0"/>
    <n v="0"/>
    <x v="1"/>
    <s v="photography/places"/>
    <n v="0"/>
    <x v="121"/>
    <x v="8"/>
    <x v="26"/>
    <d v="2015-01-31T20:12:00"/>
    <x v="1588"/>
  </r>
  <r>
    <n v="1589"/>
    <s v="A Side Of The World In Canvas"/>
    <s v="I want to be able to have my own photography inside a canvas and have it be displayed everywhere."/>
    <x v="38"/>
    <n v="0"/>
    <x v="2"/>
    <x v="0"/>
    <x v="0"/>
    <n v="1444433886"/>
    <n v="1441841886"/>
    <x v="0"/>
    <n v="0"/>
    <x v="1"/>
    <s v="photography/places"/>
    <n v="0"/>
    <x v="121"/>
    <x v="8"/>
    <x v="26"/>
    <d v="2015-10-09T23:38:06"/>
    <x v="1589"/>
  </r>
  <r>
    <n v="1590"/>
    <s v="An Italian Adventure"/>
    <s v="Discover Italy through photography."/>
    <x v="127"/>
    <n v="1020"/>
    <x v="2"/>
    <x v="13"/>
    <x v="3"/>
    <n v="1443040464"/>
    <n v="1440448464"/>
    <x v="0"/>
    <n v="2"/>
    <x v="1"/>
    <s v="photography/places"/>
    <n v="1.7000000000000001E-2"/>
    <x v="1146"/>
    <x v="8"/>
    <x v="26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x v="0"/>
    <n v="92"/>
    <x v="1"/>
    <s v="photography/places"/>
    <n v="0.29228571428571426"/>
    <x v="1147"/>
    <x v="8"/>
    <x v="26"/>
    <d v="2016-04-03T16:25:41"/>
    <x v="1591"/>
  </r>
  <r>
    <n v="1592"/>
    <s v="The Views of Pittsburgh"/>
    <s v="A portfolio collage of beautiful pictures of authentic Pittsburgh locations and scenery."/>
    <x v="251"/>
    <n v="0"/>
    <x v="2"/>
    <x v="0"/>
    <x v="0"/>
    <n v="1427503485"/>
    <n v="1423619085"/>
    <x v="0"/>
    <n v="0"/>
    <x v="1"/>
    <s v="photography/places"/>
    <n v="0"/>
    <x v="121"/>
    <x v="8"/>
    <x v="26"/>
    <d v="2015-03-28T00:44:45"/>
    <x v="1592"/>
  </r>
  <r>
    <n v="1593"/>
    <s v="Picturing Italy"/>
    <s v="A trip to fulfill a dream of capturing the wonders and history of ancient Italy in person."/>
    <x v="29"/>
    <n v="3"/>
    <x v="2"/>
    <x v="0"/>
    <x v="0"/>
    <n v="1425154655"/>
    <n v="1422562655"/>
    <x v="0"/>
    <n v="3"/>
    <x v="1"/>
    <s v="photography/places"/>
    <n v="1.3636363636363637E-4"/>
    <x v="120"/>
    <x v="8"/>
    <x v="26"/>
    <d v="2015-02-28T20:17:35"/>
    <x v="1593"/>
  </r>
  <r>
    <n v="1594"/>
    <s v="Scenes and Things from New Orleans"/>
    <s v="I photograph my love of New Orleans, create canvases and share those memories with you."/>
    <x v="28"/>
    <n v="205"/>
    <x v="2"/>
    <x v="0"/>
    <x v="0"/>
    <n v="1463329260"/>
    <n v="1458147982"/>
    <x v="0"/>
    <n v="10"/>
    <x v="1"/>
    <s v="photography/places"/>
    <n v="0.20499999999999999"/>
    <x v="442"/>
    <x v="8"/>
    <x v="26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x v="0"/>
    <n v="7"/>
    <x v="1"/>
    <s v="photography/places"/>
    <n v="2.8E-3"/>
    <x v="379"/>
    <x v="8"/>
    <x v="26"/>
    <d v="2014-06-18T20:13:00"/>
    <x v="1595"/>
  </r>
  <r>
    <n v="1596"/>
    <s v="The Town We Live In"/>
    <s v="London is beautiful. I want to create a book of stunning images from in and around our great city"/>
    <x v="53"/>
    <n v="75"/>
    <x v="2"/>
    <x v="1"/>
    <x v="1"/>
    <n v="1418469569"/>
    <n v="1414577969"/>
    <x v="0"/>
    <n v="3"/>
    <x v="1"/>
    <s v="photography/places"/>
    <n v="2.3076923076923078E-2"/>
    <x v="384"/>
    <x v="8"/>
    <x v="26"/>
    <d v="2014-12-13T11:19:29"/>
    <x v="1596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n v="1474360197"/>
    <n v="1471768197"/>
    <x v="0"/>
    <n v="0"/>
    <x v="1"/>
    <s v="photography/places"/>
    <n v="0"/>
    <x v="121"/>
    <x v="8"/>
    <x v="26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x v="0"/>
    <n v="1"/>
    <x v="1"/>
    <s v="photography/places"/>
    <n v="1.25E-3"/>
    <x v="120"/>
    <x v="8"/>
    <x v="26"/>
    <d v="2015-07-26T16:00:58"/>
    <x v="1598"/>
  </r>
  <r>
    <n v="1599"/>
    <s v="The Londoner: Prints &amp; Canvas"/>
    <s v="A London photographer trekking 5,895m up Africa's Mount Kilimanjaro to pursue and enrich a career."/>
    <x v="2"/>
    <n v="0"/>
    <x v="2"/>
    <x v="1"/>
    <x v="1"/>
    <n v="1460116576"/>
    <n v="1457528176"/>
    <x v="0"/>
    <n v="0"/>
    <x v="1"/>
    <s v="photography/places"/>
    <n v="0"/>
    <x v="121"/>
    <x v="8"/>
    <x v="26"/>
    <d v="2016-04-08T11:56:16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x v="0"/>
    <n v="9"/>
    <x v="1"/>
    <s v="photography/places"/>
    <n v="7.3400000000000007E-2"/>
    <x v="1148"/>
    <x v="8"/>
    <x v="26"/>
    <d v="2014-07-15T05:11:00"/>
    <x v="1600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n v="1304561633"/>
    <n v="1301969633"/>
    <x v="0"/>
    <n v="56"/>
    <x v="0"/>
    <s v="music/rock"/>
    <n v="1.082492"/>
    <x v="1149"/>
    <x v="4"/>
    <x v="11"/>
    <d v="2011-05-05T02:13:5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n v="1318633200"/>
    <n v="1314947317"/>
    <x v="0"/>
    <n v="32"/>
    <x v="0"/>
    <s v="music/rock"/>
    <n v="1.0016666666666667"/>
    <x v="1150"/>
    <x v="4"/>
    <x v="11"/>
    <d v="2011-10-14T23:00:00"/>
    <x v="1602"/>
  </r>
  <r>
    <n v="1603"/>
    <s v="Max's First Solo Album!"/>
    <s v="An exercise in the wild and dangerous world of solo musicianship by Maxwell D Feinstein."/>
    <x v="13"/>
    <n v="2000.66"/>
    <x v="0"/>
    <x v="0"/>
    <x v="0"/>
    <n v="1327723459"/>
    <n v="1322539459"/>
    <x v="0"/>
    <n v="30"/>
    <x v="0"/>
    <s v="music/rock"/>
    <n v="1.0003299999999999"/>
    <x v="1151"/>
    <x v="4"/>
    <x v="11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x v="0"/>
    <n v="70"/>
    <x v="0"/>
    <s v="music/rock"/>
    <n v="1.2210714285714286"/>
    <x v="1152"/>
    <x v="4"/>
    <x v="11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x v="0"/>
    <n v="44"/>
    <x v="0"/>
    <s v="music/rock"/>
    <n v="1.0069333333333335"/>
    <x v="1153"/>
    <x v="4"/>
    <x v="11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x v="0"/>
    <n v="92"/>
    <x v="0"/>
    <s v="music/rock"/>
    <n v="1.01004125"/>
    <x v="1154"/>
    <x v="4"/>
    <x v="11"/>
    <d v="2011-03-24T01:40:38"/>
    <x v="1606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n v="1339701851"/>
    <n v="1337887451"/>
    <x v="0"/>
    <n v="205"/>
    <x v="0"/>
    <s v="music/rock"/>
    <n v="1.4511000000000001"/>
    <x v="1155"/>
    <x v="4"/>
    <x v="11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n v="1388553960"/>
    <n v="1385754986"/>
    <x v="0"/>
    <n v="23"/>
    <x v="0"/>
    <s v="music/rock"/>
    <n v="1.0125"/>
    <x v="1156"/>
    <x v="4"/>
    <x v="11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n v="1320220800"/>
    <n v="1315612909"/>
    <x v="0"/>
    <n v="4"/>
    <x v="0"/>
    <s v="music/rock"/>
    <n v="1.1833333333333333"/>
    <x v="1157"/>
    <x v="4"/>
    <x v="11"/>
    <d v="2011-11-02T08:00:00"/>
    <x v="1609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n v="1355609510"/>
    <n v="1353017510"/>
    <x v="0"/>
    <n v="112"/>
    <x v="0"/>
    <s v="music/rock"/>
    <n v="2.7185000000000001"/>
    <x v="1158"/>
    <x v="4"/>
    <x v="11"/>
    <d v="2012-12-15T22:11:50"/>
    <x v="1610"/>
  </r>
  <r>
    <n v="1611"/>
    <s v="Skelton-Luns CD/7&quot;             No Big Deal."/>
    <s v="Skelton-Luns CD/7&quot; No Big Deal."/>
    <x v="134"/>
    <n v="1001"/>
    <x v="0"/>
    <x v="0"/>
    <x v="0"/>
    <n v="1370390432"/>
    <n v="1368576032"/>
    <x v="0"/>
    <n v="27"/>
    <x v="0"/>
    <s v="music/rock"/>
    <n v="1.25125"/>
    <x v="1159"/>
    <x v="4"/>
    <x v="11"/>
    <d v="2013-06-05T00:00:32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n v="1357160384"/>
    <n v="1354568384"/>
    <x v="0"/>
    <n v="11"/>
    <x v="0"/>
    <s v="music/rock"/>
    <n v="1.1000000000000001"/>
    <x v="73"/>
    <x v="4"/>
    <x v="11"/>
    <d v="2013-01-02T20:59:44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n v="1342921202"/>
    <n v="1340329202"/>
    <x v="0"/>
    <n v="26"/>
    <x v="0"/>
    <s v="music/rock"/>
    <n v="1.0149999999999999"/>
    <x v="1160"/>
    <x v="4"/>
    <x v="11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x v="0"/>
    <n v="77"/>
    <x v="0"/>
    <s v="music/rock"/>
    <n v="1.0269999999999999"/>
    <x v="1161"/>
    <x v="4"/>
    <x v="11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n v="1323742396"/>
    <n v="1319850796"/>
    <x v="0"/>
    <n v="136"/>
    <x v="0"/>
    <s v="music/rock"/>
    <n v="1.1412500000000001"/>
    <x v="1162"/>
    <x v="4"/>
    <x v="11"/>
    <d v="2011-12-13T02:13:16"/>
    <x v="1615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n v="1353621600"/>
    <n v="1350061821"/>
    <x v="0"/>
    <n v="157"/>
    <x v="0"/>
    <s v="music/rock"/>
    <n v="1.042"/>
    <x v="1163"/>
    <x v="4"/>
    <x v="11"/>
    <d v="2012-11-22T22:00:00"/>
    <x v="1616"/>
  </r>
  <r>
    <n v="1617"/>
    <s v="The Coffis Brothers 2nd Album!"/>
    <s v="The Coffis Brothers &amp;The Mountain Men are recording a brand new full length record."/>
    <x v="39"/>
    <n v="10210"/>
    <x v="0"/>
    <x v="0"/>
    <x v="0"/>
    <n v="1383332400"/>
    <n v="1380470188"/>
    <x v="0"/>
    <n v="158"/>
    <x v="0"/>
    <s v="music/rock"/>
    <n v="1.4585714285714286"/>
    <x v="1164"/>
    <x v="4"/>
    <x v="11"/>
    <d v="2013-11-01T19:00:00"/>
    <x v="1617"/>
  </r>
  <r>
    <n v="1618"/>
    <s v="Janus Word Album"/>
    <s v="Janus Word combines hard rock with melodic acoustic music for a unique and awesome sound."/>
    <x v="15"/>
    <n v="1576"/>
    <x v="0"/>
    <x v="0"/>
    <x v="0"/>
    <n v="1362757335"/>
    <n v="1359301335"/>
    <x v="0"/>
    <n v="27"/>
    <x v="0"/>
    <s v="music/rock"/>
    <n v="1.0506666666666666"/>
    <x v="1165"/>
    <x v="4"/>
    <x v="11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x v="0"/>
    <n v="23"/>
    <x v="0"/>
    <s v="music/rock"/>
    <n v="1.3333333333333333"/>
    <x v="1166"/>
    <x v="4"/>
    <x v="11"/>
    <d v="2014-09-15T04:28:06"/>
    <x v="1619"/>
  </r>
  <r>
    <n v="1620"/>
    <s v="Kickstart my music career with 300 CDs"/>
    <s v="Kickstarting my music career with 300 hard copy CDs of my first release."/>
    <x v="28"/>
    <n v="1130"/>
    <x v="0"/>
    <x v="0"/>
    <x v="0"/>
    <n v="1361606940"/>
    <n v="1361002140"/>
    <x v="0"/>
    <n v="17"/>
    <x v="0"/>
    <s v="music/rock"/>
    <n v="1.1299999999999999"/>
    <x v="1167"/>
    <x v="4"/>
    <x v="11"/>
    <d v="2013-02-23T08:09:00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n v="1338177540"/>
    <n v="1333550015"/>
    <x v="0"/>
    <n v="37"/>
    <x v="0"/>
    <s v="music/rock"/>
    <n v="1.212"/>
    <x v="1168"/>
    <x v="4"/>
    <x v="11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n v="1418803140"/>
    <n v="1415343874"/>
    <x v="0"/>
    <n v="65"/>
    <x v="0"/>
    <s v="music/rock"/>
    <n v="1.0172463768115942"/>
    <x v="1169"/>
    <x v="4"/>
    <x v="11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n v="1377621089"/>
    <n v="1372437089"/>
    <x v="0"/>
    <n v="18"/>
    <x v="0"/>
    <s v="music/rock"/>
    <n v="1.0106666666666666"/>
    <x v="1170"/>
    <x v="4"/>
    <x v="11"/>
    <d v="2013-08-27T16:31:29"/>
    <x v="1623"/>
  </r>
  <r>
    <n v="1624"/>
    <s v="Joey De Noble needs YOUR help!"/>
    <s v="Joey De Noble is raising money to help record his latest music, and he wants YOU to be a part of it!"/>
    <x v="28"/>
    <n v="1180"/>
    <x v="0"/>
    <x v="0"/>
    <x v="0"/>
    <n v="1357721335"/>
    <n v="1354265335"/>
    <x v="0"/>
    <n v="25"/>
    <x v="0"/>
    <s v="music/rock"/>
    <n v="1.18"/>
    <x v="1171"/>
    <x v="4"/>
    <x v="11"/>
    <d v="2013-01-09T08:48:55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x v="0"/>
    <n v="104"/>
    <x v="0"/>
    <s v="music/rock"/>
    <n v="1.5533333333333332"/>
    <x v="1172"/>
    <x v="4"/>
    <x v="11"/>
    <d v="2012-09-11T16:47:33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n v="1385932867"/>
    <n v="1383337267"/>
    <x v="0"/>
    <n v="108"/>
    <x v="0"/>
    <s v="music/rock"/>
    <n v="1.0118750000000001"/>
    <x v="1173"/>
    <x v="4"/>
    <x v="11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x v="0"/>
    <n v="38"/>
    <x v="0"/>
    <s v="music/rock"/>
    <n v="1.17"/>
    <x v="1174"/>
    <x v="4"/>
    <x v="11"/>
    <d v="2012-11-26T04:59:00"/>
    <x v="1627"/>
  </r>
  <r>
    <n v="1628"/>
    <s v="&quot;Songs for Tsippora&quot; Byronâ€™s DEBUT EP"/>
    <s v="Original Jewish rock music on human relationships and identity"/>
    <x v="23"/>
    <n v="4037"/>
    <x v="0"/>
    <x v="0"/>
    <x v="0"/>
    <n v="1403026882"/>
    <n v="1400175682"/>
    <x v="0"/>
    <n v="88"/>
    <x v="0"/>
    <s v="music/rock"/>
    <n v="1.00925"/>
    <x v="1175"/>
    <x v="4"/>
    <x v="11"/>
    <d v="2014-06-17T17:41:22"/>
    <x v="1628"/>
  </r>
  <r>
    <n v="1629"/>
    <s v="Off The Turnpike | A Loud New Way to Release Loud New Music"/>
    <s v="Help Off The Turnpike release new music, and set fire to everything!"/>
    <x v="12"/>
    <n v="6220"/>
    <x v="0"/>
    <x v="0"/>
    <x v="0"/>
    <n v="1392929333"/>
    <n v="1389041333"/>
    <x v="0"/>
    <n v="82"/>
    <x v="0"/>
    <s v="music/rock"/>
    <n v="1.0366666666666666"/>
    <x v="1176"/>
    <x v="4"/>
    <x v="11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x v="0"/>
    <n v="126"/>
    <x v="0"/>
    <s v="music/rock"/>
    <n v="2.6524999999999999"/>
    <x v="1177"/>
    <x v="4"/>
    <x v="11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x v="0"/>
    <n v="133"/>
    <x v="0"/>
    <s v="music/rock"/>
    <n v="1.5590999999999999"/>
    <x v="1178"/>
    <x v="4"/>
    <x v="11"/>
    <d v="2012-10-12T20:37:41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x v="0"/>
    <n v="47"/>
    <x v="0"/>
    <s v="music/rock"/>
    <n v="1.0162500000000001"/>
    <x v="1179"/>
    <x v="4"/>
    <x v="11"/>
    <d v="2011-09-24T08:10:54"/>
    <x v="1632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x v="0"/>
    <n v="58"/>
    <x v="0"/>
    <s v="music/rock"/>
    <n v="1"/>
    <x v="1180"/>
    <x v="4"/>
    <x v="11"/>
    <d v="2012-01-16T05:00:00"/>
    <x v="1633"/>
  </r>
  <r>
    <n v="1634"/>
    <s v="RUBEDO: Debut Full Length Album"/>
    <s v="Recording Debut  Album w/ Producer Ikey Owens from Free Moral Agents/ The Mars Volta"/>
    <x v="13"/>
    <n v="2010"/>
    <x v="0"/>
    <x v="0"/>
    <x v="0"/>
    <n v="1306994340"/>
    <n v="1303706001"/>
    <x v="0"/>
    <n v="32"/>
    <x v="0"/>
    <s v="music/rock"/>
    <n v="1.0049999999999999"/>
    <x v="1181"/>
    <x v="4"/>
    <x v="11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x v="0"/>
    <n v="37"/>
    <x v="0"/>
    <s v="music/rock"/>
    <n v="1.2529999999999999"/>
    <x v="1182"/>
    <x v="4"/>
    <x v="11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n v="1307851200"/>
    <n v="1304129088"/>
    <x v="0"/>
    <n v="87"/>
    <x v="0"/>
    <s v="music/rock"/>
    <n v="1.0355555555555556"/>
    <x v="1183"/>
    <x v="4"/>
    <x v="11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n v="1262302740"/>
    <n v="1257444140"/>
    <x v="0"/>
    <n v="15"/>
    <x v="0"/>
    <s v="music/rock"/>
    <n v="1.038"/>
    <x v="1184"/>
    <x v="4"/>
    <x v="11"/>
    <d v="2009-12-31T23:39:00"/>
    <x v="1637"/>
  </r>
  <r>
    <n v="1638"/>
    <s v="Avenues EP 2013"/>
    <s v="Avenues will be going in to the studio to record a new EP with Matt Allison!"/>
    <x v="28"/>
    <n v="1050"/>
    <x v="0"/>
    <x v="0"/>
    <x v="0"/>
    <n v="1362086700"/>
    <n v="1358180968"/>
    <x v="0"/>
    <n v="27"/>
    <x v="0"/>
    <s v="music/rock"/>
    <n v="1.05"/>
    <x v="1185"/>
    <x v="4"/>
    <x v="11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x v="0"/>
    <n v="19"/>
    <x v="0"/>
    <s v="music/rock"/>
    <n v="1"/>
    <x v="1186"/>
    <x v="4"/>
    <x v="11"/>
    <d v="2012-03-03T15:39:25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x v="0"/>
    <n v="17"/>
    <x v="0"/>
    <s v="music/rock"/>
    <n v="1.6986000000000001"/>
    <x v="1187"/>
    <x v="4"/>
    <x v="11"/>
    <d v="2010-08-03T01:59:00"/>
    <x v="1640"/>
  </r>
  <r>
    <n v="1641"/>
    <s v="Tanya Dartson- Run for Your Life music video"/>
    <s v="Music Video For Upbeat and Inspiring Song - Run For Your Life"/>
    <x v="30"/>
    <n v="2535"/>
    <x v="0"/>
    <x v="0"/>
    <x v="0"/>
    <n v="1418998744"/>
    <n v="1416406744"/>
    <x v="0"/>
    <n v="26"/>
    <x v="0"/>
    <s v="music/pop"/>
    <n v="1.014"/>
    <x v="1188"/>
    <x v="4"/>
    <x v="27"/>
    <d v="2014-12-19T14:19:04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n v="1308011727"/>
    <n v="1306283727"/>
    <x v="0"/>
    <n v="28"/>
    <x v="0"/>
    <s v="music/pop"/>
    <n v="1"/>
    <x v="317"/>
    <x v="4"/>
    <x v="27"/>
    <d v="2011-06-14T00:35:27"/>
    <x v="1642"/>
  </r>
  <r>
    <n v="1643"/>
    <s v="This Is All Now's Brand New Album!!"/>
    <s v="This Is All Now is putting out a brand new record, and we need YOUR help to do it!"/>
    <x v="10"/>
    <n v="6235"/>
    <x v="0"/>
    <x v="0"/>
    <x v="0"/>
    <n v="1348516012"/>
    <n v="1345924012"/>
    <x v="0"/>
    <n v="37"/>
    <x v="0"/>
    <s v="music/pop"/>
    <n v="1.2470000000000001"/>
    <x v="1189"/>
    <x v="4"/>
    <x v="27"/>
    <d v="2012-09-24T19:46:52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n v="1353551160"/>
    <n v="1348363560"/>
    <x v="0"/>
    <n v="128"/>
    <x v="0"/>
    <s v="music/pop"/>
    <n v="1.095"/>
    <x v="1190"/>
    <x v="4"/>
    <x v="27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x v="0"/>
    <n v="10"/>
    <x v="0"/>
    <s v="music/pop"/>
    <n v="1.1080000000000001"/>
    <x v="1191"/>
    <x v="4"/>
    <x v="27"/>
    <d v="2013-09-18T14:49:00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x v="0"/>
    <n v="83"/>
    <x v="0"/>
    <s v="music/pop"/>
    <n v="1.1020000000000001"/>
    <x v="1192"/>
    <x v="4"/>
    <x v="27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n v="1339235377"/>
    <n v="1336643377"/>
    <x v="0"/>
    <n v="46"/>
    <x v="0"/>
    <s v="music/pop"/>
    <n v="1.0471999999999999"/>
    <x v="1193"/>
    <x v="4"/>
    <x v="27"/>
    <d v="2012-06-09T09:49:37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n v="1300636482"/>
    <n v="1298048082"/>
    <x v="0"/>
    <n v="90"/>
    <x v="0"/>
    <s v="music/pop"/>
    <n v="1.2526086956521738"/>
    <x v="1194"/>
    <x v="4"/>
    <x v="27"/>
    <d v="2011-03-20T15:54:42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x v="0"/>
    <n v="81"/>
    <x v="0"/>
    <s v="music/pop"/>
    <n v="1.0058763157894737"/>
    <x v="1195"/>
    <x v="4"/>
    <x v="27"/>
    <d v="2014-05-23T16:25:55"/>
    <x v="1649"/>
  </r>
  <r>
    <n v="1650"/>
    <s v="The Psalm Praise Project, Vol. 2"/>
    <s v="Help me record a CD that uses pop styling to give a fresh sound to ancient wisdom from scripture!"/>
    <x v="13"/>
    <n v="2831"/>
    <x v="0"/>
    <x v="0"/>
    <x v="0"/>
    <n v="1381314437"/>
    <n v="1378722437"/>
    <x v="0"/>
    <n v="32"/>
    <x v="0"/>
    <s v="music/pop"/>
    <n v="1.4155"/>
    <x v="1196"/>
    <x v="4"/>
    <x v="27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x v="0"/>
    <n v="20"/>
    <x v="0"/>
    <s v="music/pop"/>
    <n v="1.0075000000000001"/>
    <x v="1197"/>
    <x v="4"/>
    <x v="27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x v="0"/>
    <n v="70"/>
    <x v="0"/>
    <s v="music/pop"/>
    <n v="1.0066666666666666"/>
    <x v="1198"/>
    <x v="4"/>
    <x v="27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n v="1303675296"/>
    <n v="1300996896"/>
    <x v="0"/>
    <n v="168"/>
    <x v="0"/>
    <s v="music/pop"/>
    <n v="1.7423040000000001"/>
    <x v="1199"/>
    <x v="4"/>
    <x v="27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x v="0"/>
    <n v="34"/>
    <x v="0"/>
    <s v="music/pop"/>
    <n v="1.199090909090909"/>
    <x v="1200"/>
    <x v="4"/>
    <x v="27"/>
    <d v="2012-04-18T21:22:40"/>
    <x v="1654"/>
  </r>
  <r>
    <n v="1655"/>
    <s v="Meg Porter Debut EP!"/>
    <s v="Berklee College of Music student, Meg Porter needs YOUR help to fund her very first EP!"/>
    <x v="15"/>
    <n v="2143"/>
    <x v="0"/>
    <x v="0"/>
    <x v="0"/>
    <n v="1333648820"/>
    <n v="1331060420"/>
    <x v="0"/>
    <n v="48"/>
    <x v="0"/>
    <s v="music/pop"/>
    <n v="1.4286666666666668"/>
    <x v="1201"/>
    <x v="4"/>
    <x v="27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x v="0"/>
    <n v="48"/>
    <x v="0"/>
    <s v="music/pop"/>
    <n v="1.0033493333333334"/>
    <x v="1202"/>
    <x v="4"/>
    <x v="27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x v="0"/>
    <n v="221"/>
    <x v="0"/>
    <s v="music/pop"/>
    <n v="1.0493380000000001"/>
    <x v="1203"/>
    <x v="4"/>
    <x v="27"/>
    <d v="2012-05-24T18:46:08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x v="0"/>
    <n v="107"/>
    <x v="0"/>
    <s v="music/pop"/>
    <n v="1.3223333333333334"/>
    <x v="1204"/>
    <x v="4"/>
    <x v="27"/>
    <d v="2012-12-18T14:20:00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n v="1387281600"/>
    <n v="1384811721"/>
    <x v="0"/>
    <n v="45"/>
    <x v="0"/>
    <s v="music/pop"/>
    <n v="1.1279999999999999"/>
    <x v="1205"/>
    <x v="4"/>
    <x v="27"/>
    <d v="2013-12-17T12:00:00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x v="0"/>
    <n v="36"/>
    <x v="0"/>
    <s v="music/pop"/>
    <n v="12.5375"/>
    <x v="1206"/>
    <x v="4"/>
    <x v="27"/>
    <d v="2016-04-30T21:59:00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x v="0"/>
    <n v="101"/>
    <x v="0"/>
    <s v="music/pop"/>
    <n v="1.0250632911392406"/>
    <x v="1207"/>
    <x v="4"/>
    <x v="27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x v="0"/>
    <n v="62"/>
    <x v="0"/>
    <s v="music/pop"/>
    <n v="1.026375"/>
    <x v="1208"/>
    <x v="4"/>
    <x v="27"/>
    <d v="2011-12-31T05:45:36"/>
    <x v="1662"/>
  </r>
  <r>
    <n v="1663"/>
    <s v="ghost -- a music video"/>
    <s v="music is as important to the eyes as it is to the ears. help bring ghost to life in front of your eyes."/>
    <x v="28"/>
    <n v="1080"/>
    <x v="0"/>
    <x v="0"/>
    <x v="0"/>
    <n v="1422750707"/>
    <n v="1420158707"/>
    <x v="0"/>
    <n v="32"/>
    <x v="0"/>
    <s v="music/pop"/>
    <n v="1.08"/>
    <x v="1209"/>
    <x v="4"/>
    <x v="27"/>
    <d v="2015-02-01T00:31:47"/>
    <x v="1663"/>
  </r>
  <r>
    <n v="1664"/>
    <s v="Grace Sings Grace"/>
    <s v="Korean-American Soprano Grace's Debut Album - coming up in June 2012. Come and be part of this exciting project!"/>
    <x v="30"/>
    <n v="3060.22"/>
    <x v="0"/>
    <x v="0"/>
    <x v="0"/>
    <n v="1331870340"/>
    <n v="1328033818"/>
    <x v="0"/>
    <n v="89"/>
    <x v="0"/>
    <s v="music/pop"/>
    <n v="1.2240879999999998"/>
    <x v="1210"/>
    <x v="4"/>
    <x v="27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x v="0"/>
    <n v="93"/>
    <x v="0"/>
    <s v="music/pop"/>
    <n v="1.1945714285714286"/>
    <x v="1211"/>
    <x v="4"/>
    <x v="27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n v="1364447073"/>
    <n v="1361858673"/>
    <x v="0"/>
    <n v="98"/>
    <x v="0"/>
    <s v="music/pop"/>
    <n v="1.6088"/>
    <x v="1212"/>
    <x v="4"/>
    <x v="27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x v="0"/>
    <n v="82"/>
    <x v="0"/>
    <s v="music/pop"/>
    <n v="1.2685294117647059"/>
    <x v="1213"/>
    <x v="4"/>
    <x v="27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x v="0"/>
    <n v="116"/>
    <x v="0"/>
    <s v="music/pop"/>
    <n v="1.026375"/>
    <x v="1214"/>
    <x v="4"/>
    <x v="27"/>
    <d v="2011-11-28T04:35:39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n v="1464729276"/>
    <n v="1459545276"/>
    <x v="0"/>
    <n v="52"/>
    <x v="0"/>
    <s v="music/pop"/>
    <n v="1.3975"/>
    <x v="404"/>
    <x v="4"/>
    <x v="27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x v="0"/>
    <n v="23"/>
    <x v="0"/>
    <s v="music/pop"/>
    <n v="1.026"/>
    <x v="1215"/>
    <x v="4"/>
    <x v="27"/>
    <d v="2010-07-05T04:00:00"/>
    <x v="1670"/>
  </r>
  <r>
    <n v="1671"/>
    <s v="Luke O'Brien's Kickstarter"/>
    <s v="I am seeking funding in order to help take my music from a hobby to a career."/>
    <x v="13"/>
    <n v="2013.47"/>
    <x v="0"/>
    <x v="0"/>
    <x v="0"/>
    <n v="1470056614"/>
    <n v="1467464614"/>
    <x v="0"/>
    <n v="77"/>
    <x v="0"/>
    <s v="music/pop"/>
    <n v="1.0067349999999999"/>
    <x v="1216"/>
    <x v="4"/>
    <x v="27"/>
    <d v="2016-08-01T13:03:34"/>
    <x v="1671"/>
  </r>
  <r>
    <n v="1672"/>
    <s v="High Altotude Debut Album"/>
    <s v="Sweet, sweet harmonies from Portland Oregon's premiere high school women's a cappella group."/>
    <x v="180"/>
    <n v="1920"/>
    <x v="0"/>
    <x v="0"/>
    <x v="0"/>
    <n v="1338824730"/>
    <n v="1336232730"/>
    <x v="0"/>
    <n v="49"/>
    <x v="0"/>
    <s v="music/pop"/>
    <n v="1.1294117647058823"/>
    <x v="1217"/>
    <x v="4"/>
    <x v="27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n v="1425675892"/>
    <n v="1423083892"/>
    <x v="0"/>
    <n v="59"/>
    <x v="0"/>
    <s v="music/pop"/>
    <n v="1.2809523809523808"/>
    <x v="1218"/>
    <x v="4"/>
    <x v="27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x v="0"/>
    <n v="113"/>
    <x v="0"/>
    <s v="music/pop"/>
    <n v="2.0169999999999999"/>
    <x v="1219"/>
    <x v="4"/>
    <x v="27"/>
    <d v="2016-08-18T06:59:00"/>
    <x v="1674"/>
  </r>
  <r>
    <n v="1675"/>
    <s v="The Great Party's Debut Album!"/>
    <s v="The Great Party is releasing their debut album. Here's your chance to be a part of it!"/>
    <x v="28"/>
    <n v="1374.16"/>
    <x v="0"/>
    <x v="0"/>
    <x v="0"/>
    <n v="1318802580"/>
    <n v="1316194540"/>
    <x v="0"/>
    <n v="34"/>
    <x v="0"/>
    <s v="music/pop"/>
    <n v="1.37416"/>
    <x v="1220"/>
    <x v="4"/>
    <x v="27"/>
    <d v="2011-10-16T22:03:00"/>
    <x v="1675"/>
  </r>
  <r>
    <n v="1676"/>
    <s v="Bridge 19 CD Release Tour"/>
    <s v="Help fund Bridge 19's tour in support of their first duo record, to be released in May 2012."/>
    <x v="9"/>
    <n v="3460"/>
    <x v="0"/>
    <x v="0"/>
    <x v="0"/>
    <n v="1334980740"/>
    <n v="1330968347"/>
    <x v="0"/>
    <n v="42"/>
    <x v="0"/>
    <s v="music/pop"/>
    <n v="1.1533333333333333"/>
    <x v="1221"/>
    <x v="4"/>
    <x v="27"/>
    <d v="2012-04-21T03:59:00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n v="1460786340"/>
    <n v="1455615976"/>
    <x v="0"/>
    <n v="42"/>
    <x v="0"/>
    <s v="music/pop"/>
    <n v="1.1166666666666667"/>
    <x v="1222"/>
    <x v="4"/>
    <x v="27"/>
    <d v="2016-04-16T05:59:00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n v="1391718671"/>
    <n v="1390509071"/>
    <x v="0"/>
    <n v="49"/>
    <x v="0"/>
    <s v="music/pop"/>
    <n v="1.1839999999999999"/>
    <x v="1223"/>
    <x v="4"/>
    <x v="27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x v="0"/>
    <n v="56"/>
    <x v="0"/>
    <s v="music/pop"/>
    <n v="1.75"/>
    <x v="372"/>
    <x v="4"/>
    <x v="27"/>
    <d v="2011-07-22T01:39:05"/>
    <x v="1679"/>
  </r>
  <r>
    <n v="1680"/>
    <s v="Kick Out a Record"/>
    <s v="Working Musician dilemma #164: how the taxman put Kick the Record 2.0 on hold"/>
    <x v="28"/>
    <n v="1175"/>
    <x v="0"/>
    <x v="0"/>
    <x v="0"/>
    <n v="1405188667"/>
    <n v="1402596667"/>
    <x v="0"/>
    <n v="25"/>
    <x v="0"/>
    <s v="music/pop"/>
    <n v="1.175"/>
    <x v="1224"/>
    <x v="4"/>
    <x v="27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x v="0"/>
    <n v="884"/>
    <x v="1"/>
    <s v="music/faith"/>
    <n v="1.0142212307692309"/>
    <x v="1225"/>
    <x v="4"/>
    <x v="28"/>
    <d v="2017-03-29T02:00:00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n v="1492142860"/>
    <n v="1486962460"/>
    <x v="0"/>
    <n v="0"/>
    <x v="1"/>
    <s v="music/faith"/>
    <n v="0"/>
    <x v="121"/>
    <x v="4"/>
    <x v="28"/>
    <d v="2017-04-14T04:07:40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n v="1491590738"/>
    <n v="1489517138"/>
    <x v="0"/>
    <n v="10"/>
    <x v="1"/>
    <s v="music/faith"/>
    <n v="0.21714285714285714"/>
    <x v="1226"/>
    <x v="4"/>
    <x v="28"/>
    <d v="2017-04-07T18:45:38"/>
    <x v="1683"/>
  </r>
  <r>
    <n v="1684"/>
    <s v="Goodness &amp; Mercy EP - Marty Mikles"/>
    <s v="New Music from Marty Mikles!  A new EP all about God's Goodness &amp; Mercy."/>
    <x v="6"/>
    <n v="8730"/>
    <x v="3"/>
    <x v="0"/>
    <x v="0"/>
    <n v="1489775641"/>
    <n v="1487360041"/>
    <x v="0"/>
    <n v="101"/>
    <x v="1"/>
    <s v="music/faith"/>
    <n v="1.0912500000000001"/>
    <x v="1227"/>
    <x v="4"/>
    <x v="28"/>
    <d v="2017-03-17T18:34:01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n v="1490331623"/>
    <n v="1487743223"/>
    <x v="0"/>
    <n v="15"/>
    <x v="1"/>
    <s v="music/faith"/>
    <n v="1.0285714285714285"/>
    <x v="1228"/>
    <x v="4"/>
    <x v="28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x v="0"/>
    <n v="1"/>
    <x v="1"/>
    <s v="music/faith"/>
    <n v="3.5999999999999999E-3"/>
    <x v="666"/>
    <x v="4"/>
    <x v="28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x v="0"/>
    <n v="39"/>
    <x v="1"/>
    <s v="music/faith"/>
    <n v="0.3125"/>
    <x v="1229"/>
    <x v="4"/>
    <x v="28"/>
    <d v="2017-04-10T20:15:00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x v="0"/>
    <n v="7"/>
    <x v="1"/>
    <s v="music/faith"/>
    <n v="0.443"/>
    <x v="1230"/>
    <x v="4"/>
    <x v="28"/>
    <d v="2017-04-09T11:49:54"/>
    <x v="1688"/>
  </r>
  <r>
    <n v="1689"/>
    <s v="Fly Away"/>
    <s v="Praising the Living God in the second half of life."/>
    <x v="262"/>
    <n v="2400"/>
    <x v="3"/>
    <x v="0"/>
    <x v="0"/>
    <n v="1489700230"/>
    <n v="1487111830"/>
    <x v="0"/>
    <n v="14"/>
    <x v="1"/>
    <s v="music/faith"/>
    <n v="1"/>
    <x v="1231"/>
    <x v="4"/>
    <x v="28"/>
    <d v="2017-03-16T21:37:10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n v="1491470442"/>
    <n v="1488882042"/>
    <x v="0"/>
    <n v="11"/>
    <x v="1"/>
    <s v="music/faith"/>
    <n v="0.254"/>
    <x v="1232"/>
    <x v="4"/>
    <x v="28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x v="0"/>
    <n v="38"/>
    <x v="1"/>
    <s v="music/faith"/>
    <n v="0.33473333333333333"/>
    <x v="1233"/>
    <x v="4"/>
    <x v="28"/>
    <d v="2017-04-03T01:00:00"/>
    <x v="1691"/>
  </r>
  <r>
    <n v="1692"/>
    <s v="Get Your Hopes Up"/>
    <s v="After 3 years.....It's time for some new music! Album #2 is in motion and I can't wait to share it with all of you!"/>
    <x v="10"/>
    <n v="2390"/>
    <x v="3"/>
    <x v="0"/>
    <x v="0"/>
    <n v="1490572740"/>
    <n v="1487734667"/>
    <x v="0"/>
    <n v="15"/>
    <x v="1"/>
    <s v="music/faith"/>
    <n v="0.47799999999999998"/>
    <x v="1234"/>
    <x v="4"/>
    <x v="28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x v="0"/>
    <n v="8"/>
    <x v="1"/>
    <s v="music/faith"/>
    <n v="9.3333333333333338E-2"/>
    <x v="436"/>
    <x v="4"/>
    <x v="28"/>
    <d v="2017-04-09T20:00:00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n v="1490589360"/>
    <n v="1488038674"/>
    <x v="0"/>
    <n v="1"/>
    <x v="1"/>
    <s v="music/faith"/>
    <n v="5.0000000000000001E-4"/>
    <x v="144"/>
    <x v="4"/>
    <x v="28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x v="0"/>
    <n v="23"/>
    <x v="1"/>
    <s v="music/faith"/>
    <n v="0.11708333333333333"/>
    <x v="1235"/>
    <x v="4"/>
    <x v="28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x v="0"/>
    <n v="0"/>
    <x v="1"/>
    <s v="music/faith"/>
    <n v="0"/>
    <x v="121"/>
    <x v="4"/>
    <x v="28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n v="1491781648"/>
    <n v="1489193248"/>
    <x v="0"/>
    <n v="22"/>
    <x v="1"/>
    <s v="music/faith"/>
    <n v="0.20208000000000001"/>
    <x v="1236"/>
    <x v="4"/>
    <x v="28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x v="0"/>
    <n v="0"/>
    <x v="1"/>
    <s v="music/faith"/>
    <n v="0"/>
    <x v="121"/>
    <x v="4"/>
    <x v="28"/>
    <d v="2017-03-26T03:33:00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x v="0"/>
    <n v="4"/>
    <x v="1"/>
    <s v="music/faith"/>
    <n v="4.2311459353574929E-2"/>
    <x v="1237"/>
    <x v="4"/>
    <x v="28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x v="0"/>
    <n v="79"/>
    <x v="1"/>
    <s v="music/faith"/>
    <n v="0.2606"/>
    <x v="1238"/>
    <x v="4"/>
    <x v="28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x v="0"/>
    <n v="2"/>
    <x v="1"/>
    <s v="music/faith"/>
    <n v="1.9801980198019802E-3"/>
    <x v="144"/>
    <x v="4"/>
    <x v="28"/>
    <d v="2015-01-15T15:56:45"/>
    <x v="1701"/>
  </r>
  <r>
    <n v="1702"/>
    <s v="lyndale lewis and new vision prosper cd release"/>
    <s v="I can do all things through christ jesus"/>
    <x v="281"/>
    <n v="1"/>
    <x v="2"/>
    <x v="0"/>
    <x v="0"/>
    <n v="1427745150"/>
    <n v="1425156750"/>
    <x v="0"/>
    <n v="1"/>
    <x v="1"/>
    <s v="music/faith"/>
    <n v="6.0606060606060605E-5"/>
    <x v="120"/>
    <x v="4"/>
    <x v="28"/>
    <d v="2015-03-30T19:52:30"/>
    <x v="1702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n v="1441003537"/>
    <n v="1435819537"/>
    <x v="0"/>
    <n v="2"/>
    <x v="1"/>
    <s v="music/faith"/>
    <n v="1.0200000000000001E-2"/>
    <x v="157"/>
    <x v="4"/>
    <x v="28"/>
    <d v="2015-08-31T06:45:37"/>
    <x v="1703"/>
  </r>
  <r>
    <n v="1704"/>
    <s v="Jericho Down Worship Album"/>
    <s v="We want to record an album of popular praise &amp; worship songs with our own influence and style."/>
    <x v="13"/>
    <n v="1302"/>
    <x v="2"/>
    <x v="0"/>
    <x v="0"/>
    <n v="1424056873"/>
    <n v="1421464873"/>
    <x v="0"/>
    <n v="11"/>
    <x v="1"/>
    <s v="music/faith"/>
    <n v="0.65100000000000002"/>
    <x v="1239"/>
    <x v="4"/>
    <x v="28"/>
    <d v="2015-02-16T03:21:13"/>
    <x v="1704"/>
  </r>
  <r>
    <n v="1705"/>
    <s v="Piano Prayer Album - Russ James"/>
    <s v="An instrumental album that ranges from hymns to contemporary music. All the music is recorded by myself."/>
    <x v="13"/>
    <n v="0"/>
    <x v="2"/>
    <x v="0"/>
    <x v="0"/>
    <n v="1441814400"/>
    <n v="1440807846"/>
    <x v="0"/>
    <n v="0"/>
    <x v="1"/>
    <s v="music/faith"/>
    <n v="0"/>
    <x v="121"/>
    <x v="4"/>
    <x v="28"/>
    <d v="2015-09-09T16:00:00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x v="0"/>
    <n v="0"/>
    <x v="1"/>
    <s v="music/faith"/>
    <n v="0"/>
    <x v="121"/>
    <x v="4"/>
    <x v="28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x v="0"/>
    <n v="9"/>
    <x v="1"/>
    <s v="music/faith"/>
    <n v="9.74E-2"/>
    <x v="1240"/>
    <x v="4"/>
    <x v="28"/>
    <d v="2016-03-28T16:18:15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x v="0"/>
    <n v="0"/>
    <x v="1"/>
    <s v="music/faith"/>
    <n v="0"/>
    <x v="121"/>
    <x v="4"/>
    <x v="28"/>
    <d v="2016-05-01T20:48:26"/>
    <x v="1708"/>
  </r>
  <r>
    <n v="1709"/>
    <s v="Psalms"/>
    <s v="A project to set psalms to music. The psalms are taken from the English Standard Version (ESV) of the Bible."/>
    <x v="257"/>
    <n v="85"/>
    <x v="2"/>
    <x v="0"/>
    <x v="0"/>
    <n v="1409513940"/>
    <n v="1405949514"/>
    <x v="0"/>
    <n v="4"/>
    <x v="1"/>
    <s v="music/faith"/>
    <n v="4.8571428571428571E-2"/>
    <x v="1241"/>
    <x v="4"/>
    <x v="28"/>
    <d v="2014-08-31T19:39:00"/>
    <x v="1709"/>
  </r>
  <r>
    <n v="1710"/>
    <s v="Producing a live album of our upcoming Europe tour"/>
    <s v="We want to create a gospel live album which has never been produced before."/>
    <x v="10"/>
    <n v="34"/>
    <x v="2"/>
    <x v="12"/>
    <x v="3"/>
    <n v="1453122000"/>
    <n v="1449151888"/>
    <x v="0"/>
    <n v="1"/>
    <x v="1"/>
    <s v="music/faith"/>
    <n v="6.7999999999999996E-3"/>
    <x v="447"/>
    <x v="4"/>
    <x v="28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x v="0"/>
    <n v="2"/>
    <x v="1"/>
    <s v="music/faith"/>
    <n v="0.105"/>
    <x v="1242"/>
    <x v="4"/>
    <x v="28"/>
    <d v="2014-09-01T15:30:34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x v="0"/>
    <n v="0"/>
    <x v="1"/>
    <s v="music/faith"/>
    <n v="0"/>
    <x v="121"/>
    <x v="4"/>
    <x v="28"/>
    <d v="2015-06-30T21:55:53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x v="0"/>
    <n v="1"/>
    <x v="1"/>
    <s v="music/faith"/>
    <n v="1.6666666666666666E-2"/>
    <x v="73"/>
    <x v="4"/>
    <x v="28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x v="0"/>
    <n v="17"/>
    <x v="1"/>
    <s v="music/faith"/>
    <n v="7.868E-2"/>
    <x v="1243"/>
    <x v="4"/>
    <x v="28"/>
    <d v="2015-05-01T22:02:4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n v="1427772120"/>
    <n v="1425186785"/>
    <x v="0"/>
    <n v="2"/>
    <x v="1"/>
    <s v="music/faith"/>
    <n v="2.2000000000000001E-3"/>
    <x v="148"/>
    <x v="4"/>
    <x v="28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x v="0"/>
    <n v="3"/>
    <x v="1"/>
    <s v="music/faith"/>
    <n v="7.4999999999999997E-2"/>
    <x v="73"/>
    <x v="4"/>
    <x v="28"/>
    <d v="2016-12-09T14:51:39"/>
    <x v="1716"/>
  </r>
  <r>
    <n v="1717"/>
    <s v="Shift Records A New EP!"/>
    <s v="Our first record created to reach, inspire, and ultimately express the love of Jesus to our generation."/>
    <x v="282"/>
    <n v="1395"/>
    <x v="2"/>
    <x v="0"/>
    <x v="0"/>
    <n v="1461211200"/>
    <n v="1459467238"/>
    <x v="0"/>
    <n v="41"/>
    <x v="1"/>
    <s v="music/faith"/>
    <n v="0.42725880551301687"/>
    <x v="1244"/>
    <x v="4"/>
    <x v="28"/>
    <d v="2016-04-21T04:00:00"/>
    <x v="1717"/>
  </r>
  <r>
    <n v="1718"/>
    <s v="The Prodigal Son"/>
    <s v="A melody for the galaxy."/>
    <x v="19"/>
    <n v="75"/>
    <x v="2"/>
    <x v="0"/>
    <x v="0"/>
    <n v="1463201940"/>
    <n v="1459435149"/>
    <x v="0"/>
    <n v="2"/>
    <x v="1"/>
    <s v="music/faith"/>
    <n v="2.142857142857143E-3"/>
    <x v="839"/>
    <x v="4"/>
    <x v="28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n v="1410958191"/>
    <n v="1408366191"/>
    <x v="0"/>
    <n v="3"/>
    <x v="1"/>
    <s v="music/faith"/>
    <n v="8.7500000000000008E-3"/>
    <x v="123"/>
    <x v="4"/>
    <x v="28"/>
    <d v="2014-09-17T12:49:51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n v="1415562471"/>
    <n v="1412966871"/>
    <x v="0"/>
    <n v="8"/>
    <x v="1"/>
    <s v="music/faith"/>
    <n v="5.6250000000000001E-2"/>
    <x v="1245"/>
    <x v="4"/>
    <x v="28"/>
    <d v="2014-11-09T19:47:51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n v="1449831863"/>
    <n v="1447239863"/>
    <x v="0"/>
    <n v="0"/>
    <x v="1"/>
    <s v="music/faith"/>
    <n v="0"/>
    <x v="121"/>
    <x v="4"/>
    <x v="28"/>
    <d v="2015-12-11T11:04:23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n v="1459642200"/>
    <n v="1456441429"/>
    <x v="0"/>
    <n v="1"/>
    <x v="1"/>
    <s v="music/faith"/>
    <n v="3.4722222222222224E-4"/>
    <x v="120"/>
    <x v="4"/>
    <x v="28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x v="0"/>
    <n v="3"/>
    <x v="1"/>
    <s v="music/faith"/>
    <n v="6.5000000000000002E-2"/>
    <x v="1246"/>
    <x v="4"/>
    <x v="28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n v="1414707762"/>
    <n v="1412115762"/>
    <x v="0"/>
    <n v="4"/>
    <x v="1"/>
    <s v="music/faith"/>
    <n v="5.8333333333333336E-3"/>
    <x v="440"/>
    <x v="4"/>
    <x v="28"/>
    <d v="2014-10-30T22:22:42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x v="0"/>
    <n v="9"/>
    <x v="1"/>
    <s v="music/faith"/>
    <n v="0.10181818181818182"/>
    <x v="1247"/>
    <x v="4"/>
    <x v="28"/>
    <d v="2014-08-24T23:14:09"/>
    <x v="1725"/>
  </r>
  <r>
    <n v="1726"/>
    <s v="&quot;Every Day&quot; CD by Amanda Joy Hall"/>
    <s v="Amanda Joy Hall's sophomore album, &quot;Every Day&quot;. Release expected July 2014"/>
    <x v="115"/>
    <n v="2196"/>
    <x v="2"/>
    <x v="0"/>
    <x v="0"/>
    <n v="1403906664"/>
    <n v="1401401064"/>
    <x v="0"/>
    <n v="16"/>
    <x v="1"/>
    <s v="music/faith"/>
    <n v="0.33784615384615385"/>
    <x v="1248"/>
    <x v="4"/>
    <x v="28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n v="1428231600"/>
    <n v="1423520177"/>
    <x v="0"/>
    <n v="1"/>
    <x v="1"/>
    <s v="music/faith"/>
    <n v="3.3333333333333332E-4"/>
    <x v="120"/>
    <x v="4"/>
    <x v="28"/>
    <d v="2015-04-05T11:00:00"/>
    <x v="1727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n v="1445439674"/>
    <n v="1442847674"/>
    <x v="0"/>
    <n v="7"/>
    <x v="1"/>
    <s v="music/faith"/>
    <n v="0.68400000000000005"/>
    <x v="1249"/>
    <x v="4"/>
    <x v="28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n v="1465521306"/>
    <n v="1460337306"/>
    <x v="0"/>
    <n v="0"/>
    <x v="1"/>
    <s v="music/faith"/>
    <n v="0"/>
    <x v="121"/>
    <x v="4"/>
    <x v="28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n v="1445738783"/>
    <n v="1443146783"/>
    <x v="0"/>
    <n v="0"/>
    <x v="1"/>
    <s v="music/faith"/>
    <n v="0"/>
    <x v="121"/>
    <x v="4"/>
    <x v="28"/>
    <d v="2015-10-25T02:06:23"/>
    <x v="1730"/>
  </r>
  <r>
    <n v="1731"/>
    <s v="Sam Cox Band First Christian Tour"/>
    <s v="We are a Christin Worship band looking to midwest tour. God Bless!"/>
    <x v="28"/>
    <n v="0"/>
    <x v="2"/>
    <x v="0"/>
    <x v="0"/>
    <n v="1434034800"/>
    <n v="1432849552"/>
    <x v="0"/>
    <n v="0"/>
    <x v="1"/>
    <s v="music/faith"/>
    <n v="0"/>
    <x v="121"/>
    <x v="4"/>
    <x v="28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x v="0"/>
    <n v="0"/>
    <x v="1"/>
    <s v="music/faith"/>
    <n v="0"/>
    <x v="121"/>
    <x v="4"/>
    <x v="28"/>
    <d v="2016-01-16T05:00:00"/>
    <x v="1732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n v="1473802200"/>
    <n v="1472746374"/>
    <x v="0"/>
    <n v="0"/>
    <x v="1"/>
    <s v="music/faith"/>
    <n v="0"/>
    <x v="121"/>
    <x v="4"/>
    <x v="28"/>
    <d v="2016-09-13T21:30:00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n v="1431046356"/>
    <n v="1428454356"/>
    <x v="0"/>
    <n v="1"/>
    <x v="1"/>
    <s v="music/faith"/>
    <n v="2.2222222222222223E-4"/>
    <x v="120"/>
    <x v="4"/>
    <x v="28"/>
    <d v="2015-05-08T00:52:36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n v="1470598345"/>
    <n v="1468006345"/>
    <x v="0"/>
    <n v="2"/>
    <x v="1"/>
    <s v="music/faith"/>
    <n v="0.11"/>
    <x v="698"/>
    <x v="4"/>
    <x v="28"/>
    <d v="2016-08-07T19:32:25"/>
    <x v="1735"/>
  </r>
  <r>
    <n v="1736"/>
    <s v="In His Presence"/>
    <s v="A unique meditative album reflecting on the life of Christ, inviting Him into your presence"/>
    <x v="9"/>
    <n v="22"/>
    <x v="2"/>
    <x v="0"/>
    <x v="0"/>
    <n v="1447018833"/>
    <n v="1444423233"/>
    <x v="0"/>
    <n v="1"/>
    <x v="1"/>
    <s v="music/faith"/>
    <n v="7.3333333333333332E-3"/>
    <x v="1250"/>
    <x v="4"/>
    <x v="28"/>
    <d v="2015-11-08T21:40:33"/>
    <x v="1736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x v="0"/>
    <n v="15"/>
    <x v="1"/>
    <s v="music/faith"/>
    <n v="0.21249999999999999"/>
    <x v="98"/>
    <x v="4"/>
    <x v="28"/>
    <d v="2015-07-20T22:46:32"/>
    <x v="1737"/>
  </r>
  <r>
    <n v="1738"/>
    <s v="The Flashing Lights"/>
    <s v="Music that inspires and gives hope for overcoming and change. And it is good music."/>
    <x v="10"/>
    <n v="20"/>
    <x v="2"/>
    <x v="0"/>
    <x v="0"/>
    <n v="1412283542"/>
    <n v="1409691542"/>
    <x v="0"/>
    <n v="1"/>
    <x v="1"/>
    <s v="music/faith"/>
    <n v="4.0000000000000001E-3"/>
    <x v="135"/>
    <x v="4"/>
    <x v="28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n v="1462391932"/>
    <n v="1457297932"/>
    <x v="0"/>
    <n v="1"/>
    <x v="1"/>
    <s v="music/faith"/>
    <n v="1E-3"/>
    <x v="120"/>
    <x v="4"/>
    <x v="28"/>
    <d v="2016-05-04T19:58:52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n v="1437075422"/>
    <n v="1434483422"/>
    <x v="0"/>
    <n v="0"/>
    <x v="1"/>
    <s v="music/faith"/>
    <n v="0"/>
    <x v="121"/>
    <x v="4"/>
    <x v="28"/>
    <d v="2015-07-16T19:37:02"/>
    <x v="1740"/>
  </r>
  <r>
    <n v="1741"/>
    <s v="Caught off Guard"/>
    <s v="A photo journal documenting my experiences and travels across New Zealand"/>
    <x v="38"/>
    <n v="1330"/>
    <x v="0"/>
    <x v="1"/>
    <x v="1"/>
    <n v="1433948671"/>
    <n v="1430060671"/>
    <x v="0"/>
    <n v="52"/>
    <x v="0"/>
    <s v="photography/photobooks"/>
    <n v="1.1083333333333334"/>
    <x v="1251"/>
    <x v="8"/>
    <x v="20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x v="0"/>
    <n v="34"/>
    <x v="0"/>
    <s v="photography/photobooks"/>
    <n v="1.0874999999999999"/>
    <x v="1252"/>
    <x v="8"/>
    <x v="20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n v="1472270340"/>
    <n v="1470348775"/>
    <x v="0"/>
    <n v="67"/>
    <x v="0"/>
    <s v="photography/photobooks"/>
    <n v="1.0041666666666667"/>
    <x v="1253"/>
    <x v="8"/>
    <x v="20"/>
    <d v="2016-08-27T03:59:00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x v="0"/>
    <n v="70"/>
    <x v="0"/>
    <s v="photography/photobooks"/>
    <n v="1.1845454545454546"/>
    <x v="1254"/>
    <x v="8"/>
    <x v="20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x v="0"/>
    <n v="89"/>
    <x v="0"/>
    <s v="photography/photobooks"/>
    <n v="1.1401428571428571"/>
    <x v="1255"/>
    <x v="8"/>
    <x v="20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x v="0"/>
    <n v="107"/>
    <x v="0"/>
    <s v="photography/photobooks"/>
    <n v="1.4810000000000001"/>
    <x v="1256"/>
    <x v="8"/>
    <x v="20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n v="1447426800"/>
    <n v="1444904830"/>
    <x v="0"/>
    <n v="159"/>
    <x v="0"/>
    <s v="photography/photobooks"/>
    <n v="1.0495555555555556"/>
    <x v="1257"/>
    <x v="8"/>
    <x v="20"/>
    <d v="2015-11-13T15:00:00"/>
    <x v="1747"/>
  </r>
  <r>
    <n v="1748"/>
    <s v="So It Is: Vancouver"/>
    <s v="Telling the story of the city through remarkable people who live in Vancouver today."/>
    <x v="63"/>
    <n v="64974"/>
    <x v="0"/>
    <x v="5"/>
    <x v="5"/>
    <n v="1441234143"/>
    <n v="1438642143"/>
    <x v="0"/>
    <n v="181"/>
    <x v="0"/>
    <s v="photography/photobooks"/>
    <n v="1.29948"/>
    <x v="1258"/>
    <x v="8"/>
    <x v="20"/>
    <d v="2015-09-02T22:49:03"/>
    <x v="1748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n v="1488394800"/>
    <n v="1485213921"/>
    <x v="0"/>
    <n v="131"/>
    <x v="0"/>
    <s v="photography/photobooks"/>
    <n v="1.2348756218905472"/>
    <x v="1259"/>
    <x v="8"/>
    <x v="20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x v="0"/>
    <n v="125"/>
    <x v="0"/>
    <s v="photography/photobooks"/>
    <n v="2.0162"/>
    <x v="1260"/>
    <x v="8"/>
    <x v="20"/>
    <d v="2016-04-19T20:05:04"/>
    <x v="1750"/>
  </r>
  <r>
    <n v="1751"/>
    <s v="Daily Bread: Stories from Rural Greece"/>
    <s v="Photographs and stories culled from 10 years of road trips through rural Greece"/>
    <x v="3"/>
    <n v="10290"/>
    <x v="0"/>
    <x v="0"/>
    <x v="0"/>
    <n v="1426787123"/>
    <n v="1424198723"/>
    <x v="0"/>
    <n v="61"/>
    <x v="0"/>
    <s v="photography/photobooks"/>
    <n v="1.0289999999999999"/>
    <x v="1261"/>
    <x v="8"/>
    <x v="20"/>
    <d v="2015-03-19T17:45:23"/>
    <x v="1751"/>
  </r>
  <r>
    <n v="1752"/>
    <s v="Adfectus Book"/>
    <s v="A little book of calm, in picture form, that will soothe the soul and un-furrow the brow."/>
    <x v="38"/>
    <n v="3122"/>
    <x v="0"/>
    <x v="1"/>
    <x v="1"/>
    <n v="1476425082"/>
    <n v="1473833082"/>
    <x v="0"/>
    <n v="90"/>
    <x v="0"/>
    <s v="photography/photobooks"/>
    <n v="2.6016666666666666"/>
    <x v="1262"/>
    <x v="8"/>
    <x v="20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x v="0"/>
    <n v="35"/>
    <x v="0"/>
    <s v="photography/photobooks"/>
    <n v="1.08"/>
    <x v="1263"/>
    <x v="8"/>
    <x v="20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n v="1428091353"/>
    <n v="1425502953"/>
    <x v="0"/>
    <n v="90"/>
    <x v="0"/>
    <s v="photography/photobooks"/>
    <n v="1.1052941176470588"/>
    <x v="1264"/>
    <x v="8"/>
    <x v="20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n v="1444071361"/>
    <n v="1441479361"/>
    <x v="0"/>
    <n v="4"/>
    <x v="0"/>
    <s v="photography/photobooks"/>
    <n v="1.2"/>
    <x v="507"/>
    <x v="8"/>
    <x v="20"/>
    <d v="2015-10-05T18:56:01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n v="1472443269"/>
    <n v="1468987269"/>
    <x v="0"/>
    <n v="120"/>
    <x v="0"/>
    <s v="photography/photobooks"/>
    <n v="1.0282909090909091"/>
    <x v="1265"/>
    <x v="8"/>
    <x v="20"/>
    <d v="2016-08-29T04:01:09"/>
    <x v="1756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n v="1485631740"/>
    <n v="1483041083"/>
    <x v="0"/>
    <n v="14"/>
    <x v="0"/>
    <s v="photography/photobooks"/>
    <n v="1.1599999999999999"/>
    <x v="1266"/>
    <x v="8"/>
    <x v="20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x v="0"/>
    <n v="27"/>
    <x v="0"/>
    <s v="photography/photobooks"/>
    <n v="1.147"/>
    <x v="1267"/>
    <x v="8"/>
    <x v="20"/>
    <d v="2016-07-14T22:56:32"/>
    <x v="1758"/>
  </r>
  <r>
    <n v="1759"/>
    <s v="Death Valley"/>
    <s v="Death Valley will be the first photo book of Andi State"/>
    <x v="10"/>
    <n v="5330"/>
    <x v="0"/>
    <x v="0"/>
    <x v="0"/>
    <n v="1427309629"/>
    <n v="1425585229"/>
    <x v="0"/>
    <n v="49"/>
    <x v="0"/>
    <s v="photography/photobooks"/>
    <n v="1.0660000000000001"/>
    <x v="1268"/>
    <x v="8"/>
    <x v="20"/>
    <d v="2015-03-25T18:53:49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x v="0"/>
    <n v="102"/>
    <x v="0"/>
    <s v="photography/photobooks"/>
    <n v="1.6544000000000001"/>
    <x v="1269"/>
    <x v="8"/>
    <x v="20"/>
    <d v="2016-02-25T16:08:33"/>
    <x v="1760"/>
  </r>
  <r>
    <n v="1761"/>
    <s v="I Wanted To See Boobs"/>
    <s v="A hardcover photobook telling the naked truth of a young photographers journey."/>
    <x v="213"/>
    <n v="155"/>
    <x v="0"/>
    <x v="1"/>
    <x v="1"/>
    <n v="1442065060"/>
    <n v="1437745060"/>
    <x v="0"/>
    <n v="3"/>
    <x v="0"/>
    <s v="photography/photobooks"/>
    <n v="1.55"/>
    <x v="1270"/>
    <x v="8"/>
    <x v="20"/>
    <d v="2015-09-12T13:37:40"/>
    <x v="1761"/>
  </r>
  <r>
    <n v="1762"/>
    <s v="&quot;The Naked Pixel&quot; Ali Pakele"/>
    <s v="Project rewards $25 gets you 190+ digital images"/>
    <x v="213"/>
    <n v="885"/>
    <x v="0"/>
    <x v="0"/>
    <x v="0"/>
    <n v="1457739245"/>
    <n v="1455147245"/>
    <x v="0"/>
    <n v="25"/>
    <x v="0"/>
    <s v="photography/photobooks"/>
    <n v="8.85"/>
    <x v="1271"/>
    <x v="8"/>
    <x v="20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x v="0"/>
    <n v="118"/>
    <x v="0"/>
    <s v="photography/photobooks"/>
    <n v="1.0190833333333333"/>
    <x v="1272"/>
    <x v="8"/>
    <x v="20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x v="1"/>
    <n v="39"/>
    <x v="1"/>
    <s v="photography/photobooks"/>
    <n v="0.19600000000000001"/>
    <x v="1273"/>
    <x v="8"/>
    <x v="20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x v="1"/>
    <n v="103"/>
    <x v="1"/>
    <s v="photography/photobooks"/>
    <n v="0.59467839999999994"/>
    <x v="1274"/>
    <x v="8"/>
    <x v="20"/>
    <d v="2014-08-13T23:31:52"/>
    <x v="1765"/>
  </r>
  <r>
    <n v="1766"/>
    <s v="Photographic book on Melbourne's music scene"/>
    <s v="I want to create a beautiful book which documents the Melbourne music scene."/>
    <x v="15"/>
    <n v="0"/>
    <x v="2"/>
    <x v="2"/>
    <x v="2"/>
    <n v="1408999088"/>
    <n v="1407184688"/>
    <x v="1"/>
    <n v="0"/>
    <x v="1"/>
    <s v="photography/photobooks"/>
    <n v="0"/>
    <x v="121"/>
    <x v="8"/>
    <x v="20"/>
    <d v="2014-08-25T20:38:08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n v="1407080884"/>
    <n v="1404488884"/>
    <x v="1"/>
    <n v="39"/>
    <x v="1"/>
    <s v="photography/photobooks"/>
    <n v="0.4572"/>
    <x v="1275"/>
    <x v="8"/>
    <x v="20"/>
    <d v="2014-08-03T15:48:04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n v="1411824444"/>
    <n v="1406640444"/>
    <x v="1"/>
    <n v="15"/>
    <x v="1"/>
    <s v="photography/photobooks"/>
    <n v="3.7400000000000003E-2"/>
    <x v="1276"/>
    <x v="8"/>
    <x v="20"/>
    <d v="2014-09-27T13:27:24"/>
    <x v="1768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n v="1421177959"/>
    <n v="1418585959"/>
    <x v="1"/>
    <n v="22"/>
    <x v="1"/>
    <s v="photography/photobooks"/>
    <n v="2.7025E-2"/>
    <x v="1277"/>
    <x v="8"/>
    <x v="20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x v="1"/>
    <n v="92"/>
    <x v="1"/>
    <s v="photography/photobooks"/>
    <n v="0.56514285714285717"/>
    <x v="456"/>
    <x v="8"/>
    <x v="20"/>
    <d v="2014-10-14T18:43:14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x v="1"/>
    <n v="25"/>
    <x v="1"/>
    <s v="photography/photobooks"/>
    <n v="0.21309523809523809"/>
    <x v="1278"/>
    <x v="8"/>
    <x v="20"/>
    <d v="2014-10-23T23:30:40"/>
    <x v="1771"/>
  </r>
  <r>
    <n v="1772"/>
    <s v="White Mountain"/>
    <s v="A photobook and a short documentary film telling the story of Holocaust in Northwestern Lithuania"/>
    <x v="62"/>
    <n v="858"/>
    <x v="2"/>
    <x v="1"/>
    <x v="1"/>
    <n v="1404666836"/>
    <n v="1399482836"/>
    <x v="1"/>
    <n v="19"/>
    <x v="1"/>
    <s v="photography/photobooks"/>
    <n v="0.156"/>
    <x v="1279"/>
    <x v="8"/>
    <x v="20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x v="1"/>
    <n v="19"/>
    <x v="1"/>
    <s v="photography/photobooks"/>
    <n v="6.2566666666666673E-2"/>
    <x v="1280"/>
    <x v="8"/>
    <x v="20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x v="1"/>
    <n v="13"/>
    <x v="1"/>
    <s v="photography/photobooks"/>
    <n v="0.4592"/>
    <x v="1281"/>
    <x v="8"/>
    <x v="20"/>
    <d v="2014-11-29T14:59:00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n v="1414193160"/>
    <n v="1410305160"/>
    <x v="1"/>
    <n v="124"/>
    <x v="1"/>
    <s v="photography/photobooks"/>
    <n v="0.65101538461538466"/>
    <x v="1282"/>
    <x v="8"/>
    <x v="20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n v="1414623471"/>
    <n v="1411513071"/>
    <x v="1"/>
    <n v="4"/>
    <x v="1"/>
    <s v="photography/photobooks"/>
    <n v="6.7000000000000004E-2"/>
    <x v="33"/>
    <x v="8"/>
    <x v="20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x v="1"/>
    <n v="10"/>
    <x v="1"/>
    <s v="photography/photobooks"/>
    <n v="0.135625"/>
    <x v="1283"/>
    <x v="8"/>
    <x v="20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n v="1427485395"/>
    <n v="1423600995"/>
    <x v="1"/>
    <n v="15"/>
    <x v="1"/>
    <s v="photography/photobooks"/>
    <n v="1.9900000000000001E-2"/>
    <x v="1284"/>
    <x v="8"/>
    <x v="20"/>
    <d v="2015-03-27T19:43:15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x v="1"/>
    <n v="38"/>
    <x v="1"/>
    <s v="photography/photobooks"/>
    <n v="0.36236363636363639"/>
    <x v="1285"/>
    <x v="8"/>
    <x v="20"/>
    <d v="2016-09-02T16:36:20"/>
    <x v="1779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n v="1467469510"/>
    <n v="1462285510"/>
    <x v="1"/>
    <n v="152"/>
    <x v="1"/>
    <s v="photography/photobooks"/>
    <n v="0.39743333333333336"/>
    <x v="1286"/>
    <x v="8"/>
    <x v="20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x v="1"/>
    <n v="24"/>
    <x v="1"/>
    <s v="photography/photobooks"/>
    <n v="0.25763636363636366"/>
    <x v="1287"/>
    <x v="8"/>
    <x v="20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x v="1"/>
    <n v="76"/>
    <x v="1"/>
    <s v="photography/photobooks"/>
    <n v="0.15491428571428573"/>
    <x v="1288"/>
    <x v="8"/>
    <x v="20"/>
    <d v="2016-02-21T13:48:09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x v="1"/>
    <n v="185"/>
    <x v="1"/>
    <s v="photography/photobooks"/>
    <n v="0.236925"/>
    <x v="1289"/>
    <x v="8"/>
    <x v="20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x v="1"/>
    <n v="33"/>
    <x v="1"/>
    <s v="photography/photobooks"/>
    <n v="0.39760000000000001"/>
    <x v="1290"/>
    <x v="8"/>
    <x v="20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n v="1413417600"/>
    <n v="1410750855"/>
    <x v="1"/>
    <n v="108"/>
    <x v="1"/>
    <s v="photography/photobooks"/>
    <n v="0.20220833333333332"/>
    <x v="1291"/>
    <x v="8"/>
    <x v="20"/>
    <d v="2014-10-16T00:00:00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x v="1"/>
    <n v="29"/>
    <x v="1"/>
    <s v="photography/photobooks"/>
    <n v="0.47631578947368419"/>
    <x v="1292"/>
    <x v="8"/>
    <x v="20"/>
    <d v="2014-12-15T13:12:57"/>
    <x v="1786"/>
  </r>
  <r>
    <n v="1787"/>
    <s v="Alpamayo to Yerupaja"/>
    <s v="Raising awareness to the effects of global warming through photographs of the high mountains of Peru."/>
    <x v="3"/>
    <n v="1533"/>
    <x v="2"/>
    <x v="0"/>
    <x v="0"/>
    <n v="1428158637"/>
    <n v="1425570237"/>
    <x v="1"/>
    <n v="24"/>
    <x v="1"/>
    <s v="photography/photobooks"/>
    <n v="0.15329999999999999"/>
    <x v="1293"/>
    <x v="8"/>
    <x v="20"/>
    <d v="2015-04-04T14:43:57"/>
    <x v="1787"/>
  </r>
  <r>
    <n v="1788"/>
    <s v="Beyond the Pale"/>
    <s v="A photo book celebrating Goths, exploring their lives and giving an insight into what Goth is for them."/>
    <x v="62"/>
    <n v="76"/>
    <x v="2"/>
    <x v="1"/>
    <x v="1"/>
    <n v="1414795542"/>
    <n v="1412203542"/>
    <x v="1"/>
    <n v="4"/>
    <x v="1"/>
    <s v="photography/photobooks"/>
    <n v="1.3818181818181818E-2"/>
    <x v="1090"/>
    <x v="8"/>
    <x v="20"/>
    <d v="2014-10-31T22:45:42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n v="1421042403"/>
    <n v="1415858403"/>
    <x v="1"/>
    <n v="4"/>
    <x v="1"/>
    <s v="photography/photobooks"/>
    <n v="5.0000000000000001E-3"/>
    <x v="119"/>
    <x v="8"/>
    <x v="20"/>
    <d v="2015-01-12T06:00:03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n v="1423152678"/>
    <n v="1420560678"/>
    <x v="1"/>
    <n v="15"/>
    <x v="1"/>
    <s v="photography/photobooks"/>
    <n v="4.9575757575757579E-2"/>
    <x v="1294"/>
    <x v="8"/>
    <x v="20"/>
    <d v="2015-02-05T16:11:18"/>
    <x v="1790"/>
  </r>
  <r>
    <n v="1791"/>
    <s v="disCover: Napoli"/>
    <s v="For the love of street photography and the beauty of traditional cultures in southern Italy."/>
    <x v="9"/>
    <n v="107"/>
    <x v="2"/>
    <x v="1"/>
    <x v="1"/>
    <n v="1422553565"/>
    <n v="1417369565"/>
    <x v="1"/>
    <n v="4"/>
    <x v="1"/>
    <s v="photography/photobooks"/>
    <n v="3.5666666666666666E-2"/>
    <x v="1295"/>
    <x v="8"/>
    <x v="20"/>
    <d v="2015-01-29T17:46:05"/>
    <x v="1791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n v="1439189940"/>
    <n v="1435970682"/>
    <x v="1"/>
    <n v="139"/>
    <x v="1"/>
    <s v="photography/photobooks"/>
    <n v="0.61124000000000001"/>
    <x v="1296"/>
    <x v="8"/>
    <x v="20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n v="1417127040"/>
    <n v="1414531440"/>
    <x v="1"/>
    <n v="2"/>
    <x v="1"/>
    <s v="photography/photobooks"/>
    <n v="1.3333333333333334E-2"/>
    <x v="135"/>
    <x v="8"/>
    <x v="20"/>
    <d v="2014-11-27T22:24:0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x v="1"/>
    <n v="18"/>
    <x v="1"/>
    <s v="photography/photobooks"/>
    <n v="0.11077777777777778"/>
    <x v="1297"/>
    <x v="8"/>
    <x v="20"/>
    <d v="2015-02-11T13:13:42"/>
    <x v="1794"/>
  </r>
  <r>
    <n v="1795"/>
    <s v="THE AFGHANS - A Photo Book"/>
    <s v="A photography book documenting the impact of the ISAF mission on the Afghan people of Mazar-e Sharif."/>
    <x v="89"/>
    <n v="10846"/>
    <x v="2"/>
    <x v="12"/>
    <x v="3"/>
    <n v="1476460800"/>
    <n v="1473922541"/>
    <x v="1"/>
    <n v="81"/>
    <x v="1"/>
    <s v="photography/photobooks"/>
    <n v="0.38735714285714284"/>
    <x v="1298"/>
    <x v="8"/>
    <x v="20"/>
    <d v="2016-10-14T16:00:00"/>
    <x v="1795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x v="1"/>
    <n v="86"/>
    <x v="1"/>
    <s v="photography/photobooks"/>
    <n v="0.22052631578947368"/>
    <x v="1299"/>
    <x v="8"/>
    <x v="20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n v="1481809189"/>
    <n v="1479217189"/>
    <x v="1"/>
    <n v="140"/>
    <x v="1"/>
    <s v="photography/photobooks"/>
    <n v="0.67549999999999999"/>
    <x v="1300"/>
    <x v="8"/>
    <x v="20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n v="1454572233"/>
    <n v="1449388233"/>
    <x v="1"/>
    <n v="37"/>
    <x v="1"/>
    <s v="photography/photobooks"/>
    <n v="0.136375"/>
    <x v="1301"/>
    <x v="8"/>
    <x v="20"/>
    <d v="2016-02-04T07:50:33"/>
    <x v="1798"/>
  </r>
  <r>
    <n v="1799"/>
    <s v="The UnDiscovered Image"/>
    <s v="The UnDiscovered Image, a monthly publication dedicated to photographers."/>
    <x v="23"/>
    <n v="69.83"/>
    <x v="2"/>
    <x v="1"/>
    <x v="1"/>
    <n v="1415740408"/>
    <n v="1414008808"/>
    <x v="1"/>
    <n v="6"/>
    <x v="1"/>
    <s v="photography/photobooks"/>
    <n v="1.7457500000000001E-2"/>
    <x v="1302"/>
    <x v="8"/>
    <x v="20"/>
    <d v="2014-11-11T21:13:28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x v="1"/>
    <n v="113"/>
    <x v="1"/>
    <s v="photography/photobooks"/>
    <n v="0.20449632511889321"/>
    <x v="1303"/>
    <x v="8"/>
    <x v="20"/>
    <d v="2016-10-10T14:32:50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x v="1"/>
    <n v="37"/>
    <x v="1"/>
    <s v="photography/photobooks"/>
    <n v="0.13852941176470587"/>
    <x v="1304"/>
    <x v="8"/>
    <x v="20"/>
    <d v="2015-12-15T12:10:00"/>
    <x v="1801"/>
  </r>
  <r>
    <n v="1802"/>
    <s v="Out Of The Dark"/>
    <s v="Inner Darkness turned into a photobook. Personal work i shot during my recovery...in Berlin."/>
    <x v="8"/>
    <n v="1697"/>
    <x v="2"/>
    <x v="12"/>
    <x v="3"/>
    <n v="1435442340"/>
    <n v="1433416830"/>
    <x v="1"/>
    <n v="18"/>
    <x v="1"/>
    <s v="photography/photobooks"/>
    <n v="0.48485714285714288"/>
    <x v="1305"/>
    <x v="8"/>
    <x v="20"/>
    <d v="2015-06-27T21:59:00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n v="1423878182"/>
    <n v="1421199782"/>
    <x v="1"/>
    <n v="75"/>
    <x v="1"/>
    <s v="photography/photobooks"/>
    <n v="0.308"/>
    <x v="1306"/>
    <x v="8"/>
    <x v="20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n v="1447521404"/>
    <n v="1444061804"/>
    <x v="1"/>
    <n v="52"/>
    <x v="1"/>
    <s v="photography/photobooks"/>
    <n v="0.35174193548387095"/>
    <x v="1307"/>
    <x v="8"/>
    <x v="20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x v="1"/>
    <n v="122"/>
    <x v="1"/>
    <s v="photography/photobooks"/>
    <n v="0.36404444444444445"/>
    <x v="1308"/>
    <x v="8"/>
    <x v="20"/>
    <d v="2015-10-02T18:00:00"/>
    <x v="1805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n v="1412090349"/>
    <n v="1409066349"/>
    <x v="1"/>
    <n v="8"/>
    <x v="1"/>
    <s v="photography/photobooks"/>
    <n v="2.955E-2"/>
    <x v="1309"/>
    <x v="8"/>
    <x v="20"/>
    <d v="2014-09-30T15:19:09"/>
    <x v="1806"/>
  </r>
  <r>
    <n v="1807"/>
    <s v="Anywhere but Here"/>
    <s v="I want to explore alternative cultures and lifestyles in America."/>
    <x v="10"/>
    <n v="553"/>
    <x v="2"/>
    <x v="0"/>
    <x v="0"/>
    <n v="1411868313"/>
    <n v="1409276313"/>
    <x v="1"/>
    <n v="8"/>
    <x v="1"/>
    <s v="photography/photobooks"/>
    <n v="0.1106"/>
    <x v="1310"/>
    <x v="8"/>
    <x v="20"/>
    <d v="2014-09-28T01:38:3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x v="1"/>
    <n v="96"/>
    <x v="1"/>
    <s v="photography/photobooks"/>
    <n v="0.41407142857142859"/>
    <x v="1311"/>
    <x v="8"/>
    <x v="20"/>
    <d v="2017-02-11T16:20:30"/>
    <x v="1808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n v="1425246439"/>
    <n v="1422222439"/>
    <x v="1"/>
    <n v="9"/>
    <x v="1"/>
    <s v="photography/photobooks"/>
    <n v="0.10857142857142857"/>
    <x v="1312"/>
    <x v="8"/>
    <x v="20"/>
    <d v="2015-03-01T21:47:19"/>
    <x v="1809"/>
  </r>
  <r>
    <n v="1810"/>
    <s v="Film Speed"/>
    <s v="Film Speed is a series of Zines focusing on architecture shot completely on 35 and 120mm film."/>
    <x v="52"/>
    <n v="15"/>
    <x v="2"/>
    <x v="0"/>
    <x v="0"/>
    <n v="1408657826"/>
    <n v="1407621026"/>
    <x v="0"/>
    <n v="2"/>
    <x v="1"/>
    <s v="photography/photobooks"/>
    <n v="3.3333333333333333E-2"/>
    <x v="507"/>
    <x v="8"/>
    <x v="20"/>
    <d v="2014-08-21T21:50:26"/>
    <x v="1810"/>
  </r>
  <r>
    <n v="1811"/>
    <s v="The Year of Sunsets"/>
    <s v="A collection of 365 color photographs of sunsets in 2014, beautifully presented in a hardcover book."/>
    <x v="214"/>
    <n v="40"/>
    <x v="2"/>
    <x v="0"/>
    <x v="0"/>
    <n v="1414123200"/>
    <n v="1408962270"/>
    <x v="0"/>
    <n v="26"/>
    <x v="1"/>
    <s v="photography/photobooks"/>
    <n v="7.407407407407407E-4"/>
    <x v="1313"/>
    <x v="8"/>
    <x v="20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x v="0"/>
    <n v="23"/>
    <x v="1"/>
    <s v="photography/photobooks"/>
    <n v="0.13307692307692306"/>
    <x v="1314"/>
    <x v="8"/>
    <x v="20"/>
    <d v="2016-07-03T07:38:56"/>
    <x v="1812"/>
  </r>
  <r>
    <n v="1813"/>
    <s v="Libya : The Lost Days"/>
    <s v="This project aims to document, Libyan photographic history; through both print and artisan mediums ."/>
    <x v="222"/>
    <n v="0"/>
    <x v="2"/>
    <x v="1"/>
    <x v="1"/>
    <n v="1407532812"/>
    <n v="1404940812"/>
    <x v="0"/>
    <n v="0"/>
    <x v="1"/>
    <s v="photography/photobooks"/>
    <n v="0"/>
    <x v="121"/>
    <x v="8"/>
    <x v="20"/>
    <d v="2014-08-08T21:20:12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n v="1425108736"/>
    <n v="1422516736"/>
    <x v="0"/>
    <n v="140"/>
    <x v="1"/>
    <s v="photography/photobooks"/>
    <n v="0.49183333333333334"/>
    <x v="1315"/>
    <x v="8"/>
    <x v="20"/>
    <d v="2015-02-28T07:32:16"/>
    <x v="1814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n v="1435787137"/>
    <n v="1434577537"/>
    <x v="0"/>
    <n v="0"/>
    <x v="1"/>
    <s v="photography/photobooks"/>
    <n v="0"/>
    <x v="121"/>
    <x v="8"/>
    <x v="20"/>
    <d v="2015-07-01T21:45:37"/>
    <x v="1815"/>
  </r>
  <r>
    <n v="1816"/>
    <s v="Moments of Passion"/>
    <s v="A unique Photographic Book Project about the Passionate Moments and Strong Emotions that lie within Karate"/>
    <x v="31"/>
    <n v="509"/>
    <x v="2"/>
    <x v="16"/>
    <x v="11"/>
    <n v="1469473200"/>
    <n v="1467061303"/>
    <x v="0"/>
    <n v="6"/>
    <x v="1"/>
    <s v="photography/photobooks"/>
    <n v="2.036E-2"/>
    <x v="1316"/>
    <x v="8"/>
    <x v="20"/>
    <d v="2016-07-25T19:00:00"/>
    <x v="1816"/>
  </r>
  <r>
    <n v="1817"/>
    <s v="Through the Lens of Jerry Gustafson"/>
    <s v="Hundreds of breathtaking rodeo photographs collected in a beautiful coffee table book."/>
    <x v="102"/>
    <n v="9419"/>
    <x v="2"/>
    <x v="0"/>
    <x v="0"/>
    <n v="1485759540"/>
    <n v="1480607607"/>
    <x v="0"/>
    <n v="100"/>
    <x v="1"/>
    <s v="photography/photobooks"/>
    <n v="0.52327777777777773"/>
    <x v="1317"/>
    <x v="8"/>
    <x v="20"/>
    <d v="2017-01-30T06:59:00"/>
    <x v="1817"/>
  </r>
  <r>
    <n v="1818"/>
    <s v="Give Me Your Goofy-ist"/>
    <s v="We are all different, this is a way to honor and celebrate the authenticity in being different."/>
    <x v="36"/>
    <n v="0"/>
    <x v="2"/>
    <x v="0"/>
    <x v="0"/>
    <n v="1428035850"/>
    <n v="1425447450"/>
    <x v="0"/>
    <n v="0"/>
    <x v="1"/>
    <s v="photography/photobooks"/>
    <n v="0"/>
    <x v="121"/>
    <x v="8"/>
    <x v="20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x v="0"/>
    <n v="4"/>
    <x v="1"/>
    <s v="photography/photobooks"/>
    <n v="2.0833333333333332E-2"/>
    <x v="1318"/>
    <x v="8"/>
    <x v="20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x v="0"/>
    <n v="8"/>
    <x v="1"/>
    <s v="photography/photobooks"/>
    <n v="6.565384615384616E-2"/>
    <x v="1319"/>
    <x v="8"/>
    <x v="20"/>
    <d v="2015-04-01T01:01:30"/>
    <x v="1820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n v="1330760367"/>
    <n v="1326872367"/>
    <x v="0"/>
    <n v="57"/>
    <x v="0"/>
    <s v="music/rock"/>
    <n v="1.3489"/>
    <x v="1320"/>
    <x v="4"/>
    <x v="11"/>
    <d v="2012-03-03T07:39:27"/>
    <x v="1821"/>
  </r>
  <r>
    <n v="1822"/>
    <s v="Wood Butcher's new music video- I Don't Wanna Party"/>
    <s v="Wood Butcher needs your help to make this happen. Buy a CD, support local music!"/>
    <x v="43"/>
    <n v="300"/>
    <x v="0"/>
    <x v="5"/>
    <x v="5"/>
    <n v="1391194860"/>
    <n v="1388084862"/>
    <x v="0"/>
    <n v="11"/>
    <x v="0"/>
    <s v="music/rock"/>
    <n v="1"/>
    <x v="50"/>
    <x v="4"/>
    <x v="11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n v="1351095976"/>
    <n v="1348503976"/>
    <x v="0"/>
    <n v="33"/>
    <x v="0"/>
    <s v="music/rock"/>
    <n v="1.1585714285714286"/>
    <x v="1321"/>
    <x v="4"/>
    <x v="11"/>
    <d v="2012-10-24T16:26:16"/>
    <x v="1823"/>
  </r>
  <r>
    <n v="1824"/>
    <s v="Tin Man's Broken Wisdom Fund"/>
    <s v="cd fund raiser"/>
    <x v="9"/>
    <n v="3002"/>
    <x v="0"/>
    <x v="0"/>
    <x v="0"/>
    <n v="1389146880"/>
    <n v="1387403967"/>
    <x v="0"/>
    <n v="40"/>
    <x v="0"/>
    <s v="music/rock"/>
    <n v="1.0006666666666666"/>
    <x v="1322"/>
    <x v="4"/>
    <x v="11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x v="0"/>
    <n v="50"/>
    <x v="0"/>
    <s v="music/rock"/>
    <n v="1.0505"/>
    <x v="1323"/>
    <x v="4"/>
    <x v="11"/>
    <d v="2013-07-11T20:01:43"/>
    <x v="1825"/>
  </r>
  <r>
    <n v="1826"/>
    <s v="BEAR GHOST! Professional Recording! Yay!"/>
    <s v="Hear your favorite Bear Ghost in eargasmic quality!"/>
    <x v="13"/>
    <n v="2020"/>
    <x v="0"/>
    <x v="0"/>
    <x v="0"/>
    <n v="1392675017"/>
    <n v="1390083017"/>
    <x v="0"/>
    <n v="38"/>
    <x v="0"/>
    <s v="music/rock"/>
    <n v="1.01"/>
    <x v="1324"/>
    <x v="4"/>
    <x v="11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x v="0"/>
    <n v="96"/>
    <x v="0"/>
    <s v="music/rock"/>
    <n v="1.0066250000000001"/>
    <x v="1325"/>
    <x v="4"/>
    <x v="11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x v="0"/>
    <n v="48"/>
    <x v="0"/>
    <s v="music/rock"/>
    <n v="1.0016"/>
    <x v="1326"/>
    <x v="4"/>
    <x v="11"/>
    <d v="2014-05-09T22:00:00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n v="1295647200"/>
    <n v="1291428371"/>
    <x v="0"/>
    <n v="33"/>
    <x v="0"/>
    <s v="music/rock"/>
    <n v="1.6668333333333334"/>
    <x v="1327"/>
    <x v="4"/>
    <x v="11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n v="1393259107"/>
    <n v="1390667107"/>
    <x v="0"/>
    <n v="226"/>
    <x v="0"/>
    <s v="music/rock"/>
    <n v="1.0153333333333334"/>
    <x v="1328"/>
    <x v="4"/>
    <x v="11"/>
    <d v="2014-02-24T16:25:07"/>
    <x v="1830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n v="1336866863"/>
    <n v="1335570863"/>
    <x v="0"/>
    <n v="14"/>
    <x v="0"/>
    <s v="music/rock"/>
    <n v="1.03"/>
    <x v="1329"/>
    <x v="4"/>
    <x v="11"/>
    <d v="2012-05-12T23:54:2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n v="1299243427"/>
    <n v="1296651427"/>
    <x v="0"/>
    <n v="20"/>
    <x v="0"/>
    <s v="music/rock"/>
    <n v="1.4285714285714286"/>
    <x v="384"/>
    <x v="4"/>
    <x v="11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x v="0"/>
    <n v="25"/>
    <x v="0"/>
    <s v="music/rock"/>
    <n v="2.625"/>
    <x v="840"/>
    <x v="4"/>
    <x v="11"/>
    <d v="2013-03-02T07:59:00"/>
    <x v="1833"/>
  </r>
  <r>
    <n v="1834"/>
    <s v="TDJ - All Part of the Plan EP/Tour"/>
    <s v="Help us fund our first tour and promote our new EP!"/>
    <x v="3"/>
    <n v="11805"/>
    <x v="0"/>
    <x v="0"/>
    <x v="0"/>
    <n v="1422140895"/>
    <n v="1418684895"/>
    <x v="0"/>
    <n v="90"/>
    <x v="0"/>
    <s v="music/rock"/>
    <n v="1.1805000000000001"/>
    <x v="1330"/>
    <x v="4"/>
    <x v="11"/>
    <d v="2015-01-24T23:08:15"/>
    <x v="1834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n v="1459439471"/>
    <n v="1456851071"/>
    <x v="0"/>
    <n v="11"/>
    <x v="0"/>
    <s v="music/rock"/>
    <n v="1.04"/>
    <x v="1331"/>
    <x v="4"/>
    <x v="11"/>
    <d v="2016-03-31T15:51:11"/>
    <x v="1835"/>
  </r>
  <r>
    <n v="1836"/>
    <s v="KICKSTART OUR &lt;+3"/>
    <s v="Help fund our 2013 Sound &amp; Lighting Touring rig!"/>
    <x v="10"/>
    <n v="10017"/>
    <x v="0"/>
    <x v="0"/>
    <x v="0"/>
    <n v="1361129129"/>
    <n v="1359660329"/>
    <x v="0"/>
    <n v="55"/>
    <x v="0"/>
    <s v="music/rock"/>
    <n v="2.0034000000000001"/>
    <x v="1332"/>
    <x v="4"/>
    <x v="11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x v="0"/>
    <n v="30"/>
    <x v="0"/>
    <s v="music/rock"/>
    <n v="3.0683333333333334"/>
    <x v="1333"/>
    <x v="4"/>
    <x v="11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x v="0"/>
    <n v="28"/>
    <x v="0"/>
    <s v="music/rock"/>
    <n v="1.00149"/>
    <x v="1334"/>
    <x v="4"/>
    <x v="11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n v="1475342382"/>
    <n v="1472750382"/>
    <x v="0"/>
    <n v="45"/>
    <x v="0"/>
    <s v="music/rock"/>
    <n v="2.0529999999999999"/>
    <x v="1335"/>
    <x v="4"/>
    <x v="11"/>
    <d v="2016-10-01T17:19:4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n v="1367902740"/>
    <n v="1366251510"/>
    <x v="0"/>
    <n v="13"/>
    <x v="0"/>
    <s v="music/rock"/>
    <n v="1.0888888888888888"/>
    <x v="1336"/>
    <x v="4"/>
    <x v="11"/>
    <d v="2013-05-07T04:59:00"/>
    <x v="1840"/>
  </r>
  <r>
    <n v="1841"/>
    <s v="Hydra Effect Debut EP"/>
    <s v="Hard Rock with a Positive Message. Help us fund, release and promote our debut EP!"/>
    <x v="13"/>
    <n v="2035"/>
    <x v="0"/>
    <x v="0"/>
    <x v="0"/>
    <n v="1400561940"/>
    <n v="1397679445"/>
    <x v="0"/>
    <n v="40"/>
    <x v="0"/>
    <s v="music/rock"/>
    <n v="1.0175000000000001"/>
    <x v="1337"/>
    <x v="4"/>
    <x v="11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n v="1425275940"/>
    <n v="1422371381"/>
    <x v="0"/>
    <n v="21"/>
    <x v="0"/>
    <s v="music/rock"/>
    <n v="1.2524999999999999"/>
    <x v="1338"/>
    <x v="4"/>
    <x v="11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x v="0"/>
    <n v="134"/>
    <x v="0"/>
    <s v="music/rock"/>
    <n v="1.2400610000000001"/>
    <x v="1339"/>
    <x v="4"/>
    <x v="11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x v="0"/>
    <n v="20"/>
    <x v="0"/>
    <s v="music/rock"/>
    <n v="1.014"/>
    <x v="1340"/>
    <x v="4"/>
    <x v="11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x v="0"/>
    <n v="19"/>
    <x v="0"/>
    <s v="music/rock"/>
    <n v="1"/>
    <x v="1341"/>
    <x v="4"/>
    <x v="11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x v="0"/>
    <n v="209"/>
    <x v="0"/>
    <s v="music/rock"/>
    <n v="1.3792666666666666"/>
    <x v="1342"/>
    <x v="4"/>
    <x v="11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x v="0"/>
    <n v="38"/>
    <x v="0"/>
    <s v="music/rock"/>
    <n v="1.2088000000000001"/>
    <x v="1343"/>
    <x v="4"/>
    <x v="11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x v="0"/>
    <n v="24"/>
    <x v="0"/>
    <s v="music/rock"/>
    <n v="1.0736666666666668"/>
    <x v="1344"/>
    <x v="4"/>
    <x v="11"/>
    <d v="2011-07-31T06:59:00"/>
    <x v="1848"/>
  </r>
  <r>
    <n v="1849"/>
    <s v="Release the Skyline Album"/>
    <s v="Release the Skylines is a small, local Cleveland metal band looking to record an album."/>
    <x v="43"/>
    <n v="301"/>
    <x v="0"/>
    <x v="0"/>
    <x v="0"/>
    <n v="1350505059"/>
    <n v="1347913059"/>
    <x v="0"/>
    <n v="8"/>
    <x v="0"/>
    <s v="music/rock"/>
    <n v="1.0033333333333334"/>
    <x v="1345"/>
    <x v="4"/>
    <x v="11"/>
    <d v="2012-10-17T20:17:39"/>
    <x v="1849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x v="0"/>
    <n v="179"/>
    <x v="0"/>
    <s v="music/rock"/>
    <n v="1.0152222222222222"/>
    <x v="1346"/>
    <x v="4"/>
    <x v="11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x v="0"/>
    <n v="26"/>
    <x v="0"/>
    <s v="music/rock"/>
    <n v="1.0007692307692309"/>
    <x v="1347"/>
    <x v="4"/>
    <x v="11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x v="0"/>
    <n v="131"/>
    <x v="0"/>
    <s v="music/rock"/>
    <n v="1.1696666666666666"/>
    <x v="1348"/>
    <x v="4"/>
    <x v="11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n v="1352860017"/>
    <n v="1348536417"/>
    <x v="0"/>
    <n v="14"/>
    <x v="0"/>
    <s v="music/rock"/>
    <n v="1.01875"/>
    <x v="1349"/>
    <x v="4"/>
    <x v="11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x v="0"/>
    <n v="174"/>
    <x v="0"/>
    <s v="music/rock"/>
    <n v="1.0212366666666666"/>
    <x v="1350"/>
    <x v="4"/>
    <x v="11"/>
    <d v="2013-05-24T00:30:37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n v="1389012940"/>
    <n v="1385124940"/>
    <x v="0"/>
    <n v="191"/>
    <x v="0"/>
    <s v="music/rock"/>
    <n v="1.5405897142857143"/>
    <x v="1351"/>
    <x v="4"/>
    <x v="11"/>
    <d v="2014-01-06T12:55:40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x v="0"/>
    <n v="38"/>
    <x v="0"/>
    <s v="music/rock"/>
    <n v="1.0125"/>
    <x v="1352"/>
    <x v="4"/>
    <x v="11"/>
    <d v="2014-07-18T20:31:12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n v="1410546413"/>
    <n v="1407954413"/>
    <x v="0"/>
    <n v="22"/>
    <x v="0"/>
    <s v="music/rock"/>
    <n v="1"/>
    <x v="1353"/>
    <x v="4"/>
    <x v="11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x v="0"/>
    <n v="149"/>
    <x v="0"/>
    <s v="music/rock"/>
    <n v="1.0874800874800874"/>
    <x v="1354"/>
    <x v="4"/>
    <x v="11"/>
    <d v="2011-12-16T05:48:41"/>
    <x v="1858"/>
  </r>
  <r>
    <n v="1859"/>
    <s v="Queen Kwong Tour to London and Paris"/>
    <s v="Queen Kwong is going ON TOUR to London and Paris!"/>
    <x v="9"/>
    <n v="3955"/>
    <x v="0"/>
    <x v="0"/>
    <x v="0"/>
    <n v="1316716129"/>
    <n v="1314124129"/>
    <x v="0"/>
    <n v="56"/>
    <x v="0"/>
    <s v="music/rock"/>
    <n v="1.3183333333333334"/>
    <x v="1355"/>
    <x v="4"/>
    <x v="11"/>
    <d v="2011-09-22T18:28:49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n v="1391706084"/>
    <n v="1389891684"/>
    <x v="0"/>
    <n v="19"/>
    <x v="0"/>
    <s v="music/rock"/>
    <n v="1.3346666666666667"/>
    <x v="1356"/>
    <x v="4"/>
    <x v="11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x v="0"/>
    <n v="0"/>
    <x v="1"/>
    <s v="games/mobile games"/>
    <n v="0"/>
    <x v="121"/>
    <x v="6"/>
    <x v="18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n v="1488958200"/>
    <n v="1484912974"/>
    <x v="0"/>
    <n v="16"/>
    <x v="1"/>
    <s v="games/mobile games"/>
    <n v="8.0833333333333326E-2"/>
    <x v="1357"/>
    <x v="6"/>
    <x v="18"/>
    <d v="2017-03-08T07:30:00"/>
    <x v="1862"/>
  </r>
  <r>
    <n v="1863"/>
    <s v="Project: 20M813"/>
    <s v="This is an Android game where you take control of the zombies and try to eat your way to world domination!"/>
    <x v="30"/>
    <n v="10"/>
    <x v="2"/>
    <x v="0"/>
    <x v="0"/>
    <n v="1402600085"/>
    <n v="1400008085"/>
    <x v="0"/>
    <n v="2"/>
    <x v="1"/>
    <s v="games/mobile games"/>
    <n v="4.0000000000000001E-3"/>
    <x v="144"/>
    <x v="6"/>
    <x v="18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x v="0"/>
    <n v="48"/>
    <x v="1"/>
    <s v="games/mobile games"/>
    <n v="0.42892307692307691"/>
    <x v="1358"/>
    <x v="6"/>
    <x v="18"/>
    <d v="2014-05-04T17:11:40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x v="0"/>
    <n v="2"/>
    <x v="1"/>
    <s v="games/mobile games"/>
    <n v="3.6363636363636364E-5"/>
    <x v="453"/>
    <x v="6"/>
    <x v="18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x v="0"/>
    <n v="2"/>
    <x v="1"/>
    <s v="games/mobile games"/>
    <n v="5.0000000000000001E-3"/>
    <x v="372"/>
    <x v="6"/>
    <x v="18"/>
    <d v="2017-03-01T04:00:00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x v="0"/>
    <n v="1"/>
    <x v="1"/>
    <s v="games/mobile games"/>
    <n v="5.0000000000000001E-4"/>
    <x v="119"/>
    <x v="6"/>
    <x v="18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n v="1450166340"/>
    <n v="1448044925"/>
    <x v="0"/>
    <n v="17"/>
    <x v="1"/>
    <s v="games/mobile games"/>
    <n v="4.8680000000000001E-2"/>
    <x v="1359"/>
    <x v="6"/>
    <x v="18"/>
    <d v="2015-12-15T07:59:00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x v="0"/>
    <n v="0"/>
    <x v="1"/>
    <s v="games/mobile games"/>
    <n v="0"/>
    <x v="121"/>
    <x v="6"/>
    <x v="18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n v="1454213820"/>
    <n v="1451723535"/>
    <x v="0"/>
    <n v="11"/>
    <x v="1"/>
    <s v="games/mobile games"/>
    <n v="0.10314285714285715"/>
    <x v="1360"/>
    <x v="6"/>
    <x v="18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x v="0"/>
    <n v="95"/>
    <x v="1"/>
    <s v="games/mobile games"/>
    <n v="0.7178461538461538"/>
    <x v="1361"/>
    <x v="6"/>
    <x v="18"/>
    <d v="2014-11-20T19:48:21"/>
    <x v="1871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x v="0"/>
    <n v="13"/>
    <x v="1"/>
    <s v="games/mobile games"/>
    <n v="1.06E-2"/>
    <x v="1362"/>
    <x v="6"/>
    <x v="18"/>
    <d v="2015-06-30T03:06:42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n v="1436373900"/>
    <n v="1433861210"/>
    <x v="0"/>
    <n v="2"/>
    <x v="1"/>
    <s v="games/mobile games"/>
    <n v="4.4999999999999997E-3"/>
    <x v="666"/>
    <x v="6"/>
    <x v="18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x v="0"/>
    <n v="2"/>
    <x v="1"/>
    <s v="games/mobile games"/>
    <n v="1.6249999999999999E-4"/>
    <x v="31"/>
    <x v="6"/>
    <x v="18"/>
    <d v="2016-06-28T23:15:33"/>
    <x v="1874"/>
  </r>
  <r>
    <n v="1875"/>
    <s v="Claws &amp; Fins"/>
    <s v="Sea opposition of Crab's family and angry fishes. Who is going to win, and who is going to loose ?!"/>
    <x v="3"/>
    <n v="51"/>
    <x v="2"/>
    <x v="0"/>
    <x v="0"/>
    <n v="1470519308"/>
    <n v="1465335308"/>
    <x v="0"/>
    <n v="3"/>
    <x v="1"/>
    <s v="games/mobile games"/>
    <n v="5.1000000000000004E-3"/>
    <x v="1363"/>
    <x v="6"/>
    <x v="18"/>
    <d v="2016-08-06T21:35:08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n v="1402901405"/>
    <n v="1400309405"/>
    <x v="0"/>
    <n v="0"/>
    <x v="1"/>
    <s v="games/mobile games"/>
    <n v="0"/>
    <x v="121"/>
    <x v="6"/>
    <x v="18"/>
    <d v="2014-06-16T06:50:05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n v="1425170525"/>
    <n v="1422664925"/>
    <x v="0"/>
    <n v="0"/>
    <x v="1"/>
    <s v="games/mobile games"/>
    <n v="0"/>
    <x v="121"/>
    <x v="6"/>
    <x v="18"/>
    <d v="2015-03-01T00:42:05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x v="0"/>
    <n v="0"/>
    <x v="1"/>
    <s v="games/mobile games"/>
    <n v="0"/>
    <x v="121"/>
    <x v="6"/>
    <x v="18"/>
    <d v="2014-06-13T00:12:35"/>
    <x v="1878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x v="0"/>
    <n v="2"/>
    <x v="1"/>
    <s v="games/mobile games"/>
    <n v="1.1999999999999999E-3"/>
    <x v="366"/>
    <x v="6"/>
    <x v="18"/>
    <d v="2016-03-14T14:35:29"/>
    <x v="1879"/>
  </r>
  <r>
    <n v="1880"/>
    <s v="Sim Betting Football"/>
    <s v="Sim Betting Football is the only football (soccer) betting simulation  game."/>
    <x v="10"/>
    <n v="1004"/>
    <x v="2"/>
    <x v="1"/>
    <x v="1"/>
    <n v="1459341380"/>
    <n v="1456839380"/>
    <x v="0"/>
    <n v="24"/>
    <x v="1"/>
    <s v="games/mobile games"/>
    <n v="0.20080000000000001"/>
    <x v="1364"/>
    <x v="6"/>
    <x v="18"/>
    <d v="2016-03-30T12:36:20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n v="1425955189"/>
    <n v="1423366789"/>
    <x v="0"/>
    <n v="70"/>
    <x v="0"/>
    <s v="music/indie rock"/>
    <n v="1.726845"/>
    <x v="1365"/>
    <x v="4"/>
    <x v="14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x v="0"/>
    <n v="81"/>
    <x v="0"/>
    <s v="music/indie rock"/>
    <n v="1.008955223880597"/>
    <x v="1366"/>
    <x v="4"/>
    <x v="14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n v="1333921508"/>
    <n v="1331333108"/>
    <x v="0"/>
    <n v="32"/>
    <x v="0"/>
    <s v="music/indie rock"/>
    <n v="1.0480480480480481"/>
    <x v="1367"/>
    <x v="4"/>
    <x v="14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n v="1354017600"/>
    <n v="1350967535"/>
    <x v="0"/>
    <n v="26"/>
    <x v="0"/>
    <s v="music/indie rock"/>
    <n v="1.351"/>
    <x v="1368"/>
    <x v="4"/>
    <x v="14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n v="1344636000"/>
    <n v="1341800110"/>
    <x v="0"/>
    <n v="105"/>
    <x v="0"/>
    <s v="music/indie rock"/>
    <n v="1.1632786885245903"/>
    <x v="1369"/>
    <x v="4"/>
    <x v="14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x v="0"/>
    <n v="29"/>
    <x v="0"/>
    <s v="music/indie rock"/>
    <n v="1.0208333333333333"/>
    <x v="1370"/>
    <x v="4"/>
    <x v="14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x v="0"/>
    <n v="8"/>
    <x v="0"/>
    <s v="music/indie rock"/>
    <n v="1.1116666666666666"/>
    <x v="1371"/>
    <x v="4"/>
    <x v="14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x v="0"/>
    <n v="89"/>
    <x v="0"/>
    <s v="music/indie rock"/>
    <n v="1.6608000000000001"/>
    <x v="1372"/>
    <x v="4"/>
    <x v="14"/>
    <d v="2010-06-01T04:59:00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x v="0"/>
    <n v="44"/>
    <x v="0"/>
    <s v="music/indie rock"/>
    <n v="1.0660000000000001"/>
    <x v="1373"/>
    <x v="4"/>
    <x v="14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n v="1355597528"/>
    <n v="1353005528"/>
    <x v="0"/>
    <n v="246"/>
    <x v="0"/>
    <s v="music/indie rock"/>
    <n v="1.4458441666666668"/>
    <x v="1374"/>
    <x v="4"/>
    <x v="14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x v="0"/>
    <n v="120"/>
    <x v="0"/>
    <s v="music/indie rock"/>
    <n v="1.0555000000000001"/>
    <x v="1375"/>
    <x v="4"/>
    <x v="14"/>
    <d v="2010-07-22T06:00:00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n v="1307459881"/>
    <n v="1304867881"/>
    <x v="0"/>
    <n v="26"/>
    <x v="0"/>
    <s v="music/indie rock"/>
    <n v="1.3660000000000001"/>
    <x v="1376"/>
    <x v="4"/>
    <x v="14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x v="0"/>
    <n v="45"/>
    <x v="0"/>
    <s v="music/indie rock"/>
    <n v="1.04"/>
    <x v="1377"/>
    <x v="4"/>
    <x v="14"/>
    <d v="2011-04-16T03:59:00"/>
    <x v="1893"/>
  </r>
  <r>
    <n v="1894"/>
    <s v="Help me release my first 3 song EP!!"/>
    <s v="Im trying to raise $1000 for a 3 song EP in a studio!"/>
    <x v="28"/>
    <n v="1145"/>
    <x v="0"/>
    <x v="0"/>
    <x v="0"/>
    <n v="1329082983"/>
    <n v="1326404583"/>
    <x v="0"/>
    <n v="20"/>
    <x v="0"/>
    <s v="music/indie rock"/>
    <n v="1.145"/>
    <x v="1378"/>
    <x v="4"/>
    <x v="14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x v="0"/>
    <n v="47"/>
    <x v="0"/>
    <s v="music/indie rock"/>
    <n v="1.0171957671957672"/>
    <x v="1379"/>
    <x v="4"/>
    <x v="14"/>
    <d v="2015-10-20T17:55:22"/>
    <x v="1895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x v="0"/>
    <n v="13"/>
    <x v="0"/>
    <s v="music/indie rock"/>
    <n v="1.2394678492239468"/>
    <x v="1380"/>
    <x v="4"/>
    <x v="14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x v="0"/>
    <n v="183"/>
    <x v="0"/>
    <s v="music/indie rock"/>
    <n v="1.0245669291338582"/>
    <x v="1381"/>
    <x v="4"/>
    <x v="14"/>
    <d v="2014-03-04T21:00:00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n v="1454349600"/>
    <n v="1451277473"/>
    <x v="0"/>
    <n v="21"/>
    <x v="0"/>
    <s v="music/indie rock"/>
    <n v="1.4450000000000001"/>
    <x v="1382"/>
    <x v="4"/>
    <x v="14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x v="0"/>
    <n v="42"/>
    <x v="0"/>
    <s v="music/indie rock"/>
    <n v="1.3333333333333333"/>
    <x v="1383"/>
    <x v="4"/>
    <x v="14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x v="0"/>
    <n v="54"/>
    <x v="0"/>
    <s v="music/indie rock"/>
    <n v="1.0936440000000001"/>
    <x v="1384"/>
    <x v="4"/>
    <x v="14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x v="0"/>
    <n v="25"/>
    <x v="1"/>
    <s v="technology/gadgets"/>
    <n v="2.696969696969697E-2"/>
    <x v="1385"/>
    <x v="2"/>
    <x v="29"/>
    <d v="2015-05-22T13:00:00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x v="0"/>
    <n v="3"/>
    <x v="1"/>
    <s v="technology/gadgets"/>
    <n v="1.2E-2"/>
    <x v="143"/>
    <x v="2"/>
    <x v="29"/>
    <d v="2015-03-04T18:57:27"/>
    <x v="1902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n v="1485541791"/>
    <n v="1480357791"/>
    <x v="0"/>
    <n v="41"/>
    <x v="1"/>
    <s v="technology/gadgets"/>
    <n v="0.46600000000000003"/>
    <x v="1386"/>
    <x v="2"/>
    <x v="29"/>
    <d v="2017-01-27T18:29:5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n v="1451752021"/>
    <n v="1447864021"/>
    <x v="0"/>
    <n v="2"/>
    <x v="1"/>
    <s v="technology/gadgets"/>
    <n v="1E-3"/>
    <x v="384"/>
    <x v="2"/>
    <x v="29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x v="0"/>
    <n v="4"/>
    <x v="1"/>
    <s v="technology/gadgets"/>
    <n v="1.6800000000000001E-3"/>
    <x v="689"/>
    <x v="2"/>
    <x v="29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n v="1466697983"/>
    <n v="1464105983"/>
    <x v="0"/>
    <n v="99"/>
    <x v="1"/>
    <s v="technology/gadgets"/>
    <n v="0.42759999999999998"/>
    <x v="1387"/>
    <x v="2"/>
    <x v="29"/>
    <d v="2016-06-23T16:06:23"/>
    <x v="1906"/>
  </r>
  <r>
    <n v="1907"/>
    <s v="Litter-Buddy"/>
    <s v="Litter-Buddy is great economical alternative to leading pet waste disposal systems with cartridge bag elements."/>
    <x v="11"/>
    <n v="85"/>
    <x v="2"/>
    <x v="0"/>
    <x v="0"/>
    <n v="1400853925"/>
    <n v="1399557925"/>
    <x v="0"/>
    <n v="4"/>
    <x v="1"/>
    <s v="technology/gadgets"/>
    <n v="2.8333333333333335E-3"/>
    <x v="1241"/>
    <x v="2"/>
    <x v="29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x v="0"/>
    <n v="4"/>
    <x v="1"/>
    <s v="technology/gadgets"/>
    <n v="1.7319999999999999E-2"/>
    <x v="1388"/>
    <x v="2"/>
    <x v="29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x v="0"/>
    <n v="38"/>
    <x v="1"/>
    <s v="technology/gadgets"/>
    <n v="0.14111428571428572"/>
    <x v="1389"/>
    <x v="2"/>
    <x v="29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n v="1446331500"/>
    <n v="1442531217"/>
    <x v="0"/>
    <n v="285"/>
    <x v="1"/>
    <s v="technology/gadgets"/>
    <n v="0.39395294117647056"/>
    <x v="1390"/>
    <x v="2"/>
    <x v="29"/>
    <d v="2015-10-31T22:45:00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x v="0"/>
    <n v="1"/>
    <x v="1"/>
    <s v="technology/gadgets"/>
    <n v="2.3529411764705883E-4"/>
    <x v="119"/>
    <x v="2"/>
    <x v="29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n v="1433395560"/>
    <n v="1430803560"/>
    <x v="0"/>
    <n v="42"/>
    <x v="1"/>
    <s v="technology/gadgets"/>
    <n v="0.59299999999999997"/>
    <x v="1391"/>
    <x v="2"/>
    <x v="29"/>
    <d v="2015-06-04T05:26:00"/>
    <x v="1912"/>
  </r>
  <r>
    <n v="1913"/>
    <s v="Tibio - Spreading warmth in everyones home"/>
    <s v="Tibio is a revolutionary new product designed to solve an age old problem."/>
    <x v="240"/>
    <n v="637"/>
    <x v="2"/>
    <x v="1"/>
    <x v="1"/>
    <n v="1412770578"/>
    <n v="1410178578"/>
    <x v="0"/>
    <n v="26"/>
    <x v="1"/>
    <s v="technology/gadgets"/>
    <n v="1.3270833333333334E-2"/>
    <x v="1392"/>
    <x v="2"/>
    <x v="29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x v="0"/>
    <n v="2"/>
    <x v="1"/>
    <s v="technology/gadgets"/>
    <n v="9.0090090090090086E-2"/>
    <x v="180"/>
    <x v="2"/>
    <x v="29"/>
    <d v="2014-11-01T03:59:0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x v="0"/>
    <n v="4"/>
    <x v="1"/>
    <s v="technology/gadgets"/>
    <n v="1.6E-2"/>
    <x v="453"/>
    <x v="2"/>
    <x v="29"/>
    <d v="2014-09-02T01:10:22"/>
    <x v="1915"/>
  </r>
  <r>
    <n v="1916"/>
    <s v="The Paint Can Holder by U.S. Green Products"/>
    <s v="The Paint Can Holder Makes Painting Easier and Safer on Extension Ladders."/>
    <x v="22"/>
    <n v="102"/>
    <x v="2"/>
    <x v="0"/>
    <x v="0"/>
    <n v="1478542375"/>
    <n v="1476378775"/>
    <x v="0"/>
    <n v="6"/>
    <x v="1"/>
    <s v="technology/gadgets"/>
    <n v="5.1000000000000004E-3"/>
    <x v="1363"/>
    <x v="2"/>
    <x v="29"/>
    <d v="2016-11-07T18:12:55"/>
    <x v="1916"/>
  </r>
  <r>
    <n v="1917"/>
    <s v="Chronovisor:The MOST innovative watch for night time reading"/>
    <s v="Let's build a legendary brand altogether"/>
    <x v="303"/>
    <n v="205025"/>
    <x v="2"/>
    <x v="7"/>
    <x v="6"/>
    <n v="1486708133"/>
    <n v="1484116133"/>
    <x v="0"/>
    <n v="70"/>
    <x v="1"/>
    <s v="technology/gadgets"/>
    <n v="0.52570512820512816"/>
    <x v="1393"/>
    <x v="2"/>
    <x v="29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n v="1407869851"/>
    <n v="1404845851"/>
    <x v="0"/>
    <n v="9"/>
    <x v="1"/>
    <s v="technology/gadgets"/>
    <n v="1.04E-2"/>
    <x v="684"/>
    <x v="2"/>
    <x v="29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x v="0"/>
    <n v="8"/>
    <x v="1"/>
    <s v="technology/gadgets"/>
    <n v="0.47399999999999998"/>
    <x v="1394"/>
    <x v="2"/>
    <x v="29"/>
    <d v="2015-05-19T21:00:49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n v="1445468400"/>
    <n v="1443042061"/>
    <x v="0"/>
    <n v="105"/>
    <x v="1"/>
    <s v="technology/gadgets"/>
    <n v="0.43030000000000002"/>
    <x v="1395"/>
    <x v="2"/>
    <x v="29"/>
    <d v="2015-10-21T23:00:00"/>
    <x v="1920"/>
  </r>
  <r>
    <n v="1921"/>
    <s v="The Fine Spirits are making an album!"/>
    <s v="The Fine Spirits are making an album, but we need your help!"/>
    <x v="15"/>
    <n v="2052"/>
    <x v="0"/>
    <x v="0"/>
    <x v="0"/>
    <n v="1342243143"/>
    <n v="1339651143"/>
    <x v="0"/>
    <n v="38"/>
    <x v="0"/>
    <s v="music/indie rock"/>
    <n v="1.3680000000000001"/>
    <x v="1237"/>
    <x v="4"/>
    <x v="14"/>
    <d v="2012-07-14T05:19:03"/>
    <x v="1921"/>
  </r>
  <r>
    <n v="1922"/>
    <s v="Low Weather // Debut Album"/>
    <s v="Low Weather's debut album is halfway finished.  With your help and your help alone we can record the rest!"/>
    <x v="13"/>
    <n v="2311"/>
    <x v="0"/>
    <x v="0"/>
    <x v="0"/>
    <n v="1386828507"/>
    <n v="1384236507"/>
    <x v="0"/>
    <n v="64"/>
    <x v="0"/>
    <s v="music/indie rock"/>
    <n v="1.1555"/>
    <x v="1396"/>
    <x v="4"/>
    <x v="14"/>
    <d v="2013-12-12T06:08:27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n v="1317099540"/>
    <n v="1313612532"/>
    <x v="0"/>
    <n v="13"/>
    <x v="0"/>
    <s v="music/indie rock"/>
    <n v="2.4079999999999999"/>
    <x v="1397"/>
    <x v="4"/>
    <x v="14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n v="1389814380"/>
    <n v="1387390555"/>
    <x v="0"/>
    <n v="33"/>
    <x v="0"/>
    <s v="music/indie rock"/>
    <n v="1.1439999999999999"/>
    <x v="1398"/>
    <x v="4"/>
    <x v="14"/>
    <d v="2014-01-15T19:33:00"/>
    <x v="1924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n v="1381449600"/>
    <n v="1379540288"/>
    <x v="0"/>
    <n v="52"/>
    <x v="0"/>
    <s v="music/indie rock"/>
    <n v="1.1033333333333333"/>
    <x v="1399"/>
    <x v="4"/>
    <x v="14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x v="0"/>
    <n v="107"/>
    <x v="0"/>
    <s v="music/indie rock"/>
    <n v="1.9537933333333333"/>
    <x v="1400"/>
    <x v="4"/>
    <x v="14"/>
    <d v="2010-11-02T00:26:00"/>
    <x v="1926"/>
  </r>
  <r>
    <n v="1927"/>
    <s v="GBS Detroit Presents Hampshire"/>
    <s v="Hampshire is headed to GBS Detroit."/>
    <x v="20"/>
    <n v="620"/>
    <x v="0"/>
    <x v="0"/>
    <x v="0"/>
    <n v="1331182740"/>
    <n v="1329856839"/>
    <x v="0"/>
    <n v="11"/>
    <x v="0"/>
    <s v="music/indie rock"/>
    <n v="1.0333333333333334"/>
    <x v="1401"/>
    <x v="4"/>
    <x v="14"/>
    <d v="2012-03-08T04:59:00"/>
    <x v="1927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n v="1367940794"/>
    <n v="1365348794"/>
    <x v="0"/>
    <n v="34"/>
    <x v="0"/>
    <s v="music/indie rock"/>
    <n v="1.031372549019608"/>
    <x v="1402"/>
    <x v="4"/>
    <x v="14"/>
    <d v="2013-05-07T15:33:1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n v="1309825866"/>
    <n v="1306197066"/>
    <x v="0"/>
    <n v="75"/>
    <x v="0"/>
    <s v="music/indie rock"/>
    <n v="1.003125"/>
    <x v="1403"/>
    <x v="4"/>
    <x v="14"/>
    <d v="2011-07-05T00:31:06"/>
    <x v="1929"/>
  </r>
  <r>
    <n v="1930"/>
    <s v="Magnetic Flowers Presents: Old, Cold. Losing It."/>
    <s v="We're nearly done recording, but we're out of money! Help us release the record!!!"/>
    <x v="28"/>
    <n v="1270"/>
    <x v="0"/>
    <x v="0"/>
    <x v="0"/>
    <n v="1373203482"/>
    <n v="1368019482"/>
    <x v="0"/>
    <n v="26"/>
    <x v="0"/>
    <s v="music/indie rock"/>
    <n v="1.27"/>
    <x v="1404"/>
    <x v="4"/>
    <x v="14"/>
    <d v="2013-07-07T13:24:42"/>
    <x v="1930"/>
  </r>
  <r>
    <n v="1931"/>
    <s v="New Lions After Dark EP!"/>
    <s v="We're an indie rock band from Clearwater, FL headed back into the studio to finish our latest EP."/>
    <x v="13"/>
    <n v="2412.02"/>
    <x v="0"/>
    <x v="0"/>
    <x v="0"/>
    <n v="1337657400"/>
    <n v="1336512309"/>
    <x v="0"/>
    <n v="50"/>
    <x v="0"/>
    <s v="music/indie rock"/>
    <n v="1.20601"/>
    <x v="1405"/>
    <x v="4"/>
    <x v="14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x v="0"/>
    <n v="80"/>
    <x v="0"/>
    <s v="music/indie rock"/>
    <n v="1.0699047619047619"/>
    <x v="1406"/>
    <x v="4"/>
    <x v="14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x v="0"/>
    <n v="110"/>
    <x v="0"/>
    <s v="music/indie rock"/>
    <n v="1.7243333333333333"/>
    <x v="1407"/>
    <x v="4"/>
    <x v="14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x v="0"/>
    <n v="77"/>
    <x v="0"/>
    <s v="music/indie rock"/>
    <n v="1.2362"/>
    <x v="1408"/>
    <x v="4"/>
    <x v="14"/>
    <d v="2011-12-25T05:00:00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x v="0"/>
    <n v="50"/>
    <x v="0"/>
    <s v="music/indie rock"/>
    <n v="1.0840000000000001"/>
    <x v="1409"/>
    <x v="4"/>
    <x v="14"/>
    <d v="2014-06-21T04:59:00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n v="1323151140"/>
    <n v="1320528070"/>
    <x v="0"/>
    <n v="145"/>
    <x v="0"/>
    <s v="music/indie rock"/>
    <n v="1.1652013333333333"/>
    <x v="1410"/>
    <x v="4"/>
    <x v="14"/>
    <d v="2011-12-06T05:59:00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n v="1339732740"/>
    <n v="1338346281"/>
    <x v="0"/>
    <n v="29"/>
    <x v="0"/>
    <s v="music/indie rock"/>
    <n v="1.8724499999999999"/>
    <x v="1411"/>
    <x v="4"/>
    <x v="14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x v="0"/>
    <n v="114"/>
    <x v="0"/>
    <s v="music/indie rock"/>
    <n v="1.1593333333333333"/>
    <x v="1412"/>
    <x v="4"/>
    <x v="14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x v="0"/>
    <n v="96"/>
    <x v="0"/>
    <s v="music/indie rock"/>
    <n v="1.107"/>
    <x v="1413"/>
    <x v="4"/>
    <x v="14"/>
    <d v="2013-03-10T22:38:28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n v="1308110340"/>
    <n v="1304770233"/>
    <x v="0"/>
    <n v="31"/>
    <x v="0"/>
    <s v="music/indie rock"/>
    <n v="1.7092307692307693"/>
    <x v="1414"/>
    <x v="4"/>
    <x v="14"/>
    <d v="2011-06-15T03:59:00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x v="1"/>
    <n v="4883"/>
    <x v="0"/>
    <s v="technology/hardware"/>
    <n v="1.2611835600000001"/>
    <x v="1415"/>
    <x v="2"/>
    <x v="30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x v="1"/>
    <n v="95"/>
    <x v="0"/>
    <s v="technology/hardware"/>
    <n v="1.3844033333333334"/>
    <x v="1416"/>
    <x v="2"/>
    <x v="30"/>
    <d v="2011-07-04T19:52:20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n v="1470896916"/>
    <n v="1467008916"/>
    <x v="1"/>
    <n v="2478"/>
    <x v="0"/>
    <s v="technology/hardware"/>
    <n v="17.052499999999998"/>
    <x v="1417"/>
    <x v="2"/>
    <x v="30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x v="1"/>
    <n v="1789"/>
    <x v="0"/>
    <s v="technology/hardware"/>
    <n v="7.8805550000000002"/>
    <x v="1418"/>
    <x v="2"/>
    <x v="30"/>
    <d v="2014-05-01T14:01:30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n v="1436680958"/>
    <n v="1433224958"/>
    <x v="1"/>
    <n v="680"/>
    <x v="0"/>
    <s v="technology/hardware"/>
    <n v="3.4801799999999998"/>
    <x v="1419"/>
    <x v="2"/>
    <x v="30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n v="1397961361"/>
    <n v="1392780961"/>
    <x v="1"/>
    <n v="70"/>
    <x v="0"/>
    <s v="technology/hardware"/>
    <n v="1.4974666666666667"/>
    <x v="1420"/>
    <x v="2"/>
    <x v="30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x v="1"/>
    <n v="23"/>
    <x v="0"/>
    <s v="technology/hardware"/>
    <n v="1.0063375000000001"/>
    <x v="1421"/>
    <x v="2"/>
    <x v="30"/>
    <d v="2009-11-23T05:59:00"/>
    <x v="1947"/>
  </r>
  <r>
    <n v="1948"/>
    <s v="UDOO X86: The Most Powerful Maker Board Ever"/>
    <s v="10 times more powerful than Raspberry Pi 3, x86 64-bit architecture"/>
    <x v="57"/>
    <n v="800211"/>
    <x v="0"/>
    <x v="0"/>
    <x v="0"/>
    <n v="1465232520"/>
    <n v="1460557809"/>
    <x v="1"/>
    <n v="4245"/>
    <x v="0"/>
    <s v="technology/hardware"/>
    <n v="8.0021100000000001"/>
    <x v="1422"/>
    <x v="2"/>
    <x v="30"/>
    <d v="2016-06-06T17:02:00"/>
    <x v="1948"/>
  </r>
  <r>
    <n v="1949"/>
    <s v="Shake Your Power"/>
    <s v="#ShakeYourPower brings clean energy to places in the world without electricity through the power of music."/>
    <x v="63"/>
    <n v="53001.3"/>
    <x v="0"/>
    <x v="1"/>
    <x v="1"/>
    <n v="1404986951"/>
    <n v="1402394951"/>
    <x v="1"/>
    <n v="943"/>
    <x v="0"/>
    <s v="technology/hardware"/>
    <n v="1.0600260000000001"/>
    <x v="1423"/>
    <x v="2"/>
    <x v="30"/>
    <d v="2014-07-10T10:09:11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n v="1303446073"/>
    <n v="1300767673"/>
    <x v="1"/>
    <n v="1876"/>
    <x v="0"/>
    <s v="technology/hardware"/>
    <n v="2.0051866666666669"/>
    <x v="1424"/>
    <x v="2"/>
    <x v="30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x v="1"/>
    <n v="834"/>
    <x v="0"/>
    <s v="technology/hardware"/>
    <n v="2.1244399999999999"/>
    <x v="1425"/>
    <x v="2"/>
    <x v="30"/>
    <d v="2016-11-07T11:05:37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x v="1"/>
    <n v="682"/>
    <x v="0"/>
    <s v="technology/hardware"/>
    <n v="1.9847237142857144"/>
    <x v="1426"/>
    <x v="2"/>
    <x v="30"/>
    <d v="2013-10-16T14:33:35"/>
    <x v="1952"/>
  </r>
  <r>
    <n v="1953"/>
    <s v="NTH Music Synthesizer"/>
    <s v="The NTH is an open source music synthesizer featuring instant fun, awesome sound, and a hackable design."/>
    <x v="36"/>
    <n v="33892"/>
    <x v="0"/>
    <x v="0"/>
    <x v="0"/>
    <n v="1330657200"/>
    <n v="1328158065"/>
    <x v="1"/>
    <n v="147"/>
    <x v="0"/>
    <s v="technology/hardware"/>
    <n v="2.2594666666666665"/>
    <x v="1427"/>
    <x v="2"/>
    <x v="30"/>
    <d v="2012-03-02T03:00:00"/>
    <x v="1953"/>
  </r>
  <r>
    <n v="1954"/>
    <s v="Orison â€“ Rethink the Power of Energy"/>
    <s v="The First Home Battery System You Simply Plug in to Install"/>
    <x v="63"/>
    <n v="349474"/>
    <x v="0"/>
    <x v="0"/>
    <x v="0"/>
    <n v="1457758800"/>
    <n v="1453730176"/>
    <x v="1"/>
    <n v="415"/>
    <x v="0"/>
    <s v="technology/hardware"/>
    <n v="6.9894800000000004"/>
    <x v="1428"/>
    <x v="2"/>
    <x v="30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x v="1"/>
    <n v="290"/>
    <x v="0"/>
    <s v="technology/hardware"/>
    <n v="3.9859528571428569"/>
    <x v="1429"/>
    <x v="2"/>
    <x v="30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x v="1"/>
    <n v="365"/>
    <x v="0"/>
    <s v="technology/hardware"/>
    <n v="2.9403333333333332"/>
    <x v="1430"/>
    <x v="2"/>
    <x v="30"/>
    <d v="2015-04-18T21:10:05"/>
    <x v="1956"/>
  </r>
  <r>
    <n v="1957"/>
    <s v="freeSoC and freeSoC Mini"/>
    <s v="An open hardware platform for the best microcontroller in the world."/>
    <x v="11"/>
    <n v="50251.41"/>
    <x v="0"/>
    <x v="0"/>
    <x v="0"/>
    <n v="1351304513"/>
    <n v="1348712513"/>
    <x v="1"/>
    <n v="660"/>
    <x v="0"/>
    <s v="technology/hardware"/>
    <n v="1.6750470000000002"/>
    <x v="1431"/>
    <x v="2"/>
    <x v="30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x v="1"/>
    <n v="1356"/>
    <x v="0"/>
    <s v="technology/hardware"/>
    <n v="14.355717142857143"/>
    <x v="1432"/>
    <x v="2"/>
    <x v="30"/>
    <d v="2013-03-23T22:42:4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x v="1"/>
    <n v="424"/>
    <x v="0"/>
    <s v="technology/hardware"/>
    <n v="1.5673440000000001"/>
    <x v="1433"/>
    <x v="2"/>
    <x v="30"/>
    <d v="2014-10-01T00:00:00"/>
    <x v="1959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n v="1419151341"/>
    <n v="1416559341"/>
    <x v="1"/>
    <n v="33"/>
    <x v="0"/>
    <s v="technology/hardware"/>
    <n v="1.1790285714285715"/>
    <x v="1434"/>
    <x v="2"/>
    <x v="30"/>
    <d v="2014-12-21T08:42:21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n v="1349495940"/>
    <n v="1346042417"/>
    <x v="1"/>
    <n v="1633"/>
    <x v="0"/>
    <s v="technology/hardware"/>
    <n v="11.053811999999999"/>
    <x v="1435"/>
    <x v="2"/>
    <x v="30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x v="1"/>
    <n v="306"/>
    <x v="0"/>
    <s v="technology/hardware"/>
    <n v="1.9292499999999999"/>
    <x v="1436"/>
    <x v="2"/>
    <x v="30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x v="1"/>
    <n v="205"/>
    <x v="0"/>
    <s v="technology/hardware"/>
    <n v="1.268842105263158"/>
    <x v="1437"/>
    <x v="2"/>
    <x v="30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n v="1461306772"/>
    <n v="1458714772"/>
    <x v="1"/>
    <n v="1281"/>
    <x v="0"/>
    <s v="technology/hardware"/>
    <n v="2.5957748878923765"/>
    <x v="1438"/>
    <x v="2"/>
    <x v="30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n v="1326330000"/>
    <n v="1324433310"/>
    <x v="1"/>
    <n v="103"/>
    <x v="0"/>
    <s v="technology/hardware"/>
    <n v="2.6227999999999998"/>
    <x v="1439"/>
    <x v="2"/>
    <x v="30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x v="1"/>
    <n v="1513"/>
    <x v="0"/>
    <s v="technology/hardware"/>
    <n v="2.0674309000000002"/>
    <x v="1440"/>
    <x v="2"/>
    <x v="30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x v="1"/>
    <n v="405"/>
    <x v="0"/>
    <s v="technology/hardware"/>
    <n v="3.7012999999999998"/>
    <x v="1441"/>
    <x v="2"/>
    <x v="30"/>
    <d v="2014-05-01T15:55:29"/>
    <x v="1967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n v="1480777515"/>
    <n v="1478095515"/>
    <x v="1"/>
    <n v="510"/>
    <x v="0"/>
    <s v="technology/hardware"/>
    <n v="2.8496600000000001"/>
    <x v="1442"/>
    <x v="2"/>
    <x v="30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x v="1"/>
    <n v="1887"/>
    <x v="0"/>
    <s v="technology/hardware"/>
    <n v="5.7907999999999999"/>
    <x v="1443"/>
    <x v="2"/>
    <x v="30"/>
    <d v="2016-08-05T19:01:08"/>
    <x v="1969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n v="1366429101"/>
    <n v="1361248701"/>
    <x v="1"/>
    <n v="701"/>
    <x v="0"/>
    <s v="technology/hardware"/>
    <n v="11.318"/>
    <x v="1444"/>
    <x v="2"/>
    <x v="30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x v="1"/>
    <n v="3863"/>
    <x v="0"/>
    <s v="technology/hardware"/>
    <n v="2.6302771750000002"/>
    <x v="1445"/>
    <x v="2"/>
    <x v="30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n v="1353201444"/>
    <n v="1350605844"/>
    <x v="1"/>
    <n v="238"/>
    <x v="0"/>
    <s v="technology/hardware"/>
    <n v="6.7447999999999997"/>
    <x v="1446"/>
    <x v="2"/>
    <x v="30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x v="1"/>
    <n v="2051"/>
    <x v="0"/>
    <s v="technology/hardware"/>
    <n v="2.5683081313131315"/>
    <x v="1447"/>
    <x v="2"/>
    <x v="30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x v="1"/>
    <n v="402"/>
    <x v="0"/>
    <s v="technology/hardware"/>
    <n v="3.7549600000000001"/>
    <x v="1448"/>
    <x v="2"/>
    <x v="30"/>
    <d v="2013-08-19T08:01:09"/>
    <x v="1974"/>
  </r>
  <r>
    <n v="1975"/>
    <s v="Bugle2: A DIY Phono Preamp"/>
    <s v="The Bugle2 is a second generation DIY kit phono preamplifier for vinyl playback."/>
    <x v="194"/>
    <n v="33393.339999999997"/>
    <x v="0"/>
    <x v="0"/>
    <x v="0"/>
    <n v="1362938851"/>
    <n v="1360346851"/>
    <x v="1"/>
    <n v="253"/>
    <x v="0"/>
    <s v="technology/hardware"/>
    <n v="2.0870837499999997"/>
    <x v="1449"/>
    <x v="2"/>
    <x v="30"/>
    <d v="2013-03-10T18:07:31"/>
    <x v="1975"/>
  </r>
  <r>
    <n v="1976"/>
    <s v="Pi Lite white - Bright white LED display for Raspberry Pi"/>
    <s v="Can you help us make an ultra bright white one a reality?"/>
    <x v="23"/>
    <n v="13864"/>
    <x v="0"/>
    <x v="1"/>
    <x v="1"/>
    <n v="1373751325"/>
    <n v="1371159325"/>
    <x v="1"/>
    <n v="473"/>
    <x v="0"/>
    <s v="technology/hardware"/>
    <n v="3.4660000000000002"/>
    <x v="1450"/>
    <x v="2"/>
    <x v="30"/>
    <d v="2013-07-13T21:35:25"/>
    <x v="1976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n v="1450511940"/>
    <n v="1446527540"/>
    <x v="1"/>
    <n v="821"/>
    <x v="0"/>
    <s v="technology/hardware"/>
    <n v="4.0232999999999999"/>
    <x v="1451"/>
    <x v="2"/>
    <x v="30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x v="1"/>
    <n v="388"/>
    <x v="0"/>
    <s v="technology/hardware"/>
    <n v="10.2684514"/>
    <x v="1452"/>
    <x v="2"/>
    <x v="30"/>
    <d v="2012-06-12T07:00:00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n v="1447909140"/>
    <n v="1444734146"/>
    <x v="1"/>
    <n v="813"/>
    <x v="0"/>
    <s v="technology/hardware"/>
    <n v="1.14901155"/>
    <x v="1453"/>
    <x v="2"/>
    <x v="30"/>
    <d v="2015-11-19T04:59:00"/>
    <x v="1979"/>
  </r>
  <r>
    <n v="1980"/>
    <s v="YOUMO - Your Smart Modular Power Strip"/>
    <s v="Multi-power charging that is smarter, stylish and designed for you."/>
    <x v="63"/>
    <n v="177412.01"/>
    <x v="0"/>
    <x v="12"/>
    <x v="3"/>
    <n v="1459684862"/>
    <n v="1456232462"/>
    <x v="1"/>
    <n v="1945"/>
    <x v="0"/>
    <s v="technology/hardware"/>
    <n v="3.5482402000000004"/>
    <x v="1454"/>
    <x v="2"/>
    <x v="30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x v="0"/>
    <n v="12"/>
    <x v="1"/>
    <s v="photography/people"/>
    <n v="5.0799999999999998E-2"/>
    <x v="1455"/>
    <x v="8"/>
    <x v="31"/>
    <d v="2014-07-09T17:24:2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n v="1480863887"/>
    <n v="1478268287"/>
    <x v="0"/>
    <n v="0"/>
    <x v="1"/>
    <s v="photography/people"/>
    <n v="0"/>
    <x v="121"/>
    <x v="8"/>
    <x v="31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n v="1472799600"/>
    <n v="1470874618"/>
    <x v="0"/>
    <n v="16"/>
    <x v="1"/>
    <s v="photography/people"/>
    <n v="4.2999999999999997E-2"/>
    <x v="1456"/>
    <x v="8"/>
    <x v="31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x v="0"/>
    <n v="7"/>
    <x v="1"/>
    <s v="photography/people"/>
    <n v="0.21146666666666666"/>
    <x v="1457"/>
    <x v="8"/>
    <x v="31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x v="0"/>
    <n v="4"/>
    <x v="1"/>
    <s v="photography/people"/>
    <n v="3.1875000000000001E-2"/>
    <x v="800"/>
    <x v="8"/>
    <x v="31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n v="1457947483"/>
    <n v="1455359083"/>
    <x v="0"/>
    <n v="1"/>
    <x v="1"/>
    <s v="photography/people"/>
    <n v="5.0000000000000001E-4"/>
    <x v="120"/>
    <x v="8"/>
    <x v="31"/>
    <d v="2016-03-14T09:24:43"/>
    <x v="1986"/>
  </r>
  <r>
    <n v="1987"/>
    <s v="Ethiopia: Beheld"/>
    <s v="A collection of images that depicts the beauty and diversity within Ethiopia"/>
    <x v="62"/>
    <n v="2336"/>
    <x v="2"/>
    <x v="1"/>
    <x v="1"/>
    <n v="1425223276"/>
    <n v="1422631276"/>
    <x v="0"/>
    <n v="28"/>
    <x v="1"/>
    <s v="photography/people"/>
    <n v="0.42472727272727273"/>
    <x v="1458"/>
    <x v="8"/>
    <x v="31"/>
    <d v="2015-03-01T15:21:16"/>
    <x v="1987"/>
  </r>
  <r>
    <n v="1988"/>
    <s v="Phillip Michael Photography"/>
    <s v="Expressing art in an image!"/>
    <x v="12"/>
    <n v="25"/>
    <x v="2"/>
    <x v="0"/>
    <x v="0"/>
    <n v="1440094742"/>
    <n v="1437502742"/>
    <x v="0"/>
    <n v="1"/>
    <x v="1"/>
    <s v="photography/people"/>
    <n v="4.1666666666666666E-3"/>
    <x v="384"/>
    <x v="8"/>
    <x v="31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n v="1481473208"/>
    <n v="1478881208"/>
    <x v="0"/>
    <n v="1"/>
    <x v="1"/>
    <s v="photography/people"/>
    <n v="0.01"/>
    <x v="73"/>
    <x v="8"/>
    <x v="31"/>
    <d v="2016-12-11T16:20:08"/>
    <x v="1989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n v="1455338532"/>
    <n v="1454042532"/>
    <x v="0"/>
    <n v="5"/>
    <x v="1"/>
    <s v="photography/people"/>
    <n v="0.16966666666666666"/>
    <x v="1459"/>
    <x v="8"/>
    <x v="31"/>
    <d v="2016-02-13T04:42:12"/>
    <x v="1990"/>
  </r>
  <r>
    <n v="1991"/>
    <s v="Portraits of Resilience"/>
    <s v="Taking (and giving) professional portraits of survivors of human trafficking in Myanmar."/>
    <x v="13"/>
    <n v="140"/>
    <x v="2"/>
    <x v="0"/>
    <x v="0"/>
    <n v="1435958786"/>
    <n v="1434144386"/>
    <x v="0"/>
    <n v="3"/>
    <x v="1"/>
    <s v="photography/people"/>
    <n v="7.0000000000000007E-2"/>
    <x v="1460"/>
    <x v="8"/>
    <x v="31"/>
    <d v="2015-07-03T21:26:26"/>
    <x v="1991"/>
  </r>
  <r>
    <n v="1992"/>
    <s v="The Wonderful World of Princes &amp; Princesses"/>
    <s v="A complete revamp of all the Disney Princes &amp; Princesses!"/>
    <x v="15"/>
    <n v="2"/>
    <x v="2"/>
    <x v="0"/>
    <x v="0"/>
    <n v="1424229991"/>
    <n v="1421637991"/>
    <x v="0"/>
    <n v="2"/>
    <x v="1"/>
    <s v="photography/people"/>
    <n v="1.3333333333333333E-3"/>
    <x v="120"/>
    <x v="8"/>
    <x v="31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n v="1450706837"/>
    <n v="1448114837"/>
    <x v="0"/>
    <n v="0"/>
    <x v="1"/>
    <s v="photography/people"/>
    <n v="0"/>
    <x v="121"/>
    <x v="8"/>
    <x v="31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x v="0"/>
    <n v="0"/>
    <x v="1"/>
    <s v="photography/people"/>
    <n v="0"/>
    <x v="121"/>
    <x v="8"/>
    <x v="31"/>
    <d v="2016-12-07T01:09:02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n v="1437082736"/>
    <n v="1435354736"/>
    <x v="0"/>
    <n v="3"/>
    <x v="1"/>
    <s v="photography/people"/>
    <n v="7.8E-2"/>
    <x v="438"/>
    <x v="8"/>
    <x v="31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x v="0"/>
    <n v="0"/>
    <x v="1"/>
    <s v="photography/people"/>
    <n v="0"/>
    <x v="121"/>
    <x v="8"/>
    <x v="31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n v="1409091612"/>
    <n v="1406499612"/>
    <x v="0"/>
    <n v="0"/>
    <x v="1"/>
    <s v="photography/people"/>
    <n v="0"/>
    <x v="121"/>
    <x v="8"/>
    <x v="31"/>
    <d v="2014-08-26T22:20:12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n v="1406861438"/>
    <n v="1402973438"/>
    <x v="0"/>
    <n v="3"/>
    <x v="1"/>
    <s v="photography/people"/>
    <n v="0.26200000000000001"/>
    <x v="1461"/>
    <x v="8"/>
    <x v="31"/>
    <d v="2014-08-01T02:50:38"/>
    <x v="1998"/>
  </r>
  <r>
    <n v="1999"/>
    <s v="Planet Venus"/>
    <s v="This is a portrait photo project aiming to inspire women to explore themselves and live their passion"/>
    <x v="310"/>
    <n v="236"/>
    <x v="2"/>
    <x v="1"/>
    <x v="1"/>
    <n v="1415882108"/>
    <n v="1413286508"/>
    <x v="0"/>
    <n v="7"/>
    <x v="1"/>
    <s v="photography/people"/>
    <n v="7.6129032258064515E-3"/>
    <x v="1462"/>
    <x v="8"/>
    <x v="31"/>
    <d v="2014-11-13T12:35:08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n v="1452120613"/>
    <n v="1449528613"/>
    <x v="0"/>
    <n v="25"/>
    <x v="1"/>
    <s v="photography/people"/>
    <n v="0.125"/>
    <x v="384"/>
    <x v="8"/>
    <x v="31"/>
    <d v="2016-01-06T22:50:13"/>
    <x v="2000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n v="1434139200"/>
    <n v="1431406916"/>
    <x v="1"/>
    <n v="1637"/>
    <x v="0"/>
    <s v="technology/hardware"/>
    <n v="3.8212909090909091"/>
    <x v="1463"/>
    <x v="2"/>
    <x v="30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n v="1485191143"/>
    <n v="1482599143"/>
    <x v="1"/>
    <n v="1375"/>
    <x v="0"/>
    <s v="technology/hardware"/>
    <n v="2.1679422000000002"/>
    <x v="1464"/>
    <x v="2"/>
    <x v="30"/>
    <d v="2017-01-23T17:05:4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x v="1"/>
    <n v="17"/>
    <x v="0"/>
    <s v="technology/hardware"/>
    <n v="3.12"/>
    <x v="1465"/>
    <x v="2"/>
    <x v="30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x v="1"/>
    <n v="354"/>
    <x v="0"/>
    <s v="technology/hardware"/>
    <n v="2.3442048"/>
    <x v="1466"/>
    <x v="2"/>
    <x v="30"/>
    <d v="2014-07-10T14:31:03"/>
    <x v="2004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n v="1381895940"/>
    <n v="1379532618"/>
    <x v="1"/>
    <n v="191"/>
    <x v="0"/>
    <s v="technology/hardware"/>
    <n v="1.236801"/>
    <x v="1467"/>
    <x v="2"/>
    <x v="30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x v="1"/>
    <n v="303"/>
    <x v="0"/>
    <s v="technology/hardware"/>
    <n v="2.4784000000000002"/>
    <x v="1468"/>
    <x v="2"/>
    <x v="30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x v="1"/>
    <n v="137"/>
    <x v="0"/>
    <s v="technology/hardware"/>
    <n v="1.157092"/>
    <x v="1469"/>
    <x v="2"/>
    <x v="30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x v="1"/>
    <n v="41"/>
    <x v="0"/>
    <s v="technology/hardware"/>
    <n v="1.1707484768810599"/>
    <x v="1470"/>
    <x v="2"/>
    <x v="30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n v="1479890743"/>
    <n v="1476776743"/>
    <x v="1"/>
    <n v="398"/>
    <x v="0"/>
    <s v="technology/hardware"/>
    <n v="3.05158"/>
    <x v="1471"/>
    <x v="2"/>
    <x v="30"/>
    <d v="2016-11-23T08:45:43"/>
    <x v="2009"/>
  </r>
  <r>
    <n v="2010"/>
    <s v="Weighitz: Weigh Smarter"/>
    <s v="Weighitz are miniature smart scales designed to weigh anything in the home."/>
    <x v="11"/>
    <n v="96015.9"/>
    <x v="0"/>
    <x v="0"/>
    <x v="0"/>
    <n v="1471564491"/>
    <n v="1468972491"/>
    <x v="1"/>
    <n v="1737"/>
    <x v="0"/>
    <s v="technology/hardware"/>
    <n v="3.2005299999999997"/>
    <x v="1472"/>
    <x v="2"/>
    <x v="30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n v="1452553200"/>
    <n v="1449650173"/>
    <x v="1"/>
    <n v="971"/>
    <x v="0"/>
    <s v="technology/hardware"/>
    <n v="8.1956399999999991"/>
    <x v="1473"/>
    <x v="2"/>
    <x v="30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n v="1423165441"/>
    <n v="1420573441"/>
    <x v="1"/>
    <n v="183"/>
    <x v="0"/>
    <s v="technology/hardware"/>
    <n v="2.3490000000000002"/>
    <x v="1474"/>
    <x v="2"/>
    <x v="30"/>
    <d v="2015-02-05T19:44:01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x v="1"/>
    <n v="4562"/>
    <x v="0"/>
    <s v="technology/hardware"/>
    <n v="4.9491375"/>
    <x v="1475"/>
    <x v="2"/>
    <x v="30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x v="1"/>
    <n v="26457"/>
    <x v="0"/>
    <s v="technology/hardware"/>
    <n v="78.137822333333332"/>
    <x v="1476"/>
    <x v="2"/>
    <x v="30"/>
    <d v="2013-03-25T04:08:59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n v="1315602163"/>
    <n v="1313010163"/>
    <x v="1"/>
    <n v="162"/>
    <x v="0"/>
    <s v="technology/hardware"/>
    <n v="1.1300013888888889"/>
    <x v="1477"/>
    <x v="2"/>
    <x v="30"/>
    <d v="2011-09-09T21:02:43"/>
    <x v="2015"/>
  </r>
  <r>
    <n v="2016"/>
    <s v="Hydra: a triple-output power supply for electronics projects"/>
    <s v="A smart, compact power supply designed to power anything, anywhere"/>
    <x v="3"/>
    <n v="92154.22"/>
    <x v="0"/>
    <x v="0"/>
    <x v="0"/>
    <n v="1362863299"/>
    <n v="1360271299"/>
    <x v="1"/>
    <n v="479"/>
    <x v="0"/>
    <s v="technology/hardware"/>
    <n v="9.2154220000000002"/>
    <x v="1478"/>
    <x v="2"/>
    <x v="30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x v="1"/>
    <n v="426"/>
    <x v="0"/>
    <s v="technology/hardware"/>
    <n v="1.2510239999999999"/>
    <x v="1479"/>
    <x v="2"/>
    <x v="30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x v="1"/>
    <n v="450"/>
    <x v="0"/>
    <s v="technology/hardware"/>
    <n v="1.0224343076923077"/>
    <x v="1480"/>
    <x v="2"/>
    <x v="30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x v="1"/>
    <n v="1780"/>
    <x v="0"/>
    <s v="technology/hardware"/>
    <n v="4.8490975000000001"/>
    <x v="1481"/>
    <x v="2"/>
    <x v="30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x v="1"/>
    <n v="122"/>
    <x v="0"/>
    <s v="technology/hardware"/>
    <n v="1.9233333333333333"/>
    <x v="1482"/>
    <x v="2"/>
    <x v="30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x v="1"/>
    <n v="95"/>
    <x v="0"/>
    <s v="technology/hardware"/>
    <n v="2.8109999999999999"/>
    <x v="1483"/>
    <x v="2"/>
    <x v="30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n v="1465652372"/>
    <n v="1463060372"/>
    <x v="1"/>
    <n v="325"/>
    <x v="0"/>
    <s v="technology/hardware"/>
    <n v="1.2513700000000001"/>
    <x v="1484"/>
    <x v="2"/>
    <x v="30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x v="1"/>
    <n v="353"/>
    <x v="0"/>
    <s v="technology/hardware"/>
    <n v="1.61459"/>
    <x v="1485"/>
    <x v="2"/>
    <x v="30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n v="1344826800"/>
    <n v="1341875544"/>
    <x v="1"/>
    <n v="105"/>
    <x v="0"/>
    <s v="technology/hardware"/>
    <n v="5.8535000000000004"/>
    <x v="1486"/>
    <x v="2"/>
    <x v="30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x v="1"/>
    <n v="729"/>
    <x v="0"/>
    <s v="technology/hardware"/>
    <n v="2.0114999999999998"/>
    <x v="1487"/>
    <x v="2"/>
    <x v="30"/>
    <d v="2015-06-11T04:25:46"/>
    <x v="2025"/>
  </r>
  <r>
    <n v="2026"/>
    <s v="MIDI Sprout - Biodata Sonification Device"/>
    <s v="MIDI Sprout enables plants to play synthesizers in real time."/>
    <x v="31"/>
    <n v="33370.769999999997"/>
    <x v="0"/>
    <x v="0"/>
    <x v="0"/>
    <n v="1398052740"/>
    <n v="1394127585"/>
    <x v="1"/>
    <n v="454"/>
    <x v="0"/>
    <s v="technology/hardware"/>
    <n v="1.3348307999999998"/>
    <x v="1488"/>
    <x v="2"/>
    <x v="30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x v="1"/>
    <n v="539"/>
    <x v="0"/>
    <s v="technology/hardware"/>
    <n v="1.2024900000000001"/>
    <x v="1489"/>
    <x v="2"/>
    <x v="30"/>
    <d v="2015-03-30T18:31:59"/>
    <x v="2027"/>
  </r>
  <r>
    <n v="2028"/>
    <s v="Building the Open Source Bussard Fusion Reactor "/>
    <s v="Building an open source Bussard fusion reactor, aka the Polywell."/>
    <x v="9"/>
    <n v="3785"/>
    <x v="0"/>
    <x v="0"/>
    <x v="0"/>
    <n v="1268690100"/>
    <n v="1265493806"/>
    <x v="1"/>
    <n v="79"/>
    <x v="0"/>
    <s v="technology/hardware"/>
    <n v="1.2616666666666667"/>
    <x v="1490"/>
    <x v="2"/>
    <x v="30"/>
    <d v="2010-03-15T21:55:00"/>
    <x v="2028"/>
  </r>
  <r>
    <n v="2029"/>
    <s v="Lumin8 Pro"/>
    <s v="Lumin8 Pro is a fun and easy to use light controller that makes light dance to your favorite music."/>
    <x v="30"/>
    <n v="9030"/>
    <x v="0"/>
    <x v="0"/>
    <x v="0"/>
    <n v="1409099481"/>
    <n v="1406507481"/>
    <x v="1"/>
    <n v="94"/>
    <x v="0"/>
    <s v="technology/hardware"/>
    <n v="3.6120000000000001"/>
    <x v="1491"/>
    <x v="2"/>
    <x v="30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n v="1354233296"/>
    <n v="1351641296"/>
    <x v="1"/>
    <n v="625"/>
    <x v="0"/>
    <s v="technology/hardware"/>
    <n v="2.26239013671875"/>
    <x v="1492"/>
    <x v="2"/>
    <x v="30"/>
    <d v="2012-11-29T23:54:56"/>
    <x v="2030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n v="1420765200"/>
    <n v="1417506853"/>
    <x v="1"/>
    <n v="508"/>
    <x v="0"/>
    <s v="technology/hardware"/>
    <n v="1.2035"/>
    <x v="1493"/>
    <x v="2"/>
    <x v="30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n v="1481778000"/>
    <n v="1479216874"/>
    <x v="1"/>
    <n v="531"/>
    <x v="0"/>
    <s v="technology/hardware"/>
    <n v="3.0418799999999999"/>
    <x v="1494"/>
    <x v="2"/>
    <x v="30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x v="1"/>
    <n v="158"/>
    <x v="0"/>
    <s v="technology/hardware"/>
    <n v="1.7867599999999999"/>
    <x v="1495"/>
    <x v="2"/>
    <x v="30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x v="1"/>
    <n v="508"/>
    <x v="0"/>
    <s v="technology/hardware"/>
    <n v="3.868199871794872"/>
    <x v="1496"/>
    <x v="2"/>
    <x v="30"/>
    <d v="2015-05-07T06:58:00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n v="1450486800"/>
    <n v="1446562807"/>
    <x v="1"/>
    <n v="644"/>
    <x v="0"/>
    <s v="technology/hardware"/>
    <n v="2.1103642500000004"/>
    <x v="1497"/>
    <x v="2"/>
    <x v="30"/>
    <d v="2015-12-19T01:00:00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x v="1"/>
    <n v="848"/>
    <x v="0"/>
    <s v="technology/hardware"/>
    <n v="1.3166833333333334"/>
    <x v="1498"/>
    <x v="2"/>
    <x v="30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n v="1388383353"/>
    <n v="1383195753"/>
    <x v="1"/>
    <n v="429"/>
    <x v="0"/>
    <s v="technology/hardware"/>
    <n v="3.0047639999999998"/>
    <x v="1499"/>
    <x v="2"/>
    <x v="30"/>
    <d v="2013-12-30T06:02:33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n v="1372701600"/>
    <n v="1369895421"/>
    <x v="1"/>
    <n v="204"/>
    <x v="0"/>
    <s v="technology/hardware"/>
    <n v="4.2051249999999998"/>
    <x v="1500"/>
    <x v="2"/>
    <x v="30"/>
    <d v="2013-07-01T18:00:00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n v="1480568340"/>
    <n v="1477996325"/>
    <x v="1"/>
    <n v="379"/>
    <x v="0"/>
    <s v="technology/hardware"/>
    <n v="1.362168"/>
    <x v="1501"/>
    <x v="2"/>
    <x v="30"/>
    <d v="2016-12-01T04:59:00"/>
    <x v="2039"/>
  </r>
  <r>
    <n v="2040"/>
    <s v="Programmable Capacitor"/>
    <s v="4.29 Billion+ Capacitor Combinations._x000a_No Coding Required."/>
    <x v="9"/>
    <n v="7445.14"/>
    <x v="0"/>
    <x v="0"/>
    <x v="0"/>
    <n v="1384557303"/>
    <n v="1383257703"/>
    <x v="1"/>
    <n v="271"/>
    <x v="0"/>
    <s v="technology/hardware"/>
    <n v="2.4817133333333334"/>
    <x v="1502"/>
    <x v="2"/>
    <x v="30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x v="0"/>
    <n v="120"/>
    <x v="0"/>
    <s v="technology/hardware"/>
    <n v="1.8186315789473684"/>
    <x v="1503"/>
    <x v="2"/>
    <x v="30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n v="1453481974"/>
    <n v="1448297974"/>
    <x v="0"/>
    <n v="140"/>
    <x v="0"/>
    <s v="technology/hardware"/>
    <n v="1.2353000000000001"/>
    <x v="1504"/>
    <x v="2"/>
    <x v="30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x v="0"/>
    <n v="193"/>
    <x v="0"/>
    <s v="technology/hardware"/>
    <n v="5.0620938628158845"/>
    <x v="1505"/>
    <x v="2"/>
    <x v="30"/>
    <d v="2016-12-11T04:59:00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x v="0"/>
    <n v="180"/>
    <x v="0"/>
    <s v="technology/hardware"/>
    <n v="1.0821333333333334"/>
    <x v="1506"/>
    <x v="2"/>
    <x v="30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x v="0"/>
    <n v="263"/>
    <x v="0"/>
    <s v="technology/hardware"/>
    <n v="8.1918387755102042"/>
    <x v="1507"/>
    <x v="2"/>
    <x v="30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n v="1369282044"/>
    <n v="1366690044"/>
    <x v="0"/>
    <n v="217"/>
    <x v="0"/>
    <s v="technology/hardware"/>
    <n v="1.2110000000000001"/>
    <x v="1508"/>
    <x v="2"/>
    <x v="30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x v="0"/>
    <n v="443"/>
    <x v="0"/>
    <s v="technology/hardware"/>
    <n v="1.0299897959183673"/>
    <x v="1509"/>
    <x v="2"/>
    <x v="30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x v="0"/>
    <n v="1373"/>
    <x v="0"/>
    <s v="technology/hardware"/>
    <n v="1.4833229411764706"/>
    <x v="1510"/>
    <x v="2"/>
    <x v="30"/>
    <d v="2013-05-23T15:38:11"/>
    <x v="2048"/>
  </r>
  <r>
    <n v="2049"/>
    <s v="LOCK8 - the World's First Smart Bike Lock"/>
    <s v="Keyless. Alarm secured. GPS tracking."/>
    <x v="63"/>
    <n v="60095.35"/>
    <x v="0"/>
    <x v="1"/>
    <x v="1"/>
    <n v="1386025140"/>
    <n v="1382963963"/>
    <x v="0"/>
    <n v="742"/>
    <x v="0"/>
    <s v="technology/hardware"/>
    <n v="1.2019070000000001"/>
    <x v="1511"/>
    <x v="2"/>
    <x v="30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x v="0"/>
    <n v="170"/>
    <x v="0"/>
    <s v="technology/hardware"/>
    <n v="4.7327000000000004"/>
    <x v="1512"/>
    <x v="2"/>
    <x v="30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n v="1388017937"/>
    <n v="1385425937"/>
    <x v="0"/>
    <n v="242"/>
    <x v="0"/>
    <s v="technology/hardware"/>
    <n v="1.303625"/>
    <x v="1513"/>
    <x v="2"/>
    <x v="30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x v="0"/>
    <n v="541"/>
    <x v="0"/>
    <s v="technology/hardware"/>
    <n v="3.5304799999999998"/>
    <x v="1514"/>
    <x v="2"/>
    <x v="30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x v="0"/>
    <n v="121"/>
    <x v="0"/>
    <s v="technology/hardware"/>
    <n v="1.0102"/>
    <x v="1515"/>
    <x v="2"/>
    <x v="30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x v="0"/>
    <n v="621"/>
    <x v="0"/>
    <s v="technology/hardware"/>
    <n v="1.1359142857142857"/>
    <x v="1516"/>
    <x v="2"/>
    <x v="30"/>
    <d v="2014-05-02T12:30:10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n v="1417579200"/>
    <n v="1415031043"/>
    <x v="0"/>
    <n v="101"/>
    <x v="0"/>
    <s v="technology/hardware"/>
    <n v="1.6741666666666666"/>
    <x v="1517"/>
    <x v="2"/>
    <x v="30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n v="1366222542"/>
    <n v="1363630542"/>
    <x v="0"/>
    <n v="554"/>
    <x v="0"/>
    <s v="technology/hardware"/>
    <n v="1.5345200000000001"/>
    <x v="1518"/>
    <x v="2"/>
    <x v="30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x v="0"/>
    <n v="666"/>
    <x v="0"/>
    <s v="technology/hardware"/>
    <n v="2.022322"/>
    <x v="1519"/>
    <x v="2"/>
    <x v="30"/>
    <d v="2016-02-26T11:52:12"/>
    <x v="2057"/>
  </r>
  <r>
    <n v="2058"/>
    <s v="Raspberry Pi Debug Clip"/>
    <s v="Making using the serial terminal on the Raspberry Pi as easy as Pi!"/>
    <x v="317"/>
    <n v="4308"/>
    <x v="0"/>
    <x v="1"/>
    <x v="1"/>
    <n v="1425326400"/>
    <n v="1421916830"/>
    <x v="0"/>
    <n v="410"/>
    <x v="0"/>
    <s v="technology/hardware"/>
    <n v="1.6828125"/>
    <x v="1520"/>
    <x v="2"/>
    <x v="30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x v="0"/>
    <n v="375"/>
    <x v="0"/>
    <s v="technology/hardware"/>
    <n v="1.4345666666666668"/>
    <x v="1521"/>
    <x v="2"/>
    <x v="30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x v="0"/>
    <n v="1364"/>
    <x v="0"/>
    <s v="technology/hardware"/>
    <n v="1.964"/>
    <x v="1522"/>
    <x v="2"/>
    <x v="30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x v="0"/>
    <n v="35"/>
    <x v="0"/>
    <s v="technology/hardware"/>
    <n v="1.0791999999999999"/>
    <x v="1523"/>
    <x v="2"/>
    <x v="30"/>
    <d v="2016-12-31T18:20:54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x v="0"/>
    <n v="203"/>
    <x v="0"/>
    <s v="technology/hardware"/>
    <n v="1.14977"/>
    <x v="1524"/>
    <x v="2"/>
    <x v="30"/>
    <d v="2016-03-24T08:11:38"/>
    <x v="2062"/>
  </r>
  <r>
    <n v="2063"/>
    <s v="Up to 4 axis Beaglebone black based CNC control"/>
    <s v="Build a professional grade Linux CNC control with Beaglebone black and our CNC cape."/>
    <x v="23"/>
    <n v="5922"/>
    <x v="0"/>
    <x v="12"/>
    <x v="3"/>
    <n v="1463333701"/>
    <n v="1460482501"/>
    <x v="0"/>
    <n v="49"/>
    <x v="0"/>
    <s v="technology/hardware"/>
    <n v="1.4804999999999999"/>
    <x v="1525"/>
    <x v="2"/>
    <x v="30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n v="1370001600"/>
    <n v="1366879523"/>
    <x v="0"/>
    <n v="5812"/>
    <x v="0"/>
    <s v="technology/hardware"/>
    <n v="1.9116676082790633"/>
    <x v="1526"/>
    <x v="2"/>
    <x v="30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x v="0"/>
    <n v="1556"/>
    <x v="0"/>
    <s v="technology/hardware"/>
    <n v="1.99215125"/>
    <x v="1527"/>
    <x v="2"/>
    <x v="30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n v="1408818683"/>
    <n v="1406226683"/>
    <x v="0"/>
    <n v="65"/>
    <x v="0"/>
    <s v="technology/hardware"/>
    <n v="2.1859999999999999"/>
    <x v="1528"/>
    <x v="2"/>
    <x v="30"/>
    <d v="2014-08-23T18:31:23"/>
    <x v="2066"/>
  </r>
  <r>
    <n v="2067"/>
    <s v="Luminite (LED lighting)"/>
    <s v="The next generation of premium quality LED lighting. Extreme power efficiency in a small package."/>
    <x v="319"/>
    <n v="628"/>
    <x v="0"/>
    <x v="1"/>
    <x v="1"/>
    <n v="1432499376"/>
    <n v="1429648176"/>
    <x v="0"/>
    <n v="10"/>
    <x v="0"/>
    <s v="technology/hardware"/>
    <n v="1.2686868686868686"/>
    <x v="1529"/>
    <x v="2"/>
    <x v="30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x v="0"/>
    <n v="76"/>
    <x v="0"/>
    <s v="technology/hardware"/>
    <n v="1.0522388"/>
    <x v="1530"/>
    <x v="2"/>
    <x v="30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x v="0"/>
    <n v="263"/>
    <x v="0"/>
    <s v="technology/hardware"/>
    <n v="1.2840666000000001"/>
    <x v="1531"/>
    <x v="2"/>
    <x v="30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x v="0"/>
    <n v="1530"/>
    <x v="0"/>
    <s v="technology/hardware"/>
    <n v="3.1732719999999999"/>
    <x v="1532"/>
    <x v="2"/>
    <x v="30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n v="1475390484"/>
    <n v="1471502484"/>
    <x v="0"/>
    <n v="278"/>
    <x v="0"/>
    <s v="technology/hardware"/>
    <n v="2.8073000000000001"/>
    <x v="1533"/>
    <x v="2"/>
    <x v="30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x v="0"/>
    <n v="350"/>
    <x v="0"/>
    <s v="technology/hardware"/>
    <n v="1.1073146853146854"/>
    <x v="1534"/>
    <x v="2"/>
    <x v="30"/>
    <d v="2016-05-07T13:57:12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x v="0"/>
    <n v="470"/>
    <x v="0"/>
    <s v="technology/hardware"/>
    <n v="1.5260429999999998"/>
    <x v="1535"/>
    <x v="2"/>
    <x v="30"/>
    <d v="2015-05-08T16:01:58"/>
    <x v="2073"/>
  </r>
  <r>
    <n v="2074"/>
    <s v="Advanced Simulation Products - PC Gaming Controllers"/>
    <s v="Creating PC gaming controllers to bring your gaming experience to a new level."/>
    <x v="20"/>
    <n v="615"/>
    <x v="0"/>
    <x v="0"/>
    <x v="0"/>
    <n v="1462564182"/>
    <n v="1459972182"/>
    <x v="0"/>
    <n v="3"/>
    <x v="0"/>
    <s v="technology/hardware"/>
    <n v="1.0249999999999999"/>
    <x v="1536"/>
    <x v="2"/>
    <x v="30"/>
    <d v="2016-05-06T19:49:42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n v="1374769288"/>
    <n v="1372177288"/>
    <x v="0"/>
    <n v="8200"/>
    <x v="0"/>
    <s v="technology/hardware"/>
    <n v="16.783738373837384"/>
    <x v="1537"/>
    <x v="2"/>
    <x v="30"/>
    <d v="2013-07-25T16:21:28"/>
    <x v="2075"/>
  </r>
  <r>
    <n v="2076"/>
    <s v="Earin - The Worlds Smallest Wireless Earbuds"/>
    <s v="Wireless earbuds filled with sound, yet so small they are almost invisible!"/>
    <x v="321"/>
    <n v="972594.99"/>
    <x v="0"/>
    <x v="1"/>
    <x v="1"/>
    <n v="1406149689"/>
    <n v="1402693689"/>
    <x v="0"/>
    <n v="8359"/>
    <x v="0"/>
    <s v="technology/hardware"/>
    <n v="5.4334915642458101"/>
    <x v="1538"/>
    <x v="2"/>
    <x v="30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n v="1433538000"/>
    <n v="1428541276"/>
    <x v="0"/>
    <n v="188"/>
    <x v="0"/>
    <s v="technology/hardware"/>
    <n v="1.1550800000000001"/>
    <x v="1539"/>
    <x v="2"/>
    <x v="30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n v="1482085857"/>
    <n v="1479493857"/>
    <x v="0"/>
    <n v="48"/>
    <x v="0"/>
    <s v="technology/hardware"/>
    <n v="1.3120499999999999"/>
    <x v="1540"/>
    <x v="2"/>
    <x v="30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x v="0"/>
    <n v="607"/>
    <x v="0"/>
    <s v="technology/hardware"/>
    <n v="2.8816999999999999"/>
    <x v="1541"/>
    <x v="2"/>
    <x v="30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n v="1447286300"/>
    <n v="1444690700"/>
    <x v="0"/>
    <n v="50"/>
    <x v="0"/>
    <s v="technology/hardware"/>
    <n v="5.0780000000000003"/>
    <x v="1542"/>
    <x v="2"/>
    <x v="30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n v="1337144340"/>
    <n v="1333597555"/>
    <x v="0"/>
    <n v="55"/>
    <x v="0"/>
    <s v="music/indie rock"/>
    <n v="1.1457142857142857"/>
    <x v="1543"/>
    <x v="4"/>
    <x v="14"/>
    <d v="2012-05-16T04:59:00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x v="0"/>
    <n v="38"/>
    <x v="0"/>
    <s v="music/indie rock"/>
    <n v="1.1073333333333333"/>
    <x v="1544"/>
    <x v="4"/>
    <x v="14"/>
    <d v="2011-11-24T03:53:16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x v="0"/>
    <n v="25"/>
    <x v="0"/>
    <s v="music/indie rock"/>
    <n v="1.1333333333333333"/>
    <x v="447"/>
    <x v="4"/>
    <x v="14"/>
    <d v="2012-06-04T17:19:55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n v="1399186740"/>
    <n v="1396468782"/>
    <x v="0"/>
    <n v="46"/>
    <x v="0"/>
    <s v="music/indie rock"/>
    <n v="1.0833333333333333"/>
    <x v="1545"/>
    <x v="4"/>
    <x v="14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x v="0"/>
    <n v="83"/>
    <x v="0"/>
    <s v="music/indie rock"/>
    <n v="1.2353333333333334"/>
    <x v="1546"/>
    <x v="4"/>
    <x v="14"/>
    <d v="2012-07-15T20:03:07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n v="1323838740"/>
    <n v="1321200332"/>
    <x v="0"/>
    <n v="35"/>
    <x v="0"/>
    <s v="music/indie rock"/>
    <n v="1.0069999999999999"/>
    <x v="1547"/>
    <x v="4"/>
    <x v="14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x v="0"/>
    <n v="25"/>
    <x v="0"/>
    <s v="music/indie rock"/>
    <n v="1.0353333333333334"/>
    <x v="1548"/>
    <x v="4"/>
    <x v="14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x v="0"/>
    <n v="75"/>
    <x v="0"/>
    <s v="music/indie rock"/>
    <n v="1.1551066666666667"/>
    <x v="1549"/>
    <x v="4"/>
    <x v="14"/>
    <d v="2010-09-11T03:59:00"/>
    <x v="2088"/>
  </r>
  <r>
    <n v="2089"/>
    <s v="Little Moses EP"/>
    <s v="Little Moses is trying to record their first EP, and we can't do it without your help!"/>
    <x v="30"/>
    <n v="3010.01"/>
    <x v="0"/>
    <x v="0"/>
    <x v="0"/>
    <n v="1375408194"/>
    <n v="1372384194"/>
    <x v="0"/>
    <n v="62"/>
    <x v="0"/>
    <s v="music/indie rock"/>
    <n v="1.2040040000000001"/>
    <x v="1550"/>
    <x v="4"/>
    <x v="14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x v="0"/>
    <n v="160"/>
    <x v="0"/>
    <s v="music/indie rock"/>
    <n v="1.1504037499999999"/>
    <x v="1551"/>
    <x v="4"/>
    <x v="14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x v="0"/>
    <n v="246"/>
    <x v="0"/>
    <s v="music/indie rock"/>
    <n v="1.2046777777777777"/>
    <x v="1552"/>
    <x v="4"/>
    <x v="14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n v="1318006732"/>
    <n v="1312822732"/>
    <x v="0"/>
    <n v="55"/>
    <x v="0"/>
    <s v="music/indie rock"/>
    <n v="1.0128333333333333"/>
    <x v="1553"/>
    <x v="4"/>
    <x v="14"/>
    <d v="2011-10-07T16:58:52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n v="1356211832"/>
    <n v="1351024232"/>
    <x v="0"/>
    <n v="23"/>
    <x v="0"/>
    <s v="music/indie rock"/>
    <n v="1.0246666666666666"/>
    <x v="1554"/>
    <x v="4"/>
    <x v="14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x v="0"/>
    <n v="72"/>
    <x v="0"/>
    <s v="music/indie rock"/>
    <n v="1.2054285714285715"/>
    <x v="1555"/>
    <x v="4"/>
    <x v="14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n v="1317576973"/>
    <n v="1312392973"/>
    <x v="0"/>
    <n v="22"/>
    <x v="0"/>
    <s v="music/indie rock"/>
    <n v="1"/>
    <x v="386"/>
    <x v="4"/>
    <x v="14"/>
    <d v="2011-10-02T17:36:13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n v="1351223940"/>
    <n v="1349892735"/>
    <x v="0"/>
    <n v="14"/>
    <x v="0"/>
    <s v="music/indie rock"/>
    <n v="1.0166666666666666"/>
    <x v="1556"/>
    <x v="4"/>
    <x v="14"/>
    <d v="2012-10-26T03:59:00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x v="0"/>
    <n v="38"/>
    <x v="0"/>
    <s v="music/indie rock"/>
    <n v="1"/>
    <x v="1557"/>
    <x v="4"/>
    <x v="14"/>
    <d v="2011-12-01T15:02:1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n v="1331174635"/>
    <n v="1328582635"/>
    <x v="0"/>
    <n v="32"/>
    <x v="0"/>
    <s v="music/indie rock"/>
    <n v="1.0033333333333334"/>
    <x v="1558"/>
    <x v="4"/>
    <x v="14"/>
    <d v="2012-03-08T02:43:55"/>
    <x v="2098"/>
  </r>
  <r>
    <n v="2099"/>
    <s v="Roosevelt Died."/>
    <s v="Our tour van died, we need help!"/>
    <x v="9"/>
    <n v="3971"/>
    <x v="0"/>
    <x v="0"/>
    <x v="0"/>
    <n v="1435808400"/>
    <n v="1434650084"/>
    <x v="0"/>
    <n v="63"/>
    <x v="0"/>
    <s v="music/indie rock"/>
    <n v="1.3236666666666668"/>
    <x v="1559"/>
    <x v="4"/>
    <x v="14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x v="0"/>
    <n v="27"/>
    <x v="0"/>
    <s v="music/indie rock"/>
    <n v="1.3666666666666667"/>
    <x v="1560"/>
    <x v="4"/>
    <x v="14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x v="0"/>
    <n v="44"/>
    <x v="0"/>
    <s v="music/indie rock"/>
    <n v="1.1325000000000001"/>
    <x v="1561"/>
    <x v="4"/>
    <x v="14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n v="1304628648"/>
    <n v="1302036648"/>
    <x v="0"/>
    <n v="38"/>
    <x v="0"/>
    <s v="music/indie rock"/>
    <n v="1.36"/>
    <x v="1562"/>
    <x v="4"/>
    <x v="14"/>
    <d v="2011-05-05T20:50:48"/>
    <x v="2102"/>
  </r>
  <r>
    <n v="2103"/>
    <s v="Matthew Moon's New Album"/>
    <s v="Indie rocker, Matthew Moon, has something to share with you..."/>
    <x v="198"/>
    <n v="11364"/>
    <x v="0"/>
    <x v="0"/>
    <x v="0"/>
    <n v="1352488027"/>
    <n v="1349892427"/>
    <x v="0"/>
    <n v="115"/>
    <x v="0"/>
    <s v="music/indie rock"/>
    <n v="1.4612318374694613"/>
    <x v="1563"/>
    <x v="4"/>
    <x v="14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n v="1369958400"/>
    <n v="1367286434"/>
    <x v="0"/>
    <n v="37"/>
    <x v="0"/>
    <s v="music/indie rock"/>
    <n v="1.2949999999999999"/>
    <x v="138"/>
    <x v="4"/>
    <x v="14"/>
    <d v="2013-05-31T00:00:00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n v="1416542400"/>
    <n v="1415472953"/>
    <x v="0"/>
    <n v="99"/>
    <x v="0"/>
    <s v="music/indie rock"/>
    <n v="2.54"/>
    <x v="1564"/>
    <x v="4"/>
    <x v="14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x v="0"/>
    <n v="44"/>
    <x v="0"/>
    <s v="music/indie rock"/>
    <n v="1.0704545454545455"/>
    <x v="1565"/>
    <x v="4"/>
    <x v="14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n v="1415815393"/>
    <n v="1413997393"/>
    <x v="0"/>
    <n v="58"/>
    <x v="0"/>
    <s v="music/indie rock"/>
    <n v="1.0773299999999999"/>
    <x v="1566"/>
    <x v="4"/>
    <x v="14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x v="0"/>
    <n v="191"/>
    <x v="0"/>
    <s v="music/indie rock"/>
    <n v="1.0731250000000001"/>
    <x v="1567"/>
    <x v="4"/>
    <x v="14"/>
    <d v="2012-09-10T03:55:00"/>
    <x v="2108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n v="1436115617"/>
    <n v="1433523617"/>
    <x v="0"/>
    <n v="40"/>
    <x v="0"/>
    <s v="music/indie rock"/>
    <n v="1.06525"/>
    <x v="1568"/>
    <x v="4"/>
    <x v="14"/>
    <d v="2015-07-05T17:00:17"/>
    <x v="2109"/>
  </r>
  <r>
    <n v="2110"/>
    <s v="&quot;Vision&quot; - New Album - Brent Brown"/>
    <s v="Brent Brown's breakout new album! Requires help from the record label... You!"/>
    <x v="13"/>
    <n v="2007"/>
    <x v="0"/>
    <x v="0"/>
    <x v="0"/>
    <n v="1401253140"/>
    <n v="1398873969"/>
    <x v="0"/>
    <n v="38"/>
    <x v="0"/>
    <s v="music/indie rock"/>
    <n v="1.0035000000000001"/>
    <x v="1569"/>
    <x v="4"/>
    <x v="14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x v="0"/>
    <n v="39"/>
    <x v="0"/>
    <s v="music/indie rock"/>
    <n v="1.0649999999999999"/>
    <x v="1570"/>
    <x v="4"/>
    <x v="14"/>
    <d v="2011-08-15T01:00:00"/>
    <x v="2111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n v="1366064193"/>
    <n v="1364854593"/>
    <x v="0"/>
    <n v="11"/>
    <x v="0"/>
    <s v="music/indie rock"/>
    <n v="1"/>
    <x v="50"/>
    <x v="4"/>
    <x v="14"/>
    <d v="2013-04-15T22:16:33"/>
    <x v="2112"/>
  </r>
  <r>
    <n v="2113"/>
    <s v="Summer Underground // Honeycomb LP"/>
    <s v="Help us fund our second full-length album Honeycomb!"/>
    <x v="39"/>
    <n v="7340"/>
    <x v="0"/>
    <x v="0"/>
    <x v="0"/>
    <n v="1411505176"/>
    <n v="1408481176"/>
    <x v="0"/>
    <n v="107"/>
    <x v="0"/>
    <s v="music/indie rock"/>
    <n v="1.0485714285714285"/>
    <x v="1571"/>
    <x v="4"/>
    <x v="14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x v="0"/>
    <n v="147"/>
    <x v="0"/>
    <s v="music/indie rock"/>
    <n v="1.0469999999999999"/>
    <x v="1572"/>
    <x v="4"/>
    <x v="14"/>
    <d v="2010-12-09T04:59:00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n v="1298167001"/>
    <n v="1295575001"/>
    <x v="0"/>
    <n v="36"/>
    <x v="0"/>
    <s v="music/indie rock"/>
    <n v="2.2566666666666668"/>
    <x v="1573"/>
    <x v="4"/>
    <x v="14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n v="1349203203"/>
    <n v="1345056003"/>
    <x v="0"/>
    <n v="92"/>
    <x v="0"/>
    <s v="music/indie rock"/>
    <n v="1.0090416666666666"/>
    <x v="1574"/>
    <x v="4"/>
    <x v="14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x v="0"/>
    <n v="35"/>
    <x v="0"/>
    <s v="music/indie rock"/>
    <n v="1.4775"/>
    <x v="1575"/>
    <x v="4"/>
    <x v="14"/>
    <d v="2015-10-27T04:59:00"/>
    <x v="2117"/>
  </r>
  <r>
    <n v="2118"/>
    <s v="PORCHES. vs. THE U.S.A."/>
    <s v="PORCHES.  and Documentarians tour from New York to San Francisco and back."/>
    <x v="28"/>
    <n v="1346.11"/>
    <x v="0"/>
    <x v="0"/>
    <x v="0"/>
    <n v="1311538136"/>
    <n v="1308946136"/>
    <x v="0"/>
    <n v="17"/>
    <x v="0"/>
    <s v="music/indie rock"/>
    <n v="1.3461099999999999"/>
    <x v="1576"/>
    <x v="4"/>
    <x v="14"/>
    <d v="2011-07-24T20:08:56"/>
    <x v="2118"/>
  </r>
  <r>
    <n v="2119"/>
    <s v="Big Long Now's Debut Album"/>
    <s v="big long now is recording our debut album and we are looking for help mastering and pressing it to vinyl"/>
    <x v="13"/>
    <n v="2015"/>
    <x v="0"/>
    <x v="0"/>
    <x v="0"/>
    <n v="1345086445"/>
    <n v="1342494445"/>
    <x v="0"/>
    <n v="22"/>
    <x v="0"/>
    <s v="music/indie rock"/>
    <n v="1.0075000000000001"/>
    <x v="1577"/>
    <x v="4"/>
    <x v="14"/>
    <d v="2012-08-16T03:07:25"/>
    <x v="2119"/>
  </r>
  <r>
    <n v="2120"/>
    <s v="Hearty Har Full Length Album"/>
    <s v="&lt;3_x000a_Coming in from outer space. Help Hearty Har record their 1st album!!"/>
    <x v="6"/>
    <n v="8070.43"/>
    <x v="0"/>
    <x v="0"/>
    <x v="0"/>
    <n v="1388617736"/>
    <n v="1384384136"/>
    <x v="0"/>
    <n v="69"/>
    <x v="0"/>
    <s v="music/indie rock"/>
    <n v="1.00880375"/>
    <x v="1578"/>
    <x v="4"/>
    <x v="14"/>
    <d v="2014-01-01T23:08:56"/>
    <x v="2120"/>
  </r>
  <r>
    <n v="2121"/>
    <s v="Legend of Decay"/>
    <s v="Join us on an epic journey to discover a millennia old secret which will change the world forever."/>
    <x v="63"/>
    <n v="284"/>
    <x v="2"/>
    <x v="16"/>
    <x v="11"/>
    <n v="1484156948"/>
    <n v="1481564948"/>
    <x v="0"/>
    <n v="10"/>
    <x v="1"/>
    <s v="games/video games"/>
    <n v="5.6800000000000002E-3"/>
    <x v="1579"/>
    <x v="6"/>
    <x v="17"/>
    <d v="2017-01-11T17:49:08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n v="1483773169"/>
    <n v="1481181169"/>
    <x v="0"/>
    <n v="3"/>
    <x v="1"/>
    <s v="games/video games"/>
    <n v="3.875E-3"/>
    <x v="1580"/>
    <x v="6"/>
    <x v="17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x v="0"/>
    <n v="5"/>
    <x v="1"/>
    <s v="games/video games"/>
    <n v="0.1"/>
    <x v="119"/>
    <x v="6"/>
    <x v="17"/>
    <d v="2010-03-15T06:59:00"/>
    <x v="2123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x v="0"/>
    <n v="5"/>
    <x v="1"/>
    <s v="games/video games"/>
    <n v="0.10454545454545454"/>
    <x v="1581"/>
    <x v="6"/>
    <x v="17"/>
    <d v="2010-11-30T05:00:00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n v="1438734833"/>
    <n v="1436142833"/>
    <x v="0"/>
    <n v="27"/>
    <x v="1"/>
    <s v="games/video games"/>
    <n v="1.4200000000000001E-2"/>
    <x v="1582"/>
    <x v="6"/>
    <x v="17"/>
    <d v="2015-08-05T00:33:53"/>
    <x v="2125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n v="1418080887"/>
    <n v="1415488887"/>
    <x v="0"/>
    <n v="2"/>
    <x v="1"/>
    <s v="games/video games"/>
    <n v="5.0000000000000001E-4"/>
    <x v="144"/>
    <x v="6"/>
    <x v="17"/>
    <d v="2014-12-08T23:21:27"/>
    <x v="2126"/>
  </r>
  <r>
    <n v="2127"/>
    <s v="Three Monkeys - Part 1: Into the Abyss"/>
    <s v="Three Monkeys is an audio adventure game for PC."/>
    <x v="89"/>
    <n v="8076"/>
    <x v="2"/>
    <x v="1"/>
    <x v="1"/>
    <n v="1426158463"/>
    <n v="1423570063"/>
    <x v="0"/>
    <n v="236"/>
    <x v="1"/>
    <s v="games/video games"/>
    <n v="0.28842857142857142"/>
    <x v="1583"/>
    <x v="6"/>
    <x v="17"/>
    <d v="2015-03-12T11:07:43"/>
    <x v="2127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n v="1411324369"/>
    <n v="1406140369"/>
    <x v="0"/>
    <n v="1"/>
    <x v="1"/>
    <s v="games/video games"/>
    <n v="1.6666666666666668E-3"/>
    <x v="384"/>
    <x v="6"/>
    <x v="17"/>
    <d v="2014-09-21T18:32:49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n v="1457570100"/>
    <n v="1454978100"/>
    <x v="0"/>
    <n v="12"/>
    <x v="1"/>
    <s v="games/video games"/>
    <n v="0.11799999999999999"/>
    <x v="1584"/>
    <x v="6"/>
    <x v="17"/>
    <d v="2016-03-10T00:35:00"/>
    <x v="2129"/>
  </r>
  <r>
    <n v="2130"/>
    <s v="Wondrous Adventures: A Kid's Game"/>
    <s v="You are the hero tasked to save your home from the villainous Sanword."/>
    <x v="247"/>
    <n v="85"/>
    <x v="2"/>
    <x v="0"/>
    <x v="0"/>
    <n v="1408154663"/>
    <n v="1405130663"/>
    <x v="0"/>
    <n v="4"/>
    <x v="1"/>
    <s v="games/video games"/>
    <n v="2.0238095238095236E-3"/>
    <x v="1241"/>
    <x v="6"/>
    <x v="17"/>
    <d v="2014-08-16T02:04:23"/>
    <x v="2130"/>
  </r>
  <r>
    <n v="2131"/>
    <s v="Scout's Honor"/>
    <s v="From frightened girl to empowered woman, Scout's Honor is a tale about facing your fears and overcoming odds."/>
    <x v="2"/>
    <n v="25"/>
    <x v="2"/>
    <x v="0"/>
    <x v="0"/>
    <n v="1436677091"/>
    <n v="1434085091"/>
    <x v="0"/>
    <n v="3"/>
    <x v="1"/>
    <s v="games/video games"/>
    <n v="0.05"/>
    <x v="1585"/>
    <x v="6"/>
    <x v="17"/>
    <d v="2015-07-12T04:58:11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x v="0"/>
    <n v="99"/>
    <x v="1"/>
    <s v="games/video games"/>
    <n v="2.1129899999999997E-2"/>
    <x v="1586"/>
    <x v="6"/>
    <x v="17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x v="0"/>
    <n v="3"/>
    <x v="1"/>
    <s v="games/video games"/>
    <n v="1.6E-2"/>
    <x v="1587"/>
    <x v="6"/>
    <x v="17"/>
    <d v="2011-04-24T06:59:00"/>
    <x v="2133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n v="1367097391"/>
    <n v="1364505391"/>
    <x v="0"/>
    <n v="3"/>
    <x v="1"/>
    <s v="games/video games"/>
    <n v="1.7333333333333333E-2"/>
    <x v="1588"/>
    <x v="6"/>
    <x v="17"/>
    <d v="2013-04-27T21:16:31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n v="1349392033"/>
    <n v="1346800033"/>
    <x v="0"/>
    <n v="22"/>
    <x v="1"/>
    <s v="games/video games"/>
    <n v="9.5600000000000004E-2"/>
    <x v="1589"/>
    <x v="6"/>
    <x v="17"/>
    <d v="2012-10-04T23:07:13"/>
    <x v="2135"/>
  </r>
  <r>
    <n v="2136"/>
    <s v="Dark Paradise"/>
    <s v="A dark and twisted game with physiological madness and corruption as a man becomes the ultimate bio weapon."/>
    <x v="58"/>
    <n v="47.69"/>
    <x v="2"/>
    <x v="0"/>
    <x v="0"/>
    <n v="1382184786"/>
    <n v="1379592786"/>
    <x v="0"/>
    <n v="4"/>
    <x v="1"/>
    <s v="games/video games"/>
    <n v="5.9612499999999998E-4"/>
    <x v="1590"/>
    <x v="6"/>
    <x v="17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n v="1417804229"/>
    <n v="1415212229"/>
    <x v="0"/>
    <n v="534"/>
    <x v="1"/>
    <s v="games/video games"/>
    <n v="0.28405999999999998"/>
    <x v="1591"/>
    <x v="6"/>
    <x v="17"/>
    <d v="2014-12-05T18:30:29"/>
    <x v="2137"/>
  </r>
  <r>
    <n v="2138"/>
    <s v="Tales Of Tameria - Dawning Light"/>
    <s v="A game with a mixture of a few genres from RPG, Simulation and to adventure elements."/>
    <x v="28"/>
    <n v="128"/>
    <x v="2"/>
    <x v="1"/>
    <x v="1"/>
    <n v="1383959939"/>
    <n v="1381364339"/>
    <x v="0"/>
    <n v="12"/>
    <x v="1"/>
    <s v="games/video games"/>
    <n v="0.128"/>
    <x v="1592"/>
    <x v="6"/>
    <x v="17"/>
    <d v="2013-11-09T01:18:59"/>
    <x v="2138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x v="0"/>
    <n v="56"/>
    <x v="1"/>
    <s v="games/video games"/>
    <n v="5.4199999999999998E-2"/>
    <x v="1593"/>
    <x v="6"/>
    <x v="17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x v="0"/>
    <n v="11"/>
    <x v="1"/>
    <s v="games/video games"/>
    <n v="1.1199999999999999E-3"/>
    <x v="1594"/>
    <x v="6"/>
    <x v="17"/>
    <d v="2013-01-11T20:00:24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x v="0"/>
    <n v="0"/>
    <x v="1"/>
    <s v="games/video games"/>
    <n v="0"/>
    <x v="121"/>
    <x v="6"/>
    <x v="17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x v="0"/>
    <n v="12"/>
    <x v="1"/>
    <s v="games/video games"/>
    <n v="5.7238095238095241E-2"/>
    <x v="1595"/>
    <x v="6"/>
    <x v="17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x v="0"/>
    <n v="5"/>
    <x v="1"/>
    <s v="games/video games"/>
    <n v="0.1125"/>
    <x v="834"/>
    <x v="6"/>
    <x v="17"/>
    <d v="2010-07-21T19:00:00"/>
    <x v="2143"/>
  </r>
  <r>
    <n v="2144"/>
    <s v="Project Starborn"/>
    <s v="A thousand community-built sandbox games (and more!) with a fully-customizable game engine."/>
    <x v="322"/>
    <n v="607"/>
    <x v="2"/>
    <x v="0"/>
    <x v="0"/>
    <n v="1379164040"/>
    <n v="1376399240"/>
    <x v="0"/>
    <n v="24"/>
    <x v="1"/>
    <s v="games/video games"/>
    <n v="1.7098591549295775E-2"/>
    <x v="1596"/>
    <x v="6"/>
    <x v="17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n v="1385534514"/>
    <n v="1382938914"/>
    <x v="0"/>
    <n v="89"/>
    <x v="1"/>
    <s v="games/video games"/>
    <n v="0.30433333333333334"/>
    <x v="1597"/>
    <x v="6"/>
    <x v="17"/>
    <d v="2013-11-27T06:41:54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x v="0"/>
    <n v="1"/>
    <x v="1"/>
    <s v="games/video games"/>
    <n v="2.0000000000000001E-4"/>
    <x v="120"/>
    <x v="6"/>
    <x v="17"/>
    <d v="2016-02-11T16:18:30"/>
    <x v="2146"/>
  </r>
  <r>
    <n v="2147"/>
    <s v="Johnny Rocketfingers 3"/>
    <s v="A Point and Click Adventure on Steroids."/>
    <x v="303"/>
    <n v="2716"/>
    <x v="2"/>
    <x v="0"/>
    <x v="0"/>
    <n v="1416125148"/>
    <n v="1413356748"/>
    <x v="0"/>
    <n v="55"/>
    <x v="1"/>
    <s v="games/video games"/>
    <n v="6.9641025641025639E-3"/>
    <x v="1598"/>
    <x v="6"/>
    <x v="17"/>
    <d v="2014-11-16T08:05:48"/>
    <x v="2147"/>
  </r>
  <r>
    <n v="2148"/>
    <s v="ZomBlock's"/>
    <s v="zomblock's is a online zombie survival game where you can craft new weapons,find food and water to keep yourself alive."/>
    <x v="213"/>
    <n v="2"/>
    <x v="2"/>
    <x v="1"/>
    <x v="1"/>
    <n v="1427992582"/>
    <n v="1425404182"/>
    <x v="0"/>
    <n v="2"/>
    <x v="1"/>
    <s v="games/video games"/>
    <n v="0.02"/>
    <x v="120"/>
    <x v="6"/>
    <x v="17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x v="0"/>
    <n v="0"/>
    <x v="1"/>
    <s v="games/video games"/>
    <n v="0"/>
    <x v="121"/>
    <x v="6"/>
    <x v="17"/>
    <d v="2010-07-31T00:00:00"/>
    <x v="2149"/>
  </r>
  <r>
    <n v="2150"/>
    <s v="The Unknown Door"/>
    <s v="A pixel styled open world detective game."/>
    <x v="63"/>
    <n v="405"/>
    <x v="2"/>
    <x v="10"/>
    <x v="8"/>
    <n v="1468392599"/>
    <n v="1465800599"/>
    <x v="0"/>
    <n v="4"/>
    <x v="1"/>
    <s v="games/video games"/>
    <n v="8.0999999999999996E-3"/>
    <x v="1599"/>
    <x v="6"/>
    <x v="17"/>
    <d v="2016-07-13T06:49:59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n v="1467231614"/>
    <n v="1464639614"/>
    <x v="0"/>
    <n v="6"/>
    <x v="1"/>
    <s v="games/video games"/>
    <n v="2.6222222222222224E-3"/>
    <x v="1584"/>
    <x v="6"/>
    <x v="17"/>
    <d v="2016-06-29T20:20:14"/>
    <x v="2151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n v="1394909909"/>
    <n v="1392321509"/>
    <x v="0"/>
    <n v="4"/>
    <x v="1"/>
    <s v="games/video games"/>
    <n v="1.6666666666666668E-3"/>
    <x v="385"/>
    <x v="6"/>
    <x v="17"/>
    <d v="2014-03-15T18:58:29"/>
    <x v="2152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n v="1420876740"/>
    <n v="1417470718"/>
    <x v="0"/>
    <n v="4"/>
    <x v="1"/>
    <s v="games/video games"/>
    <n v="9.1244548809124457E-5"/>
    <x v="439"/>
    <x v="6"/>
    <x v="17"/>
    <d v="2015-01-10T07:59:00"/>
    <x v="2153"/>
  </r>
  <r>
    <n v="2154"/>
    <s v="Demigods - Rise of the Children - Part 1 (Design)"/>
    <s v="A Real Time Strategy game based on Greek mythology in a fictional world."/>
    <x v="49"/>
    <n v="2"/>
    <x v="2"/>
    <x v="0"/>
    <x v="0"/>
    <n v="1390921827"/>
    <n v="1389193827"/>
    <x v="0"/>
    <n v="2"/>
    <x v="1"/>
    <s v="games/video games"/>
    <n v="8.0000000000000002E-3"/>
    <x v="120"/>
    <x v="6"/>
    <x v="17"/>
    <d v="2014-01-28T15:10:27"/>
    <x v="2154"/>
  </r>
  <r>
    <n v="2155"/>
    <s v="VoxelMaze"/>
    <s v="A Level Editor, Turned up to eleven. Infinite creativity in one package, solo or with up to 16 of your friends."/>
    <x v="10"/>
    <n v="115"/>
    <x v="2"/>
    <x v="1"/>
    <x v="1"/>
    <n v="1459443385"/>
    <n v="1456854985"/>
    <x v="0"/>
    <n v="5"/>
    <x v="1"/>
    <s v="games/video games"/>
    <n v="2.3E-2"/>
    <x v="1581"/>
    <x v="6"/>
    <x v="17"/>
    <d v="2016-03-31T16:56:25"/>
    <x v="2155"/>
  </r>
  <r>
    <n v="2156"/>
    <s v="Beyond Black Space"/>
    <s v="Captain and manage your ship along with your crew in this deep space adventure! (PC/Linux/Mac)"/>
    <x v="324"/>
    <n v="1493"/>
    <x v="2"/>
    <x v="0"/>
    <x v="0"/>
    <n v="1379363406"/>
    <n v="1375475406"/>
    <x v="0"/>
    <n v="83"/>
    <x v="1"/>
    <s v="games/video games"/>
    <n v="2.6660714285714284E-2"/>
    <x v="1600"/>
    <x v="6"/>
    <x v="17"/>
    <d v="2013-09-16T20:30:06"/>
    <x v="2156"/>
  </r>
  <r>
    <n v="2157"/>
    <s v="Nin"/>
    <s v="Gamers and 90's fans unite in this small tale of epic proportions!"/>
    <x v="96"/>
    <n v="21144"/>
    <x v="2"/>
    <x v="0"/>
    <x v="0"/>
    <n v="1482479940"/>
    <n v="1479684783"/>
    <x v="0"/>
    <n v="57"/>
    <x v="1"/>
    <s v="games/video games"/>
    <n v="0.28192"/>
    <x v="1601"/>
    <x v="6"/>
    <x v="17"/>
    <d v="2016-12-23T07:59:00"/>
    <x v="2157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x v="0"/>
    <n v="311"/>
    <x v="1"/>
    <s v="games/video games"/>
    <n v="6.5900366666666668E-2"/>
    <x v="1602"/>
    <x v="6"/>
    <x v="17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x v="0"/>
    <n v="2"/>
    <x v="1"/>
    <s v="games/video games"/>
    <n v="7.2222222222222219E-3"/>
    <x v="31"/>
    <x v="6"/>
    <x v="17"/>
    <d v="2011-07-16T17:32:54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n v="1337447105"/>
    <n v="1334855105"/>
    <x v="0"/>
    <n v="16"/>
    <x v="1"/>
    <s v="games/video games"/>
    <n v="8.5000000000000006E-3"/>
    <x v="1603"/>
    <x v="6"/>
    <x v="17"/>
    <d v="2012-05-19T17:05:05"/>
    <x v="2160"/>
  </r>
  <r>
    <n v="2161"/>
    <s v="CallMeGhost DEBUT ALBUM preorder!"/>
    <s v="We're trying to fund hard copies of our debut album!"/>
    <x v="44"/>
    <n v="463"/>
    <x v="0"/>
    <x v="0"/>
    <x v="0"/>
    <n v="1443040059"/>
    <n v="1440448059"/>
    <x v="0"/>
    <n v="13"/>
    <x v="0"/>
    <s v="music/rock"/>
    <n v="1.1575"/>
    <x v="1604"/>
    <x v="4"/>
    <x v="11"/>
    <d v="2015-09-23T20:27:39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x v="0"/>
    <n v="58"/>
    <x v="0"/>
    <s v="music/rock"/>
    <n v="1.1226666666666667"/>
    <x v="1605"/>
    <x v="4"/>
    <x v="11"/>
    <d v="2014-07-24T18:23:1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n v="1433735400"/>
    <n v="1429306520"/>
    <x v="0"/>
    <n v="44"/>
    <x v="0"/>
    <s v="music/rock"/>
    <n v="1.3220000000000001"/>
    <x v="1606"/>
    <x v="4"/>
    <x v="11"/>
    <d v="2015-06-08T03:50:00"/>
    <x v="2163"/>
  </r>
  <r>
    <n v="2164"/>
    <s v="Rosaline debut record"/>
    <s v="South Florida roots country/rock outfit's long awaited debut record"/>
    <x v="62"/>
    <n v="5645"/>
    <x v="0"/>
    <x v="0"/>
    <x v="0"/>
    <n v="1466827140"/>
    <n v="1464196414"/>
    <x v="0"/>
    <n v="83"/>
    <x v="0"/>
    <s v="music/rock"/>
    <n v="1.0263636363636364"/>
    <x v="1607"/>
    <x v="4"/>
    <x v="11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x v="0"/>
    <n v="117"/>
    <x v="0"/>
    <s v="music/rock"/>
    <n v="1.3864000000000001"/>
    <x v="1608"/>
    <x v="4"/>
    <x v="11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x v="0"/>
    <n v="32"/>
    <x v="0"/>
    <s v="music/rock"/>
    <n v="1.466"/>
    <x v="1609"/>
    <x v="4"/>
    <x v="11"/>
    <d v="2014-12-05T21:06:58"/>
    <x v="2166"/>
  </r>
  <r>
    <n v="2167"/>
    <s v="Planes and Planets needs to get their EP finished!!"/>
    <s v="We need YOUR HELP to take one more step to this make release sound amazing!"/>
    <x v="325"/>
    <n v="180"/>
    <x v="0"/>
    <x v="0"/>
    <x v="0"/>
    <n v="1347672937"/>
    <n v="1346463337"/>
    <x v="0"/>
    <n v="8"/>
    <x v="0"/>
    <s v="music/rock"/>
    <n v="1.2"/>
    <x v="381"/>
    <x v="4"/>
    <x v="11"/>
    <d v="2012-09-15T01:35:37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n v="1486702800"/>
    <n v="1484058261"/>
    <x v="0"/>
    <n v="340"/>
    <x v="0"/>
    <s v="music/rock"/>
    <n v="1.215816111111111"/>
    <x v="1610"/>
    <x v="4"/>
    <x v="11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x v="0"/>
    <n v="7"/>
    <x v="0"/>
    <s v="music/rock"/>
    <n v="1"/>
    <x v="1611"/>
    <x v="4"/>
    <x v="11"/>
    <d v="2017-03-02T16:49:11"/>
    <x v="2169"/>
  </r>
  <r>
    <n v="2170"/>
    <s v="STETSON'S NEW EP"/>
    <s v="We are a hard rock band from Northern California trying to raise $350 for our next EP. Be a part of our journey!"/>
    <x v="18"/>
    <n v="633"/>
    <x v="0"/>
    <x v="0"/>
    <x v="0"/>
    <n v="1440266422"/>
    <n v="1436810422"/>
    <x v="0"/>
    <n v="19"/>
    <x v="0"/>
    <s v="music/rock"/>
    <n v="1.8085714285714285"/>
    <x v="1612"/>
    <x v="4"/>
    <x v="11"/>
    <d v="2015-08-22T18:00:22"/>
    <x v="2170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n v="1434949200"/>
    <n v="1431903495"/>
    <x v="0"/>
    <n v="47"/>
    <x v="0"/>
    <s v="music/rock"/>
    <n v="1.0607500000000001"/>
    <x v="1613"/>
    <x v="4"/>
    <x v="11"/>
    <d v="2015-06-22T05:00:00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n v="1429365320"/>
    <n v="1426773320"/>
    <x v="0"/>
    <n v="13"/>
    <x v="0"/>
    <s v="music/rock"/>
    <n v="1"/>
    <x v="926"/>
    <x v="4"/>
    <x v="11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x v="0"/>
    <n v="90"/>
    <x v="0"/>
    <s v="music/rock"/>
    <n v="1.2692857142857144"/>
    <x v="1614"/>
    <x v="4"/>
    <x v="11"/>
    <d v="2013-09-10T03:59:00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n v="1462453307"/>
    <n v="1459861307"/>
    <x v="0"/>
    <n v="63"/>
    <x v="0"/>
    <s v="music/rock"/>
    <n v="1.0297499999999999"/>
    <x v="1615"/>
    <x v="4"/>
    <x v="11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x v="0"/>
    <n v="26"/>
    <x v="0"/>
    <s v="music/rock"/>
    <n v="2.5"/>
    <x v="1616"/>
    <x v="4"/>
    <x v="11"/>
    <d v="2016-07-21T00:13:06"/>
    <x v="2175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n v="1430579509"/>
    <n v="1427987509"/>
    <x v="0"/>
    <n v="71"/>
    <x v="0"/>
    <s v="music/rock"/>
    <n v="1.2602"/>
    <x v="1617"/>
    <x v="4"/>
    <x v="11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n v="1465192867"/>
    <n v="1463032867"/>
    <x v="0"/>
    <n v="38"/>
    <x v="0"/>
    <s v="music/rock"/>
    <n v="1.0012000000000001"/>
    <x v="1618"/>
    <x v="4"/>
    <x v="11"/>
    <d v="2016-06-06T06:01:0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n v="1484752597"/>
    <n v="1482160597"/>
    <x v="0"/>
    <n v="859"/>
    <x v="0"/>
    <s v="music/rock"/>
    <n v="1.3864000000000001"/>
    <x v="1619"/>
    <x v="4"/>
    <x v="11"/>
    <d v="2017-01-18T15:16:37"/>
    <x v="2178"/>
  </r>
  <r>
    <n v="2179"/>
    <s v="Woodhouse EP"/>
    <s v="Woodhouse is making an EP!  If you are a fan of whiskey and loud guitars, contribute to the cause!"/>
    <x v="28"/>
    <n v="1614"/>
    <x v="0"/>
    <x v="0"/>
    <x v="0"/>
    <n v="1428725192"/>
    <n v="1426133192"/>
    <x v="0"/>
    <n v="21"/>
    <x v="0"/>
    <s v="music/rock"/>
    <n v="1.6140000000000001"/>
    <x v="1620"/>
    <x v="4"/>
    <x v="11"/>
    <d v="2015-04-11T04:06:32"/>
    <x v="2179"/>
  </r>
  <r>
    <n v="2180"/>
    <s v="FOUR STAR MARY &quot;PIECES&quot;"/>
    <s v="Help fund the new record by independent alternative rockers FOUR STAR MARY &quot;PIECES&quot;"/>
    <x v="10"/>
    <n v="5359.21"/>
    <x v="0"/>
    <x v="0"/>
    <x v="0"/>
    <n v="1447434268"/>
    <n v="1443801868"/>
    <x v="0"/>
    <n v="78"/>
    <x v="0"/>
    <s v="music/rock"/>
    <n v="1.071842"/>
    <x v="1621"/>
    <x v="4"/>
    <x v="11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x v="0"/>
    <n v="53"/>
    <x v="0"/>
    <s v="games/tabletop games"/>
    <n v="1.5309999999999999"/>
    <x v="1622"/>
    <x v="6"/>
    <x v="32"/>
    <d v="2017-02-21T00:07:33"/>
    <x v="2181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n v="1412285825"/>
    <n v="1409261825"/>
    <x v="0"/>
    <n v="356"/>
    <x v="0"/>
    <s v="games/tabletop games"/>
    <n v="5.2416666666666663"/>
    <x v="1623"/>
    <x v="6"/>
    <x v="32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x v="0"/>
    <n v="279"/>
    <x v="0"/>
    <s v="games/tabletop games"/>
    <n v="4.8927777777777779"/>
    <x v="1624"/>
    <x v="6"/>
    <x v="32"/>
    <d v="2017-02-09T05:00:00"/>
    <x v="2183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x v="1"/>
    <n v="266"/>
    <x v="0"/>
    <s v="games/tabletop games"/>
    <n v="2.8473999999999999"/>
    <x v="1625"/>
    <x v="6"/>
    <x v="32"/>
    <d v="2016-01-25T16:00:00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x v="0"/>
    <n v="623"/>
    <x v="0"/>
    <s v="games/tabletop games"/>
    <n v="18.569700000000001"/>
    <x v="1626"/>
    <x v="6"/>
    <x v="32"/>
    <d v="2013-03-26T08:23:59"/>
    <x v="2185"/>
  </r>
  <r>
    <n v="2186"/>
    <s v="Latitude 90Â° : The Origin"/>
    <s v="The real-time digital social deduction game where there's no moderator, no sleeping, and no dying."/>
    <x v="22"/>
    <n v="21935"/>
    <x v="0"/>
    <x v="0"/>
    <x v="0"/>
    <n v="1473213600"/>
    <n v="1470062743"/>
    <x v="0"/>
    <n v="392"/>
    <x v="0"/>
    <s v="games/tabletop games"/>
    <n v="1.0967499999999999"/>
    <x v="1627"/>
    <x v="6"/>
    <x v="32"/>
    <d v="2016-09-07T02:00:00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x v="1"/>
    <n v="3562"/>
    <x v="0"/>
    <s v="games/tabletop games"/>
    <n v="10.146425000000001"/>
    <x v="1628"/>
    <x v="6"/>
    <x v="32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n v="1477414800"/>
    <n v="1474380241"/>
    <x v="0"/>
    <n v="514"/>
    <x v="0"/>
    <s v="games/tabletop games"/>
    <n v="4.1217692027666546"/>
    <x v="1629"/>
    <x v="6"/>
    <x v="32"/>
    <d v="2016-10-25T17:00:00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n v="1461276000"/>
    <n v="1460055300"/>
    <x v="0"/>
    <n v="88"/>
    <x v="0"/>
    <s v="games/tabletop games"/>
    <n v="5.0324999999999998"/>
    <x v="1630"/>
    <x v="6"/>
    <x v="32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n v="1458716340"/>
    <n v="1455721204"/>
    <x v="0"/>
    <n v="537"/>
    <x v="0"/>
    <s v="games/tabletop games"/>
    <n v="1.8461052631578947"/>
    <x v="1631"/>
    <x v="6"/>
    <x v="32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x v="0"/>
    <n v="25"/>
    <x v="0"/>
    <s v="games/tabletop games"/>
    <n v="1.1973333333333334"/>
    <x v="1632"/>
    <x v="6"/>
    <x v="32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x v="0"/>
    <n v="3238"/>
    <x v="0"/>
    <s v="games/tabletop games"/>
    <n v="10.812401666666668"/>
    <x v="1633"/>
    <x v="6"/>
    <x v="32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x v="0"/>
    <n v="897"/>
    <x v="0"/>
    <s v="games/tabletop games"/>
    <n v="4.5237333333333334"/>
    <x v="1634"/>
    <x v="6"/>
    <x v="32"/>
    <d v="2016-11-21T04:59:00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x v="0"/>
    <n v="878"/>
    <x v="0"/>
    <s v="games/tabletop games"/>
    <n v="5.3737000000000004"/>
    <x v="1635"/>
    <x v="6"/>
    <x v="32"/>
    <d v="2016-03-26T17:11:30"/>
    <x v="2194"/>
  </r>
  <r>
    <n v="2195"/>
    <s v="Purgatoria: City of Angels"/>
    <s v="A gritty, noir tabletop RPG with a fast-paced combo-based battle system."/>
    <x v="210"/>
    <n v="5535"/>
    <x v="0"/>
    <x v="0"/>
    <x v="0"/>
    <n v="1439317900"/>
    <n v="1436725900"/>
    <x v="0"/>
    <n v="115"/>
    <x v="0"/>
    <s v="games/tabletop games"/>
    <n v="1.2032608695652174"/>
    <x v="1636"/>
    <x v="6"/>
    <x v="32"/>
    <d v="2015-08-11T18:31:40"/>
    <x v="2195"/>
  </r>
  <r>
    <n v="2196"/>
    <s v="LACORSA Grand Prix Game (relaunch)"/>
    <s v="Race your friends in style with this classic Grand Prix game."/>
    <x v="32"/>
    <n v="15937"/>
    <x v="0"/>
    <x v="0"/>
    <x v="0"/>
    <n v="1480662000"/>
    <n v="1478000502"/>
    <x v="0"/>
    <n v="234"/>
    <x v="0"/>
    <s v="games/tabletop games"/>
    <n v="1.1383571428571428"/>
    <x v="1637"/>
    <x v="6"/>
    <x v="32"/>
    <d v="2016-12-02T07:00:00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n v="1425132059"/>
    <n v="1422540059"/>
    <x v="0"/>
    <n v="4330"/>
    <x v="0"/>
    <s v="games/tabletop games"/>
    <n v="9.5103109999999997"/>
    <x v="1638"/>
    <x v="6"/>
    <x v="32"/>
    <d v="2015-02-28T14:00:5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n v="1447507200"/>
    <n v="1444911600"/>
    <x v="0"/>
    <n v="651"/>
    <x v="0"/>
    <s v="games/tabletop games"/>
    <n v="1.3289249999999999"/>
    <x v="1639"/>
    <x v="6"/>
    <x v="32"/>
    <d v="2015-11-14T13:20:00"/>
    <x v="2198"/>
  </r>
  <r>
    <n v="2199"/>
    <s v="Decadolo. Flip it!"/>
    <s v="A new strategic board game designed to flip out your opponent."/>
    <x v="7"/>
    <n v="13228"/>
    <x v="0"/>
    <x v="17"/>
    <x v="3"/>
    <n v="1444903198"/>
    <n v="1442311198"/>
    <x v="1"/>
    <n v="251"/>
    <x v="0"/>
    <s v="games/tabletop games"/>
    <n v="1.4697777777777778"/>
    <x v="1640"/>
    <x v="6"/>
    <x v="32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x v="0"/>
    <n v="263"/>
    <x v="0"/>
    <s v="games/tabletop games"/>
    <n v="5.4215"/>
    <x v="1641"/>
    <x v="6"/>
    <x v="32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x v="0"/>
    <n v="28"/>
    <x v="0"/>
    <s v="music/electronic music"/>
    <n v="3.8271818181818182"/>
    <x v="1642"/>
    <x v="4"/>
    <x v="15"/>
    <d v="2013-01-16T20:19:25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n v="1351801368"/>
    <n v="1349209368"/>
    <x v="0"/>
    <n v="721"/>
    <x v="0"/>
    <s v="music/electronic music"/>
    <n v="7.0418124999999998"/>
    <x v="1643"/>
    <x v="4"/>
    <x v="15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x v="0"/>
    <n v="50"/>
    <x v="0"/>
    <s v="music/electronic music"/>
    <n v="1.0954999999999999"/>
    <x v="1644"/>
    <x v="4"/>
    <x v="15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n v="1362814119"/>
    <n v="1360222119"/>
    <x v="0"/>
    <n v="73"/>
    <x v="0"/>
    <s v="music/electronic music"/>
    <n v="1.3286666666666667"/>
    <x v="1645"/>
    <x v="4"/>
    <x v="15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x v="0"/>
    <n v="27"/>
    <x v="0"/>
    <s v="music/electronic music"/>
    <n v="1.52"/>
    <x v="1312"/>
    <x v="4"/>
    <x v="15"/>
    <d v="2012-06-01T19:43:09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x v="0"/>
    <n v="34"/>
    <x v="0"/>
    <s v="music/electronic music"/>
    <n v="1.0272727272727273"/>
    <x v="1646"/>
    <x v="4"/>
    <x v="15"/>
    <d v="2012-04-16T06:10:24"/>
    <x v="2206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n v="1384580373"/>
    <n v="1381984773"/>
    <x v="0"/>
    <n v="7"/>
    <x v="0"/>
    <s v="music/electronic music"/>
    <n v="1"/>
    <x v="1647"/>
    <x v="4"/>
    <x v="15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x v="0"/>
    <n v="24"/>
    <x v="0"/>
    <s v="music/electronic music"/>
    <n v="1.016"/>
    <x v="1648"/>
    <x v="4"/>
    <x v="15"/>
    <d v="2012-04-07T04:00:00"/>
    <x v="2208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n v="1397516400"/>
    <n v="1396524644"/>
    <x v="0"/>
    <n v="15"/>
    <x v="0"/>
    <s v="music/electronic music"/>
    <n v="1.508"/>
    <x v="1649"/>
    <x v="4"/>
    <x v="15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x v="0"/>
    <n v="72"/>
    <x v="0"/>
    <s v="music/electronic music"/>
    <n v="1.11425"/>
    <x v="1650"/>
    <x v="4"/>
    <x v="15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x v="0"/>
    <n v="120"/>
    <x v="0"/>
    <s v="music/electronic music"/>
    <n v="1.956"/>
    <x v="610"/>
    <x v="4"/>
    <x v="15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x v="0"/>
    <n v="123"/>
    <x v="0"/>
    <s v="music/electronic music"/>
    <n v="1.1438333333333333"/>
    <x v="1651"/>
    <x v="4"/>
    <x v="15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x v="0"/>
    <n v="1"/>
    <x v="0"/>
    <s v="music/electronic music"/>
    <n v="2"/>
    <x v="119"/>
    <x v="4"/>
    <x v="15"/>
    <d v="2015-05-15T19:49:39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n v="1391713248"/>
    <n v="1389121248"/>
    <x v="0"/>
    <n v="24"/>
    <x v="0"/>
    <s v="music/electronic music"/>
    <n v="2.9250166666666666"/>
    <x v="1652"/>
    <x v="4"/>
    <x v="15"/>
    <d v="2014-02-06T19:00:48"/>
    <x v="2214"/>
  </r>
  <r>
    <n v="2215"/>
    <s v="&quot;Something to See, Not to Say&quot; - Anemometer's First EP Album"/>
    <s v="Ambient Electro Grind-fest!"/>
    <x v="131"/>
    <n v="860"/>
    <x v="0"/>
    <x v="0"/>
    <x v="0"/>
    <n v="1331621940"/>
    <n v="1329671572"/>
    <x v="0"/>
    <n v="33"/>
    <x v="0"/>
    <s v="music/electronic music"/>
    <n v="1.5636363636363637"/>
    <x v="1653"/>
    <x v="4"/>
    <x v="15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x v="0"/>
    <n v="14"/>
    <x v="0"/>
    <s v="music/electronic music"/>
    <n v="1.0566666666666666"/>
    <x v="1654"/>
    <x v="4"/>
    <x v="15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x v="0"/>
    <n v="9"/>
    <x v="0"/>
    <s v="music/electronic music"/>
    <n v="1.0119047619047619"/>
    <x v="1655"/>
    <x v="4"/>
    <x v="15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n v="1346198400"/>
    <n v="1344281383"/>
    <x v="0"/>
    <n v="76"/>
    <x v="0"/>
    <s v="music/electronic music"/>
    <n v="1.2283299999999999"/>
    <x v="1656"/>
    <x v="4"/>
    <x v="15"/>
    <d v="2012-08-29T00:00:00"/>
    <x v="2218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n v="1440004512"/>
    <n v="1437412512"/>
    <x v="0"/>
    <n v="19"/>
    <x v="0"/>
    <s v="music/electronic music"/>
    <n v="1.0149999999999999"/>
    <x v="1657"/>
    <x v="4"/>
    <x v="15"/>
    <d v="2015-08-19T17:15:12"/>
    <x v="2219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n v="1374888436"/>
    <n v="1372296436"/>
    <x v="0"/>
    <n v="69"/>
    <x v="0"/>
    <s v="music/electronic music"/>
    <n v="1.0114285714285713"/>
    <x v="1658"/>
    <x v="4"/>
    <x v="15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n v="1461369600"/>
    <n v="1458748809"/>
    <x v="0"/>
    <n v="218"/>
    <x v="0"/>
    <s v="games/tabletop games"/>
    <n v="1.0811999999999999"/>
    <x v="1659"/>
    <x v="6"/>
    <x v="32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x v="0"/>
    <n v="30"/>
    <x v="0"/>
    <s v="games/tabletop games"/>
    <n v="1.6259999999999999"/>
    <x v="1660"/>
    <x v="6"/>
    <x v="32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x v="0"/>
    <n v="100"/>
    <x v="0"/>
    <s v="games/tabletop games"/>
    <n v="1.0580000000000001"/>
    <x v="1661"/>
    <x v="6"/>
    <x v="32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n v="1477767600"/>
    <n v="1475337675"/>
    <x v="0"/>
    <n v="296"/>
    <x v="0"/>
    <s v="games/tabletop games"/>
    <n v="2.4315000000000002"/>
    <x v="1662"/>
    <x v="6"/>
    <x v="32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x v="0"/>
    <n v="1204"/>
    <x v="0"/>
    <s v="games/tabletop games"/>
    <n v="9.4483338095238096"/>
    <x v="1663"/>
    <x v="6"/>
    <x v="32"/>
    <d v="2014-09-21T19:00:15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x v="0"/>
    <n v="321"/>
    <x v="0"/>
    <s v="games/tabletop games"/>
    <n v="1.0846283333333333"/>
    <x v="1664"/>
    <x v="6"/>
    <x v="32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x v="0"/>
    <n v="301"/>
    <x v="0"/>
    <s v="games/tabletop games"/>
    <n v="1.5737692307692308"/>
    <x v="1665"/>
    <x v="6"/>
    <x v="32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x v="0"/>
    <n v="144"/>
    <x v="0"/>
    <s v="games/tabletop games"/>
    <n v="11.744899999999999"/>
    <x v="1666"/>
    <x v="6"/>
    <x v="32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x v="0"/>
    <n v="539"/>
    <x v="0"/>
    <s v="games/tabletop games"/>
    <n v="1.7104755366949576"/>
    <x v="1667"/>
    <x v="6"/>
    <x v="32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x v="0"/>
    <n v="498"/>
    <x v="0"/>
    <s v="games/tabletop games"/>
    <n v="1.2595294117647058"/>
    <x v="1668"/>
    <x v="6"/>
    <x v="32"/>
    <d v="2014-04-25T21:08:47"/>
    <x v="2230"/>
  </r>
  <r>
    <n v="2231"/>
    <s v="Kingdom"/>
    <s v="A game about communities by Ben Robbins, creator of Microscope. Do you change the Kingdom or does the Kingdom change you?"/>
    <x v="30"/>
    <n v="30303.24"/>
    <x v="0"/>
    <x v="0"/>
    <x v="0"/>
    <n v="1372136400"/>
    <n v="1369864301"/>
    <x v="0"/>
    <n v="1113"/>
    <x v="0"/>
    <s v="games/tabletop games"/>
    <n v="12.121296000000001"/>
    <x v="1669"/>
    <x v="6"/>
    <x v="32"/>
    <d v="2013-06-25T05:00:00"/>
    <x v="2231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n v="1405738800"/>
    <n v="1402945408"/>
    <x v="0"/>
    <n v="988"/>
    <x v="0"/>
    <s v="games/tabletop games"/>
    <n v="4.9580000000000002"/>
    <x v="1670"/>
    <x v="6"/>
    <x v="32"/>
    <d v="2014-07-19T03:00:00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n v="1450051200"/>
    <n v="1448269539"/>
    <x v="0"/>
    <n v="391"/>
    <x v="0"/>
    <s v="games/tabletop games"/>
    <n v="3.3203999999999998"/>
    <x v="1671"/>
    <x v="6"/>
    <x v="32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n v="1483645647"/>
    <n v="1481053647"/>
    <x v="0"/>
    <n v="28"/>
    <x v="0"/>
    <s v="games/tabletop games"/>
    <n v="11.65"/>
    <x v="1672"/>
    <x v="6"/>
    <x v="32"/>
    <d v="2017-01-05T19:47:27"/>
    <x v="2234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n v="1427585511"/>
    <n v="1424997111"/>
    <x v="0"/>
    <n v="147"/>
    <x v="0"/>
    <s v="games/tabletop games"/>
    <n v="1.5331538461538461"/>
    <x v="1673"/>
    <x v="6"/>
    <x v="32"/>
    <d v="2015-03-28T23:31:51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n v="1454338123"/>
    <n v="1451746123"/>
    <x v="0"/>
    <n v="680"/>
    <x v="0"/>
    <s v="games/tabletop games"/>
    <n v="5.3710714285714287"/>
    <x v="1674"/>
    <x v="6"/>
    <x v="32"/>
    <d v="2016-02-01T14:48:43"/>
    <x v="2236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n v="1415779140"/>
    <n v="1412294683"/>
    <x v="0"/>
    <n v="983"/>
    <x v="0"/>
    <s v="games/tabletop games"/>
    <n v="3.5292777777777777"/>
    <x v="1675"/>
    <x v="6"/>
    <x v="32"/>
    <d v="2014-11-12T07:59:00"/>
    <x v="2237"/>
  </r>
  <r>
    <n v="2238"/>
    <s v="28mm Fantasy Miniature range Feral Orcs!"/>
    <s v="28mm Fantasy Miniature Range in leadfree white metal: Orcs, wolves and more."/>
    <x v="23"/>
    <n v="5496"/>
    <x v="0"/>
    <x v="12"/>
    <x v="3"/>
    <n v="1489157716"/>
    <n v="1486565716"/>
    <x v="0"/>
    <n v="79"/>
    <x v="0"/>
    <s v="games/tabletop games"/>
    <n v="1.3740000000000001"/>
    <x v="1676"/>
    <x v="6"/>
    <x v="32"/>
    <d v="2017-03-10T14:55:16"/>
    <x v="2238"/>
  </r>
  <r>
    <n v="2239"/>
    <s v="Pro Tabletop Gaming Audio Collection"/>
    <s v="Next stretch goal unlocks at $33,000 and/or 500 backers unlocks 2 bonus stretch goals."/>
    <x v="31"/>
    <n v="32006.67"/>
    <x v="0"/>
    <x v="0"/>
    <x v="0"/>
    <n v="1385870520"/>
    <n v="1382742014"/>
    <x v="0"/>
    <n v="426"/>
    <x v="0"/>
    <s v="games/tabletop games"/>
    <n v="1.2802667999999999"/>
    <x v="1677"/>
    <x v="6"/>
    <x v="32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x v="0"/>
    <n v="96"/>
    <x v="0"/>
    <s v="games/tabletop games"/>
    <n v="2.7067999999999999"/>
    <x v="1678"/>
    <x v="6"/>
    <x v="32"/>
    <d v="2016-04-22T19:49:04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n v="1488484300"/>
    <n v="1485892300"/>
    <x v="0"/>
    <n v="163"/>
    <x v="0"/>
    <s v="games/tabletop games"/>
    <n v="8.0640000000000001"/>
    <x v="1679"/>
    <x v="6"/>
    <x v="32"/>
    <d v="2017-03-02T19:51:40"/>
    <x v="2241"/>
  </r>
  <r>
    <n v="2242"/>
    <s v="The Princess Bride Playing Cards from USPCC"/>
    <s v="Inconceivable! An amazing new illustrative deck based on The Princess Bride movie."/>
    <x v="3"/>
    <n v="136009.76"/>
    <x v="0"/>
    <x v="0"/>
    <x v="0"/>
    <n v="1385521320"/>
    <n v="1382449733"/>
    <x v="0"/>
    <n v="2525"/>
    <x v="0"/>
    <s v="games/tabletop games"/>
    <n v="13.600976000000001"/>
    <x v="1680"/>
    <x v="6"/>
    <x v="32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x v="0"/>
    <n v="2035"/>
    <x v="0"/>
    <s v="games/tabletop games"/>
    <n v="9302.5"/>
    <x v="1681"/>
    <x v="6"/>
    <x v="32"/>
    <d v="2017-03-13T03:00:00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n v="1476649800"/>
    <n v="1475609946"/>
    <x v="0"/>
    <n v="290"/>
    <x v="0"/>
    <s v="games/tabletop games"/>
    <n v="3.7702"/>
    <x v="1682"/>
    <x v="6"/>
    <x v="32"/>
    <d v="2016-10-16T20:30:00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n v="1393005600"/>
    <n v="1390323617"/>
    <x v="0"/>
    <n v="1980"/>
    <x v="0"/>
    <s v="games/tabletop games"/>
    <n v="26.47025"/>
    <x v="1683"/>
    <x v="6"/>
    <x v="32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n v="1441393210"/>
    <n v="1438801210"/>
    <x v="0"/>
    <n v="57"/>
    <x v="0"/>
    <s v="games/tabletop games"/>
    <n v="1.0012000000000001"/>
    <x v="1684"/>
    <x v="6"/>
    <x v="32"/>
    <d v="2015-09-04T19:00:10"/>
    <x v="2246"/>
  </r>
  <r>
    <n v="2247"/>
    <s v="Foragers"/>
    <s v="Take on the role of an ancient forager in this fun strategy game from the designer of Biblios."/>
    <x v="17"/>
    <n v="19324"/>
    <x v="0"/>
    <x v="0"/>
    <x v="0"/>
    <n v="1438185565"/>
    <n v="1436975965"/>
    <x v="0"/>
    <n v="380"/>
    <x v="0"/>
    <s v="games/tabletop games"/>
    <n v="1.0445405405405406"/>
    <x v="1685"/>
    <x v="6"/>
    <x v="32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x v="0"/>
    <n v="128"/>
    <x v="0"/>
    <s v="games/tabletop games"/>
    <n v="1.0721428571428571"/>
    <x v="1686"/>
    <x v="6"/>
    <x v="32"/>
    <d v="2016-12-14T21:01:18"/>
    <x v="2248"/>
  </r>
  <r>
    <n v="2249"/>
    <s v="Centurion: Legionaries of Rome"/>
    <s v="March with the legions against the enemies of Rome in this role-playing game of military adventures."/>
    <x v="8"/>
    <n v="5907"/>
    <x v="0"/>
    <x v="0"/>
    <x v="0"/>
    <n v="1364917965"/>
    <n v="1362329565"/>
    <x v="0"/>
    <n v="180"/>
    <x v="0"/>
    <s v="games/tabletop games"/>
    <n v="1.6877142857142857"/>
    <x v="1687"/>
    <x v="6"/>
    <x v="32"/>
    <d v="2013-04-02T15:52:45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n v="1480727273"/>
    <n v="1478131673"/>
    <x v="0"/>
    <n v="571"/>
    <x v="0"/>
    <s v="games/tabletop games"/>
    <n v="9.7511200000000002"/>
    <x v="1688"/>
    <x v="6"/>
    <x v="32"/>
    <d v="2016-12-03T01:07:53"/>
    <x v="2250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n v="1408177077"/>
    <n v="1406362677"/>
    <x v="0"/>
    <n v="480"/>
    <x v="0"/>
    <s v="games/tabletop games"/>
    <n v="1.3444929411764706"/>
    <x v="1689"/>
    <x v="6"/>
    <x v="32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n v="1470469938"/>
    <n v="1469173938"/>
    <x v="0"/>
    <n v="249"/>
    <x v="0"/>
    <s v="games/tabletop games"/>
    <n v="2.722777777777778"/>
    <x v="1690"/>
    <x v="6"/>
    <x v="32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x v="0"/>
    <n v="84"/>
    <x v="0"/>
    <s v="games/tabletop games"/>
    <n v="1.1268750000000001"/>
    <x v="1691"/>
    <x v="6"/>
    <x v="32"/>
    <d v="2015-11-18T16:09:07"/>
    <x v="2253"/>
  </r>
  <r>
    <n v="2254"/>
    <s v="Green Couch Games Limited: FrogFlip!"/>
    <s v="A dexterity microgame by father/daughter team, Jason and Claire Kotarski. Make 100 project."/>
    <x v="2"/>
    <n v="2299"/>
    <x v="0"/>
    <x v="0"/>
    <x v="0"/>
    <n v="1485271968"/>
    <n v="1484667168"/>
    <x v="0"/>
    <n v="197"/>
    <x v="0"/>
    <s v="games/tabletop games"/>
    <n v="4.5979999999999999"/>
    <x v="1692"/>
    <x v="6"/>
    <x v="32"/>
    <d v="2017-01-24T15:32:48"/>
    <x v="2254"/>
  </r>
  <r>
    <n v="2255"/>
    <s v="Jumbo Jets - Jet Set Expansion Set #2"/>
    <s v="This is the second set of 5 expansions for our route-building game, Jet Set!"/>
    <x v="333"/>
    <n v="11323"/>
    <x v="0"/>
    <x v="0"/>
    <x v="0"/>
    <n v="1462661451"/>
    <n v="1460069451"/>
    <x v="0"/>
    <n v="271"/>
    <x v="0"/>
    <s v="games/tabletop games"/>
    <n v="2.8665822784810127"/>
    <x v="1693"/>
    <x v="6"/>
    <x v="32"/>
    <d v="2016-05-07T22:50:51"/>
    <x v="2255"/>
  </r>
  <r>
    <n v="2256"/>
    <s v="Bitcoin Empire"/>
    <s v="Build your crypto-currency empire and sabotage your opponents. A deck building, card game. 2-4 players. 15 minutes."/>
    <x v="334"/>
    <n v="1069"/>
    <x v="0"/>
    <x v="1"/>
    <x v="1"/>
    <n v="1479811846"/>
    <n v="1478602246"/>
    <x v="0"/>
    <n v="50"/>
    <x v="0"/>
    <s v="games/tabletop games"/>
    <n v="2.2270833333333333"/>
    <x v="1694"/>
    <x v="6"/>
    <x v="32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x v="0"/>
    <n v="169"/>
    <x v="0"/>
    <s v="games/tabletop games"/>
    <n v="6.3613999999999997"/>
    <x v="1695"/>
    <x v="6"/>
    <x v="32"/>
    <d v="2016-06-19T23:00:00"/>
    <x v="2257"/>
  </r>
  <r>
    <n v="2258"/>
    <s v="A Sundered World"/>
    <s v="A Dungeon World campaign setting that takes place after the end of the worlds."/>
    <x v="41"/>
    <n v="3223"/>
    <x v="0"/>
    <x v="0"/>
    <x v="0"/>
    <n v="1434045687"/>
    <n v="1431453687"/>
    <x v="0"/>
    <n v="205"/>
    <x v="0"/>
    <s v="games/tabletop games"/>
    <n v="1.4650000000000001"/>
    <x v="1696"/>
    <x v="6"/>
    <x v="32"/>
    <d v="2015-06-11T18:01:27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n v="1481224736"/>
    <n v="1480360736"/>
    <x v="0"/>
    <n v="206"/>
    <x v="0"/>
    <s v="games/tabletop games"/>
    <n v="18.670999999999999"/>
    <x v="1697"/>
    <x v="6"/>
    <x v="32"/>
    <d v="2016-12-08T19:18:56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x v="0"/>
    <n v="84"/>
    <x v="0"/>
    <s v="games/tabletop games"/>
    <n v="3.2692000000000001"/>
    <x v="1698"/>
    <x v="6"/>
    <x v="32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x v="0"/>
    <n v="210"/>
    <x v="0"/>
    <s v="games/tabletop games"/>
    <n v="7.7949999999999999"/>
    <x v="1699"/>
    <x v="6"/>
    <x v="32"/>
    <d v="2017-02-14T17:23:40"/>
    <x v="2261"/>
  </r>
  <r>
    <n v="2262"/>
    <s v="Riders: A Game About Cheating Doomsday"/>
    <s v="An RPG about mortal servants of the Horsemen of the Apocalypse deciding to not end the world."/>
    <x v="126"/>
    <n v="5087"/>
    <x v="0"/>
    <x v="0"/>
    <x v="0"/>
    <n v="1416268800"/>
    <n v="1413295358"/>
    <x v="0"/>
    <n v="181"/>
    <x v="0"/>
    <s v="games/tabletop games"/>
    <n v="1.5415151515151515"/>
    <x v="1700"/>
    <x v="6"/>
    <x v="32"/>
    <d v="2014-11-18T00:00:00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n v="1422734313"/>
    <n v="1420919913"/>
    <x v="0"/>
    <n v="60"/>
    <x v="0"/>
    <s v="games/tabletop games"/>
    <n v="1.1554666666666666"/>
    <x v="1701"/>
    <x v="6"/>
    <x v="32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x v="0"/>
    <n v="445"/>
    <x v="0"/>
    <s v="games/tabletop games"/>
    <n v="1.8003333333333333"/>
    <x v="1702"/>
    <x v="6"/>
    <x v="32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x v="0"/>
    <n v="17"/>
    <x v="0"/>
    <s v="games/tabletop games"/>
    <n v="2.9849999999999999"/>
    <x v="1703"/>
    <x v="6"/>
    <x v="32"/>
    <d v="2016-11-22T20:28:27"/>
    <x v="2265"/>
  </r>
  <r>
    <n v="2266"/>
    <s v="GOAT LORDS."/>
    <s v="Want to be LORD OF THE GOATS? Start building your herd using thievery, magic, bombs and mostly goats."/>
    <x v="15"/>
    <n v="4804"/>
    <x v="0"/>
    <x v="0"/>
    <x v="0"/>
    <n v="1461722400"/>
    <n v="1460235592"/>
    <x v="0"/>
    <n v="194"/>
    <x v="0"/>
    <s v="games/tabletop games"/>
    <n v="3.2026666666666666"/>
    <x v="1704"/>
    <x v="6"/>
    <x v="32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x v="0"/>
    <n v="404"/>
    <x v="0"/>
    <s v="games/tabletop games"/>
    <n v="3.80525"/>
    <x v="1705"/>
    <x v="6"/>
    <x v="32"/>
    <d v="2014-12-21T01:00:00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x v="0"/>
    <n v="194"/>
    <x v="0"/>
    <s v="games/tabletop games"/>
    <n v="1.026"/>
    <x v="1706"/>
    <x v="6"/>
    <x v="32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n v="1488862800"/>
    <n v="1486745663"/>
    <x v="0"/>
    <n v="902"/>
    <x v="0"/>
    <s v="games/tabletop games"/>
    <n v="18.016400000000001"/>
    <x v="1707"/>
    <x v="6"/>
    <x v="32"/>
    <d v="2017-03-07T05:00:00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n v="1484085540"/>
    <n v="1482353513"/>
    <x v="0"/>
    <n v="1670"/>
    <x v="0"/>
    <s v="games/tabletop games"/>
    <n v="7.2024800000000004"/>
    <x v="1708"/>
    <x v="6"/>
    <x v="32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n v="1481328004"/>
    <n v="1478736004"/>
    <x v="0"/>
    <n v="1328"/>
    <x v="0"/>
    <s v="games/tabletop games"/>
    <n v="2.8309000000000002"/>
    <x v="1709"/>
    <x v="6"/>
    <x v="32"/>
    <d v="2016-12-10T00:00:04"/>
    <x v="2271"/>
  </r>
  <r>
    <n v="2272"/>
    <s v="Pick the Lock"/>
    <s v="Pick the Lock is a game of chance and strategy. Attempt to obtain priceless treasures and outwit the other players."/>
    <x v="28"/>
    <n v="13566"/>
    <x v="0"/>
    <x v="0"/>
    <x v="0"/>
    <n v="1449506836"/>
    <n v="1446914836"/>
    <x v="0"/>
    <n v="944"/>
    <x v="0"/>
    <s v="games/tabletop games"/>
    <n v="13.566000000000001"/>
    <x v="1710"/>
    <x v="6"/>
    <x v="32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x v="0"/>
    <n v="147"/>
    <x v="0"/>
    <s v="games/tabletop games"/>
    <n v="2.2035999999999998"/>
    <x v="1711"/>
    <x v="6"/>
    <x v="32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x v="0"/>
    <n v="99"/>
    <x v="0"/>
    <s v="games/tabletop games"/>
    <n v="1.196"/>
    <x v="1712"/>
    <x v="6"/>
    <x v="32"/>
    <d v="2014-02-23T12:00:57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n v="1419259679"/>
    <n v="1416667679"/>
    <x v="0"/>
    <n v="79"/>
    <x v="0"/>
    <s v="games/tabletop games"/>
    <n v="4.0776923076923079"/>
    <x v="1713"/>
    <x v="6"/>
    <x v="32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x v="0"/>
    <n v="75"/>
    <x v="0"/>
    <s v="games/tabletop games"/>
    <n v="1.0581826105905425"/>
    <x v="1714"/>
    <x v="6"/>
    <x v="32"/>
    <d v="2014-01-05T15:38:09"/>
    <x v="2276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n v="1330359423"/>
    <n v="1327767423"/>
    <x v="0"/>
    <n v="207"/>
    <x v="0"/>
    <s v="games/tabletop games"/>
    <n v="1.4108235294117648"/>
    <x v="1715"/>
    <x v="6"/>
    <x v="32"/>
    <d v="2012-02-27T16:17:03"/>
    <x v="2277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n v="1451861940"/>
    <n v="1448902867"/>
    <x v="0"/>
    <n v="102"/>
    <x v="0"/>
    <s v="games/tabletop games"/>
    <n v="2.7069999999999999"/>
    <x v="1716"/>
    <x v="6"/>
    <x v="32"/>
    <d v="2016-01-03T22:59:00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n v="1423022400"/>
    <n v="1421436099"/>
    <x v="0"/>
    <n v="32"/>
    <x v="0"/>
    <s v="games/tabletop games"/>
    <n v="1.538"/>
    <x v="1717"/>
    <x v="6"/>
    <x v="32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x v="0"/>
    <n v="480"/>
    <x v="0"/>
    <s v="games/tabletop games"/>
    <n v="4.0357653061224488"/>
    <x v="1718"/>
    <x v="6"/>
    <x v="32"/>
    <d v="2015-09-17T14:59:51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n v="1311576600"/>
    <n v="1306219897"/>
    <x v="0"/>
    <n v="11"/>
    <x v="0"/>
    <s v="music/rock"/>
    <n v="1.85"/>
    <x v="1719"/>
    <x v="4"/>
    <x v="11"/>
    <d v="2011-07-25T06:50:00"/>
    <x v="2281"/>
  </r>
  <r>
    <n v="2282"/>
    <s v="Sage King's Debut Album"/>
    <s v="Sage King is recording his debut album and wants YOU to be a part of the creation process"/>
    <x v="47"/>
    <n v="1390"/>
    <x v="0"/>
    <x v="0"/>
    <x v="0"/>
    <n v="1452744686"/>
    <n v="1447560686"/>
    <x v="0"/>
    <n v="12"/>
    <x v="0"/>
    <s v="music/rock"/>
    <n v="1.8533333333333333"/>
    <x v="1720"/>
    <x v="4"/>
    <x v="11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x v="0"/>
    <n v="48"/>
    <x v="0"/>
    <s v="music/rock"/>
    <n v="1.0085533333333332"/>
    <x v="1721"/>
    <x v="4"/>
    <x v="11"/>
    <d v="2012-05-09T02:00:04"/>
    <x v="2283"/>
  </r>
  <r>
    <n v="2284"/>
    <s v="Make a record, write a song, take the Vinyl Skyway. "/>
    <s v="The Vinyl Skyway reunite to make a third album. "/>
    <x v="12"/>
    <n v="6373.27"/>
    <x v="0"/>
    <x v="0"/>
    <x v="0"/>
    <n v="1299902400"/>
    <n v="1297451245"/>
    <x v="0"/>
    <n v="59"/>
    <x v="0"/>
    <s v="music/rock"/>
    <n v="1.0622116666666668"/>
    <x v="1722"/>
    <x v="4"/>
    <x v="11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x v="0"/>
    <n v="79"/>
    <x v="0"/>
    <s v="music/rock"/>
    <n v="1.2136666666666667"/>
    <x v="1723"/>
    <x v="4"/>
    <x v="11"/>
    <d v="2012-06-29T04:27:23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n v="1378439940"/>
    <n v="1376003254"/>
    <x v="0"/>
    <n v="14"/>
    <x v="0"/>
    <s v="music/rock"/>
    <n v="1.0006666666666666"/>
    <x v="1724"/>
    <x v="4"/>
    <x v="11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n v="1403539260"/>
    <n v="1401724860"/>
    <x v="0"/>
    <n v="106"/>
    <x v="0"/>
    <s v="music/rock"/>
    <n v="1.1997755555555556"/>
    <x v="1725"/>
    <x v="4"/>
    <x v="11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n v="1340733600"/>
    <n v="1339098689"/>
    <x v="0"/>
    <n v="25"/>
    <x v="0"/>
    <s v="music/rock"/>
    <n v="1.0009999999999999"/>
    <x v="1726"/>
    <x v="4"/>
    <x v="11"/>
    <d v="2012-06-26T18:00:00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x v="0"/>
    <n v="25"/>
    <x v="0"/>
    <s v="music/rock"/>
    <n v="1.0740000000000001"/>
    <x v="1727"/>
    <x v="4"/>
    <x v="11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n v="1259686800"/>
    <n v="1252908330"/>
    <x v="0"/>
    <n v="29"/>
    <x v="0"/>
    <s v="music/rock"/>
    <n v="1.0406666666666666"/>
    <x v="1728"/>
    <x v="4"/>
    <x v="11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x v="0"/>
    <n v="43"/>
    <x v="0"/>
    <s v="music/rock"/>
    <n v="1.728"/>
    <x v="1729"/>
    <x v="4"/>
    <x v="11"/>
    <d v="2012-04-23T04:00:00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x v="0"/>
    <n v="46"/>
    <x v="0"/>
    <s v="music/rock"/>
    <n v="1.072505"/>
    <x v="1730"/>
    <x v="4"/>
    <x v="11"/>
    <d v="2012-04-18T16:44:36"/>
    <x v="2292"/>
  </r>
  <r>
    <n v="2293"/>
    <s v="&quot;Hurt N' Wrong&quot; New Album Fundraiser!"/>
    <s v="Donate here to be a part of the upcoming album. Every little bit helps!"/>
    <x v="16"/>
    <n v="920"/>
    <x v="0"/>
    <x v="0"/>
    <x v="0"/>
    <n v="1348545540"/>
    <n v="1346345999"/>
    <x v="0"/>
    <n v="27"/>
    <x v="0"/>
    <s v="music/rock"/>
    <n v="1.0823529411764705"/>
    <x v="1731"/>
    <x v="4"/>
    <x v="11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x v="0"/>
    <n v="112"/>
    <x v="0"/>
    <s v="music/rock"/>
    <n v="1.4608079999999999"/>
    <x v="1732"/>
    <x v="4"/>
    <x v="11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x v="0"/>
    <n v="34"/>
    <x v="0"/>
    <s v="music/rock"/>
    <n v="1.2524999999999999"/>
    <x v="1733"/>
    <x v="4"/>
    <x v="11"/>
    <d v="2013-01-26T22:54:16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n v="1330018426"/>
    <n v="1326994426"/>
    <x v="0"/>
    <n v="145"/>
    <x v="0"/>
    <s v="music/rock"/>
    <n v="1.4907142857142857"/>
    <x v="1734"/>
    <x v="4"/>
    <x v="11"/>
    <d v="2012-02-23T17:33:46"/>
    <x v="2296"/>
  </r>
  <r>
    <n v="2297"/>
    <s v="Company Company: Debut EP"/>
    <s v="New Jersey Alternative Rock band COCO needs YOUR help self-releasing debut EP!"/>
    <x v="28"/>
    <n v="1006"/>
    <x v="0"/>
    <x v="0"/>
    <x v="0"/>
    <n v="1331697540"/>
    <n v="1328749249"/>
    <x v="0"/>
    <n v="19"/>
    <x v="0"/>
    <s v="music/rock"/>
    <n v="1.006"/>
    <x v="1735"/>
    <x v="4"/>
    <x v="11"/>
    <d v="2012-03-14T03:59:00"/>
    <x v="2297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n v="1395861033"/>
    <n v="1393272633"/>
    <x v="0"/>
    <n v="288"/>
    <x v="0"/>
    <s v="music/rock"/>
    <n v="1.0507333333333333"/>
    <x v="1736"/>
    <x v="4"/>
    <x v="11"/>
    <d v="2014-03-26T19:10:33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n v="1296953209"/>
    <n v="1295657209"/>
    <x v="0"/>
    <n v="14"/>
    <x v="0"/>
    <s v="music/rock"/>
    <n v="3.5016666666666665"/>
    <x v="1737"/>
    <x v="4"/>
    <x v="11"/>
    <d v="2011-02-06T00:46:49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x v="0"/>
    <n v="7"/>
    <x v="0"/>
    <s v="music/rock"/>
    <n v="1.0125"/>
    <x v="1738"/>
    <x v="4"/>
    <x v="11"/>
    <d v="2012-06-28T17:26:56"/>
    <x v="2300"/>
  </r>
  <r>
    <n v="2301"/>
    <s v="Time Crash"/>
    <s v="We are America's first trock band, and we're ready to bring you our first album!"/>
    <x v="10"/>
    <n v="6680.22"/>
    <x v="0"/>
    <x v="0"/>
    <x v="0"/>
    <n v="1371785496"/>
    <n v="1369193496"/>
    <x v="1"/>
    <n v="211"/>
    <x v="0"/>
    <s v="music/indie rock"/>
    <n v="1.336044"/>
    <x v="1739"/>
    <x v="4"/>
    <x v="14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x v="1"/>
    <n v="85"/>
    <x v="0"/>
    <s v="music/indie rock"/>
    <n v="1.7065217391304348"/>
    <x v="1740"/>
    <x v="4"/>
    <x v="14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x v="1"/>
    <n v="103"/>
    <x v="0"/>
    <s v="music/indie rock"/>
    <n v="1.0935829457364341"/>
    <x v="1741"/>
    <x v="4"/>
    <x v="14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n v="1293857940"/>
    <n v="1290281691"/>
    <x v="1"/>
    <n v="113"/>
    <x v="0"/>
    <s v="music/indie rock"/>
    <n v="1.0070033333333335"/>
    <x v="1742"/>
    <x v="4"/>
    <x v="14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x v="1"/>
    <n v="167"/>
    <x v="0"/>
    <s v="music/indie rock"/>
    <n v="1.0122777777777778"/>
    <x v="1743"/>
    <x v="4"/>
    <x v="14"/>
    <d v="2014-08-08T18:00:00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n v="1331352129"/>
    <n v="1328760129"/>
    <x v="1"/>
    <n v="73"/>
    <x v="0"/>
    <s v="music/indie rock"/>
    <n v="1.0675857142857144"/>
    <x v="1744"/>
    <x v="4"/>
    <x v="14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x v="1"/>
    <n v="75"/>
    <x v="0"/>
    <s v="music/indie rock"/>
    <n v="1.0665777537961894"/>
    <x v="1745"/>
    <x v="4"/>
    <x v="14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x v="1"/>
    <n v="614"/>
    <x v="0"/>
    <s v="music/indie rock"/>
    <n v="1.0130622"/>
    <x v="1746"/>
    <x v="4"/>
    <x v="14"/>
    <d v="2014-08-29T01:00:00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n v="1362872537"/>
    <n v="1359848537"/>
    <x v="1"/>
    <n v="107"/>
    <x v="0"/>
    <s v="music/indie rock"/>
    <n v="1.0667450000000001"/>
    <x v="1747"/>
    <x v="4"/>
    <x v="14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x v="1"/>
    <n v="1224"/>
    <x v="0"/>
    <s v="music/indie rock"/>
    <n v="4.288397837837838"/>
    <x v="1748"/>
    <x v="4"/>
    <x v="14"/>
    <d v="2013-03-21T18:03:35"/>
    <x v="2310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n v="1399421189"/>
    <n v="1396829189"/>
    <x v="1"/>
    <n v="104"/>
    <x v="0"/>
    <s v="music/indie rock"/>
    <n v="1.0411111111111111"/>
    <x v="1749"/>
    <x v="4"/>
    <x v="14"/>
    <d v="2014-05-07T00:06:29"/>
    <x v="2311"/>
  </r>
  <r>
    <n v="2312"/>
    <s v="DINOWALRUS: 3RD RECORD ON VINYL"/>
    <s v="Help Brooklyn psychedelic synth rockers DINOWALRUS release their 3rd Record, COMPLEXION, on vinyl!"/>
    <x v="9"/>
    <n v="3236"/>
    <x v="0"/>
    <x v="0"/>
    <x v="0"/>
    <n v="1397862000"/>
    <n v="1395155478"/>
    <x v="1"/>
    <n v="79"/>
    <x v="0"/>
    <s v="music/indie rock"/>
    <n v="1.0786666666666667"/>
    <x v="1750"/>
    <x v="4"/>
    <x v="14"/>
    <d v="2014-04-18T23:00:00"/>
    <x v="2312"/>
  </r>
  <r>
    <n v="2313"/>
    <s v="A SUNNY DAY IN GLASGOW"/>
    <s v="A Sunny Day in Glasgow are recording a new album and we need your help!"/>
    <x v="10"/>
    <n v="8792.02"/>
    <x v="0"/>
    <x v="0"/>
    <x v="0"/>
    <n v="1336086026"/>
    <n v="1333494026"/>
    <x v="1"/>
    <n v="157"/>
    <x v="0"/>
    <s v="music/indie rock"/>
    <n v="1.7584040000000001"/>
    <x v="1751"/>
    <x v="4"/>
    <x v="14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x v="1"/>
    <n v="50"/>
    <x v="0"/>
    <s v="music/indie rock"/>
    <n v="1.5697000000000001"/>
    <x v="1752"/>
    <x v="4"/>
    <x v="14"/>
    <d v="2012-06-07T13:14:1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n v="1336238743"/>
    <n v="1333646743"/>
    <x v="1"/>
    <n v="64"/>
    <x v="0"/>
    <s v="music/indie rock"/>
    <n v="1.026"/>
    <x v="1753"/>
    <x v="4"/>
    <x v="14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x v="1"/>
    <n v="200"/>
    <x v="0"/>
    <s v="music/indie rock"/>
    <n v="1.0404266666666666"/>
    <x v="1754"/>
    <x v="4"/>
    <x v="14"/>
    <d v="2009-12-09T18:24:00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n v="1266210000"/>
    <n v="1263474049"/>
    <x v="1"/>
    <n v="22"/>
    <x v="0"/>
    <s v="music/indie rock"/>
    <n v="1.04"/>
    <x v="1755"/>
    <x v="4"/>
    <x v="14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x v="1"/>
    <n v="163"/>
    <x v="0"/>
    <s v="music/indie rock"/>
    <n v="1.2105999999999999"/>
    <x v="1756"/>
    <x v="4"/>
    <x v="14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n v="1387072685"/>
    <n v="1384480685"/>
    <x v="1"/>
    <n v="77"/>
    <x v="0"/>
    <s v="music/indie rock"/>
    <n v="1.077"/>
    <x v="1757"/>
    <x v="4"/>
    <x v="14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x v="1"/>
    <n v="89"/>
    <x v="0"/>
    <s v="music/indie rock"/>
    <n v="1.0866"/>
    <x v="1758"/>
    <x v="4"/>
    <x v="14"/>
    <d v="2014-04-02T18:36:40"/>
    <x v="2320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n v="1491282901"/>
    <n v="1488694501"/>
    <x v="0"/>
    <n v="64"/>
    <x v="1"/>
    <s v="food/small batch"/>
    <n v="0.39120962394619685"/>
    <x v="1759"/>
    <x v="7"/>
    <x v="33"/>
    <d v="2017-04-04T05:15:01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n v="1491769769"/>
    <n v="1489181369"/>
    <x v="0"/>
    <n v="4"/>
    <x v="1"/>
    <s v="food/small batch"/>
    <n v="3.1481481481481478E-2"/>
    <x v="1241"/>
    <x v="7"/>
    <x v="33"/>
    <d v="2017-04-09T20:29:29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n v="1490033247"/>
    <n v="1489428447"/>
    <x v="0"/>
    <n v="4"/>
    <x v="1"/>
    <s v="food/small batch"/>
    <n v="0.48"/>
    <x v="180"/>
    <x v="7"/>
    <x v="33"/>
    <d v="2017-03-20T18:07:27"/>
    <x v="2323"/>
  </r>
  <r>
    <n v="2324"/>
    <s v="Pies not Lies"/>
    <s v="A city centre shop selling great locally made food with room to chat and learn about eachother."/>
    <x v="51"/>
    <n v="1555"/>
    <x v="3"/>
    <x v="1"/>
    <x v="1"/>
    <n v="1490559285"/>
    <n v="1487970885"/>
    <x v="0"/>
    <n v="61"/>
    <x v="1"/>
    <s v="food/small batch"/>
    <n v="0.20733333333333334"/>
    <x v="1760"/>
    <x v="7"/>
    <x v="33"/>
    <d v="2017-03-26T20:14:45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n v="1490830331"/>
    <n v="1488241931"/>
    <x v="0"/>
    <n v="7"/>
    <x v="1"/>
    <s v="food/small batch"/>
    <n v="0.08"/>
    <x v="1761"/>
    <x v="7"/>
    <x v="33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x v="0"/>
    <n v="1"/>
    <x v="1"/>
    <s v="food/small batch"/>
    <n v="7.1999999999999998E-3"/>
    <x v="1762"/>
    <x v="7"/>
    <x v="33"/>
    <d v="2017-04-30T17:00:00"/>
    <x v="2326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n v="1409090440"/>
    <n v="1406066440"/>
    <x v="1"/>
    <n v="3355"/>
    <x v="0"/>
    <s v="food/small batch"/>
    <n v="5.2609431428571432"/>
    <x v="1763"/>
    <x v="7"/>
    <x v="33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x v="1"/>
    <n v="537"/>
    <x v="0"/>
    <s v="food/small batch"/>
    <n v="2.5445000000000002"/>
    <x v="1764"/>
    <x v="7"/>
    <x v="33"/>
    <d v="2015-06-14T18:45:37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n v="1405609146"/>
    <n v="1403017146"/>
    <x v="1"/>
    <n v="125"/>
    <x v="0"/>
    <s v="food/small batch"/>
    <n v="1.0591999999999999"/>
    <x v="1765"/>
    <x v="7"/>
    <x v="33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x v="1"/>
    <n v="163"/>
    <x v="0"/>
    <s v="food/small batch"/>
    <n v="1.0242285714285715"/>
    <x v="1766"/>
    <x v="7"/>
    <x v="33"/>
    <d v="2015-12-25T00:00:00"/>
    <x v="2330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n v="1408320490"/>
    <n v="1405728490"/>
    <x v="1"/>
    <n v="283"/>
    <x v="0"/>
    <s v="food/small batch"/>
    <n v="1.4431375"/>
    <x v="1767"/>
    <x v="7"/>
    <x v="33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x v="1"/>
    <n v="352"/>
    <x v="0"/>
    <s v="food/small batch"/>
    <n v="1.06308"/>
    <x v="1768"/>
    <x v="7"/>
    <x v="33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x v="1"/>
    <n v="94"/>
    <x v="0"/>
    <s v="food/small batch"/>
    <n v="2.1216666666666666"/>
    <x v="1769"/>
    <x v="7"/>
    <x v="33"/>
    <d v="2014-05-29T17:50:00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n v="1415208840"/>
    <n v="1412611498"/>
    <x v="1"/>
    <n v="67"/>
    <x v="0"/>
    <s v="food/small batch"/>
    <n v="1.0195000000000001"/>
    <x v="1770"/>
    <x v="7"/>
    <x v="33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n v="1402494243"/>
    <n v="1399902243"/>
    <x v="1"/>
    <n v="221"/>
    <x v="0"/>
    <s v="food/small batch"/>
    <n v="1.0227200000000001"/>
    <x v="1771"/>
    <x v="7"/>
    <x v="33"/>
    <d v="2014-06-11T13:44:03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x v="1"/>
    <n v="2165"/>
    <x v="0"/>
    <s v="food/small batch"/>
    <n v="5.2073254999999996"/>
    <x v="1772"/>
    <x v="7"/>
    <x v="33"/>
    <d v="2014-03-08T22:11:35"/>
    <x v="2336"/>
  </r>
  <r>
    <n v="2337"/>
    <s v="The Hudson Standard Bitters and Shrubs"/>
    <s v="We make small batch, locally sourced bitters and shrubs for cocktails and cooking."/>
    <x v="14"/>
    <n v="13279"/>
    <x v="0"/>
    <x v="0"/>
    <x v="0"/>
    <n v="1403796143"/>
    <n v="1401204143"/>
    <x v="1"/>
    <n v="179"/>
    <x v="0"/>
    <s v="food/small batch"/>
    <n v="1.1065833333333333"/>
    <x v="1773"/>
    <x v="7"/>
    <x v="33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x v="1"/>
    <n v="123"/>
    <x v="0"/>
    <s v="food/small batch"/>
    <n v="1.0114333333333334"/>
    <x v="1774"/>
    <x v="7"/>
    <x v="33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n v="1482134340"/>
    <n v="1479496309"/>
    <x v="1"/>
    <n v="1104"/>
    <x v="0"/>
    <s v="food/small batch"/>
    <n v="2.9420799999999998"/>
    <x v="1775"/>
    <x v="7"/>
    <x v="33"/>
    <d v="2016-12-19T07:59:00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n v="1477841138"/>
    <n v="1475249138"/>
    <x v="1"/>
    <n v="403"/>
    <x v="0"/>
    <s v="food/small batch"/>
    <n v="1.0577749999999999"/>
    <x v="1776"/>
    <x v="7"/>
    <x v="33"/>
    <d v="2016-10-30T15:25:38"/>
    <x v="2340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n v="1436729504"/>
    <n v="1434137504"/>
    <x v="0"/>
    <n v="0"/>
    <x v="1"/>
    <s v="technology/web"/>
    <n v="0"/>
    <x v="121"/>
    <x v="2"/>
    <x v="7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n v="1412571600"/>
    <n v="1410799870"/>
    <x v="0"/>
    <n v="0"/>
    <x v="1"/>
    <s v="technology/web"/>
    <n v="0"/>
    <x v="121"/>
    <x v="2"/>
    <x v="7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n v="1452282420"/>
    <n v="1447962505"/>
    <x v="0"/>
    <n v="1"/>
    <x v="1"/>
    <s v="technology/web"/>
    <n v="0.03"/>
    <x v="468"/>
    <x v="2"/>
    <x v="7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x v="0"/>
    <n v="1"/>
    <x v="1"/>
    <s v="technology/web"/>
    <n v="1E-3"/>
    <x v="120"/>
    <x v="2"/>
    <x v="7"/>
    <d v="2016-06-24T17:27:49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n v="1427845140"/>
    <n v="1424822556"/>
    <x v="0"/>
    <n v="0"/>
    <x v="1"/>
    <s v="technology/web"/>
    <n v="0"/>
    <x v="121"/>
    <x v="2"/>
    <x v="7"/>
    <d v="2015-03-31T23:39:00"/>
    <x v="2345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n v="1476731431"/>
    <n v="1472843431"/>
    <x v="0"/>
    <n v="3"/>
    <x v="1"/>
    <s v="technology/web"/>
    <n v="6.4999999999999997E-4"/>
    <x v="31"/>
    <x v="2"/>
    <x v="7"/>
    <d v="2016-10-17T19:10:31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n v="1472135676"/>
    <n v="1469543676"/>
    <x v="0"/>
    <n v="1"/>
    <x v="1"/>
    <s v="technology/web"/>
    <n v="1.4999999999999999E-2"/>
    <x v="2"/>
    <x v="2"/>
    <x v="7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n v="1456006938"/>
    <n v="1450822938"/>
    <x v="0"/>
    <n v="5"/>
    <x v="1"/>
    <s v="technology/web"/>
    <n v="3.8571428571428572E-3"/>
    <x v="1237"/>
    <x v="2"/>
    <x v="7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n v="1439318228"/>
    <n v="1436812628"/>
    <x v="0"/>
    <n v="0"/>
    <x v="1"/>
    <s v="technology/web"/>
    <n v="0"/>
    <x v="121"/>
    <x v="2"/>
    <x v="7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n v="1483474370"/>
    <n v="1480882370"/>
    <x v="0"/>
    <n v="0"/>
    <x v="1"/>
    <s v="technology/web"/>
    <n v="0"/>
    <x v="121"/>
    <x v="2"/>
    <x v="7"/>
    <d v="2017-01-03T20:12:50"/>
    <x v="2350"/>
  </r>
  <r>
    <n v="2351"/>
    <s v="NZ Auction site.  No listing or success fees. Only $2 p/m"/>
    <s v="Donate $30 or more and receive a free selfie stick."/>
    <x v="341"/>
    <n v="108"/>
    <x v="1"/>
    <x v="4"/>
    <x v="4"/>
    <n v="1430360739"/>
    <n v="1427768739"/>
    <x v="0"/>
    <n v="7"/>
    <x v="1"/>
    <s v="technology/web"/>
    <n v="5.7142857142857143E-3"/>
    <x v="1777"/>
    <x v="2"/>
    <x v="7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n v="1433603552"/>
    <n v="1428419552"/>
    <x v="0"/>
    <n v="0"/>
    <x v="1"/>
    <s v="technology/web"/>
    <n v="0"/>
    <x v="121"/>
    <x v="2"/>
    <x v="7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n v="1429632822"/>
    <n v="1428596022"/>
    <x v="0"/>
    <n v="0"/>
    <x v="1"/>
    <s v="technology/web"/>
    <n v="0"/>
    <x v="121"/>
    <x v="2"/>
    <x v="7"/>
    <d v="2015-04-21T16:13:42"/>
    <x v="2353"/>
  </r>
  <r>
    <n v="2354"/>
    <s v="Dissertation (Canceled)"/>
    <s v="Almost done with doctorate degree but need funding of $35,000 to complete research of project."/>
    <x v="19"/>
    <n v="25"/>
    <x v="1"/>
    <x v="0"/>
    <x v="0"/>
    <n v="1420910460"/>
    <n v="1415726460"/>
    <x v="0"/>
    <n v="1"/>
    <x v="1"/>
    <s v="technology/web"/>
    <n v="7.1428571428571429E-4"/>
    <x v="384"/>
    <x v="2"/>
    <x v="7"/>
    <d v="2015-01-10T17:21:00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n v="1430604136"/>
    <n v="1428012136"/>
    <x v="0"/>
    <n v="2"/>
    <x v="1"/>
    <s v="technology/web"/>
    <n v="6.875E-3"/>
    <x v="446"/>
    <x v="2"/>
    <x v="7"/>
    <d v="2015-05-02T22:02:16"/>
    <x v="2355"/>
  </r>
  <r>
    <n v="2356"/>
    <s v="HardstyleUnited.com (Canceled)"/>
    <s v="HardstyleUnited.com The Global Hardstyle community. Your Hardstyle community."/>
    <x v="3"/>
    <n v="0"/>
    <x v="1"/>
    <x v="9"/>
    <x v="3"/>
    <n v="1433530104"/>
    <n v="1430938104"/>
    <x v="0"/>
    <n v="0"/>
    <x v="1"/>
    <s v="technology/web"/>
    <n v="0"/>
    <x v="121"/>
    <x v="2"/>
    <x v="7"/>
    <d v="2015-06-05T18:48:24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n v="1445093578"/>
    <n v="1442501578"/>
    <x v="0"/>
    <n v="0"/>
    <x v="1"/>
    <s v="technology/web"/>
    <n v="0"/>
    <x v="121"/>
    <x v="2"/>
    <x v="7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n v="1422664740"/>
    <n v="1417818036"/>
    <x v="0"/>
    <n v="0"/>
    <x v="1"/>
    <s v="technology/web"/>
    <n v="0"/>
    <x v="121"/>
    <x v="2"/>
    <x v="7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n v="1438616124"/>
    <n v="1433432124"/>
    <x v="0"/>
    <n v="3"/>
    <x v="1"/>
    <s v="technology/web"/>
    <n v="0.14680000000000001"/>
    <x v="1778"/>
    <x v="2"/>
    <x v="7"/>
    <d v="2015-08-03T15:35:24"/>
    <x v="2359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n v="1454864280"/>
    <n v="1452272280"/>
    <x v="0"/>
    <n v="1"/>
    <x v="1"/>
    <s v="technology/web"/>
    <n v="4.0000000000000002E-4"/>
    <x v="453"/>
    <x v="2"/>
    <x v="7"/>
    <d v="2016-02-07T16:58:00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x v="0"/>
    <n v="0"/>
    <x v="1"/>
    <s v="technology/web"/>
    <n v="0"/>
    <x v="121"/>
    <x v="2"/>
    <x v="7"/>
    <d v="2016-04-30T22:00:00"/>
    <x v="2361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n v="1418315470"/>
    <n v="1415723470"/>
    <x v="0"/>
    <n v="2"/>
    <x v="1"/>
    <s v="technology/web"/>
    <n v="0.2857142857142857"/>
    <x v="88"/>
    <x v="2"/>
    <x v="7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x v="0"/>
    <n v="0"/>
    <x v="1"/>
    <s v="technology/web"/>
    <n v="0"/>
    <x v="121"/>
    <x v="2"/>
    <x v="7"/>
    <d v="2015-12-29T00:16:40"/>
    <x v="2363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n v="1445898356"/>
    <n v="1441146356"/>
    <x v="0"/>
    <n v="0"/>
    <x v="1"/>
    <s v="technology/web"/>
    <n v="0"/>
    <x v="121"/>
    <x v="2"/>
    <x v="7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n v="1453071600"/>
    <n v="1449596425"/>
    <x v="0"/>
    <n v="0"/>
    <x v="1"/>
    <s v="technology/web"/>
    <n v="0"/>
    <x v="121"/>
    <x v="2"/>
    <x v="7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n v="1445431533"/>
    <n v="1442839533"/>
    <x v="0"/>
    <n v="27"/>
    <x v="1"/>
    <s v="technology/web"/>
    <n v="0.1052"/>
    <x v="1779"/>
    <x v="2"/>
    <x v="7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n v="1461622616"/>
    <n v="1456442216"/>
    <x v="0"/>
    <n v="14"/>
    <x v="1"/>
    <s v="technology/web"/>
    <n v="1.34E-2"/>
    <x v="1780"/>
    <x v="2"/>
    <x v="7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x v="0"/>
    <n v="2"/>
    <x v="1"/>
    <s v="technology/web"/>
    <n v="2.5000000000000001E-3"/>
    <x v="73"/>
    <x v="2"/>
    <x v="7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x v="0"/>
    <n v="0"/>
    <x v="1"/>
    <s v="technology/web"/>
    <n v="0"/>
    <x v="121"/>
    <x v="2"/>
    <x v="7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n v="1418877141"/>
    <n v="1416285141"/>
    <x v="0"/>
    <n v="4"/>
    <x v="1"/>
    <s v="technology/web"/>
    <n v="3.2799999999999999E-3"/>
    <x v="442"/>
    <x v="2"/>
    <x v="7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x v="0"/>
    <n v="0"/>
    <x v="1"/>
    <s v="technology/web"/>
    <n v="0"/>
    <x v="121"/>
    <x v="2"/>
    <x v="7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x v="0"/>
    <n v="6"/>
    <x v="1"/>
    <s v="technology/web"/>
    <n v="3.272727272727273E-2"/>
    <x v="180"/>
    <x v="2"/>
    <x v="7"/>
    <d v="2015-04-24T01:39:31"/>
    <x v="2372"/>
  </r>
  <r>
    <n v="2373"/>
    <s v="Cykelauktion.com (Canceled)"/>
    <s v="We want to create a safe marketplace for buying and selling bicycles."/>
    <x v="343"/>
    <n v="50"/>
    <x v="1"/>
    <x v="11"/>
    <x v="9"/>
    <n v="1440863624"/>
    <n v="1438271624"/>
    <x v="0"/>
    <n v="1"/>
    <x v="1"/>
    <s v="technology/web"/>
    <n v="5.8823529411764708E-5"/>
    <x v="73"/>
    <x v="2"/>
    <x v="7"/>
    <d v="2015-08-29T15:53:44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x v="0"/>
    <n v="1"/>
    <x v="1"/>
    <s v="technology/web"/>
    <n v="4.5454545454545455E-4"/>
    <x v="119"/>
    <x v="2"/>
    <x v="7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x v="0"/>
    <n v="0"/>
    <x v="1"/>
    <s v="technology/web"/>
    <n v="0"/>
    <x v="121"/>
    <x v="2"/>
    <x v="7"/>
    <d v="2016-09-09T20:03:57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n v="1449785566"/>
    <n v="1447193566"/>
    <x v="0"/>
    <n v="4"/>
    <x v="1"/>
    <s v="technology/web"/>
    <n v="0.10877666666666666"/>
    <x v="1781"/>
    <x v="2"/>
    <x v="7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n v="1480110783"/>
    <n v="1477515183"/>
    <x v="0"/>
    <n v="0"/>
    <x v="1"/>
    <s v="technology/web"/>
    <n v="0"/>
    <x v="121"/>
    <x v="2"/>
    <x v="7"/>
    <d v="2016-11-25T21:53:03"/>
    <x v="2377"/>
  </r>
  <r>
    <n v="2378"/>
    <s v="KEEPUP INC (Canceled)"/>
    <s v="KEEPUP allows you to extend your social circle by introducing you to new people via your friends."/>
    <x v="74"/>
    <n v="0"/>
    <x v="1"/>
    <x v="0"/>
    <x v="0"/>
    <n v="1440548330"/>
    <n v="1438042730"/>
    <x v="0"/>
    <n v="0"/>
    <x v="1"/>
    <s v="technology/web"/>
    <n v="0"/>
    <x v="121"/>
    <x v="2"/>
    <x v="7"/>
    <d v="2015-08-26T00:18:50"/>
    <x v="2378"/>
  </r>
  <r>
    <n v="2379"/>
    <s v="SelectCooks.com (Canceled)"/>
    <s v="Selectcooks.com is a community marketplace for people to list, find and hire chefs."/>
    <x v="11"/>
    <n v="0"/>
    <x v="1"/>
    <x v="0"/>
    <x v="0"/>
    <n v="1444004616"/>
    <n v="1440116616"/>
    <x v="0"/>
    <n v="0"/>
    <x v="1"/>
    <s v="technology/web"/>
    <n v="0"/>
    <x v="121"/>
    <x v="2"/>
    <x v="7"/>
    <d v="2015-10-05T00:23:36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n v="1443726142"/>
    <n v="1441134142"/>
    <x v="0"/>
    <n v="3"/>
    <x v="1"/>
    <s v="technology/web"/>
    <n v="3.6666666666666666E-3"/>
    <x v="1782"/>
    <x v="2"/>
    <x v="7"/>
    <d v="2015-10-01T19:02:22"/>
    <x v="2380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n v="1428704848"/>
    <n v="1426112848"/>
    <x v="0"/>
    <n v="7"/>
    <x v="1"/>
    <s v="technology/web"/>
    <n v="1.8193398957730169E-2"/>
    <x v="1783"/>
    <x v="2"/>
    <x v="7"/>
    <d v="2015-04-10T22:27:28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n v="1438662603"/>
    <n v="1436502603"/>
    <x v="0"/>
    <n v="2"/>
    <x v="1"/>
    <s v="technology/web"/>
    <n v="2.5000000000000001E-2"/>
    <x v="839"/>
    <x v="2"/>
    <x v="7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x v="0"/>
    <n v="3"/>
    <x v="1"/>
    <s v="technology/web"/>
    <n v="4.3499999999999997E-2"/>
    <x v="1784"/>
    <x v="2"/>
    <x v="7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x v="0"/>
    <n v="8"/>
    <x v="1"/>
    <s v="technology/web"/>
    <n v="8.0000000000000002E-3"/>
    <x v="120"/>
    <x v="2"/>
    <x v="7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n v="1438793432"/>
    <n v="1436201432"/>
    <x v="0"/>
    <n v="7"/>
    <x v="1"/>
    <s v="technology/web"/>
    <n v="1.2123076923076924E-2"/>
    <x v="1785"/>
    <x v="2"/>
    <x v="7"/>
    <d v="2015-08-05T16:50:32"/>
    <x v="2385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n v="1420920424"/>
    <n v="1415736424"/>
    <x v="0"/>
    <n v="0"/>
    <x v="1"/>
    <s v="technology/web"/>
    <n v="0"/>
    <x v="121"/>
    <x v="2"/>
    <x v="7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x v="0"/>
    <n v="3"/>
    <x v="1"/>
    <s v="technology/web"/>
    <n v="6.8399999999999997E-3"/>
    <x v="1786"/>
    <x v="2"/>
    <x v="7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x v="0"/>
    <n v="8"/>
    <x v="1"/>
    <s v="technology/web"/>
    <n v="1.2513513513513513E-2"/>
    <x v="1787"/>
    <x v="2"/>
    <x v="7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x v="0"/>
    <n v="1"/>
    <x v="1"/>
    <s v="technology/web"/>
    <n v="1.8749999999999999E-3"/>
    <x v="180"/>
    <x v="2"/>
    <x v="7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x v="0"/>
    <n v="0"/>
    <x v="1"/>
    <s v="technology/web"/>
    <n v="0"/>
    <x v="121"/>
    <x v="2"/>
    <x v="7"/>
    <d v="2015-01-04T06:17:44"/>
    <x v="2390"/>
  </r>
  <r>
    <n v="2391"/>
    <s v="oToBOTS.com - Freedom from high cost auto repairs (Canceled)"/>
    <s v="Using the power of internet to help people save hundreds in car repair."/>
    <x v="22"/>
    <n v="25"/>
    <x v="1"/>
    <x v="0"/>
    <x v="0"/>
    <n v="1427825044"/>
    <n v="1425236644"/>
    <x v="0"/>
    <n v="1"/>
    <x v="1"/>
    <s v="technology/web"/>
    <n v="1.25E-3"/>
    <x v="384"/>
    <x v="2"/>
    <x v="7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x v="0"/>
    <n v="0"/>
    <x v="1"/>
    <s v="technology/web"/>
    <n v="0"/>
    <x v="121"/>
    <x v="2"/>
    <x v="7"/>
    <d v="2015-10-29T02:53:43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n v="1439048017"/>
    <n v="1436456017"/>
    <x v="0"/>
    <n v="1"/>
    <x v="1"/>
    <s v="technology/web"/>
    <n v="5.0000000000000001E-4"/>
    <x v="73"/>
    <x v="2"/>
    <x v="7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x v="0"/>
    <n v="2"/>
    <x v="1"/>
    <s v="technology/web"/>
    <n v="5.9999999999999995E-4"/>
    <x v="1788"/>
    <x v="2"/>
    <x v="7"/>
    <d v="2015-02-26T08:41:33"/>
    <x v="2394"/>
  </r>
  <r>
    <n v="2395"/>
    <s v="VENT it out (Canceled)"/>
    <s v="I am making a social website where people can anonymously or openly vent, All walks of life all over the world"/>
    <x v="287"/>
    <n v="0"/>
    <x v="1"/>
    <x v="0"/>
    <x v="0"/>
    <n v="1484038620"/>
    <n v="1481597687"/>
    <x v="0"/>
    <n v="0"/>
    <x v="1"/>
    <s v="technology/web"/>
    <n v="0"/>
    <x v="121"/>
    <x v="2"/>
    <x v="7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x v="0"/>
    <n v="1"/>
    <x v="1"/>
    <s v="technology/web"/>
    <n v="2E-3"/>
    <x v="119"/>
    <x v="2"/>
    <x v="7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x v="0"/>
    <n v="0"/>
    <x v="1"/>
    <s v="technology/web"/>
    <n v="0"/>
    <x v="121"/>
    <x v="2"/>
    <x v="7"/>
    <d v="2015-01-02T21:14:16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n v="1435874384"/>
    <n v="1433282384"/>
    <x v="0"/>
    <n v="0"/>
    <x v="1"/>
    <s v="technology/web"/>
    <n v="0"/>
    <x v="121"/>
    <x v="2"/>
    <x v="7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n v="1418934506"/>
    <n v="1415910506"/>
    <x v="0"/>
    <n v="0"/>
    <x v="1"/>
    <s v="technology/web"/>
    <n v="0"/>
    <x v="121"/>
    <x v="2"/>
    <x v="7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x v="0"/>
    <n v="0"/>
    <x v="1"/>
    <s v="technology/web"/>
    <n v="0"/>
    <x v="121"/>
    <x v="2"/>
    <x v="7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x v="0"/>
    <n v="9"/>
    <x v="1"/>
    <s v="food/food trucks"/>
    <n v="7.1785714285714283E-3"/>
    <x v="1789"/>
    <x v="7"/>
    <x v="19"/>
    <d v="2016-03-05T19:44:56"/>
    <x v="2401"/>
  </r>
  <r>
    <n v="2402"/>
    <s v="Cupcake Truck Unite"/>
    <s v="Small town, delicious treats, and a mobile truck"/>
    <x v="14"/>
    <n v="52"/>
    <x v="2"/>
    <x v="0"/>
    <x v="0"/>
    <n v="1431533931"/>
    <n v="1428941931"/>
    <x v="0"/>
    <n v="1"/>
    <x v="1"/>
    <s v="food/food trucks"/>
    <n v="4.3333333333333331E-3"/>
    <x v="368"/>
    <x v="7"/>
    <x v="19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n v="1459368658"/>
    <n v="1454188258"/>
    <x v="0"/>
    <n v="12"/>
    <x v="1"/>
    <s v="food/food trucks"/>
    <n v="0.16833333333333333"/>
    <x v="1790"/>
    <x v="7"/>
    <x v="19"/>
    <d v="2016-03-30T20:10:5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n v="1451782607"/>
    <n v="1449190607"/>
    <x v="0"/>
    <n v="0"/>
    <x v="1"/>
    <s v="food/food trucks"/>
    <n v="0"/>
    <x v="121"/>
    <x v="7"/>
    <x v="19"/>
    <d v="2016-01-03T00:56:47"/>
    <x v="2404"/>
  </r>
  <r>
    <n v="2405"/>
    <s v="JoyShtick Food Truck"/>
    <s v="We are the first gaming-themed food truck, bringing gourmet pub fare to the Jacksonville area."/>
    <x v="10"/>
    <n v="1126"/>
    <x v="2"/>
    <x v="0"/>
    <x v="0"/>
    <n v="1472911375"/>
    <n v="1471096975"/>
    <x v="0"/>
    <n v="20"/>
    <x v="1"/>
    <s v="food/food trucks"/>
    <n v="0.22520000000000001"/>
    <x v="1791"/>
    <x v="7"/>
    <x v="19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x v="0"/>
    <n v="16"/>
    <x v="1"/>
    <s v="food/food trucks"/>
    <n v="0.41384615384615386"/>
    <x v="1792"/>
    <x v="7"/>
    <x v="19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n v="1428732000"/>
    <n v="1426772928"/>
    <x v="0"/>
    <n v="33"/>
    <x v="1"/>
    <s v="food/food trucks"/>
    <n v="0.25259090909090909"/>
    <x v="1793"/>
    <x v="7"/>
    <x v="19"/>
    <d v="2015-04-11T06:00:00"/>
    <x v="2407"/>
  </r>
  <r>
    <n v="2408"/>
    <s v="Sabroso On Wheels"/>
    <s v="A US Army Vet trying to get a Peruvian food truck going! Really good Peruvian food now mobile!"/>
    <x v="36"/>
    <n v="30"/>
    <x v="2"/>
    <x v="0"/>
    <x v="0"/>
    <n v="1415247757"/>
    <n v="1412652157"/>
    <x v="0"/>
    <n v="2"/>
    <x v="1"/>
    <s v="food/food trucks"/>
    <n v="2E-3"/>
    <x v="2"/>
    <x v="7"/>
    <x v="19"/>
    <d v="2014-11-06T04:22:37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n v="1439931675"/>
    <n v="1437339675"/>
    <x v="0"/>
    <n v="6"/>
    <x v="1"/>
    <s v="food/food trucks"/>
    <n v="1.84E-2"/>
    <x v="474"/>
    <x v="7"/>
    <x v="19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n v="1441619275"/>
    <n v="1439027275"/>
    <x v="0"/>
    <n v="0"/>
    <x v="1"/>
    <s v="food/food trucks"/>
    <n v="0"/>
    <x v="121"/>
    <x v="7"/>
    <x v="19"/>
    <d v="2015-09-07T09:47:55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x v="0"/>
    <n v="3"/>
    <x v="1"/>
    <s v="food/food trucks"/>
    <n v="6.0400000000000002E-3"/>
    <x v="690"/>
    <x v="7"/>
    <x v="19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x v="0"/>
    <n v="0"/>
    <x v="1"/>
    <s v="food/food trucks"/>
    <n v="0"/>
    <x v="121"/>
    <x v="7"/>
    <x v="19"/>
    <d v="2016-11-26T18:41:13"/>
    <x v="2412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n v="1401579000"/>
    <n v="1398911882"/>
    <x v="0"/>
    <n v="3"/>
    <x v="1"/>
    <s v="food/food trucks"/>
    <n v="8.3333333333333332E-3"/>
    <x v="1585"/>
    <x v="7"/>
    <x v="19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x v="0"/>
    <n v="13"/>
    <x v="1"/>
    <s v="food/food trucks"/>
    <n v="3.0666666666666665E-2"/>
    <x v="1794"/>
    <x v="7"/>
    <x v="19"/>
    <d v="2015-08-22T03:59:00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n v="1468615346"/>
    <n v="1466023346"/>
    <x v="0"/>
    <n v="6"/>
    <x v="1"/>
    <s v="food/food trucks"/>
    <n v="5.5833333333333334E-3"/>
    <x v="1795"/>
    <x v="7"/>
    <x v="19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x v="0"/>
    <n v="1"/>
    <x v="1"/>
    <s v="food/food trucks"/>
    <n v="2.5000000000000001E-4"/>
    <x v="144"/>
    <x v="7"/>
    <x v="19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x v="0"/>
    <n v="0"/>
    <x v="1"/>
    <s v="food/food trucks"/>
    <n v="0"/>
    <x v="121"/>
    <x v="7"/>
    <x v="19"/>
    <d v="2014-08-10T21:13:07"/>
    <x v="2417"/>
  </r>
  <r>
    <n v="2418"/>
    <s v="Mexican food truck"/>
    <s v="I want to start my food truck business."/>
    <x v="31"/>
    <n v="5"/>
    <x v="2"/>
    <x v="0"/>
    <x v="0"/>
    <n v="1427225644"/>
    <n v="1422045244"/>
    <x v="0"/>
    <n v="5"/>
    <x v="1"/>
    <s v="food/food trucks"/>
    <n v="2.0000000000000001E-4"/>
    <x v="120"/>
    <x v="7"/>
    <x v="19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x v="0"/>
    <n v="0"/>
    <x v="1"/>
    <s v="food/food trucks"/>
    <n v="0"/>
    <x v="121"/>
    <x v="7"/>
    <x v="19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n v="1415583695"/>
    <n v="1410396095"/>
    <x v="0"/>
    <n v="36"/>
    <x v="1"/>
    <s v="food/food trucks"/>
    <n v="0.14825133372851215"/>
    <x v="1796"/>
    <x v="7"/>
    <x v="19"/>
    <d v="2014-11-10T01:41:35"/>
    <x v="2420"/>
  </r>
  <r>
    <n v="2421"/>
    <s v="hot dog cart"/>
    <s v="help me start Merrill's first hot dog cart in this empty lot"/>
    <x v="12"/>
    <n v="1"/>
    <x v="2"/>
    <x v="0"/>
    <x v="0"/>
    <n v="1424536196"/>
    <n v="1421944196"/>
    <x v="0"/>
    <n v="1"/>
    <x v="1"/>
    <s v="food/food trucks"/>
    <n v="1.6666666666666666E-4"/>
    <x v="120"/>
    <x v="7"/>
    <x v="19"/>
    <d v="2015-02-21T16:29:56"/>
    <x v="2421"/>
  </r>
  <r>
    <n v="2422"/>
    <s v="Help starting a family owned food truck"/>
    <s v="Family owned business serving BBQ and seafood to the public"/>
    <x v="2"/>
    <n v="1"/>
    <x v="2"/>
    <x v="0"/>
    <x v="0"/>
    <n v="1426091036"/>
    <n v="1423502636"/>
    <x v="0"/>
    <n v="1"/>
    <x v="1"/>
    <s v="food/food trucks"/>
    <n v="2E-3"/>
    <x v="120"/>
    <x v="7"/>
    <x v="19"/>
    <d v="2015-03-11T16:23:56"/>
    <x v="2422"/>
  </r>
  <r>
    <n v="2423"/>
    <s v="FBTR BBQ"/>
    <s v="FBTR is a Texas-style, North Carolina based, homemade BBQ company looking to bring good meat to the masses."/>
    <x v="127"/>
    <n v="8"/>
    <x v="2"/>
    <x v="0"/>
    <x v="0"/>
    <n v="1420044890"/>
    <n v="1417452890"/>
    <x v="0"/>
    <n v="1"/>
    <x v="1"/>
    <s v="food/food trucks"/>
    <n v="1.3333333333333334E-4"/>
    <x v="1797"/>
    <x v="7"/>
    <x v="19"/>
    <d v="2014-12-31T16:54:50"/>
    <x v="2423"/>
  </r>
  <r>
    <n v="2424"/>
    <s v="Lily and Memphs"/>
    <s v="Great and creative food from the heart in the form of a sweet food truck!"/>
    <x v="31"/>
    <n v="310"/>
    <x v="2"/>
    <x v="0"/>
    <x v="0"/>
    <n v="1414445108"/>
    <n v="1411853108"/>
    <x v="0"/>
    <n v="9"/>
    <x v="1"/>
    <s v="food/food trucks"/>
    <n v="1.24E-2"/>
    <x v="1798"/>
    <x v="7"/>
    <x v="19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n v="1464386640"/>
    <n v="1463090149"/>
    <x v="0"/>
    <n v="1"/>
    <x v="1"/>
    <s v="food/food trucks"/>
    <n v="2.8571428571428574E-4"/>
    <x v="120"/>
    <x v="7"/>
    <x v="19"/>
    <d v="2016-05-27T22:04:00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n v="1439006692"/>
    <n v="1433822692"/>
    <x v="0"/>
    <n v="0"/>
    <x v="1"/>
    <s v="food/food trucks"/>
    <n v="0"/>
    <x v="121"/>
    <x v="7"/>
    <x v="19"/>
    <d v="2015-08-08T04:04:52"/>
    <x v="2426"/>
  </r>
  <r>
    <n v="2427"/>
    <s v="Wraps in a snap. Fast lunch with a gourmet punch!"/>
    <s v="Fast and simple lunches for those on the go.  All (lunch) deals $10 or less."/>
    <x v="63"/>
    <n v="1"/>
    <x v="2"/>
    <x v="0"/>
    <x v="0"/>
    <n v="1458715133"/>
    <n v="1455262733"/>
    <x v="0"/>
    <n v="1"/>
    <x v="1"/>
    <s v="food/food trucks"/>
    <n v="2.0000000000000002E-5"/>
    <x v="120"/>
    <x v="7"/>
    <x v="19"/>
    <d v="2016-03-23T06:38:53"/>
    <x v="2427"/>
  </r>
  <r>
    <n v="2428"/>
    <s v="Premium Burgers"/>
    <s v="From Moo 2 You! We want to offer premium burgers to a taco flooded environment."/>
    <x v="19"/>
    <n v="1"/>
    <x v="2"/>
    <x v="0"/>
    <x v="0"/>
    <n v="1426182551"/>
    <n v="1423594151"/>
    <x v="0"/>
    <n v="1"/>
    <x v="1"/>
    <s v="food/food trucks"/>
    <n v="2.8571428571428571E-5"/>
    <x v="120"/>
    <x v="7"/>
    <x v="19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x v="0"/>
    <n v="4"/>
    <x v="1"/>
    <s v="food/food trucks"/>
    <n v="1.4321428571428572E-2"/>
    <x v="1799"/>
    <x v="7"/>
    <x v="19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x v="0"/>
    <n v="2"/>
    <x v="1"/>
    <s v="food/food trucks"/>
    <n v="7.0000000000000001E-3"/>
    <x v="689"/>
    <x v="7"/>
    <x v="19"/>
    <d v="2016-02-12T03:08:24"/>
    <x v="2430"/>
  </r>
  <r>
    <n v="2431"/>
    <s v="Murphy's good eatin'"/>
    <s v="Go to Colorado and run a food truck with homemade food of all kinds."/>
    <x v="57"/>
    <n v="2"/>
    <x v="2"/>
    <x v="0"/>
    <x v="0"/>
    <n v="1467080613"/>
    <n v="1461896613"/>
    <x v="0"/>
    <n v="2"/>
    <x v="1"/>
    <s v="food/food trucks"/>
    <n v="2.0000000000000002E-5"/>
    <x v="120"/>
    <x v="7"/>
    <x v="19"/>
    <d v="2016-06-28T02:23:33"/>
    <x v="2431"/>
  </r>
  <r>
    <n v="2432"/>
    <s v="funding for bbq trailer"/>
    <s v="Looking to start competition cooking and need start-up help.  Offering brisket tasting to all contributors."/>
    <x v="32"/>
    <n v="2"/>
    <x v="2"/>
    <x v="0"/>
    <x v="0"/>
    <n v="1425791697"/>
    <n v="1423199697"/>
    <x v="0"/>
    <n v="2"/>
    <x v="1"/>
    <s v="food/food trucks"/>
    <n v="1.4285714285714287E-4"/>
    <x v="120"/>
    <x v="7"/>
    <x v="19"/>
    <d v="2015-03-08T05:14:57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x v="0"/>
    <n v="0"/>
    <x v="1"/>
    <s v="food/food trucks"/>
    <n v="0"/>
    <x v="121"/>
    <x v="7"/>
    <x v="19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n v="1438662474"/>
    <n v="1435206474"/>
    <x v="0"/>
    <n v="2"/>
    <x v="1"/>
    <s v="food/food trucks"/>
    <n v="1.2999999999999999E-3"/>
    <x v="31"/>
    <x v="7"/>
    <x v="19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x v="0"/>
    <n v="4"/>
    <x v="1"/>
    <s v="food/food trucks"/>
    <n v="4.8960000000000002E-3"/>
    <x v="1800"/>
    <x v="7"/>
    <x v="19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x v="0"/>
    <n v="2"/>
    <x v="1"/>
    <s v="food/food trucks"/>
    <n v="3.8461538461538462E-4"/>
    <x v="381"/>
    <x v="7"/>
    <x v="19"/>
    <d v="2016-01-29T14:46:10"/>
    <x v="2436"/>
  </r>
  <r>
    <n v="2437"/>
    <s v="Cuppa Gumbos"/>
    <s v="Homemade Gumbo, Stews and Curry to be served hot and fresh everyday at any festival or concert we can attend."/>
    <x v="6"/>
    <n v="0"/>
    <x v="2"/>
    <x v="0"/>
    <x v="0"/>
    <n v="1426615200"/>
    <n v="1422400188"/>
    <x v="0"/>
    <n v="0"/>
    <x v="1"/>
    <s v="food/food trucks"/>
    <n v="0"/>
    <x v="121"/>
    <x v="7"/>
    <x v="19"/>
    <d v="2015-03-17T18:00:00"/>
    <x v="2437"/>
  </r>
  <r>
    <n v="2438"/>
    <s v="FOOD|Art"/>
    <s v="I'm starting a catering and food truck business of southern comfort food. My FOOD is my Art!  _x000a_Thanks for you help!"/>
    <x v="36"/>
    <n v="50"/>
    <x v="2"/>
    <x v="0"/>
    <x v="0"/>
    <n v="1449529062"/>
    <n v="1444341462"/>
    <x v="0"/>
    <n v="1"/>
    <x v="1"/>
    <s v="food/food trucks"/>
    <n v="3.3333333333333335E-3"/>
    <x v="73"/>
    <x v="7"/>
    <x v="19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x v="0"/>
    <n v="0"/>
    <x v="1"/>
    <s v="food/food trucks"/>
    <n v="0"/>
    <x v="121"/>
    <x v="7"/>
    <x v="19"/>
    <d v="2015-10-18T19:38:49"/>
    <x v="2439"/>
  </r>
  <r>
    <n v="2440"/>
    <s v="The first green Food Truck in Phnom Penh"/>
    <s v="Starting a entire clean energy food truck and set a new standard for Cambodia"/>
    <x v="10"/>
    <n v="10"/>
    <x v="2"/>
    <x v="18"/>
    <x v="3"/>
    <n v="1455399313"/>
    <n v="1452807313"/>
    <x v="0"/>
    <n v="2"/>
    <x v="1"/>
    <s v="food/food trucks"/>
    <n v="2E-3"/>
    <x v="144"/>
    <x v="7"/>
    <x v="19"/>
    <d v="2016-02-13T21:35:13"/>
    <x v="2440"/>
  </r>
  <r>
    <n v="2441"/>
    <s v="Bring Alchemy Pops to the People!"/>
    <s v="YOU can help Alchemy Pops POP up on a street near you!"/>
    <x v="51"/>
    <n v="8091"/>
    <x v="0"/>
    <x v="0"/>
    <x v="0"/>
    <n v="1437627540"/>
    <n v="1435806054"/>
    <x v="0"/>
    <n v="109"/>
    <x v="0"/>
    <s v="food/small batch"/>
    <n v="1.0788"/>
    <x v="1801"/>
    <x v="7"/>
    <x v="33"/>
    <d v="2015-07-23T04:59:00"/>
    <x v="2441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n v="1426777228"/>
    <n v="1424188828"/>
    <x v="0"/>
    <n v="372"/>
    <x v="0"/>
    <s v="food/small batch"/>
    <n v="1.2594166666666666"/>
    <x v="1802"/>
    <x v="7"/>
    <x v="33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x v="0"/>
    <n v="311"/>
    <x v="0"/>
    <s v="food/small batch"/>
    <n v="2.0251494999999999"/>
    <x v="1803"/>
    <x v="7"/>
    <x v="33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x v="0"/>
    <n v="61"/>
    <x v="0"/>
    <s v="food/small batch"/>
    <n v="1.0860000000000001"/>
    <x v="1804"/>
    <x v="7"/>
    <x v="33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x v="0"/>
    <n v="115"/>
    <x v="0"/>
    <s v="food/small batch"/>
    <n v="1.728"/>
    <x v="1805"/>
    <x v="7"/>
    <x v="33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x v="0"/>
    <n v="111"/>
    <x v="0"/>
    <s v="food/small batch"/>
    <n v="1.6798"/>
    <x v="1806"/>
    <x v="7"/>
    <x v="33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x v="0"/>
    <n v="337"/>
    <x v="0"/>
    <s v="food/small batch"/>
    <n v="4.2720000000000002"/>
    <x v="1807"/>
    <x v="7"/>
    <x v="33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n v="1472621760"/>
    <n v="1472110513"/>
    <x v="0"/>
    <n v="9"/>
    <x v="0"/>
    <s v="food/small batch"/>
    <n v="1.075"/>
    <x v="1808"/>
    <x v="7"/>
    <x v="33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n v="1417321515"/>
    <n v="1414725915"/>
    <x v="0"/>
    <n v="120"/>
    <x v="0"/>
    <s v="food/small batch"/>
    <n v="1.08"/>
    <x v="472"/>
    <x v="7"/>
    <x v="33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x v="0"/>
    <n v="102"/>
    <x v="0"/>
    <s v="food/small batch"/>
    <n v="1.0153353333333335"/>
    <x v="1809"/>
    <x v="7"/>
    <x v="33"/>
    <d v="2014-10-28T03:11:00"/>
    <x v="2450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n v="1488750490"/>
    <n v="1487022490"/>
    <x v="0"/>
    <n v="186"/>
    <x v="0"/>
    <s v="food/small batch"/>
    <n v="1.1545000000000001"/>
    <x v="1810"/>
    <x v="7"/>
    <x v="33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x v="0"/>
    <n v="15"/>
    <x v="0"/>
    <s v="food/small batch"/>
    <n v="1.335"/>
    <x v="1811"/>
    <x v="7"/>
    <x v="33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n v="1486053409"/>
    <n v="1483461409"/>
    <x v="0"/>
    <n v="67"/>
    <x v="0"/>
    <s v="food/small batch"/>
    <n v="1.5469999999999999"/>
    <x v="1812"/>
    <x v="7"/>
    <x v="33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n v="1489207808"/>
    <n v="1486183808"/>
    <x v="0"/>
    <n v="130"/>
    <x v="0"/>
    <s v="food/small batch"/>
    <n v="1.0084571428571429"/>
    <x v="1813"/>
    <x v="7"/>
    <x v="33"/>
    <d v="2017-03-11T04:50:08"/>
    <x v="2454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n v="1461177950"/>
    <n v="1458758750"/>
    <x v="0"/>
    <n v="16"/>
    <x v="0"/>
    <s v="food/small batch"/>
    <n v="1.82"/>
    <x v="1814"/>
    <x v="7"/>
    <x v="33"/>
    <d v="2016-04-20T18:45:50"/>
    <x v="2455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n v="1488063839"/>
    <n v="1485471839"/>
    <x v="0"/>
    <n v="67"/>
    <x v="0"/>
    <s v="food/small batch"/>
    <n v="1.8086666666666666"/>
    <x v="1815"/>
    <x v="7"/>
    <x v="33"/>
    <d v="2017-02-25T23:03:5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n v="1458826056"/>
    <n v="1456237656"/>
    <x v="0"/>
    <n v="124"/>
    <x v="0"/>
    <s v="food/small batch"/>
    <n v="1.0230434782608695"/>
    <x v="1816"/>
    <x v="7"/>
    <x v="33"/>
    <d v="2016-03-24T13:27:3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x v="0"/>
    <n v="80"/>
    <x v="0"/>
    <s v="food/small batch"/>
    <n v="1.1017999999999999"/>
    <x v="1817"/>
    <x v="7"/>
    <x v="33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x v="0"/>
    <n v="282"/>
    <x v="0"/>
    <s v="food/small batch"/>
    <n v="1.0225"/>
    <x v="1818"/>
    <x v="7"/>
    <x v="33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n v="1483417020"/>
    <n v="1480480167"/>
    <x v="0"/>
    <n v="68"/>
    <x v="0"/>
    <s v="food/small batch"/>
    <n v="1.0078823529411765"/>
    <x v="1819"/>
    <x v="7"/>
    <x v="33"/>
    <d v="2017-01-03T04:17:00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x v="0"/>
    <n v="86"/>
    <x v="0"/>
    <s v="music/indie rock"/>
    <n v="1.038"/>
    <x v="1820"/>
    <x v="4"/>
    <x v="14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x v="0"/>
    <n v="115"/>
    <x v="0"/>
    <s v="music/indie rock"/>
    <n v="1.1070833333333334"/>
    <x v="1821"/>
    <x v="4"/>
    <x v="14"/>
    <d v="2012-07-19T04:28:16"/>
    <x v="2462"/>
  </r>
  <r>
    <n v="2463"/>
    <s v="Emma Ate the Lion &quot;Songs Two Count Too&quot;"/>
    <s v="Emma Ate The Lion's debut full length album"/>
    <x v="13"/>
    <n v="2325"/>
    <x v="0"/>
    <x v="0"/>
    <x v="0"/>
    <n v="1366138800"/>
    <n v="1362710425"/>
    <x v="0"/>
    <n v="75"/>
    <x v="0"/>
    <s v="music/indie rock"/>
    <n v="1.1625000000000001"/>
    <x v="1144"/>
    <x v="4"/>
    <x v="14"/>
    <d v="2013-04-16T19:00:00"/>
    <x v="2463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n v="1443641340"/>
    <n v="1441143397"/>
    <x v="0"/>
    <n v="43"/>
    <x v="0"/>
    <s v="music/indie rock"/>
    <n v="1.111"/>
    <x v="1822"/>
    <x v="4"/>
    <x v="14"/>
    <d v="2015-09-30T19:29:00"/>
    <x v="2464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n v="1348420548"/>
    <n v="1345828548"/>
    <x v="0"/>
    <n v="48"/>
    <x v="0"/>
    <s v="music/indie rock"/>
    <n v="1.8014285714285714"/>
    <x v="1823"/>
    <x v="4"/>
    <x v="14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n v="1368066453"/>
    <n v="1365474453"/>
    <x v="0"/>
    <n v="52"/>
    <x v="0"/>
    <s v="music/indie rock"/>
    <n v="1"/>
    <x v="1824"/>
    <x v="4"/>
    <x v="14"/>
    <d v="2013-05-09T02:27:33"/>
    <x v="2466"/>
  </r>
  <r>
    <n v="2467"/>
    <s v="Nature Boy Explorer EP"/>
    <s v="We've finished our first EP and we're taking it on the road in three weeks! Help us fund manufacturing?"/>
    <x v="28"/>
    <n v="1185"/>
    <x v="0"/>
    <x v="0"/>
    <x v="0"/>
    <n v="1336669200"/>
    <n v="1335473931"/>
    <x v="0"/>
    <n v="43"/>
    <x v="0"/>
    <s v="music/indie rock"/>
    <n v="1.1850000000000001"/>
    <x v="1825"/>
    <x v="4"/>
    <x v="14"/>
    <d v="2012-05-10T17:00:00"/>
    <x v="2467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n v="1351400400"/>
    <n v="1348285321"/>
    <x v="0"/>
    <n v="58"/>
    <x v="0"/>
    <s v="music/indie rock"/>
    <n v="1.0721700000000001"/>
    <x v="1826"/>
    <x v="4"/>
    <x v="14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x v="0"/>
    <n v="47"/>
    <x v="0"/>
    <s v="music/indie rock"/>
    <n v="1.1366666666666667"/>
    <x v="1827"/>
    <x v="4"/>
    <x v="14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n v="1337824055"/>
    <n v="1335232055"/>
    <x v="0"/>
    <n v="36"/>
    <x v="0"/>
    <s v="music/indie rock"/>
    <n v="1.0316400000000001"/>
    <x v="1828"/>
    <x v="4"/>
    <x v="14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x v="0"/>
    <n v="17"/>
    <x v="0"/>
    <s v="music/indie rock"/>
    <n v="1.28"/>
    <x v="1829"/>
    <x v="4"/>
    <x v="14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x v="0"/>
    <n v="104"/>
    <x v="0"/>
    <s v="music/indie rock"/>
    <n v="1.3576026666666667"/>
    <x v="1830"/>
    <x v="4"/>
    <x v="14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n v="1352573869"/>
    <n v="1349978269"/>
    <x v="0"/>
    <n v="47"/>
    <x v="0"/>
    <s v="music/indie rock"/>
    <n v="1"/>
    <x v="1831"/>
    <x v="4"/>
    <x v="14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x v="0"/>
    <n v="38"/>
    <x v="0"/>
    <s v="music/indie rock"/>
    <n v="1.0000360000000001"/>
    <x v="1832"/>
    <x v="4"/>
    <x v="14"/>
    <d v="2010-10-11T00:16:16"/>
    <x v="2474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n v="1278799200"/>
    <n v="1273647255"/>
    <x v="0"/>
    <n v="81"/>
    <x v="0"/>
    <s v="music/indie rock"/>
    <n v="1.0471999999999999"/>
    <x v="1833"/>
    <x v="4"/>
    <x v="14"/>
    <d v="2010-07-10T22:00:00"/>
    <x v="2475"/>
  </r>
  <r>
    <n v="2476"/>
    <s v="Arts &amp; Crafts"/>
    <s v="Eleven songs, the accumulation of several memorable occurrences in a sleepy town; stories of fiction &amp; fact."/>
    <x v="50"/>
    <n v="3360.72"/>
    <x v="0"/>
    <x v="0"/>
    <x v="0"/>
    <n v="1415004770"/>
    <n v="1412149970"/>
    <x v="0"/>
    <n v="55"/>
    <x v="0"/>
    <s v="music/indie rock"/>
    <n v="1.050225"/>
    <x v="1834"/>
    <x v="4"/>
    <x v="14"/>
    <d v="2014-11-03T08:52:50"/>
    <x v="2476"/>
  </r>
  <r>
    <n v="2477"/>
    <s v="Debut Album"/>
    <s v="Releasing my first album in August, and I need your help in order to get it done!"/>
    <x v="47"/>
    <n v="1285"/>
    <x v="0"/>
    <x v="0"/>
    <x v="0"/>
    <n v="1344789345"/>
    <n v="1340901345"/>
    <x v="0"/>
    <n v="41"/>
    <x v="0"/>
    <s v="music/indie rock"/>
    <n v="1.7133333333333334"/>
    <x v="1835"/>
    <x v="4"/>
    <x v="14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x v="0"/>
    <n v="79"/>
    <x v="0"/>
    <s v="music/indie rock"/>
    <n v="1.2749999999999999"/>
    <x v="1836"/>
    <x v="4"/>
    <x v="14"/>
    <d v="2013-01-13T22:48:33"/>
    <x v="2478"/>
  </r>
  <r>
    <n v="2479"/>
    <s v="FUEL FAKE NATIVES"/>
    <s v="Fake Natives is headed on tour this summer. Help them fill their tank with fossil fuels."/>
    <x v="43"/>
    <n v="400.33"/>
    <x v="0"/>
    <x v="0"/>
    <x v="0"/>
    <n v="1343440800"/>
    <n v="1342545994"/>
    <x v="0"/>
    <n v="16"/>
    <x v="0"/>
    <s v="music/indie rock"/>
    <n v="1.3344333333333334"/>
    <x v="1837"/>
    <x v="4"/>
    <x v="14"/>
    <d v="2012-07-28T02:00:00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x v="0"/>
    <n v="8"/>
    <x v="0"/>
    <s v="music/indie rock"/>
    <n v="1"/>
    <x v="409"/>
    <x v="4"/>
    <x v="14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x v="0"/>
    <n v="95"/>
    <x v="0"/>
    <s v="music/indie rock"/>
    <n v="1.1291099999999998"/>
    <x v="1838"/>
    <x v="4"/>
    <x v="14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x v="0"/>
    <n v="25"/>
    <x v="0"/>
    <s v="music/indie rock"/>
    <n v="1.0009999999999999"/>
    <x v="1726"/>
    <x v="4"/>
    <x v="14"/>
    <d v="2011-08-01T18:46:23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n v="1335891603"/>
    <n v="1330711203"/>
    <x v="0"/>
    <n v="19"/>
    <x v="0"/>
    <s v="music/indie rock"/>
    <n v="1.1372727272727272"/>
    <x v="1839"/>
    <x v="4"/>
    <x v="14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x v="0"/>
    <n v="90"/>
    <x v="0"/>
    <s v="music/indie rock"/>
    <n v="1.1931742857142855"/>
    <x v="1840"/>
    <x v="4"/>
    <x v="14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x v="0"/>
    <n v="41"/>
    <x v="0"/>
    <s v="music/indie rock"/>
    <n v="1.0325"/>
    <x v="1841"/>
    <x v="4"/>
    <x v="14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x v="0"/>
    <n v="30"/>
    <x v="0"/>
    <s v="music/indie rock"/>
    <n v="2.6566666666666667"/>
    <x v="1842"/>
    <x v="4"/>
    <x v="14"/>
    <d v="2012-04-22T16:59:36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n v="1338083997"/>
    <n v="1335491997"/>
    <x v="0"/>
    <n v="38"/>
    <x v="0"/>
    <s v="music/indie rock"/>
    <n v="1.0005066666666667"/>
    <x v="1843"/>
    <x v="4"/>
    <x v="14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x v="0"/>
    <n v="65"/>
    <x v="0"/>
    <s v="music/indie rock"/>
    <n v="1.0669999999999999"/>
    <x v="1844"/>
    <x v="4"/>
    <x v="14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x v="0"/>
    <n v="75"/>
    <x v="0"/>
    <s v="music/indie rock"/>
    <n v="1.3367142857142857"/>
    <x v="1845"/>
    <x v="4"/>
    <x v="14"/>
    <d v="2013-05-09T16:33:59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n v="1340429276"/>
    <n v="1335245276"/>
    <x v="0"/>
    <n v="16"/>
    <x v="0"/>
    <s v="music/indie rock"/>
    <n v="1.214"/>
    <x v="1846"/>
    <x v="4"/>
    <x v="14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x v="0"/>
    <n v="10"/>
    <x v="0"/>
    <s v="music/indie rock"/>
    <n v="1.032"/>
    <x v="1847"/>
    <x v="4"/>
    <x v="14"/>
    <d v="2011-01-16T01:51:00"/>
    <x v="2491"/>
  </r>
  <r>
    <n v="2492"/>
    <s v="SUPER NICE EP 2012"/>
    <s v="We're a band from Hawaii trying to produce our first EP and we need help!"/>
    <x v="20"/>
    <n v="750"/>
    <x v="0"/>
    <x v="0"/>
    <x v="0"/>
    <n v="1339840740"/>
    <n v="1335397188"/>
    <x v="0"/>
    <n v="27"/>
    <x v="0"/>
    <s v="music/indie rock"/>
    <n v="1.25"/>
    <x v="1848"/>
    <x v="4"/>
    <x v="14"/>
    <d v="2012-06-16T09:59:00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x v="0"/>
    <n v="259"/>
    <x v="0"/>
    <s v="music/indie rock"/>
    <n v="1.2869999999999999"/>
    <x v="1849"/>
    <x v="4"/>
    <x v="14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n v="1337786944"/>
    <n v="1335194944"/>
    <x v="0"/>
    <n v="39"/>
    <x v="0"/>
    <s v="music/indie rock"/>
    <n v="1.0100533333333332"/>
    <x v="1850"/>
    <x v="4"/>
    <x v="14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x v="0"/>
    <n v="42"/>
    <x v="0"/>
    <s v="music/indie rock"/>
    <n v="1.2753666666666665"/>
    <x v="1851"/>
    <x v="4"/>
    <x v="14"/>
    <d v="2012-06-06T22:42: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n v="1364597692"/>
    <n v="1361577292"/>
    <x v="0"/>
    <n v="10"/>
    <x v="0"/>
    <s v="music/indie rock"/>
    <n v="1"/>
    <x v="1852"/>
    <x v="4"/>
    <x v="14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x v="0"/>
    <n v="56"/>
    <x v="0"/>
    <s v="music/indie rock"/>
    <n v="1.127715"/>
    <x v="1853"/>
    <x v="4"/>
    <x v="14"/>
    <d v="2011-08-05T21:05:38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n v="1422400387"/>
    <n v="1421190787"/>
    <x v="0"/>
    <n v="20"/>
    <x v="0"/>
    <s v="music/indie rock"/>
    <n v="1.056"/>
    <x v="1854"/>
    <x v="4"/>
    <x v="14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x v="0"/>
    <n v="170"/>
    <x v="0"/>
    <s v="music/indie rock"/>
    <n v="2.0262500000000001"/>
    <x v="1855"/>
    <x v="4"/>
    <x v="14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n v="1340476375"/>
    <n v="1337884375"/>
    <x v="0"/>
    <n v="29"/>
    <x v="0"/>
    <s v="music/indie rock"/>
    <n v="1.1333333333333333"/>
    <x v="1856"/>
    <x v="4"/>
    <x v="14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x v="0"/>
    <n v="7"/>
    <x v="1"/>
    <s v="food/restaurants"/>
    <n v="2.5545454545454545E-2"/>
    <x v="1857"/>
    <x v="7"/>
    <x v="34"/>
    <d v="2015-09-27T18:38:2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x v="0"/>
    <n v="5"/>
    <x v="1"/>
    <s v="food/restaurants"/>
    <n v="7.8181818181818181E-4"/>
    <x v="1858"/>
    <x v="7"/>
    <x v="34"/>
    <d v="2014-09-21T19:48:38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n v="1465333560"/>
    <n v="1462743308"/>
    <x v="0"/>
    <n v="0"/>
    <x v="1"/>
    <s v="food/restaurants"/>
    <n v="0"/>
    <x v="121"/>
    <x v="7"/>
    <x v="34"/>
    <d v="2016-06-07T21:06:00"/>
    <x v="2503"/>
  </r>
  <r>
    <n v="2504"/>
    <s v="Halal Restaurant and Internet Cafe"/>
    <s v="Halal Restaurant and Internet Cafe 20 percent of profits will go to building masjids."/>
    <x v="19"/>
    <n v="0"/>
    <x v="2"/>
    <x v="0"/>
    <x v="0"/>
    <n v="1416014534"/>
    <n v="1413418934"/>
    <x v="0"/>
    <n v="0"/>
    <x v="1"/>
    <s v="food/restaurants"/>
    <n v="0"/>
    <x v="121"/>
    <x v="7"/>
    <x v="34"/>
    <d v="2014-11-15T01:22:14"/>
    <x v="2504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n v="1426292416"/>
    <n v="1423704016"/>
    <x v="0"/>
    <n v="0"/>
    <x v="1"/>
    <s v="food/restaurants"/>
    <n v="0"/>
    <x v="121"/>
    <x v="7"/>
    <x v="34"/>
    <d v="2015-03-14T00:20:16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n v="1443906000"/>
    <n v="1441955269"/>
    <x v="0"/>
    <n v="2"/>
    <x v="1"/>
    <s v="food/restaurants"/>
    <n v="6.0000000000000001E-3"/>
    <x v="2"/>
    <x v="7"/>
    <x v="34"/>
    <d v="2015-10-03T21:00:00"/>
    <x v="2506"/>
  </r>
  <r>
    <n v="2507"/>
    <s v="Help Cafe Talavera get a New Kitchen!"/>
    <s v="Unique dishes for a unique city!."/>
    <x v="350"/>
    <n v="0"/>
    <x v="2"/>
    <x v="0"/>
    <x v="0"/>
    <n v="1431308704"/>
    <n v="1428716704"/>
    <x v="0"/>
    <n v="0"/>
    <x v="1"/>
    <s v="food/restaurants"/>
    <n v="0"/>
    <x v="121"/>
    <x v="7"/>
    <x v="34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x v="0"/>
    <n v="0"/>
    <x v="1"/>
    <s v="food/restaurants"/>
    <n v="0"/>
    <x v="121"/>
    <x v="7"/>
    <x v="34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x v="0"/>
    <n v="28"/>
    <x v="1"/>
    <s v="food/restaurants"/>
    <n v="1.0526315789473684E-2"/>
    <x v="680"/>
    <x v="7"/>
    <x v="34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n v="1431647772"/>
    <n v="1426463772"/>
    <x v="0"/>
    <n v="2"/>
    <x v="1"/>
    <s v="food/restaurants"/>
    <n v="1.5E-3"/>
    <x v="839"/>
    <x v="7"/>
    <x v="34"/>
    <d v="2015-05-14T23:56:12"/>
    <x v="2510"/>
  </r>
  <r>
    <n v="2511"/>
    <s v="loluli's"/>
    <s v="Fresh Fast Food. A bbq ramen bar thats healthy, tasty and made to order right in front of your eyes....... From flame to bowl"/>
    <x v="57"/>
    <n v="0"/>
    <x v="2"/>
    <x v="1"/>
    <x v="1"/>
    <n v="1454323413"/>
    <n v="1451731413"/>
    <x v="0"/>
    <n v="0"/>
    <x v="1"/>
    <s v="food/restaurants"/>
    <n v="0"/>
    <x v="121"/>
    <x v="7"/>
    <x v="34"/>
    <d v="2016-02-01T10:43:33"/>
    <x v="2511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n v="1418504561"/>
    <n v="1417208561"/>
    <x v="0"/>
    <n v="0"/>
    <x v="1"/>
    <s v="food/restaurants"/>
    <n v="0"/>
    <x v="121"/>
    <x v="7"/>
    <x v="34"/>
    <d v="2014-12-13T21:02:41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x v="0"/>
    <n v="0"/>
    <x v="1"/>
    <s v="food/restaurants"/>
    <n v="0"/>
    <x v="121"/>
    <x v="7"/>
    <x v="34"/>
    <d v="2017-02-26T00:09:49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x v="0"/>
    <n v="4"/>
    <x v="1"/>
    <s v="food/restaurants"/>
    <n v="1.7500000000000002E-2"/>
    <x v="1859"/>
    <x v="7"/>
    <x v="34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x v="0"/>
    <n v="12"/>
    <x v="1"/>
    <s v="food/restaurants"/>
    <n v="0.186"/>
    <x v="1860"/>
    <x v="7"/>
    <x v="34"/>
    <d v="2015-02-22T20:09:13"/>
    <x v="2515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n v="1417279252"/>
    <n v="1414683652"/>
    <x v="0"/>
    <n v="0"/>
    <x v="1"/>
    <s v="food/restaurants"/>
    <n v="0"/>
    <x v="121"/>
    <x v="7"/>
    <x v="34"/>
    <d v="2014-11-29T16:40:52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x v="0"/>
    <n v="33"/>
    <x v="1"/>
    <s v="food/restaurants"/>
    <n v="9.8166666666666666E-2"/>
    <x v="1861"/>
    <x v="7"/>
    <x v="34"/>
    <d v="2015-03-19T18:15:30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n v="1415899228"/>
    <n v="1413303628"/>
    <x v="0"/>
    <n v="0"/>
    <x v="1"/>
    <s v="food/restaurants"/>
    <n v="0"/>
    <x v="121"/>
    <x v="7"/>
    <x v="34"/>
    <d v="2014-11-13T17:20:28"/>
    <x v="2518"/>
  </r>
  <r>
    <n v="2519"/>
    <s v="Kelli's Kitchen"/>
    <s v="Better than your mom's, better than Cracker Barrel, only at Kelli's Kitchen (all from scratch)."/>
    <x v="60"/>
    <n v="65"/>
    <x v="2"/>
    <x v="0"/>
    <x v="0"/>
    <n v="1405741404"/>
    <n v="1403149404"/>
    <x v="0"/>
    <n v="4"/>
    <x v="1"/>
    <s v="food/restaurants"/>
    <n v="4.3333333333333331E-4"/>
    <x v="1862"/>
    <x v="7"/>
    <x v="34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x v="0"/>
    <n v="0"/>
    <x v="1"/>
    <s v="food/restaurants"/>
    <n v="0"/>
    <x v="121"/>
    <x v="7"/>
    <x v="34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x v="0"/>
    <n v="132"/>
    <x v="0"/>
    <s v="music/classical music"/>
    <n v="1.0948792000000001"/>
    <x v="1863"/>
    <x v="4"/>
    <x v="35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x v="0"/>
    <n v="27"/>
    <x v="0"/>
    <s v="music/classical music"/>
    <n v="1"/>
    <x v="1864"/>
    <x v="4"/>
    <x v="35"/>
    <d v="2016-04-22T14:52:00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n v="1416270292"/>
    <n v="1413674692"/>
    <x v="0"/>
    <n v="26"/>
    <x v="0"/>
    <s v="music/classical music"/>
    <n v="1.5644444444444445"/>
    <x v="1865"/>
    <x v="4"/>
    <x v="35"/>
    <d v="2014-11-18T00:24:52"/>
    <x v="2523"/>
  </r>
  <r>
    <n v="2524"/>
    <s v="Les Bostonades' First CD"/>
    <s v="We're bringing some of our favorite music from the past 10 years to disc for the first time ever."/>
    <x v="51"/>
    <n v="7620"/>
    <x v="0"/>
    <x v="0"/>
    <x v="0"/>
    <n v="1419136200"/>
    <n v="1416338557"/>
    <x v="0"/>
    <n v="43"/>
    <x v="0"/>
    <s v="music/classical music"/>
    <n v="1.016"/>
    <x v="1866"/>
    <x v="4"/>
    <x v="35"/>
    <d v="2014-12-21T04:30:00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n v="1340914571"/>
    <n v="1338322571"/>
    <x v="0"/>
    <n v="80"/>
    <x v="0"/>
    <s v="music/classical music"/>
    <n v="1.00325"/>
    <x v="1867"/>
    <x v="4"/>
    <x v="35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n v="1418014740"/>
    <n v="1415585474"/>
    <x v="0"/>
    <n v="33"/>
    <x v="0"/>
    <s v="music/classical music"/>
    <n v="1.1294999999999999"/>
    <x v="1868"/>
    <x v="4"/>
    <x v="35"/>
    <d v="2014-12-08T04:59:00"/>
    <x v="2526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n v="1382068740"/>
    <n v="1380477691"/>
    <x v="0"/>
    <n v="71"/>
    <x v="0"/>
    <s v="music/classical music"/>
    <n v="1.02125"/>
    <x v="1869"/>
    <x v="4"/>
    <x v="35"/>
    <d v="2013-10-18T03:59:00"/>
    <x v="2527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x v="0"/>
    <n v="81"/>
    <x v="0"/>
    <s v="music/classical music"/>
    <n v="1.0724974999999999"/>
    <x v="1870"/>
    <x v="4"/>
    <x v="35"/>
    <d v="2015-08-20T11:00:00"/>
    <x v="2528"/>
  </r>
  <r>
    <n v="2529"/>
    <s v="UrbanArias is DC's Contemporary Opera Company"/>
    <s v="Opera. Short. New."/>
    <x v="12"/>
    <n v="6257"/>
    <x v="0"/>
    <x v="0"/>
    <x v="0"/>
    <n v="1332636975"/>
    <n v="1328752575"/>
    <x v="0"/>
    <n v="76"/>
    <x v="0"/>
    <s v="music/classical music"/>
    <n v="1.0428333333333333"/>
    <x v="1871"/>
    <x v="4"/>
    <x v="35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n v="1429505400"/>
    <n v="1426711505"/>
    <x v="0"/>
    <n v="48"/>
    <x v="0"/>
    <s v="music/classical music"/>
    <n v="1"/>
    <x v="1872"/>
    <x v="4"/>
    <x v="35"/>
    <d v="2015-04-20T04:50:00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x v="0"/>
    <n v="61"/>
    <x v="0"/>
    <s v="music/classical music"/>
    <n v="1.004"/>
    <x v="1873"/>
    <x v="4"/>
    <x v="35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x v="0"/>
    <n v="60"/>
    <x v="0"/>
    <s v="music/classical music"/>
    <n v="1.26125"/>
    <x v="1874"/>
    <x v="4"/>
    <x v="35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n v="1362160868"/>
    <n v="1359568911"/>
    <x v="0"/>
    <n v="136"/>
    <x v="0"/>
    <s v="music/classical music"/>
    <n v="1.1066666666666667"/>
    <x v="1875"/>
    <x v="4"/>
    <x v="35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x v="0"/>
    <n v="14"/>
    <x v="0"/>
    <s v="music/classical music"/>
    <n v="1.05"/>
    <x v="1876"/>
    <x v="4"/>
    <x v="35"/>
    <d v="2010-01-01T06:00:00"/>
    <x v="2534"/>
  </r>
  <r>
    <n v="2535"/>
    <s v="Mark Hayes Requiem Recording"/>
    <s v="Mark Hayes: Requiem Recording"/>
    <x v="22"/>
    <n v="20755"/>
    <x v="0"/>
    <x v="0"/>
    <x v="0"/>
    <n v="1417463945"/>
    <n v="1414781945"/>
    <x v="0"/>
    <n v="78"/>
    <x v="0"/>
    <s v="music/classical music"/>
    <n v="1.03775"/>
    <x v="1877"/>
    <x v="4"/>
    <x v="35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n v="1375151566"/>
    <n v="1373337166"/>
    <x v="0"/>
    <n v="4"/>
    <x v="0"/>
    <s v="music/classical music"/>
    <n v="1.1599999999999999"/>
    <x v="1878"/>
    <x v="4"/>
    <x v="35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x v="0"/>
    <n v="11"/>
    <x v="0"/>
    <s v="music/classical music"/>
    <n v="1.1000000000000001"/>
    <x v="101"/>
    <x v="4"/>
    <x v="35"/>
    <d v="2011-08-01T15:34:15"/>
    <x v="2537"/>
  </r>
  <r>
    <n v="2538"/>
    <s v="Me, Myself and Albinoni"/>
    <s v="I will record 2 of Tomaso Albinoni's concertos for 2 oboes playing both parts myself."/>
    <x v="102"/>
    <n v="20343.169999999998"/>
    <x v="0"/>
    <x v="0"/>
    <x v="0"/>
    <n v="1361681940"/>
    <n v="1359029661"/>
    <x v="0"/>
    <n v="185"/>
    <x v="0"/>
    <s v="music/classical music"/>
    <n v="1.130176111111111"/>
    <x v="1879"/>
    <x v="4"/>
    <x v="35"/>
    <d v="2013-02-24T04:59:00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n v="1422913152"/>
    <n v="1417729152"/>
    <x v="0"/>
    <n v="59"/>
    <x v="0"/>
    <s v="music/classical music"/>
    <n v="1.0024999999999999"/>
    <x v="1880"/>
    <x v="4"/>
    <x v="35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x v="0"/>
    <n v="27"/>
    <x v="0"/>
    <s v="music/classical music"/>
    <n v="1.034"/>
    <x v="1881"/>
    <x v="4"/>
    <x v="35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x v="0"/>
    <n v="63"/>
    <x v="0"/>
    <s v="music/classical music"/>
    <n v="1.0702857142857143"/>
    <x v="1882"/>
    <x v="4"/>
    <x v="35"/>
    <d v="2013-09-26T10:46:58"/>
    <x v="2541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n v="1380599940"/>
    <n v="1377252857"/>
    <x v="0"/>
    <n v="13"/>
    <x v="0"/>
    <s v="music/classical music"/>
    <n v="1.0357142857142858"/>
    <x v="1883"/>
    <x v="4"/>
    <x v="35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n v="1293937200"/>
    <n v="1291257298"/>
    <x v="0"/>
    <n v="13"/>
    <x v="0"/>
    <s v="music/classical music"/>
    <n v="1.5640000000000001"/>
    <x v="1884"/>
    <x v="4"/>
    <x v="35"/>
    <d v="2011-01-02T03:00:00"/>
    <x v="2543"/>
  </r>
  <r>
    <n v="2544"/>
    <s v="Singing City Children's Choir"/>
    <s v="Bringing choral music and performance opportunities to under-served youth in West Philadelphia"/>
    <x v="10"/>
    <n v="5041"/>
    <x v="0"/>
    <x v="0"/>
    <x v="0"/>
    <n v="1341750569"/>
    <n v="1339158569"/>
    <x v="0"/>
    <n v="57"/>
    <x v="0"/>
    <s v="music/classical music"/>
    <n v="1.0082"/>
    <x v="1885"/>
    <x v="4"/>
    <x v="35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n v="1424997000"/>
    <n v="1421983138"/>
    <x v="0"/>
    <n v="61"/>
    <x v="0"/>
    <s v="music/classical music"/>
    <n v="1.9530000000000001"/>
    <x v="1886"/>
    <x v="4"/>
    <x v="35"/>
    <d v="2015-02-27T00:30:00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n v="1380949200"/>
    <n v="1378586179"/>
    <x v="0"/>
    <n v="65"/>
    <x v="0"/>
    <s v="music/classical music"/>
    <n v="1.1171428571428572"/>
    <x v="1887"/>
    <x v="4"/>
    <x v="35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x v="0"/>
    <n v="134"/>
    <x v="0"/>
    <s v="music/classical music"/>
    <n v="1.1985454545454546"/>
    <x v="1888"/>
    <x v="4"/>
    <x v="35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x v="0"/>
    <n v="37"/>
    <x v="0"/>
    <s v="music/classical music"/>
    <n v="1.0185"/>
    <x v="1889"/>
    <x v="4"/>
    <x v="35"/>
    <d v="2016-09-30T04:27:00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n v="1370019600"/>
    <n v="1366999870"/>
    <x v="0"/>
    <n v="37"/>
    <x v="0"/>
    <s v="music/classical music"/>
    <n v="1.0280254777070064"/>
    <x v="1890"/>
    <x v="4"/>
    <x v="35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x v="0"/>
    <n v="150"/>
    <x v="0"/>
    <s v="music/classical music"/>
    <n v="1.0084615384615385"/>
    <x v="1891"/>
    <x v="4"/>
    <x v="35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n v="1332362880"/>
    <n v="1329890585"/>
    <x v="0"/>
    <n v="56"/>
    <x v="0"/>
    <s v="music/classical music"/>
    <n v="1.0273469387755103"/>
    <x v="1892"/>
    <x v="4"/>
    <x v="35"/>
    <d v="2012-03-21T20:48:00"/>
    <x v="2551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n v="1488741981"/>
    <n v="1486149981"/>
    <x v="0"/>
    <n v="18"/>
    <x v="0"/>
    <s v="music/classical music"/>
    <n v="1.0649999999999999"/>
    <x v="1893"/>
    <x v="4"/>
    <x v="35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n v="1348202807"/>
    <n v="1343018807"/>
    <x v="0"/>
    <n v="60"/>
    <x v="0"/>
    <s v="music/classical music"/>
    <n v="1.5553333333333332"/>
    <x v="1894"/>
    <x v="4"/>
    <x v="35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x v="0"/>
    <n v="67"/>
    <x v="0"/>
    <s v="music/classical music"/>
    <n v="1.228"/>
    <x v="1895"/>
    <x v="4"/>
    <x v="35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x v="0"/>
    <n v="35"/>
    <x v="0"/>
    <s v="music/classical music"/>
    <n v="1.0734999999999999"/>
    <x v="1896"/>
    <x v="4"/>
    <x v="35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x v="0"/>
    <n v="34"/>
    <x v="0"/>
    <s v="music/classical music"/>
    <n v="1.0550335570469798"/>
    <x v="1897"/>
    <x v="4"/>
    <x v="35"/>
    <d v="2012-12-24T23:47:37"/>
    <x v="2556"/>
  </r>
  <r>
    <n v="2557"/>
    <s v="European Tour"/>
    <s v="Raising money for our concert tour of Switzerland and Germany in June/July 2014"/>
    <x v="42"/>
    <n v="1066"/>
    <x v="0"/>
    <x v="1"/>
    <x v="1"/>
    <n v="1400176386"/>
    <n v="1397584386"/>
    <x v="0"/>
    <n v="36"/>
    <x v="0"/>
    <s v="music/classical music"/>
    <n v="1.1844444444444444"/>
    <x v="1898"/>
    <x v="4"/>
    <x v="35"/>
    <d v="2014-05-15T17:53:06"/>
    <x v="2557"/>
  </r>
  <r>
    <n v="2558"/>
    <s v="Hopkins Sinfonia 2015 Season"/>
    <s v="The Hopkins Sinfonia is looking for your support to run our 2015 Season made up of five concerts."/>
    <x v="21"/>
    <n v="1361"/>
    <x v="0"/>
    <x v="2"/>
    <x v="2"/>
    <n v="1430488740"/>
    <n v="1427747906"/>
    <x v="0"/>
    <n v="18"/>
    <x v="0"/>
    <s v="music/classical music"/>
    <n v="1.0888"/>
    <x v="1899"/>
    <x v="4"/>
    <x v="35"/>
    <d v="2015-05-01T13:59:00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n v="1321385820"/>
    <n v="1318539484"/>
    <x v="0"/>
    <n v="25"/>
    <x v="0"/>
    <s v="music/classical music"/>
    <n v="1.1125"/>
    <x v="1900"/>
    <x v="4"/>
    <x v="35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n v="1425682174"/>
    <n v="1423090174"/>
    <x v="0"/>
    <n v="21"/>
    <x v="0"/>
    <s v="music/classical music"/>
    <n v="1.0009999999999999"/>
    <x v="1901"/>
    <x v="4"/>
    <x v="35"/>
    <d v="2015-03-06T22:49:34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n v="1444740089"/>
    <n v="1442148089"/>
    <x v="0"/>
    <n v="0"/>
    <x v="1"/>
    <s v="food/food trucks"/>
    <n v="0"/>
    <x v="121"/>
    <x v="7"/>
    <x v="19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n v="1476189339"/>
    <n v="1471005339"/>
    <x v="0"/>
    <n v="3"/>
    <x v="1"/>
    <s v="food/food trucks"/>
    <n v="7.4999999999999997E-3"/>
    <x v="384"/>
    <x v="7"/>
    <x v="19"/>
    <d v="2016-10-11T12:35:39"/>
    <x v="2562"/>
  </r>
  <r>
    <n v="2563"/>
    <s v="Phoenix Pearl Boba Tea Truck (Canceled)"/>
    <s v="Michigan based bubble tea and specialty ice cream food truck"/>
    <x v="22"/>
    <n v="0"/>
    <x v="1"/>
    <x v="0"/>
    <x v="0"/>
    <n v="1438226451"/>
    <n v="1433042451"/>
    <x v="0"/>
    <n v="0"/>
    <x v="1"/>
    <s v="food/food trucks"/>
    <n v="0"/>
    <x v="121"/>
    <x v="7"/>
    <x v="19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n v="1406854699"/>
    <n v="1404262699"/>
    <x v="0"/>
    <n v="0"/>
    <x v="1"/>
    <s v="food/food trucks"/>
    <n v="0"/>
    <x v="121"/>
    <x v="7"/>
    <x v="19"/>
    <d v="2014-08-01T00:58:19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n v="1462827000"/>
    <n v="1457710589"/>
    <x v="0"/>
    <n v="1"/>
    <x v="1"/>
    <s v="food/food trucks"/>
    <n v="0.01"/>
    <x v="101"/>
    <x v="7"/>
    <x v="19"/>
    <d v="2016-05-09T20:50: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n v="1408663948"/>
    <n v="1406071948"/>
    <x v="0"/>
    <n v="0"/>
    <x v="1"/>
    <s v="food/food trucks"/>
    <n v="0"/>
    <x v="121"/>
    <x v="7"/>
    <x v="19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n v="1429823138"/>
    <n v="1427231138"/>
    <x v="0"/>
    <n v="2"/>
    <x v="1"/>
    <s v="food/food trucks"/>
    <n v="2.6666666666666666E-3"/>
    <x v="88"/>
    <x v="7"/>
    <x v="19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n v="1472745594"/>
    <n v="1470153594"/>
    <x v="0"/>
    <n v="1"/>
    <x v="1"/>
    <s v="food/food trucks"/>
    <n v="5.0000000000000001E-3"/>
    <x v="73"/>
    <x v="7"/>
    <x v="19"/>
    <d v="2016-09-01T15:59:54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n v="1442457112"/>
    <n v="1439865112"/>
    <x v="0"/>
    <n v="2"/>
    <x v="1"/>
    <s v="food/food trucks"/>
    <n v="2.2307692307692306E-2"/>
    <x v="1902"/>
    <x v="7"/>
    <x v="19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n v="1486590035"/>
    <n v="1483998035"/>
    <x v="0"/>
    <n v="2"/>
    <x v="1"/>
    <s v="food/food trucks"/>
    <n v="8.4285714285714294E-3"/>
    <x v="1903"/>
    <x v="7"/>
    <x v="19"/>
    <d v="2017-02-08T21:40:3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n v="1463645521"/>
    <n v="1458461521"/>
    <x v="0"/>
    <n v="4"/>
    <x v="1"/>
    <s v="food/food trucks"/>
    <n v="2.5000000000000001E-3"/>
    <x v="372"/>
    <x v="7"/>
    <x v="19"/>
    <d v="2016-05-19T08:12:01"/>
    <x v="2571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n v="1428893517"/>
    <n v="1426301517"/>
    <x v="0"/>
    <n v="0"/>
    <x v="1"/>
    <s v="food/food trucks"/>
    <n v="0"/>
    <x v="121"/>
    <x v="7"/>
    <x v="19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x v="0"/>
    <n v="0"/>
    <x v="1"/>
    <s v="food/food trucks"/>
    <n v="0"/>
    <x v="121"/>
    <x v="7"/>
    <x v="19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x v="0"/>
    <n v="0"/>
    <x v="1"/>
    <s v="food/food trucks"/>
    <n v="0"/>
    <x v="121"/>
    <x v="7"/>
    <x v="19"/>
    <d v="2016-05-18T19:49:05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x v="0"/>
    <n v="0"/>
    <x v="1"/>
    <s v="food/food trucks"/>
    <n v="0"/>
    <x v="121"/>
    <x v="7"/>
    <x v="19"/>
    <d v="2015-01-12T02:36:34"/>
    <x v="2575"/>
  </r>
  <r>
    <n v="2576"/>
    <s v="2 Go Fast Food (Canceled)"/>
    <s v="A New Twist with an American and Philippine fast food Mobile Trailer."/>
    <x v="3"/>
    <n v="0"/>
    <x v="1"/>
    <x v="0"/>
    <x v="0"/>
    <n v="1428707647"/>
    <n v="1424823247"/>
    <x v="0"/>
    <n v="0"/>
    <x v="1"/>
    <s v="food/food trucks"/>
    <n v="0"/>
    <x v="121"/>
    <x v="7"/>
    <x v="19"/>
    <d v="2015-04-10T23:14:07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x v="0"/>
    <n v="0"/>
    <x v="1"/>
    <s v="food/food trucks"/>
    <n v="0"/>
    <x v="121"/>
    <x v="7"/>
    <x v="19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x v="0"/>
    <n v="0"/>
    <x v="1"/>
    <s v="food/food trucks"/>
    <n v="0"/>
    <x v="121"/>
    <x v="7"/>
    <x v="19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x v="0"/>
    <n v="12"/>
    <x v="1"/>
    <s v="food/food trucks"/>
    <n v="1.3849999999999999E-3"/>
    <x v="1904"/>
    <x v="7"/>
    <x v="19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n v="1431745200"/>
    <n v="1429170603"/>
    <x v="0"/>
    <n v="2"/>
    <x v="1"/>
    <s v="food/food trucks"/>
    <n v="6.0000000000000001E-3"/>
    <x v="157"/>
    <x v="7"/>
    <x v="19"/>
    <d v="2015-05-16T03:00:00"/>
    <x v="2580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n v="1447689898"/>
    <n v="1445094298"/>
    <x v="0"/>
    <n v="11"/>
    <x v="1"/>
    <s v="food/food trucks"/>
    <n v="0.106"/>
    <x v="1905"/>
    <x v="7"/>
    <x v="19"/>
    <d v="2015-11-16T16:04:58"/>
    <x v="2581"/>
  </r>
  <r>
    <n v="2582"/>
    <s v="Drunken Wings"/>
    <s v="The place where chicken meets liquor for the first time!"/>
    <x v="161"/>
    <n v="1"/>
    <x v="2"/>
    <x v="0"/>
    <x v="0"/>
    <n v="1477784634"/>
    <n v="1475192634"/>
    <x v="0"/>
    <n v="1"/>
    <x v="1"/>
    <s v="food/food trucks"/>
    <n v="1.1111111111111112E-5"/>
    <x v="120"/>
    <x v="7"/>
    <x v="19"/>
    <d v="2016-10-29T23:43:54"/>
    <x v="2582"/>
  </r>
  <r>
    <n v="2583"/>
    <s v="Crazy Daisy Food Truck"/>
    <s v="Crazy Daisy will become the newest member of the food truck distributors in Kansas City, Missouri."/>
    <x v="28"/>
    <n v="5"/>
    <x v="2"/>
    <x v="0"/>
    <x v="0"/>
    <n v="1426526880"/>
    <n v="1421346480"/>
    <x v="0"/>
    <n v="5"/>
    <x v="1"/>
    <s v="food/food trucks"/>
    <n v="5.0000000000000001E-3"/>
    <x v="120"/>
    <x v="7"/>
    <x v="19"/>
    <d v="2015-03-16T17:28:00"/>
    <x v="2583"/>
  </r>
  <r>
    <n v="2584"/>
    <s v="Culinary Arts Food Truck Style"/>
    <s v="Bringing quality food to the masses using local premium ingredients, but at a food truck price!"/>
    <x v="3"/>
    <n v="0"/>
    <x v="2"/>
    <x v="0"/>
    <x v="0"/>
    <n v="1434341369"/>
    <n v="1431749369"/>
    <x v="0"/>
    <n v="0"/>
    <x v="1"/>
    <s v="food/food trucks"/>
    <n v="0"/>
    <x v="121"/>
    <x v="7"/>
    <x v="19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n v="1404601632"/>
    <n v="1402009632"/>
    <x v="0"/>
    <n v="1"/>
    <x v="1"/>
    <s v="food/food trucks"/>
    <n v="1.6666666666666668E-3"/>
    <x v="73"/>
    <x v="7"/>
    <x v="19"/>
    <d v="2014-07-05T23:07:12"/>
    <x v="2585"/>
  </r>
  <r>
    <n v="2586"/>
    <s v="Inspire Healthy Eating"/>
    <s v="I would like to bring fresh salad and food to the streets of London at a reasonable price."/>
    <x v="9"/>
    <n v="5"/>
    <x v="2"/>
    <x v="1"/>
    <x v="1"/>
    <n v="1451030136"/>
    <n v="1448438136"/>
    <x v="0"/>
    <n v="1"/>
    <x v="1"/>
    <s v="food/food trucks"/>
    <n v="1.6666666666666668E-3"/>
    <x v="144"/>
    <x v="7"/>
    <x v="19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n v="1451491953"/>
    <n v="1448899953"/>
    <x v="0"/>
    <n v="6"/>
    <x v="1"/>
    <s v="food/food trucks"/>
    <n v="2.4340000000000001E-2"/>
    <x v="1906"/>
    <x v="7"/>
    <x v="19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x v="0"/>
    <n v="8"/>
    <x v="1"/>
    <s v="food/food trucks"/>
    <n v="3.8833333333333331E-2"/>
    <x v="1907"/>
    <x v="7"/>
    <x v="19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n v="1458733927"/>
    <n v="1456145527"/>
    <x v="0"/>
    <n v="1"/>
    <x v="1"/>
    <s v="food/food trucks"/>
    <n v="1E-4"/>
    <x v="144"/>
    <x v="7"/>
    <x v="19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x v="0"/>
    <n v="0"/>
    <x v="1"/>
    <s v="food/food trucks"/>
    <n v="0"/>
    <x v="121"/>
    <x v="7"/>
    <x v="19"/>
    <d v="2016-01-26T14:08:17"/>
    <x v="2590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n v="1457901924"/>
    <n v="1452721524"/>
    <x v="0"/>
    <n v="2"/>
    <x v="1"/>
    <s v="food/food trucks"/>
    <n v="1.7333333333333333E-2"/>
    <x v="31"/>
    <x v="7"/>
    <x v="19"/>
    <d v="2016-03-13T20:45:24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x v="0"/>
    <n v="1"/>
    <x v="1"/>
    <s v="food/food trucks"/>
    <n v="1.6666666666666668E-3"/>
    <x v="73"/>
    <x v="7"/>
    <x v="19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n v="1429993026"/>
    <n v="1427401026"/>
    <x v="0"/>
    <n v="0"/>
    <x v="1"/>
    <s v="food/food trucks"/>
    <n v="0"/>
    <x v="121"/>
    <x v="7"/>
    <x v="19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n v="1407453228"/>
    <n v="1404861228"/>
    <x v="0"/>
    <n v="1"/>
    <x v="1"/>
    <s v="food/food trucks"/>
    <n v="1.2500000000000001E-5"/>
    <x v="120"/>
    <x v="7"/>
    <x v="19"/>
    <d v="2014-08-07T23:13:48"/>
    <x v="2594"/>
  </r>
  <r>
    <n v="2595"/>
    <s v="Food Truck for Little Fox Bakery"/>
    <s v="Looking to put the best baked goods in Bowling Green on wheels"/>
    <x v="36"/>
    <n v="1825"/>
    <x v="2"/>
    <x v="0"/>
    <x v="0"/>
    <n v="1487915500"/>
    <n v="1485323500"/>
    <x v="0"/>
    <n v="19"/>
    <x v="1"/>
    <s v="food/food trucks"/>
    <n v="0.12166666666666667"/>
    <x v="1908"/>
    <x v="7"/>
    <x v="19"/>
    <d v="2017-02-24T05:51:40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n v="1407427009"/>
    <n v="1404835009"/>
    <x v="0"/>
    <n v="27"/>
    <x v="1"/>
    <s v="food/food trucks"/>
    <n v="0.23588571428571428"/>
    <x v="1909"/>
    <x v="7"/>
    <x v="19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n v="1466323917"/>
    <n v="1463731917"/>
    <x v="0"/>
    <n v="7"/>
    <x v="1"/>
    <s v="food/food trucks"/>
    <n v="5.6666666666666664E-2"/>
    <x v="1910"/>
    <x v="7"/>
    <x v="19"/>
    <d v="2016-06-19T08:11:57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n v="1443039001"/>
    <n v="1440447001"/>
    <x v="0"/>
    <n v="14"/>
    <x v="1"/>
    <s v="food/food trucks"/>
    <n v="0.39"/>
    <x v="1911"/>
    <x v="7"/>
    <x v="19"/>
    <d v="2015-09-23T20:10:01"/>
    <x v="2598"/>
  </r>
  <r>
    <n v="2599"/>
    <s v="Empty Ramekins Catering Group"/>
    <s v="The Empty Ramekins Catering Group is looking for your help to start up in Miami Florida!!!!"/>
    <x v="354"/>
    <n v="90"/>
    <x v="2"/>
    <x v="0"/>
    <x v="0"/>
    <n v="1407089147"/>
    <n v="1403201147"/>
    <x v="0"/>
    <n v="5"/>
    <x v="1"/>
    <s v="food/food trucks"/>
    <n v="9.9546510341776348E-3"/>
    <x v="666"/>
    <x v="7"/>
    <x v="19"/>
    <d v="2014-08-03T18:05:47"/>
    <x v="2599"/>
  </r>
  <r>
    <n v="2600"/>
    <s v="Help Buttz Return From the Ashes"/>
    <s v="On Sunday November 8, 2015 our food truck burned to the ground. Please help us get rebuilt."/>
    <x v="63"/>
    <n v="3466"/>
    <x v="2"/>
    <x v="0"/>
    <x v="0"/>
    <n v="1458938200"/>
    <n v="1453757800"/>
    <x v="0"/>
    <n v="30"/>
    <x v="1"/>
    <s v="food/food trucks"/>
    <n v="6.9320000000000007E-2"/>
    <x v="1912"/>
    <x v="7"/>
    <x v="19"/>
    <d v="2016-03-25T20:36:40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x v="1"/>
    <n v="151"/>
    <x v="0"/>
    <s v="technology/space exploration"/>
    <n v="6.6139999999999999"/>
    <x v="1913"/>
    <x v="2"/>
    <x v="36"/>
    <d v="2012-09-13T03:59:00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n v="1415827200"/>
    <n v="1412358968"/>
    <x v="1"/>
    <n v="489"/>
    <x v="0"/>
    <s v="technology/space exploration"/>
    <n v="3.2609166666666667"/>
    <x v="1914"/>
    <x v="2"/>
    <x v="36"/>
    <d v="2014-11-12T21:20:00"/>
    <x v="2602"/>
  </r>
  <r>
    <n v="2603"/>
    <s v="Manned Mock Mars Mission"/>
    <s v="I will be building a mock space station and simulate living on Mars for two weeks."/>
    <x v="257"/>
    <n v="1776"/>
    <x v="0"/>
    <x v="0"/>
    <x v="0"/>
    <n v="1387835654"/>
    <n v="1386626054"/>
    <x v="1"/>
    <n v="50"/>
    <x v="0"/>
    <s v="technology/space exploration"/>
    <n v="1.0148571428571429"/>
    <x v="1915"/>
    <x v="2"/>
    <x v="36"/>
    <d v="2013-12-23T21:54:14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x v="1"/>
    <n v="321"/>
    <x v="0"/>
    <s v="technology/space exploration"/>
    <n v="1.0421799999999999"/>
    <x v="1916"/>
    <x v="2"/>
    <x v="36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x v="1"/>
    <n v="1762"/>
    <x v="0"/>
    <s v="technology/space exploration"/>
    <n v="1.0742157000000001"/>
    <x v="1917"/>
    <x v="2"/>
    <x v="36"/>
    <d v="2016-06-17T12:59:50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n v="1398791182"/>
    <n v="1396026382"/>
    <x v="1"/>
    <n v="385"/>
    <x v="0"/>
    <s v="technology/space exploration"/>
    <n v="1.1005454545454545"/>
    <x v="1918"/>
    <x v="2"/>
    <x v="36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n v="1439344800"/>
    <n v="1435611572"/>
    <x v="1"/>
    <n v="398"/>
    <x v="0"/>
    <s v="technology/space exploration"/>
    <n v="4.077"/>
    <x v="1919"/>
    <x v="2"/>
    <x v="36"/>
    <d v="2015-08-12T02:00:00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n v="1489536000"/>
    <n v="1485976468"/>
    <x v="1"/>
    <n v="304"/>
    <x v="0"/>
    <s v="technology/space exploration"/>
    <n v="2.2392500000000002"/>
    <x v="1920"/>
    <x v="2"/>
    <x v="36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n v="1342330951"/>
    <n v="1339738951"/>
    <x v="1"/>
    <n v="676"/>
    <x v="0"/>
    <s v="technology/space exploration"/>
    <n v="3.038011142857143"/>
    <x v="1921"/>
    <x v="2"/>
    <x v="36"/>
    <d v="2012-07-15T05:42:31"/>
    <x v="2609"/>
  </r>
  <r>
    <n v="2610"/>
    <s v="Restore the Pluto Discovery Telescope"/>
    <s v="Preserve the telescope that Clyde Tombaugh used to discover Pluto for generations to come!"/>
    <x v="355"/>
    <n v="32172.66"/>
    <x v="0"/>
    <x v="0"/>
    <x v="0"/>
    <n v="1471849140"/>
    <n v="1468444125"/>
    <x v="1"/>
    <n v="577"/>
    <x v="0"/>
    <s v="technology/space exploration"/>
    <n v="1.4132510432681749"/>
    <x v="1922"/>
    <x v="2"/>
    <x v="36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x v="1"/>
    <n v="3663"/>
    <x v="0"/>
    <s v="technology/space exploration"/>
    <n v="27.906363636363636"/>
    <x v="1923"/>
    <x v="2"/>
    <x v="36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n v="1420773970"/>
    <n v="1418095570"/>
    <x v="1"/>
    <n v="294"/>
    <x v="0"/>
    <s v="technology/space exploration"/>
    <n v="1.7176130000000001"/>
    <x v="1924"/>
    <x v="2"/>
    <x v="36"/>
    <d v="2015-01-09T03:26:10"/>
    <x v="2612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x v="1"/>
    <n v="28"/>
    <x v="0"/>
    <s v="technology/space exploration"/>
    <n v="1.0101333333333333"/>
    <x v="1925"/>
    <x v="2"/>
    <x v="36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x v="1"/>
    <n v="100"/>
    <x v="0"/>
    <s v="technology/space exploration"/>
    <n v="1.02"/>
    <x v="1926"/>
    <x v="2"/>
    <x v="36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x v="0"/>
    <n v="72"/>
    <x v="0"/>
    <s v="technology/space exploration"/>
    <n v="1.6976511744127936"/>
    <x v="1927"/>
    <x v="2"/>
    <x v="36"/>
    <d v="2016-04-30T12:00:00"/>
    <x v="2615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n v="1440546729"/>
    <n v="1437954729"/>
    <x v="1"/>
    <n v="238"/>
    <x v="0"/>
    <s v="technology/space exploration"/>
    <n v="1.14534"/>
    <x v="1928"/>
    <x v="2"/>
    <x v="36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n v="1413838751"/>
    <n v="1411246751"/>
    <x v="1"/>
    <n v="159"/>
    <x v="0"/>
    <s v="technology/space exploration"/>
    <n v="8.7759999999999998"/>
    <x v="1929"/>
    <x v="2"/>
    <x v="36"/>
    <d v="2014-10-20T20:59:11"/>
    <x v="2617"/>
  </r>
  <r>
    <n v="2618"/>
    <s v="SPACE ART FEATURING ASTRONAUTS #WeBelieveInAstronauts"/>
    <s v="LTD ED COLLECTIBLE SPACE ART FEAT. ASTRONAUTS"/>
    <x v="36"/>
    <n v="15808"/>
    <x v="0"/>
    <x v="0"/>
    <x v="0"/>
    <n v="1449000061"/>
    <n v="1443812461"/>
    <x v="1"/>
    <n v="77"/>
    <x v="0"/>
    <s v="technology/space exploration"/>
    <n v="1.0538666666666667"/>
    <x v="1930"/>
    <x v="2"/>
    <x v="36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x v="1"/>
    <n v="53"/>
    <x v="0"/>
    <s v="technology/space exploration"/>
    <n v="1.8839999999999999"/>
    <x v="1931"/>
    <x v="2"/>
    <x v="36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x v="1"/>
    <n v="1251"/>
    <x v="0"/>
    <s v="technology/space exploration"/>
    <n v="1.436523076923077"/>
    <x v="1932"/>
    <x v="2"/>
    <x v="36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x v="1"/>
    <n v="465"/>
    <x v="0"/>
    <s v="technology/space exploration"/>
    <n v="1.4588000000000001"/>
    <x v="1933"/>
    <x v="2"/>
    <x v="36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x v="0"/>
    <n v="74"/>
    <x v="0"/>
    <s v="technology/space exploration"/>
    <n v="1.3118399999999999"/>
    <x v="1934"/>
    <x v="2"/>
    <x v="36"/>
    <d v="2016-12-30T17:50:16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x v="0"/>
    <n v="62"/>
    <x v="0"/>
    <s v="technology/space exploration"/>
    <n v="1.1399999999999999"/>
    <x v="1935"/>
    <x v="2"/>
    <x v="36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x v="0"/>
    <n v="3468"/>
    <x v="0"/>
    <s v="technology/space exploration"/>
    <n v="13.794206249999998"/>
    <x v="1936"/>
    <x v="2"/>
    <x v="36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x v="0"/>
    <n v="52"/>
    <x v="0"/>
    <s v="technology/space exploration"/>
    <n v="9.56"/>
    <x v="1937"/>
    <x v="2"/>
    <x v="36"/>
    <d v="2016-11-09T20:26:4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n v="1433343869"/>
    <n v="1430751869"/>
    <x v="0"/>
    <n v="50"/>
    <x v="0"/>
    <s v="technology/space exploration"/>
    <n v="1.1200000000000001"/>
    <x v="150"/>
    <x v="2"/>
    <x v="36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x v="0"/>
    <n v="45"/>
    <x v="0"/>
    <s v="technology/space exploration"/>
    <n v="6.4666666666666668"/>
    <x v="1938"/>
    <x v="2"/>
    <x v="36"/>
    <d v="2015-11-26T20:54:21"/>
    <x v="2627"/>
  </r>
  <r>
    <n v="2628"/>
    <s v="Pie In Space!"/>
    <s v="A high school freshman is sending pie into space and you can be a part of it.  GO SCIENCE!!!"/>
    <x v="357"/>
    <n v="926"/>
    <x v="0"/>
    <x v="0"/>
    <x v="0"/>
    <n v="1417389067"/>
    <n v="1415661067"/>
    <x v="0"/>
    <n v="21"/>
    <x v="0"/>
    <s v="technology/space exploration"/>
    <n v="1.1036948748510131"/>
    <x v="1939"/>
    <x v="2"/>
    <x v="36"/>
    <d v="2014-11-30T23:11:07"/>
    <x v="2628"/>
  </r>
  <r>
    <n v="2629"/>
    <s v="Project Dragonfly - Sail to the Stars"/>
    <s v="The first international contest to let students shape the future of interstellar travel."/>
    <x v="10"/>
    <n v="6387"/>
    <x v="0"/>
    <x v="1"/>
    <x v="1"/>
    <n v="1431608122"/>
    <n v="1429016122"/>
    <x v="0"/>
    <n v="100"/>
    <x v="0"/>
    <s v="technology/space exploration"/>
    <n v="1.2774000000000001"/>
    <x v="1940"/>
    <x v="2"/>
    <x v="36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n v="1467280800"/>
    <n v="1464921112"/>
    <x v="0"/>
    <n v="81"/>
    <x v="0"/>
    <s v="technology/space exploration"/>
    <n v="1.579"/>
    <x v="1941"/>
    <x v="2"/>
    <x v="36"/>
    <d v="2016-06-30T10:00:00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n v="1440907427"/>
    <n v="1438488227"/>
    <x v="0"/>
    <n v="286"/>
    <x v="0"/>
    <s v="technology/space exploration"/>
    <n v="1.1466525000000001"/>
    <x v="1942"/>
    <x v="2"/>
    <x v="36"/>
    <d v="2015-08-30T04:03:47"/>
    <x v="2631"/>
  </r>
  <r>
    <n v="2632"/>
    <s v="University Rocket Science"/>
    <s v="Students from 3 universities are designing a dual stage rocket to test experimental rocket technology."/>
    <x v="358"/>
    <n v="1466"/>
    <x v="0"/>
    <x v="0"/>
    <x v="0"/>
    <n v="1464485339"/>
    <n v="1462325339"/>
    <x v="0"/>
    <n v="42"/>
    <x v="0"/>
    <s v="technology/space exploration"/>
    <n v="1.3700934579439252"/>
    <x v="1943"/>
    <x v="2"/>
    <x v="36"/>
    <d v="2016-05-29T01:28:59"/>
    <x v="2632"/>
  </r>
  <r>
    <n v="2633"/>
    <s v="ISS-Above"/>
    <s v="A device that lights up whenever the International Space Station is nearby (that happens more often than you might expect)"/>
    <x v="10"/>
    <n v="17731"/>
    <x v="0"/>
    <x v="0"/>
    <x v="0"/>
    <n v="1393542000"/>
    <n v="1390938332"/>
    <x v="0"/>
    <n v="199"/>
    <x v="0"/>
    <s v="technology/space exploration"/>
    <n v="3.5461999999999998"/>
    <x v="1944"/>
    <x v="2"/>
    <x v="36"/>
    <d v="2014-02-27T23:00:00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n v="1475163921"/>
    <n v="1472571921"/>
    <x v="0"/>
    <n v="25"/>
    <x v="0"/>
    <s v="technology/space exploration"/>
    <n v="1.0602150537634409"/>
    <x v="1945"/>
    <x v="2"/>
    <x v="36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x v="0"/>
    <n v="84"/>
    <x v="0"/>
    <s v="technology/space exploration"/>
    <n v="1"/>
    <x v="1946"/>
    <x v="2"/>
    <x v="36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x v="0"/>
    <n v="50"/>
    <x v="0"/>
    <s v="technology/space exploration"/>
    <n v="1.873"/>
    <x v="1947"/>
    <x v="2"/>
    <x v="36"/>
    <d v="2016-10-16T01:00:00"/>
    <x v="2636"/>
  </r>
  <r>
    <n v="2637"/>
    <s v="SPEED OF LIGHT: Biggest Mystery of the Universe"/>
    <s v="Help us collect the data to solve the mystery of the century: Is light slowing down?"/>
    <x v="2"/>
    <n v="831"/>
    <x v="0"/>
    <x v="0"/>
    <x v="0"/>
    <n v="1476277875"/>
    <n v="1474895475"/>
    <x v="0"/>
    <n v="26"/>
    <x v="0"/>
    <s v="technology/space exploration"/>
    <n v="1.6619999999999999"/>
    <x v="1948"/>
    <x v="2"/>
    <x v="36"/>
    <d v="2016-10-12T13:11:15"/>
    <x v="2637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n v="1421358895"/>
    <n v="1418766895"/>
    <x v="0"/>
    <n v="14"/>
    <x v="0"/>
    <s v="technology/space exploration"/>
    <n v="1.0172910662824208"/>
    <x v="1949"/>
    <x v="2"/>
    <x v="36"/>
    <d v="2015-01-15T21:54:55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x v="0"/>
    <n v="49"/>
    <x v="0"/>
    <s v="technology/space exploration"/>
    <n v="1.64"/>
    <x v="1950"/>
    <x v="2"/>
    <x v="36"/>
    <d v="2015-02-19T20:45:48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x v="0"/>
    <n v="69"/>
    <x v="0"/>
    <s v="technology/space exploration"/>
    <n v="1.0566666666666666"/>
    <x v="1951"/>
    <x v="2"/>
    <x v="36"/>
    <d v="2015-06-08T03:51:14"/>
    <x v="2640"/>
  </r>
  <r>
    <n v="2641"/>
    <s v="Build Flying Saucer Artificial Intelligent from sea shell"/>
    <s v="Building a Flying saucer that has Artificial Intelligent made from sea shell."/>
    <x v="15"/>
    <n v="15"/>
    <x v="2"/>
    <x v="0"/>
    <x v="0"/>
    <n v="1410811740"/>
    <n v="1409341863"/>
    <x v="0"/>
    <n v="1"/>
    <x v="1"/>
    <s v="technology/space exploration"/>
    <n v="0.01"/>
    <x v="2"/>
    <x v="2"/>
    <x v="36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x v="0"/>
    <n v="0"/>
    <x v="1"/>
    <s v="technology/space exploration"/>
    <n v="0"/>
    <x v="121"/>
    <x v="2"/>
    <x v="36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x v="1"/>
    <n v="1501"/>
    <x v="1"/>
    <s v="technology/space exploration"/>
    <n v="0.33559730999999998"/>
    <x v="1952"/>
    <x v="2"/>
    <x v="36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n v="1489172435"/>
    <n v="1486580435"/>
    <x v="1"/>
    <n v="52"/>
    <x v="1"/>
    <s v="technology/space exploration"/>
    <n v="2.053E-2"/>
    <x v="1953"/>
    <x v="2"/>
    <x v="36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x v="1"/>
    <n v="23"/>
    <x v="1"/>
    <s v="technology/space exploration"/>
    <n v="0.105"/>
    <x v="1954"/>
    <x v="2"/>
    <x v="36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n v="1441783869"/>
    <n v="1439191869"/>
    <x v="1"/>
    <n v="535"/>
    <x v="1"/>
    <s v="technology/space exploration"/>
    <n v="8.4172839999999999E-2"/>
    <x v="1955"/>
    <x v="2"/>
    <x v="36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x v="0"/>
    <n v="3"/>
    <x v="1"/>
    <s v="technology/space exploration"/>
    <n v="1.44E-2"/>
    <x v="1053"/>
    <x v="2"/>
    <x v="36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x v="0"/>
    <n v="6"/>
    <x v="1"/>
    <s v="technology/space exploration"/>
    <n v="8.8333333333333337E-3"/>
    <x v="1956"/>
    <x v="2"/>
    <x v="36"/>
    <d v="2016-03-09T17:09:20"/>
    <x v="2648"/>
  </r>
  <r>
    <n v="2649"/>
    <s v="The Mission - Please Check Back Soon (Canceled)"/>
    <s v="They have launched a Kickstarter."/>
    <x v="152"/>
    <n v="124"/>
    <x v="1"/>
    <x v="0"/>
    <x v="0"/>
    <n v="1454370941"/>
    <n v="1449186941"/>
    <x v="0"/>
    <n v="3"/>
    <x v="1"/>
    <s v="technology/space exploration"/>
    <n v="9.9200000000000004E-4"/>
    <x v="1957"/>
    <x v="2"/>
    <x v="36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x v="0"/>
    <n v="5"/>
    <x v="1"/>
    <s v="technology/space exploration"/>
    <n v="5.966666666666667E-3"/>
    <x v="1958"/>
    <x v="2"/>
    <x v="36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x v="0"/>
    <n v="17"/>
    <x v="1"/>
    <s v="technology/space exploration"/>
    <n v="1.8689285714285714E-2"/>
    <x v="1959"/>
    <x v="2"/>
    <x v="36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x v="0"/>
    <n v="11"/>
    <x v="1"/>
    <s v="technology/space exploration"/>
    <n v="8.8500000000000002E-3"/>
    <x v="1960"/>
    <x v="2"/>
    <x v="36"/>
    <d v="2014-12-10T03:48:45"/>
    <x v="2652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n v="1402632000"/>
    <n v="1399909127"/>
    <x v="0"/>
    <n v="70"/>
    <x v="1"/>
    <s v="technology/space exploration"/>
    <n v="0.1152156862745098"/>
    <x v="1961"/>
    <x v="2"/>
    <x v="36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n v="1429622726"/>
    <n v="1424442326"/>
    <x v="0"/>
    <n v="6"/>
    <x v="1"/>
    <s v="technology/space exploration"/>
    <n v="5.1000000000000004E-4"/>
    <x v="439"/>
    <x v="2"/>
    <x v="36"/>
    <d v="2015-04-21T13:25:26"/>
    <x v="2654"/>
  </r>
  <r>
    <n v="2655"/>
    <s v="Balloons (Canceled)"/>
    <s v="Thank you for your support!"/>
    <x v="36"/>
    <n v="3155"/>
    <x v="1"/>
    <x v="0"/>
    <x v="0"/>
    <n v="1455048000"/>
    <n v="1452631647"/>
    <x v="0"/>
    <n v="43"/>
    <x v="1"/>
    <s v="technology/space exploration"/>
    <n v="0.21033333333333334"/>
    <x v="1962"/>
    <x v="2"/>
    <x v="36"/>
    <d v="2016-02-09T20:00:00"/>
    <x v="2655"/>
  </r>
  <r>
    <n v="2656"/>
    <s v="MoonWatcher: A 24/7 Live Video of the Moon for Everyone (Canceled)"/>
    <s v="MoonWatcher will be bringing the Moon closer to all of us."/>
    <x v="60"/>
    <n v="17155"/>
    <x v="1"/>
    <x v="0"/>
    <x v="0"/>
    <n v="1489345200"/>
    <n v="1485966688"/>
    <x v="0"/>
    <n v="152"/>
    <x v="1"/>
    <s v="technology/space exploration"/>
    <n v="0.11436666666666667"/>
    <x v="1963"/>
    <x v="2"/>
    <x v="36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n v="1470187800"/>
    <n v="1467325053"/>
    <x v="0"/>
    <n v="59"/>
    <x v="1"/>
    <s v="technology/space exploration"/>
    <n v="0.18737933333333334"/>
    <x v="1964"/>
    <x v="2"/>
    <x v="36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n v="1469913194"/>
    <n v="1467321194"/>
    <x v="0"/>
    <n v="4"/>
    <x v="1"/>
    <s v="technology/space exploration"/>
    <n v="9.2857142857142856E-4"/>
    <x v="1965"/>
    <x v="2"/>
    <x v="36"/>
    <d v="2016-07-30T21:13:14"/>
    <x v="2658"/>
  </r>
  <r>
    <n v="2659"/>
    <s v="test (Canceled)"/>
    <s v="test"/>
    <x v="197"/>
    <n v="1333"/>
    <x v="1"/>
    <x v="0"/>
    <x v="0"/>
    <n v="1429321210"/>
    <n v="1426729210"/>
    <x v="0"/>
    <n v="10"/>
    <x v="1"/>
    <s v="technology/space exploration"/>
    <n v="2.720408163265306E-2"/>
    <x v="1966"/>
    <x v="2"/>
    <x v="36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x v="0"/>
    <n v="5"/>
    <x v="1"/>
    <s v="technology/space exploration"/>
    <n v="9.5E-4"/>
    <x v="1967"/>
    <x v="2"/>
    <x v="36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n v="1382742010"/>
    <n v="1380150010"/>
    <x v="0"/>
    <n v="60"/>
    <x v="0"/>
    <s v="technology/makerspaces"/>
    <n v="1.0289999999999999"/>
    <x v="1968"/>
    <x v="2"/>
    <x v="37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n v="1440179713"/>
    <n v="1437587713"/>
    <x v="0"/>
    <n v="80"/>
    <x v="0"/>
    <s v="technology/makerspaces"/>
    <n v="1.0680000000000001"/>
    <x v="1969"/>
    <x v="2"/>
    <x v="37"/>
    <d v="2015-08-21T17:55:13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x v="0"/>
    <n v="56"/>
    <x v="0"/>
    <s v="technology/makerspaces"/>
    <n v="1.0459624999999999"/>
    <x v="1970"/>
    <x v="2"/>
    <x v="37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n v="1449644340"/>
    <n v="1446683797"/>
    <x v="0"/>
    <n v="104"/>
    <x v="0"/>
    <s v="technology/makerspaces"/>
    <n v="1.0342857142857143"/>
    <x v="1971"/>
    <x v="2"/>
    <x v="37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x v="0"/>
    <n v="46"/>
    <x v="0"/>
    <s v="technology/makerspaces"/>
    <n v="1.2314285714285715"/>
    <x v="1972"/>
    <x v="2"/>
    <x v="37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x v="0"/>
    <n v="206"/>
    <x v="0"/>
    <s v="technology/makerspaces"/>
    <n v="1.592951"/>
    <x v="1973"/>
    <x v="2"/>
    <x v="37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x v="0"/>
    <n v="18"/>
    <x v="0"/>
    <s v="technology/makerspaces"/>
    <n v="1.1066666666666667"/>
    <x v="1974"/>
    <x v="2"/>
    <x v="37"/>
    <d v="2016-02-10T22:13:36"/>
    <x v="2667"/>
  </r>
  <r>
    <n v="2668"/>
    <s v="UOttawa Makermobile"/>
    <s v="Creativity on the go! |_x000a_CrÃ©ativitÃ© en mouvement !"/>
    <x v="28"/>
    <n v="1707"/>
    <x v="0"/>
    <x v="5"/>
    <x v="5"/>
    <n v="1447079520"/>
    <n v="1443449265"/>
    <x v="0"/>
    <n v="28"/>
    <x v="0"/>
    <s v="technology/makerspaces"/>
    <n v="1.7070000000000001"/>
    <x v="1975"/>
    <x v="2"/>
    <x v="37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n v="1452387096"/>
    <n v="1447203096"/>
    <x v="0"/>
    <n v="11"/>
    <x v="0"/>
    <s v="technology/makerspaces"/>
    <n v="1.25125"/>
    <x v="1976"/>
    <x v="2"/>
    <x v="37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x v="1"/>
    <n v="60"/>
    <x v="1"/>
    <s v="technology/makerspaces"/>
    <n v="6.4158609339642042E-2"/>
    <x v="1977"/>
    <x v="2"/>
    <x v="37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n v="1419017880"/>
    <n v="1416419916"/>
    <x v="1"/>
    <n v="84"/>
    <x v="1"/>
    <s v="technology/makerspaces"/>
    <n v="0.11344"/>
    <x v="1978"/>
    <x v="2"/>
    <x v="37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n v="1451282400"/>
    <n v="1449436390"/>
    <x v="1"/>
    <n v="47"/>
    <x v="1"/>
    <s v="technology/makerspaces"/>
    <n v="0.33189999999999997"/>
    <x v="1979"/>
    <x v="2"/>
    <x v="37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x v="1"/>
    <n v="66"/>
    <x v="1"/>
    <s v="technology/makerspaces"/>
    <n v="0.27579999999999999"/>
    <x v="1980"/>
    <x v="2"/>
    <x v="37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x v="1"/>
    <n v="171"/>
    <x v="1"/>
    <s v="technology/makerspaces"/>
    <n v="0.62839999999999996"/>
    <x v="1981"/>
    <x v="2"/>
    <x v="37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x v="1"/>
    <n v="29"/>
    <x v="1"/>
    <s v="technology/makerspaces"/>
    <n v="7.5880000000000003E-2"/>
    <x v="1982"/>
    <x v="2"/>
    <x v="37"/>
    <d v="2014-11-10T21:34:49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x v="0"/>
    <n v="9"/>
    <x v="1"/>
    <s v="technology/makerspaces"/>
    <n v="0.50380952380952382"/>
    <x v="1983"/>
    <x v="2"/>
    <x v="37"/>
    <d v="2016-05-22T14:59:34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n v="1404348143"/>
    <n v="1401756143"/>
    <x v="0"/>
    <n v="27"/>
    <x v="1"/>
    <s v="technology/makerspaces"/>
    <n v="0.17512820512820512"/>
    <x v="1984"/>
    <x v="2"/>
    <x v="37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x v="0"/>
    <n v="2"/>
    <x v="1"/>
    <s v="technology/makerspaces"/>
    <n v="1.3750000000000001E-4"/>
    <x v="1985"/>
    <x v="2"/>
    <x v="37"/>
    <d v="2015-09-24T19:09:25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x v="0"/>
    <n v="3"/>
    <x v="1"/>
    <s v="technology/makerspaces"/>
    <n v="3.3E-3"/>
    <x v="895"/>
    <x v="2"/>
    <x v="37"/>
    <d v="2015-02-28T00:01:34"/>
    <x v="2679"/>
  </r>
  <r>
    <n v="2680"/>
    <s v="iHeart Pillow"/>
    <s v="iHeartPillow, Connecting loved ones"/>
    <x v="261"/>
    <n v="276"/>
    <x v="2"/>
    <x v="3"/>
    <x v="3"/>
    <n v="1459915491"/>
    <n v="1457327091"/>
    <x v="0"/>
    <n v="4"/>
    <x v="1"/>
    <s v="technology/makerspaces"/>
    <n v="8.6250000000000007E-3"/>
    <x v="160"/>
    <x v="2"/>
    <x v="37"/>
    <d v="2016-04-06T04:04:51"/>
    <x v="2680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n v="1405027750"/>
    <n v="1402867750"/>
    <x v="0"/>
    <n v="2"/>
    <x v="1"/>
    <s v="food/food trucks"/>
    <n v="6.875E-3"/>
    <x v="446"/>
    <x v="7"/>
    <x v="19"/>
    <d v="2014-07-10T21:29:10"/>
    <x v="2681"/>
  </r>
  <r>
    <n v="2682"/>
    <s v="Toastie's Gourmet Toast"/>
    <s v="Gourmet Toast is the culinary combination, neigh, perfection of America's most under-utilized snack: Toast."/>
    <x v="12"/>
    <n v="1698"/>
    <x v="2"/>
    <x v="0"/>
    <x v="0"/>
    <n v="1416635940"/>
    <n v="1413838540"/>
    <x v="0"/>
    <n v="20"/>
    <x v="1"/>
    <s v="food/food trucks"/>
    <n v="0.28299999999999997"/>
    <x v="1986"/>
    <x v="7"/>
    <x v="19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n v="1425233240"/>
    <n v="1422641240"/>
    <x v="0"/>
    <n v="3"/>
    <x v="1"/>
    <s v="food/food trucks"/>
    <n v="2.3999999999999998E-3"/>
    <x v="1053"/>
    <x v="7"/>
    <x v="19"/>
    <d v="2015-03-01T18:07:20"/>
    <x v="2683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n v="1407621425"/>
    <n v="1404165425"/>
    <x v="0"/>
    <n v="4"/>
    <x v="1"/>
    <s v="food/food trucks"/>
    <n v="1.1428571428571429E-2"/>
    <x v="444"/>
    <x v="7"/>
    <x v="19"/>
    <d v="2014-08-09T21:57:05"/>
    <x v="2684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n v="1430149330"/>
    <n v="1424968930"/>
    <x v="0"/>
    <n v="1"/>
    <x v="1"/>
    <s v="food/food trucks"/>
    <n v="2.0000000000000001E-4"/>
    <x v="119"/>
    <x v="7"/>
    <x v="19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x v="0"/>
    <n v="0"/>
    <x v="1"/>
    <s v="food/food trucks"/>
    <n v="0"/>
    <x v="121"/>
    <x v="7"/>
    <x v="19"/>
    <d v="2014-09-30T23:23:43"/>
    <x v="2686"/>
  </r>
  <r>
    <n v="2687"/>
    <s v="Munch Wagon"/>
    <s v="Your American Pizzas, Wings, Stuffed Gouda Burger, Sweet &amp; Russet Potato Fries served on a food Truck!!"/>
    <x v="36"/>
    <n v="0"/>
    <x v="2"/>
    <x v="0"/>
    <x v="0"/>
    <n v="1435591318"/>
    <n v="1432999318"/>
    <x v="0"/>
    <n v="0"/>
    <x v="1"/>
    <s v="food/food trucks"/>
    <n v="0"/>
    <x v="121"/>
    <x v="7"/>
    <x v="19"/>
    <d v="2015-06-29T15:21:58"/>
    <x v="2687"/>
  </r>
  <r>
    <n v="2688"/>
    <s v="Mac N Cheez Food Truck"/>
    <s v="The amazing gourmet Mac N Cheez Food Truck Campaigne!"/>
    <x v="63"/>
    <n v="74"/>
    <x v="2"/>
    <x v="0"/>
    <x v="0"/>
    <n v="1424746800"/>
    <n v="1422067870"/>
    <x v="0"/>
    <n v="14"/>
    <x v="1"/>
    <s v="food/food trucks"/>
    <n v="1.48E-3"/>
    <x v="1987"/>
    <x v="7"/>
    <x v="19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x v="0"/>
    <n v="1"/>
    <x v="1"/>
    <s v="food/food trucks"/>
    <n v="2.8571428571428571E-5"/>
    <x v="120"/>
    <x v="7"/>
    <x v="19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x v="0"/>
    <n v="118"/>
    <x v="1"/>
    <s v="food/food trucks"/>
    <n v="0.107325"/>
    <x v="1988"/>
    <x v="7"/>
    <x v="19"/>
    <d v="2015-06-03T02:31:16"/>
    <x v="2690"/>
  </r>
  <r>
    <n v="2691"/>
    <s v="Cook"/>
    <s v="A Great New local Food Truck serving up ethnic fusion inspired eats in Ottawa."/>
    <x v="99"/>
    <n v="35"/>
    <x v="2"/>
    <x v="5"/>
    <x v="5"/>
    <n v="1431278557"/>
    <n v="1427390557"/>
    <x v="0"/>
    <n v="2"/>
    <x v="1"/>
    <s v="food/food trucks"/>
    <n v="5.3846153846153844E-4"/>
    <x v="844"/>
    <x v="7"/>
    <x v="19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x v="0"/>
    <n v="1"/>
    <x v="1"/>
    <s v="food/food trucks"/>
    <n v="7.1428571428571426E-3"/>
    <x v="384"/>
    <x v="7"/>
    <x v="19"/>
    <d v="2015-03-25T07:01:00"/>
    <x v="2692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x v="0"/>
    <n v="3"/>
    <x v="1"/>
    <s v="food/food trucks"/>
    <n v="8.0000000000000002E-3"/>
    <x v="140"/>
    <x v="7"/>
    <x v="19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x v="0"/>
    <n v="1"/>
    <x v="1"/>
    <s v="food/food trucks"/>
    <n v="3.3333333333333335E-5"/>
    <x v="120"/>
    <x v="7"/>
    <x v="19"/>
    <d v="2014-09-26T03:22:19"/>
    <x v="2694"/>
  </r>
  <r>
    <n v="2695"/>
    <s v="Fat daddy mac food truck"/>
    <s v="I am creating food magic on the go! Amazing food isn't just for sitdown restaraunts anymore!"/>
    <x v="36"/>
    <n v="71"/>
    <x v="2"/>
    <x v="0"/>
    <x v="0"/>
    <n v="1428981718"/>
    <n v="1423801318"/>
    <x v="0"/>
    <n v="3"/>
    <x v="1"/>
    <s v="food/food trucks"/>
    <n v="4.7333333333333333E-3"/>
    <x v="1989"/>
    <x v="7"/>
    <x v="19"/>
    <d v="2015-04-14T03:21:58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x v="0"/>
    <n v="38"/>
    <x v="1"/>
    <s v="food/food trucks"/>
    <n v="5.6500000000000002E-2"/>
    <x v="1990"/>
    <x v="7"/>
    <x v="19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n v="1438552800"/>
    <n v="1435876423"/>
    <x v="0"/>
    <n v="52"/>
    <x v="1"/>
    <s v="food/food trucks"/>
    <n v="0.26352173913043481"/>
    <x v="1991"/>
    <x v="7"/>
    <x v="19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n v="1403904808"/>
    <n v="1401312808"/>
    <x v="0"/>
    <n v="2"/>
    <x v="1"/>
    <s v="food/food trucks"/>
    <n v="3.2512500000000002E-3"/>
    <x v="1992"/>
    <x v="7"/>
    <x v="19"/>
    <d v="2014-06-27T21:33:28"/>
    <x v="2698"/>
  </r>
  <r>
    <n v="2699"/>
    <s v="my bakery truck"/>
    <s v="Hi, I want make my first bakery. Food truck was great, but I not have a car licence. So, help me to be my dream!"/>
    <x v="365"/>
    <n v="0"/>
    <x v="2"/>
    <x v="5"/>
    <x v="5"/>
    <n v="1407533463"/>
    <n v="1404941463"/>
    <x v="0"/>
    <n v="0"/>
    <x v="1"/>
    <s v="food/food trucks"/>
    <n v="0"/>
    <x v="121"/>
    <x v="7"/>
    <x v="19"/>
    <d v="2014-08-08T21:31:03"/>
    <x v="2699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n v="1411073972"/>
    <n v="1408481972"/>
    <x v="0"/>
    <n v="4"/>
    <x v="1"/>
    <s v="food/food trucks"/>
    <n v="7.0007000700070005E-3"/>
    <x v="844"/>
    <x v="7"/>
    <x v="19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x v="0"/>
    <n v="46"/>
    <x v="1"/>
    <s v="theater/spaces"/>
    <n v="0.46176470588235297"/>
    <x v="1993"/>
    <x v="1"/>
    <x v="38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n v="1491416077"/>
    <n v="1488827677"/>
    <x v="1"/>
    <n v="26"/>
    <x v="1"/>
    <s v="theater/spaces"/>
    <n v="0.34410000000000002"/>
    <x v="1994"/>
    <x v="1"/>
    <x v="38"/>
    <d v="2017-04-05T18:14:37"/>
    <x v="2702"/>
  </r>
  <r>
    <n v="2703"/>
    <s v="Bisagra Teatro: Foro Multidisciplinario"/>
    <s v="Â¡Tu nuevo espacio cultural multidisciplinario en el centro de Pachuca, Hidalgo"/>
    <x v="79"/>
    <n v="41500"/>
    <x v="3"/>
    <x v="14"/>
    <x v="10"/>
    <n v="1490196830"/>
    <n v="1485016430"/>
    <x v="0"/>
    <n v="45"/>
    <x v="1"/>
    <s v="theater/spaces"/>
    <n v="1.0375000000000001"/>
    <x v="1995"/>
    <x v="1"/>
    <x v="38"/>
    <d v="2017-03-22T15:33:50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x v="0"/>
    <n v="7"/>
    <x v="1"/>
    <s v="theater/spaces"/>
    <n v="6.0263157894736845E-2"/>
    <x v="1996"/>
    <x v="1"/>
    <x v="38"/>
    <d v="2017-04-05T19:41:54"/>
    <x v="2704"/>
  </r>
  <r>
    <n v="2705"/>
    <s v="Fischer Theatre Marquee"/>
    <s v="Help light the lights at the historic Fischer Theatre in Danville, IL."/>
    <x v="281"/>
    <n v="1739"/>
    <x v="3"/>
    <x v="0"/>
    <x v="0"/>
    <n v="1490389158"/>
    <n v="1486504758"/>
    <x v="0"/>
    <n v="8"/>
    <x v="1"/>
    <s v="theater/spaces"/>
    <n v="0.10539393939393939"/>
    <x v="1997"/>
    <x v="1"/>
    <x v="38"/>
    <d v="2017-03-24T20:59:1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n v="1413442740"/>
    <n v="1410937483"/>
    <x v="1"/>
    <n v="263"/>
    <x v="0"/>
    <s v="theater/spaces"/>
    <n v="1.1229714285714285"/>
    <x v="1998"/>
    <x v="1"/>
    <x v="38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n v="1369637940"/>
    <n v="1367088443"/>
    <x v="1"/>
    <n v="394"/>
    <x v="0"/>
    <s v="theater/spaces"/>
    <n v="3.50844625"/>
    <x v="1999"/>
    <x v="1"/>
    <x v="38"/>
    <d v="2013-05-27T06:59:00"/>
    <x v="2707"/>
  </r>
  <r>
    <n v="2708"/>
    <s v="Angel Comedy Club"/>
    <s v="Angel Comedy Club: A permanent home for Londonâ€™s loveliest comedy night - a community comedy club"/>
    <x v="22"/>
    <n v="46643.07"/>
    <x v="0"/>
    <x v="1"/>
    <x v="1"/>
    <n v="1469119526"/>
    <n v="1463935526"/>
    <x v="1"/>
    <n v="1049"/>
    <x v="0"/>
    <s v="theater/spaces"/>
    <n v="2.3321535"/>
    <x v="2000"/>
    <x v="1"/>
    <x v="38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x v="1"/>
    <n v="308"/>
    <x v="0"/>
    <s v="theater/spaces"/>
    <n v="1.01606"/>
    <x v="2001"/>
    <x v="1"/>
    <x v="38"/>
    <d v="2016-10-04T03:59:00"/>
    <x v="2709"/>
  </r>
  <r>
    <n v="2710"/>
    <s v="House of Yes"/>
    <s v="Building Brooklyn's own creative venue for circus, theater and events of all types."/>
    <x v="127"/>
    <n v="92340.21"/>
    <x v="0"/>
    <x v="0"/>
    <x v="0"/>
    <n v="1407549600"/>
    <n v="1404797428"/>
    <x v="1"/>
    <n v="1088"/>
    <x v="0"/>
    <s v="theater/spaces"/>
    <n v="1.5390035000000002"/>
    <x v="2002"/>
    <x v="1"/>
    <x v="38"/>
    <d v="2014-08-09T02:00:00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x v="1"/>
    <n v="73"/>
    <x v="0"/>
    <s v="theater/spaces"/>
    <n v="1.007161125319693"/>
    <x v="2003"/>
    <x v="1"/>
    <x v="38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x v="1"/>
    <n v="143"/>
    <x v="0"/>
    <s v="theater/spaces"/>
    <n v="1.3138181818181818"/>
    <x v="2004"/>
    <x v="1"/>
    <x v="38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x v="1"/>
    <n v="1420"/>
    <x v="0"/>
    <s v="theater/spaces"/>
    <n v="1.0224133333333334"/>
    <x v="2005"/>
    <x v="1"/>
    <x v="38"/>
    <d v="2015-12-24T15:41:24"/>
    <x v="2713"/>
  </r>
  <r>
    <n v="2714"/>
    <s v="The Crane Theater"/>
    <s v="The Crane will be the new home for independent theater in Northeast Minneapolis"/>
    <x v="31"/>
    <n v="29089"/>
    <x v="0"/>
    <x v="0"/>
    <x v="0"/>
    <n v="1476486000"/>
    <n v="1474040596"/>
    <x v="1"/>
    <n v="305"/>
    <x v="0"/>
    <s v="theater/spaces"/>
    <n v="1.1635599999999999"/>
    <x v="2006"/>
    <x v="1"/>
    <x v="38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x v="1"/>
    <n v="551"/>
    <x v="0"/>
    <s v="theater/spaces"/>
    <n v="2.6462241666666664"/>
    <x v="2007"/>
    <x v="1"/>
    <x v="38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x v="1"/>
    <n v="187"/>
    <x v="0"/>
    <s v="theater/spaces"/>
    <n v="1.1998010000000001"/>
    <x v="2008"/>
    <x v="1"/>
    <x v="38"/>
    <d v="2015-10-08T07:59:53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n v="1417906649"/>
    <n v="1414015049"/>
    <x v="1"/>
    <n v="325"/>
    <x v="0"/>
    <s v="theater/spaces"/>
    <n v="1.2010400000000001"/>
    <x v="2009"/>
    <x v="1"/>
    <x v="38"/>
    <d v="2014-12-06T22:57:2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n v="1462316400"/>
    <n v="1459865945"/>
    <x v="1"/>
    <n v="148"/>
    <x v="0"/>
    <s v="theater/spaces"/>
    <n v="1.0358333333333334"/>
    <x v="2010"/>
    <x v="1"/>
    <x v="38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x v="0"/>
    <n v="69"/>
    <x v="0"/>
    <s v="theater/spaces"/>
    <n v="1.0883333333333334"/>
    <x v="2011"/>
    <x v="1"/>
    <x v="38"/>
    <d v="2016-04-17T23:44:54"/>
    <x v="2719"/>
  </r>
  <r>
    <n v="2720"/>
    <s v="The Comedy Project"/>
    <s v="An improv, sketch and experimental comedy and cocktail venue in downtown Grand Rapids, Michigan"/>
    <x v="31"/>
    <n v="29531"/>
    <x v="0"/>
    <x v="0"/>
    <x v="0"/>
    <n v="1478866253"/>
    <n v="1476270653"/>
    <x v="0"/>
    <n v="173"/>
    <x v="0"/>
    <s v="theater/spaces"/>
    <n v="1.1812400000000001"/>
    <x v="2012"/>
    <x v="1"/>
    <x v="38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x v="0"/>
    <n v="269"/>
    <x v="0"/>
    <s v="technology/hardware"/>
    <n v="14.62"/>
    <x v="2013"/>
    <x v="2"/>
    <x v="30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x v="0"/>
    <n v="185"/>
    <x v="0"/>
    <s v="technology/hardware"/>
    <n v="2.5253999999999999"/>
    <x v="2014"/>
    <x v="2"/>
    <x v="30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x v="0"/>
    <n v="176"/>
    <x v="0"/>
    <s v="technology/hardware"/>
    <n v="1.4005000000000001"/>
    <x v="2015"/>
    <x v="2"/>
    <x v="30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x v="0"/>
    <n v="1019"/>
    <x v="0"/>
    <s v="technology/hardware"/>
    <n v="2.9687520259319289"/>
    <x v="2016"/>
    <x v="2"/>
    <x v="30"/>
    <d v="2015-08-15T07:50:5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n v="1488390735"/>
    <n v="1484070735"/>
    <x v="0"/>
    <n v="113"/>
    <x v="0"/>
    <s v="technology/hardware"/>
    <n v="1.445425"/>
    <x v="2017"/>
    <x v="2"/>
    <x v="30"/>
    <d v="2017-03-01T17:52:15"/>
    <x v="2725"/>
  </r>
  <r>
    <n v="2726"/>
    <s v="Krimston TWO - Dual SIM case for iPhone"/>
    <s v="Krimston TWO: iPhone Dual SIM Case"/>
    <x v="57"/>
    <n v="105745"/>
    <x v="0"/>
    <x v="0"/>
    <x v="0"/>
    <n v="1461333311"/>
    <n v="1458741311"/>
    <x v="0"/>
    <n v="404"/>
    <x v="0"/>
    <s v="technology/hardware"/>
    <n v="1.05745"/>
    <x v="2018"/>
    <x v="2"/>
    <x v="30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n v="1438964063"/>
    <n v="1436804063"/>
    <x v="0"/>
    <n v="707"/>
    <x v="0"/>
    <s v="technology/hardware"/>
    <n v="4.9321000000000002"/>
    <x v="2019"/>
    <x v="2"/>
    <x v="30"/>
    <d v="2015-08-07T16:14:23"/>
    <x v="2727"/>
  </r>
  <r>
    <n v="2728"/>
    <s v="Multi-Function SSD Shield for the Raspberry Pi 2"/>
    <s v="SSD, WiFi, RTC w/Battery and high power USB all in one shield."/>
    <x v="36"/>
    <n v="30274"/>
    <x v="0"/>
    <x v="0"/>
    <x v="0"/>
    <n v="1451485434"/>
    <n v="1448461434"/>
    <x v="0"/>
    <n v="392"/>
    <x v="0"/>
    <s v="technology/hardware"/>
    <n v="2.0182666666666669"/>
    <x v="2020"/>
    <x v="2"/>
    <x v="30"/>
    <d v="2015-12-30T14:23:54"/>
    <x v="2728"/>
  </r>
  <r>
    <n v="2729"/>
    <s v="McChi Luggage: It's a Luggage, USB Charger and a Table Top"/>
    <s v="A luggage that is more than a luggage! It is what you want it to be."/>
    <x v="51"/>
    <n v="7833"/>
    <x v="0"/>
    <x v="0"/>
    <x v="0"/>
    <n v="1430459197"/>
    <n v="1427867197"/>
    <x v="0"/>
    <n v="23"/>
    <x v="0"/>
    <s v="technology/hardware"/>
    <n v="1.0444"/>
    <x v="2021"/>
    <x v="2"/>
    <x v="30"/>
    <d v="2015-05-01T05:46:37"/>
    <x v="2729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n v="1366635575"/>
    <n v="1363611575"/>
    <x v="0"/>
    <n v="682"/>
    <x v="0"/>
    <s v="technology/hardware"/>
    <n v="1.7029262962962963"/>
    <x v="2022"/>
    <x v="2"/>
    <x v="30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x v="0"/>
    <n v="37"/>
    <x v="0"/>
    <s v="technology/hardware"/>
    <n v="1.0430333333333333"/>
    <x v="2023"/>
    <x v="2"/>
    <x v="30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x v="0"/>
    <n v="146"/>
    <x v="0"/>
    <s v="technology/hardware"/>
    <n v="1.1825000000000001"/>
    <x v="2024"/>
    <x v="2"/>
    <x v="30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x v="0"/>
    <n v="119"/>
    <x v="0"/>
    <s v="technology/hardware"/>
    <n v="1.07538"/>
    <x v="2025"/>
    <x v="2"/>
    <x v="30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x v="0"/>
    <n v="163"/>
    <x v="0"/>
    <s v="technology/hardware"/>
    <n v="22603"/>
    <x v="2026"/>
    <x v="2"/>
    <x v="30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x v="0"/>
    <n v="339"/>
    <x v="0"/>
    <s v="technology/hardware"/>
    <n v="9.7813466666666677"/>
    <x v="2027"/>
    <x v="2"/>
    <x v="30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x v="0"/>
    <n v="58"/>
    <x v="0"/>
    <s v="technology/hardware"/>
    <n v="1.2290000000000001"/>
    <x v="2028"/>
    <x v="2"/>
    <x v="30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x v="0"/>
    <n v="456"/>
    <x v="0"/>
    <s v="technology/hardware"/>
    <n v="2.4606080000000001"/>
    <x v="2029"/>
    <x v="2"/>
    <x v="30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n v="1478402804"/>
    <n v="1473218804"/>
    <x v="0"/>
    <n v="15"/>
    <x v="0"/>
    <s v="technology/hardware"/>
    <n v="1.4794"/>
    <x v="2030"/>
    <x v="2"/>
    <x v="30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n v="1399324717"/>
    <n v="1395436717"/>
    <x v="0"/>
    <n v="191"/>
    <x v="0"/>
    <s v="technology/hardware"/>
    <n v="3.8409090909090908"/>
    <x v="2031"/>
    <x v="2"/>
    <x v="30"/>
    <d v="2014-05-05T21:18:37"/>
    <x v="2739"/>
  </r>
  <r>
    <n v="2740"/>
    <s v="Vertical Garden Prototype"/>
    <s v="I am interested in testing the plant yields of this vertical garden as well as some other applications"/>
    <x v="43"/>
    <n v="310"/>
    <x v="0"/>
    <x v="0"/>
    <x v="0"/>
    <n v="1426117552"/>
    <n v="1423529152"/>
    <x v="0"/>
    <n v="17"/>
    <x v="0"/>
    <s v="technology/hardware"/>
    <n v="1.0333333333333334"/>
    <x v="2032"/>
    <x v="2"/>
    <x v="30"/>
    <d v="2015-03-11T23:45:52"/>
    <x v="2740"/>
  </r>
  <r>
    <n v="2741"/>
    <s v="Mrs. Brown and Her Lost Puppy."/>
    <s v="Help me publish my 1st children's book as an aspiring author!"/>
    <x v="6"/>
    <n v="35"/>
    <x v="2"/>
    <x v="0"/>
    <x v="0"/>
    <n v="1413770820"/>
    <n v="1412005602"/>
    <x v="0"/>
    <n v="4"/>
    <x v="1"/>
    <s v="publishing/children's books"/>
    <n v="4.3750000000000004E-3"/>
    <x v="440"/>
    <x v="3"/>
    <x v="39"/>
    <d v="2014-10-20T02:07:00"/>
    <x v="2741"/>
  </r>
  <r>
    <n v="2742"/>
    <s v="What a Zoo!"/>
    <s v="The pachyderms at the Denver Zoo are moving. Follow along on the convoluted journey to their new home."/>
    <x v="30"/>
    <n v="731"/>
    <x v="2"/>
    <x v="0"/>
    <x v="0"/>
    <n v="1337102187"/>
    <n v="1335892587"/>
    <x v="0"/>
    <n v="18"/>
    <x v="1"/>
    <s v="publishing/children's books"/>
    <n v="0.29239999999999999"/>
    <x v="2033"/>
    <x v="3"/>
    <x v="39"/>
    <d v="2012-05-15T17:16:27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x v="0"/>
    <n v="0"/>
    <x v="1"/>
    <s v="publishing/children's books"/>
    <n v="0"/>
    <x v="121"/>
    <x v="3"/>
    <x v="39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x v="0"/>
    <n v="22"/>
    <x v="1"/>
    <s v="publishing/children's books"/>
    <n v="5.2187499999999998E-2"/>
    <x v="2034"/>
    <x v="3"/>
    <x v="39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x v="0"/>
    <n v="49"/>
    <x v="1"/>
    <s v="publishing/children's books"/>
    <n v="0.21887499999999999"/>
    <x v="2035"/>
    <x v="3"/>
    <x v="39"/>
    <d v="2012-07-14T23:42:48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n v="1409337911"/>
    <n v="1406745911"/>
    <x v="0"/>
    <n v="19"/>
    <x v="1"/>
    <s v="publishing/children's books"/>
    <n v="0.26700000000000002"/>
    <x v="2036"/>
    <x v="3"/>
    <x v="39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n v="1339816200"/>
    <n v="1337095997"/>
    <x v="0"/>
    <n v="4"/>
    <x v="1"/>
    <s v="publishing/children's books"/>
    <n v="0.28000000000000003"/>
    <x v="436"/>
    <x v="3"/>
    <x v="39"/>
    <d v="2012-06-16T03:10:00"/>
    <x v="2747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n v="1472835802"/>
    <n v="1470243802"/>
    <x v="0"/>
    <n v="4"/>
    <x v="1"/>
    <s v="publishing/children's books"/>
    <n v="1.06E-2"/>
    <x v="514"/>
    <x v="3"/>
    <x v="39"/>
    <d v="2016-09-02T17:03:22"/>
    <x v="2748"/>
  </r>
  <r>
    <n v="2749"/>
    <s v="A Tree is a Tree, no matter what you see.  CHILDREN'S BOOK"/>
    <s v="Self-publishing my children's book."/>
    <x v="3"/>
    <n v="110"/>
    <x v="2"/>
    <x v="0"/>
    <x v="0"/>
    <n v="1428171037"/>
    <n v="1425582637"/>
    <x v="0"/>
    <n v="2"/>
    <x v="1"/>
    <s v="publishing/children's books"/>
    <n v="1.0999999999999999E-2"/>
    <x v="698"/>
    <x v="3"/>
    <x v="39"/>
    <d v="2015-04-04T18:10:37"/>
    <x v="2749"/>
  </r>
  <r>
    <n v="2750"/>
    <s v="My Child, My Blessing"/>
    <s v="This is a journal where parents daily write something positive about their child.  Places for pictures, too."/>
    <x v="369"/>
    <n v="0"/>
    <x v="2"/>
    <x v="0"/>
    <x v="0"/>
    <n v="1341086400"/>
    <n v="1340055345"/>
    <x v="0"/>
    <n v="0"/>
    <x v="1"/>
    <s v="publishing/children's books"/>
    <n v="0"/>
    <x v="121"/>
    <x v="3"/>
    <x v="39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x v="0"/>
    <n v="0"/>
    <x v="1"/>
    <s v="publishing/children's books"/>
    <n v="0"/>
    <x v="121"/>
    <x v="3"/>
    <x v="39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x v="0"/>
    <n v="14"/>
    <x v="1"/>
    <s v="publishing/children's books"/>
    <n v="0.11458333333333333"/>
    <x v="2037"/>
    <x v="3"/>
    <x v="39"/>
    <d v="2011-12-18T18:21:44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n v="1346017023"/>
    <n v="1343425023"/>
    <x v="0"/>
    <n v="8"/>
    <x v="1"/>
    <s v="publishing/children's books"/>
    <n v="0.19"/>
    <x v="125"/>
    <x v="3"/>
    <x v="39"/>
    <d v="2012-08-26T21:37:03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n v="1410448551"/>
    <n v="1407856551"/>
    <x v="0"/>
    <n v="0"/>
    <x v="1"/>
    <s v="publishing/children's books"/>
    <n v="0"/>
    <x v="121"/>
    <x v="3"/>
    <x v="39"/>
    <d v="2014-09-11T15:15:51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n v="1428519527"/>
    <n v="1425927527"/>
    <x v="0"/>
    <n v="15"/>
    <x v="1"/>
    <s v="publishing/children's books"/>
    <n v="0.52"/>
    <x v="2038"/>
    <x v="3"/>
    <x v="39"/>
    <d v="2015-04-08T18:58:47"/>
    <x v="2755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n v="1389476201"/>
    <n v="1386884201"/>
    <x v="0"/>
    <n v="33"/>
    <x v="1"/>
    <s v="publishing/children's books"/>
    <n v="0.1048"/>
    <x v="2039"/>
    <x v="3"/>
    <x v="39"/>
    <d v="2014-01-11T21:36:41"/>
    <x v="2756"/>
  </r>
  <r>
    <n v="2757"/>
    <s v="C is for Crooked"/>
    <s v="A children's letter book that Lampoons Hillary Clinton"/>
    <x v="15"/>
    <n v="10"/>
    <x v="2"/>
    <x v="0"/>
    <x v="0"/>
    <n v="1470498332"/>
    <n v="1469202332"/>
    <x v="0"/>
    <n v="2"/>
    <x v="1"/>
    <s v="publishing/children's books"/>
    <n v="6.6666666666666671E-3"/>
    <x v="144"/>
    <x v="3"/>
    <x v="39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x v="0"/>
    <n v="6"/>
    <x v="1"/>
    <s v="publishing/children's books"/>
    <n v="0.11700000000000001"/>
    <x v="498"/>
    <x v="3"/>
    <x v="39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n v="1468658866"/>
    <n v="1464943666"/>
    <x v="0"/>
    <n v="2"/>
    <x v="1"/>
    <s v="publishing/children's books"/>
    <n v="0.105"/>
    <x v="1859"/>
    <x v="3"/>
    <x v="39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x v="0"/>
    <n v="0"/>
    <x v="1"/>
    <s v="publishing/children's books"/>
    <n v="0"/>
    <x v="121"/>
    <x v="3"/>
    <x v="39"/>
    <d v="2013-06-20T11:04:18"/>
    <x v="2760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n v="1357176693"/>
    <n v="1354584693"/>
    <x v="0"/>
    <n v="4"/>
    <x v="1"/>
    <s v="publishing/children's books"/>
    <n v="7.1999999999999998E-3"/>
    <x v="377"/>
    <x v="3"/>
    <x v="39"/>
    <d v="2013-01-03T01:31:33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n v="1332114795"/>
    <n v="1326934395"/>
    <x v="0"/>
    <n v="1"/>
    <x v="1"/>
    <s v="publishing/children's books"/>
    <n v="7.6923076923076927E-3"/>
    <x v="384"/>
    <x v="3"/>
    <x v="39"/>
    <d v="2012-03-18T23:53:15"/>
    <x v="2762"/>
  </r>
  <r>
    <n v="2763"/>
    <s v="My Christmas Star"/>
    <s v="How Santa finds childrens homes without getting lost by following certain stars."/>
    <x v="371"/>
    <n v="90"/>
    <x v="2"/>
    <x v="0"/>
    <x v="0"/>
    <n v="1369403684"/>
    <n v="1365515684"/>
    <x v="0"/>
    <n v="3"/>
    <x v="1"/>
    <s v="publishing/children's books"/>
    <n v="2.2842639593908631E-3"/>
    <x v="180"/>
    <x v="3"/>
    <x v="39"/>
    <d v="2013-05-24T13:54:44"/>
    <x v="2763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n v="1338404400"/>
    <n v="1335855631"/>
    <x v="0"/>
    <n v="4"/>
    <x v="1"/>
    <s v="publishing/children's books"/>
    <n v="1.125E-2"/>
    <x v="798"/>
    <x v="3"/>
    <x v="39"/>
    <d v="2012-05-30T19:00:00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n v="1351432428"/>
    <n v="1350050028"/>
    <x v="0"/>
    <n v="0"/>
    <x v="1"/>
    <s v="publishing/children's books"/>
    <n v="0"/>
    <x v="121"/>
    <x v="3"/>
    <x v="39"/>
    <d v="2012-10-28T13:53:48"/>
    <x v="2765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x v="0"/>
    <n v="4"/>
    <x v="1"/>
    <s v="publishing/children's books"/>
    <n v="0.02"/>
    <x v="384"/>
    <x v="3"/>
    <x v="39"/>
    <d v="2011-08-11T16:01:58"/>
    <x v="2766"/>
  </r>
  <r>
    <n v="2767"/>
    <s v="the Giant Turnip"/>
    <s v="An animated bedtime story with Dedka, Babka and the rest of the family working together on a BIG problem"/>
    <x v="23"/>
    <n v="34"/>
    <x v="2"/>
    <x v="5"/>
    <x v="5"/>
    <n v="1439766050"/>
    <n v="1434582050"/>
    <x v="0"/>
    <n v="3"/>
    <x v="1"/>
    <s v="publishing/children's books"/>
    <n v="8.5000000000000006E-3"/>
    <x v="2040"/>
    <x v="3"/>
    <x v="39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x v="0"/>
    <n v="34"/>
    <x v="1"/>
    <s v="publishing/children's books"/>
    <n v="0.14314285714285716"/>
    <x v="2041"/>
    <x v="3"/>
    <x v="39"/>
    <d v="2012-03-29T13:45:23"/>
    <x v="2768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n v="1401997790"/>
    <n v="1397677790"/>
    <x v="0"/>
    <n v="2"/>
    <x v="1"/>
    <s v="publishing/children's books"/>
    <n v="2.5000000000000001E-3"/>
    <x v="120"/>
    <x v="3"/>
    <x v="39"/>
    <d v="2014-06-05T19:49:50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n v="1395158130"/>
    <n v="1392569730"/>
    <x v="0"/>
    <n v="33"/>
    <x v="1"/>
    <s v="publishing/children's books"/>
    <n v="0.1041125"/>
    <x v="2042"/>
    <x v="3"/>
    <x v="39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x v="0"/>
    <n v="0"/>
    <x v="1"/>
    <s v="publishing/children's books"/>
    <n v="0"/>
    <x v="121"/>
    <x v="3"/>
    <x v="39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n v="1381006294"/>
    <n v="1379710294"/>
    <x v="0"/>
    <n v="0"/>
    <x v="1"/>
    <s v="publishing/children's books"/>
    <n v="0"/>
    <x v="121"/>
    <x v="3"/>
    <x v="39"/>
    <d v="2013-10-05T20:51:34"/>
    <x v="2772"/>
  </r>
  <r>
    <n v="2773"/>
    <s v="The Boat That Couldn't Float"/>
    <s v="Parents know the pain of rereading bad bedtime stories. I want to write stories that all ages will enjoy"/>
    <x v="373"/>
    <n v="1"/>
    <x v="2"/>
    <x v="5"/>
    <x v="5"/>
    <n v="1461530721"/>
    <n v="1460666721"/>
    <x v="0"/>
    <n v="1"/>
    <x v="1"/>
    <s v="publishing/children's books"/>
    <n v="1.8867924528301887E-3"/>
    <x v="120"/>
    <x v="3"/>
    <x v="39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x v="0"/>
    <n v="13"/>
    <x v="1"/>
    <s v="publishing/children's books"/>
    <n v="0.14249999999999999"/>
    <x v="2043"/>
    <x v="3"/>
    <x v="39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n v="1323994754"/>
    <n v="1321402754"/>
    <x v="0"/>
    <n v="2"/>
    <x v="1"/>
    <s v="publishing/children's books"/>
    <n v="0.03"/>
    <x v="766"/>
    <x v="3"/>
    <x v="39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x v="0"/>
    <n v="36"/>
    <x v="1"/>
    <s v="publishing/children's books"/>
    <n v="7.8809523809523815E-2"/>
    <x v="2044"/>
    <x v="3"/>
    <x v="39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x v="0"/>
    <n v="1"/>
    <x v="1"/>
    <s v="publishing/children's books"/>
    <n v="3.3333333333333335E-3"/>
    <x v="119"/>
    <x v="3"/>
    <x v="39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x v="0"/>
    <n v="15"/>
    <x v="1"/>
    <s v="publishing/children's books"/>
    <n v="0.25545454545454543"/>
    <x v="2045"/>
    <x v="3"/>
    <x v="39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n v="1448204621"/>
    <n v="1445609021"/>
    <x v="0"/>
    <n v="1"/>
    <x v="1"/>
    <s v="publishing/children's books"/>
    <n v="2.12E-2"/>
    <x v="450"/>
    <x v="3"/>
    <x v="39"/>
    <d v="2015-11-22T15:03:41"/>
    <x v="2779"/>
  </r>
  <r>
    <n v="2780"/>
    <s v="Travel with baby"/>
    <s v="Turn the World with my kids, and then write a book with the advice for traveling with baby"/>
    <x v="57"/>
    <n v="0"/>
    <x v="2"/>
    <x v="13"/>
    <x v="3"/>
    <n v="1489142688"/>
    <n v="1486550688"/>
    <x v="0"/>
    <n v="0"/>
    <x v="1"/>
    <s v="publishing/children's books"/>
    <n v="0"/>
    <x v="121"/>
    <x v="3"/>
    <x v="39"/>
    <d v="2017-03-10T10:44:48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n v="1423724400"/>
    <n v="1421274954"/>
    <x v="0"/>
    <n v="28"/>
    <x v="0"/>
    <s v="theater/plays"/>
    <n v="1.0528"/>
    <x v="1224"/>
    <x v="1"/>
    <x v="6"/>
    <d v="2015-02-12T07:00:00"/>
    <x v="2781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n v="1424149140"/>
    <n v="1421964718"/>
    <x v="0"/>
    <n v="18"/>
    <x v="0"/>
    <s v="theater/plays"/>
    <n v="1.2"/>
    <x v="590"/>
    <x v="1"/>
    <x v="6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x v="0"/>
    <n v="61"/>
    <x v="0"/>
    <s v="theater/plays"/>
    <n v="1.145"/>
    <x v="2046"/>
    <x v="1"/>
    <x v="6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n v="1414608843"/>
    <n v="1412794443"/>
    <x v="0"/>
    <n v="108"/>
    <x v="0"/>
    <s v="theater/plays"/>
    <n v="1.19"/>
    <x v="2047"/>
    <x v="1"/>
    <x v="6"/>
    <d v="2014-10-29T18:54:03"/>
    <x v="2784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n v="1470430800"/>
    <n v="1467865967"/>
    <x v="0"/>
    <n v="142"/>
    <x v="0"/>
    <s v="theater/plays"/>
    <n v="1.0468"/>
    <x v="2048"/>
    <x v="1"/>
    <x v="6"/>
    <d v="2016-08-05T21:00:00"/>
    <x v="2785"/>
  </r>
  <r>
    <n v="2786"/>
    <s v="Fierce"/>
    <s v="A heart-melting farce about sex, art and the lovelorn lay-abouts of London-town."/>
    <x v="30"/>
    <n v="2946"/>
    <x v="0"/>
    <x v="1"/>
    <x v="1"/>
    <n v="1404913180"/>
    <n v="1403703580"/>
    <x v="0"/>
    <n v="74"/>
    <x v="0"/>
    <s v="theater/plays"/>
    <n v="1.1783999999999999"/>
    <x v="2049"/>
    <x v="1"/>
    <x v="6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x v="0"/>
    <n v="38"/>
    <x v="0"/>
    <s v="theater/plays"/>
    <n v="1.1970000000000001"/>
    <x v="2050"/>
    <x v="1"/>
    <x v="6"/>
    <d v="2014-07-18T04:45:52"/>
    <x v="2787"/>
  </r>
  <r>
    <n v="2788"/>
    <s v="ACT Underground Theatre, TLDC"/>
    <s v="MOVING FORWARD! WE HAVE REACHED GOAL BUT HAVE MORE TIME!! PLEASE CONSIDER PLEDGING."/>
    <x v="13"/>
    <n v="2050"/>
    <x v="0"/>
    <x v="0"/>
    <x v="0"/>
    <n v="1469811043"/>
    <n v="1467219043"/>
    <x v="0"/>
    <n v="20"/>
    <x v="0"/>
    <s v="theater/plays"/>
    <n v="1.0249999999999999"/>
    <x v="594"/>
    <x v="1"/>
    <x v="6"/>
    <d v="2016-07-29T16:50:43"/>
    <x v="2788"/>
  </r>
  <r>
    <n v="2789"/>
    <s v="The Adventurers Club"/>
    <s v="BNT's Biggest Adventure So Far: Our 2015 full length production!"/>
    <x v="9"/>
    <n v="3035"/>
    <x v="0"/>
    <x v="0"/>
    <x v="0"/>
    <n v="1426132800"/>
    <n v="1424477934"/>
    <x v="0"/>
    <n v="24"/>
    <x v="0"/>
    <s v="theater/plays"/>
    <n v="1.0116666666666667"/>
    <x v="2051"/>
    <x v="1"/>
    <x v="6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x v="0"/>
    <n v="66"/>
    <x v="0"/>
    <s v="theater/plays"/>
    <n v="1.0533333333333332"/>
    <x v="2052"/>
    <x v="1"/>
    <x v="6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x v="0"/>
    <n v="28"/>
    <x v="0"/>
    <s v="theater/plays"/>
    <n v="1.0249999999999999"/>
    <x v="2053"/>
    <x v="1"/>
    <x v="6"/>
    <d v="2016-09-09T04:00:00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n v="1439357559"/>
    <n v="1435469559"/>
    <x v="0"/>
    <n v="24"/>
    <x v="0"/>
    <s v="theater/plays"/>
    <n v="1.0760000000000001"/>
    <x v="2054"/>
    <x v="1"/>
    <x v="6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x v="0"/>
    <n v="73"/>
    <x v="0"/>
    <s v="theater/plays"/>
    <n v="1.105675"/>
    <x v="2055"/>
    <x v="1"/>
    <x v="6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x v="0"/>
    <n v="3"/>
    <x v="0"/>
    <s v="theater/plays"/>
    <n v="1.5"/>
    <x v="384"/>
    <x v="1"/>
    <x v="6"/>
    <d v="2016-03-03T19:00:00"/>
    <x v="2794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n v="1402095600"/>
    <n v="1400675841"/>
    <x v="0"/>
    <n v="20"/>
    <x v="0"/>
    <s v="theater/plays"/>
    <n v="1.0428571428571429"/>
    <x v="2056"/>
    <x v="1"/>
    <x v="6"/>
    <d v="2014-06-06T23:00:00"/>
    <x v="2795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n v="1404564028"/>
    <n v="1401972028"/>
    <x v="0"/>
    <n v="21"/>
    <x v="0"/>
    <s v="theater/plays"/>
    <n v="1.155"/>
    <x v="895"/>
    <x v="1"/>
    <x v="6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x v="0"/>
    <n v="94"/>
    <x v="0"/>
    <s v="theater/plays"/>
    <n v="1.02645125"/>
    <x v="2057"/>
    <x v="1"/>
    <x v="6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x v="0"/>
    <n v="139"/>
    <x v="0"/>
    <s v="theater/plays"/>
    <n v="1.014"/>
    <x v="2058"/>
    <x v="1"/>
    <x v="6"/>
    <d v="2015-07-31T16:00:00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x v="0"/>
    <n v="130"/>
    <x v="0"/>
    <s v="theater/plays"/>
    <n v="1.1663479999999999"/>
    <x v="2059"/>
    <x v="1"/>
    <x v="6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n v="1420377366"/>
    <n v="1415193366"/>
    <x v="0"/>
    <n v="31"/>
    <x v="0"/>
    <s v="theater/plays"/>
    <n v="1.33"/>
    <x v="2060"/>
    <x v="1"/>
    <x v="6"/>
    <d v="2015-01-04T13:16:06"/>
    <x v="2800"/>
  </r>
  <r>
    <n v="2801"/>
    <s v="A Dream Play"/>
    <s v="Arise Theatre Company's production of August Strindberg's expressionist masterpiece 'A Dream Play'."/>
    <x v="2"/>
    <n v="666"/>
    <x v="0"/>
    <x v="2"/>
    <x v="2"/>
    <n v="1412938800"/>
    <n v="1411019409"/>
    <x v="0"/>
    <n v="13"/>
    <x v="0"/>
    <s v="theater/plays"/>
    <n v="1.3320000000000001"/>
    <x v="2061"/>
    <x v="1"/>
    <x v="6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x v="0"/>
    <n v="90"/>
    <x v="0"/>
    <s v="theater/plays"/>
    <n v="1.0183333333333333"/>
    <x v="2062"/>
    <x v="1"/>
    <x v="6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x v="0"/>
    <n v="141"/>
    <x v="0"/>
    <s v="theater/plays"/>
    <n v="1.2795000000000001"/>
    <x v="2063"/>
    <x v="1"/>
    <x v="6"/>
    <d v="2015-07-16T00:00:00"/>
    <x v="2803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x v="0"/>
    <n v="23"/>
    <x v="0"/>
    <s v="theater/plays"/>
    <n v="1.1499999999999999"/>
    <x v="73"/>
    <x v="1"/>
    <x v="6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x v="0"/>
    <n v="18"/>
    <x v="0"/>
    <s v="theater/plays"/>
    <n v="1.1000000000000001"/>
    <x v="2064"/>
    <x v="1"/>
    <x v="6"/>
    <d v="2015-08-22T12:07:53"/>
    <x v="2805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n v="1438772400"/>
    <n v="1435645490"/>
    <x v="0"/>
    <n v="76"/>
    <x v="0"/>
    <s v="theater/plays"/>
    <n v="1.121"/>
    <x v="2065"/>
    <x v="1"/>
    <x v="6"/>
    <d v="2015-08-05T11:00:00"/>
    <x v="2806"/>
  </r>
  <r>
    <n v="2807"/>
    <s v="The Commission Theatre Co."/>
    <s v="Bringing Shakespeare back to the Playwrights"/>
    <x v="10"/>
    <n v="6300"/>
    <x v="0"/>
    <x v="0"/>
    <x v="0"/>
    <n v="1435611438"/>
    <n v="1433019438"/>
    <x v="0"/>
    <n v="93"/>
    <x v="0"/>
    <s v="theater/plays"/>
    <n v="1.26"/>
    <x v="2066"/>
    <x v="1"/>
    <x v="6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x v="0"/>
    <n v="69"/>
    <x v="0"/>
    <s v="theater/plays"/>
    <n v="1.0024444444444445"/>
    <x v="2067"/>
    <x v="1"/>
    <x v="6"/>
    <d v="2015-08-22T20:18:55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x v="0"/>
    <n v="21"/>
    <x v="0"/>
    <s v="theater/plays"/>
    <n v="1.024"/>
    <x v="2068"/>
    <x v="1"/>
    <x v="6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n v="1401595140"/>
    <n v="1398828064"/>
    <x v="0"/>
    <n v="57"/>
    <x v="0"/>
    <s v="theater/plays"/>
    <n v="1.0820000000000001"/>
    <x v="2069"/>
    <x v="1"/>
    <x v="6"/>
    <d v="2014-06-01T03:59:00"/>
    <x v="2810"/>
  </r>
  <r>
    <n v="2811"/>
    <s v="Ray Gunn and Starburst"/>
    <s v="Ray Gunn and Starburst is an audio sci-fi/comedy sending up the tropes of classic and pulp science-fiction."/>
    <x v="3"/>
    <n v="10027"/>
    <x v="0"/>
    <x v="1"/>
    <x v="1"/>
    <n v="1424692503"/>
    <n v="1422100503"/>
    <x v="0"/>
    <n v="108"/>
    <x v="0"/>
    <s v="theater/plays"/>
    <n v="1.0026999999999999"/>
    <x v="2070"/>
    <x v="1"/>
    <x v="6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n v="1428292800"/>
    <n v="1424368298"/>
    <x v="0"/>
    <n v="83"/>
    <x v="0"/>
    <s v="theater/plays"/>
    <n v="1.133"/>
    <x v="2071"/>
    <x v="1"/>
    <x v="6"/>
    <d v="2015-04-06T04:00:00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n v="1481737761"/>
    <n v="1479577761"/>
    <x v="0"/>
    <n v="96"/>
    <x v="0"/>
    <s v="theater/plays"/>
    <n v="1.2757571428571428"/>
    <x v="2072"/>
    <x v="1"/>
    <x v="6"/>
    <d v="2016-12-14T17:49: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x v="0"/>
    <n v="64"/>
    <x v="0"/>
    <s v="theater/plays"/>
    <n v="1.0773333333333333"/>
    <x v="2073"/>
    <x v="1"/>
    <x v="6"/>
    <d v="2015-05-09T09:35:15"/>
    <x v="2814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n v="1470595109"/>
    <n v="1468003109"/>
    <x v="0"/>
    <n v="14"/>
    <x v="0"/>
    <s v="theater/plays"/>
    <n v="2.42"/>
    <x v="2074"/>
    <x v="1"/>
    <x v="6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n v="1438531200"/>
    <n v="1435921992"/>
    <x v="0"/>
    <n v="169"/>
    <x v="0"/>
    <s v="theater/plays"/>
    <n v="1.4156666666666666"/>
    <x v="2075"/>
    <x v="1"/>
    <x v="6"/>
    <d v="2015-08-02T16:00:00"/>
    <x v="2816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x v="0"/>
    <n v="33"/>
    <x v="0"/>
    <s v="theater/plays"/>
    <n v="1.3"/>
    <x v="2076"/>
    <x v="1"/>
    <x v="6"/>
    <d v="2015-02-28T15:14:22"/>
    <x v="2817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n v="1443018086"/>
    <n v="1441290086"/>
    <x v="0"/>
    <n v="102"/>
    <x v="0"/>
    <s v="theater/plays"/>
    <n v="1.0603"/>
    <x v="2077"/>
    <x v="1"/>
    <x v="6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n v="1434285409"/>
    <n v="1431693409"/>
    <x v="0"/>
    <n v="104"/>
    <x v="0"/>
    <s v="theater/plays"/>
    <n v="1.048"/>
    <x v="2078"/>
    <x v="1"/>
    <x v="6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n v="1456444800"/>
    <n v="1454337589"/>
    <x v="0"/>
    <n v="20"/>
    <x v="0"/>
    <s v="theater/plays"/>
    <n v="1.36"/>
    <x v="2079"/>
    <x v="1"/>
    <x v="6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x v="0"/>
    <n v="35"/>
    <x v="0"/>
    <s v="theater/plays"/>
    <n v="1"/>
    <x v="1383"/>
    <x v="1"/>
    <x v="6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x v="0"/>
    <n v="94"/>
    <x v="0"/>
    <s v="theater/plays"/>
    <n v="1"/>
    <x v="2080"/>
    <x v="1"/>
    <x v="6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x v="0"/>
    <n v="14"/>
    <x v="0"/>
    <s v="theater/plays"/>
    <n v="1.24"/>
    <x v="2081"/>
    <x v="1"/>
    <x v="6"/>
    <d v="2015-03-31T22:59:00"/>
    <x v="2823"/>
  </r>
  <r>
    <n v="2824"/>
    <s v="The Rooftop"/>
    <s v="I wrote a One Act play called The Rooftop for a Female Playwright's festival. Every little bit helps!"/>
    <x v="81"/>
    <n v="760"/>
    <x v="0"/>
    <x v="0"/>
    <x v="0"/>
    <n v="1434159780"/>
    <n v="1431412196"/>
    <x v="0"/>
    <n v="15"/>
    <x v="0"/>
    <s v="theater/plays"/>
    <n v="1.1692307692307693"/>
    <x v="704"/>
    <x v="1"/>
    <x v="6"/>
    <d v="2015-06-13T01:43:00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x v="0"/>
    <n v="51"/>
    <x v="0"/>
    <s v="theater/plays"/>
    <n v="1.0333333333333334"/>
    <x v="2082"/>
    <x v="1"/>
    <x v="6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x v="0"/>
    <n v="19"/>
    <x v="0"/>
    <s v="theater/plays"/>
    <n v="1.0774999999999999"/>
    <x v="2083"/>
    <x v="1"/>
    <x v="6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x v="0"/>
    <n v="23"/>
    <x v="0"/>
    <s v="theater/plays"/>
    <n v="1.2024999999999999"/>
    <x v="2084"/>
    <x v="1"/>
    <x v="6"/>
    <d v="2016-06-03T16:30:00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x v="0"/>
    <n v="97"/>
    <x v="0"/>
    <s v="theater/plays"/>
    <n v="1.0037894736842106"/>
    <x v="2085"/>
    <x v="1"/>
    <x v="6"/>
    <d v="2015-10-02T23:00:00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x v="0"/>
    <n v="76"/>
    <x v="0"/>
    <s v="theater/plays"/>
    <n v="1.0651999999999999"/>
    <x v="2086"/>
    <x v="1"/>
    <x v="6"/>
    <d v="2016-06-02T10:25:18"/>
    <x v="2829"/>
  </r>
  <r>
    <n v="2830"/>
    <s v="Nakhtik and Avalon"/>
    <s v="Avalon is a new South African Township play and Nakhtik is a  danced political lecture."/>
    <x v="9"/>
    <n v="3000"/>
    <x v="0"/>
    <x v="0"/>
    <x v="0"/>
    <n v="1399867140"/>
    <n v="1398802148"/>
    <x v="0"/>
    <n v="11"/>
    <x v="0"/>
    <s v="theater/plays"/>
    <n v="1"/>
    <x v="2087"/>
    <x v="1"/>
    <x v="6"/>
    <d v="2014-05-12T03:59:00"/>
    <x v="2830"/>
  </r>
  <r>
    <n v="2831"/>
    <s v="Tackett &amp; Pyke put on a Play"/>
    <s v="We each wrote a play and would like to produce them for you for nothing more than art's sake!"/>
    <x v="9"/>
    <n v="3320"/>
    <x v="0"/>
    <x v="0"/>
    <x v="0"/>
    <n v="1437076070"/>
    <n v="1434484070"/>
    <x v="0"/>
    <n v="52"/>
    <x v="0"/>
    <s v="theater/plays"/>
    <n v="1.1066666666666667"/>
    <x v="2088"/>
    <x v="1"/>
    <x v="6"/>
    <d v="2015-07-16T19:47:50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x v="0"/>
    <n v="95"/>
    <x v="0"/>
    <s v="theater/plays"/>
    <n v="1.1471959999999999"/>
    <x v="2089"/>
    <x v="1"/>
    <x v="6"/>
    <d v="2014-11-23T22:00:00"/>
    <x v="2832"/>
  </r>
  <r>
    <n v="2833"/>
    <s v="Star Man Rocket Man"/>
    <s v="A new play about exploring outer space"/>
    <x v="200"/>
    <n v="2923"/>
    <x v="0"/>
    <x v="0"/>
    <x v="0"/>
    <n v="1444528800"/>
    <n v="1442804633"/>
    <x v="0"/>
    <n v="35"/>
    <x v="0"/>
    <s v="theater/plays"/>
    <n v="1.0825925925925926"/>
    <x v="2090"/>
    <x v="1"/>
    <x v="6"/>
    <d v="2015-10-11T02:00:00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n v="1422658930"/>
    <n v="1421362930"/>
    <x v="0"/>
    <n v="21"/>
    <x v="0"/>
    <s v="theater/plays"/>
    <n v="1.7"/>
    <x v="2091"/>
    <x v="1"/>
    <x v="6"/>
    <d v="2015-01-30T23:02:10"/>
    <x v="2834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n v="1449273600"/>
    <n v="1446742417"/>
    <x v="0"/>
    <n v="93"/>
    <x v="0"/>
    <s v="theater/plays"/>
    <n v="1.8709899999999999"/>
    <x v="2092"/>
    <x v="1"/>
    <x v="6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x v="0"/>
    <n v="11"/>
    <x v="0"/>
    <s v="theater/plays"/>
    <n v="1.0777777777777777"/>
    <x v="2093"/>
    <x v="1"/>
    <x v="6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x v="0"/>
    <n v="21"/>
    <x v="0"/>
    <s v="theater/plays"/>
    <n v="1"/>
    <x v="799"/>
    <x v="1"/>
    <x v="6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n v="1407967200"/>
    <n v="1406039696"/>
    <x v="0"/>
    <n v="54"/>
    <x v="0"/>
    <s v="theater/plays"/>
    <n v="1.2024999999999999"/>
    <x v="2094"/>
    <x v="1"/>
    <x v="6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x v="0"/>
    <n v="31"/>
    <x v="0"/>
    <s v="theater/plays"/>
    <n v="1.1142857142857143"/>
    <x v="2095"/>
    <x v="1"/>
    <x v="6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x v="0"/>
    <n v="132"/>
    <x v="0"/>
    <s v="theater/plays"/>
    <n v="1.04"/>
    <x v="2096"/>
    <x v="1"/>
    <x v="6"/>
    <d v="2015-03-18T17:00:00"/>
    <x v="2840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x v="0"/>
    <n v="1"/>
    <x v="1"/>
    <s v="theater/plays"/>
    <n v="0.01"/>
    <x v="119"/>
    <x v="1"/>
    <x v="6"/>
    <d v="2015-12-13T18:44:57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n v="1403348400"/>
    <n v="1401058295"/>
    <x v="0"/>
    <n v="0"/>
    <x v="1"/>
    <s v="theater/plays"/>
    <n v="0"/>
    <x v="121"/>
    <x v="1"/>
    <x v="6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n v="1465790400"/>
    <n v="1462210950"/>
    <x v="0"/>
    <n v="0"/>
    <x v="1"/>
    <s v="theater/plays"/>
    <n v="0"/>
    <x v="121"/>
    <x v="1"/>
    <x v="6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n v="1483535180"/>
    <n v="1480943180"/>
    <x v="0"/>
    <n v="1"/>
    <x v="1"/>
    <s v="theater/plays"/>
    <n v="5.4545454545454543E-2"/>
    <x v="180"/>
    <x v="1"/>
    <x v="6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n v="1433723033"/>
    <n v="1428539033"/>
    <x v="0"/>
    <n v="39"/>
    <x v="1"/>
    <s v="theater/plays"/>
    <n v="0.31546666666666667"/>
    <x v="2097"/>
    <x v="1"/>
    <x v="6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x v="0"/>
    <n v="0"/>
    <x v="1"/>
    <s v="theater/plays"/>
    <n v="0"/>
    <x v="121"/>
    <x v="1"/>
    <x v="6"/>
    <d v="2015-05-29T16:36:34"/>
    <x v="2846"/>
  </r>
  <r>
    <n v="2847"/>
    <s v="COLOR ME"/>
    <s v="Dark secrets come to light when Mariah meets Stella. They find a way to face the south's largest elephant in the room: RACISM."/>
    <x v="13"/>
    <n v="0"/>
    <x v="2"/>
    <x v="0"/>
    <x v="0"/>
    <n v="1464031265"/>
    <n v="1458847265"/>
    <x v="0"/>
    <n v="0"/>
    <x v="1"/>
    <s v="theater/plays"/>
    <n v="0"/>
    <x v="121"/>
    <x v="1"/>
    <x v="6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x v="0"/>
    <n v="3"/>
    <x v="1"/>
    <s v="theater/plays"/>
    <n v="2E-3"/>
    <x v="463"/>
    <x v="1"/>
    <x v="6"/>
    <d v="2015-05-29T15:34:19"/>
    <x v="2848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n v="1461406600"/>
    <n v="1458814600"/>
    <x v="0"/>
    <n v="1"/>
    <x v="1"/>
    <s v="theater/plays"/>
    <n v="0.01"/>
    <x v="144"/>
    <x v="1"/>
    <x v="6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x v="0"/>
    <n v="13"/>
    <x v="1"/>
    <s v="theater/plays"/>
    <n v="3.8875E-2"/>
    <x v="2098"/>
    <x v="1"/>
    <x v="6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x v="0"/>
    <n v="0"/>
    <x v="1"/>
    <s v="theater/plays"/>
    <n v="0"/>
    <x v="121"/>
    <x v="1"/>
    <x v="6"/>
    <d v="2016-01-29T23:17:00"/>
    <x v="2851"/>
  </r>
  <r>
    <n v="2852"/>
    <s v="Freedom Train"/>
    <s v="Just one time back to the past on the Freedom Train will open your eyes and your lives will never ever be the same!"/>
    <x v="10"/>
    <n v="95"/>
    <x v="2"/>
    <x v="0"/>
    <x v="0"/>
    <n v="1403312703"/>
    <n v="1400720703"/>
    <x v="0"/>
    <n v="6"/>
    <x v="1"/>
    <s v="theater/plays"/>
    <n v="1.9E-2"/>
    <x v="2099"/>
    <x v="1"/>
    <x v="6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n v="1410669297"/>
    <n v="1405485297"/>
    <x v="0"/>
    <n v="0"/>
    <x v="1"/>
    <s v="theater/plays"/>
    <n v="0"/>
    <x v="121"/>
    <x v="1"/>
    <x v="6"/>
    <d v="2014-09-14T04:34:57"/>
    <x v="2853"/>
  </r>
  <r>
    <n v="2854"/>
    <s v="Ultimate Political Selfie!"/>
    <s v="Almost Random Theatre's play about a candidate - with no policies - who is seeking election in May 2015"/>
    <x v="28"/>
    <n v="417"/>
    <x v="2"/>
    <x v="1"/>
    <x v="1"/>
    <n v="1431018719"/>
    <n v="1429290719"/>
    <x v="0"/>
    <n v="14"/>
    <x v="1"/>
    <s v="theater/plays"/>
    <n v="0.41699999999999998"/>
    <x v="2100"/>
    <x v="1"/>
    <x v="6"/>
    <d v="2015-05-07T17:11:5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n v="1454110440"/>
    <n v="1451607071"/>
    <x v="0"/>
    <n v="5"/>
    <x v="1"/>
    <s v="theater/plays"/>
    <n v="0.5"/>
    <x v="88"/>
    <x v="1"/>
    <x v="6"/>
    <d v="2016-01-29T23:34:0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x v="0"/>
    <n v="6"/>
    <x v="1"/>
    <s v="theater/plays"/>
    <n v="4.8666666666666664E-2"/>
    <x v="838"/>
    <x v="1"/>
    <x v="6"/>
    <d v="2015-08-08T21:34:00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x v="0"/>
    <n v="15"/>
    <x v="1"/>
    <s v="theater/plays"/>
    <n v="0.19736842105263158"/>
    <x v="130"/>
    <x v="1"/>
    <x v="6"/>
    <d v="2017-02-20T18:00: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n v="1417778880"/>
    <n v="1415711095"/>
    <x v="0"/>
    <n v="0"/>
    <x v="1"/>
    <s v="theater/plays"/>
    <n v="0"/>
    <x v="121"/>
    <x v="1"/>
    <x v="6"/>
    <d v="2014-12-05T11:28:00"/>
    <x v="2858"/>
  </r>
  <r>
    <n v="2859"/>
    <s v="Grover Theatre Company (GTC)"/>
    <s v="A theatre company that will create works to inspire young people and get everyone involved."/>
    <x v="13"/>
    <n v="35"/>
    <x v="2"/>
    <x v="2"/>
    <x v="2"/>
    <n v="1444984904"/>
    <n v="1439800904"/>
    <x v="0"/>
    <n v="1"/>
    <x v="1"/>
    <s v="theater/plays"/>
    <n v="1.7500000000000002E-2"/>
    <x v="436"/>
    <x v="1"/>
    <x v="6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x v="0"/>
    <n v="9"/>
    <x v="1"/>
    <s v="theater/plays"/>
    <n v="6.6500000000000004E-2"/>
    <x v="2101"/>
    <x v="1"/>
    <x v="6"/>
    <d v="2016-06-19T19:12:56"/>
    <x v="2860"/>
  </r>
  <r>
    <n v="2861"/>
    <s v="Julius Caesar"/>
    <s v="The University of Queensland Drama Production Course is putting on an adaptation of William Shakespeares Julius Caesar"/>
    <x v="49"/>
    <n v="80"/>
    <x v="2"/>
    <x v="2"/>
    <x v="2"/>
    <n v="1443103848"/>
    <n v="1441894248"/>
    <x v="0"/>
    <n v="3"/>
    <x v="1"/>
    <s v="theater/plays"/>
    <n v="0.32"/>
    <x v="2102"/>
    <x v="1"/>
    <x v="6"/>
    <d v="2015-09-24T14:10:48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x v="0"/>
    <n v="3"/>
    <x v="1"/>
    <s v="theater/plays"/>
    <n v="4.3307086614173228E-3"/>
    <x v="1782"/>
    <x v="1"/>
    <x v="6"/>
    <d v="2014-06-24T18:57:09"/>
    <x v="2862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n v="1410279123"/>
    <n v="1405095123"/>
    <x v="0"/>
    <n v="1"/>
    <x v="1"/>
    <s v="theater/plays"/>
    <n v="4.0000000000000002E-4"/>
    <x v="135"/>
    <x v="1"/>
    <x v="6"/>
    <d v="2014-09-09T16:12:03"/>
    <x v="2863"/>
  </r>
  <r>
    <n v="2864"/>
    <s v="'Haunting Julia' by Alan Ayckbourn"/>
    <s v="Accessible, original theatre for all!"/>
    <x v="30"/>
    <n v="40"/>
    <x v="2"/>
    <x v="1"/>
    <x v="1"/>
    <n v="1437139080"/>
    <n v="1434552207"/>
    <x v="0"/>
    <n v="3"/>
    <x v="1"/>
    <s v="theater/plays"/>
    <n v="1.6E-2"/>
    <x v="140"/>
    <x v="1"/>
    <x v="6"/>
    <d v="2015-07-17T13:18:00"/>
    <x v="2864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n v="1420512259"/>
    <n v="1415328259"/>
    <x v="0"/>
    <n v="0"/>
    <x v="1"/>
    <s v="theater/plays"/>
    <n v="0"/>
    <x v="121"/>
    <x v="1"/>
    <x v="6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x v="0"/>
    <n v="2"/>
    <x v="1"/>
    <s v="theater/plays"/>
    <n v="8.9999999999999993E-3"/>
    <x v="381"/>
    <x v="1"/>
    <x v="6"/>
    <d v="2016-10-14T22:00:00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x v="0"/>
    <n v="10"/>
    <x v="1"/>
    <s v="theater/plays"/>
    <n v="0.2016"/>
    <x v="2103"/>
    <x v="1"/>
    <x v="6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x v="0"/>
    <n v="60"/>
    <x v="1"/>
    <s v="theater/plays"/>
    <n v="0.42011733333333334"/>
    <x v="2104"/>
    <x v="1"/>
    <x v="6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x v="0"/>
    <n v="5"/>
    <x v="1"/>
    <s v="theater/plays"/>
    <n v="8.8500000000000002E-3"/>
    <x v="1271"/>
    <x v="1"/>
    <x v="6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n v="1400301165"/>
    <n v="1397709165"/>
    <x v="0"/>
    <n v="9"/>
    <x v="1"/>
    <s v="theater/plays"/>
    <n v="0.15"/>
    <x v="161"/>
    <x v="1"/>
    <x v="6"/>
    <d v="2014-05-17T04:32:45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n v="1419183813"/>
    <n v="1417455813"/>
    <x v="0"/>
    <n v="13"/>
    <x v="1"/>
    <s v="theater/plays"/>
    <n v="4.6699999999999998E-2"/>
    <x v="2105"/>
    <x v="1"/>
    <x v="6"/>
    <d v="2014-12-21T17:43:33"/>
    <x v="2871"/>
  </r>
  <r>
    <n v="2872"/>
    <s v="Loud Arts"/>
    <s v="Local Theatre group in Loudoun County, Virginia. Looking for funds to start producing shows!"/>
    <x v="9"/>
    <n v="0"/>
    <x v="2"/>
    <x v="0"/>
    <x v="0"/>
    <n v="1434768438"/>
    <n v="1429584438"/>
    <x v="0"/>
    <n v="0"/>
    <x v="1"/>
    <s v="theater/plays"/>
    <n v="0"/>
    <x v="121"/>
    <x v="1"/>
    <x v="6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x v="0"/>
    <n v="8"/>
    <x v="1"/>
    <s v="theater/plays"/>
    <n v="0.38119999999999998"/>
    <x v="2106"/>
    <x v="1"/>
    <x v="6"/>
    <d v="2015-01-28T19:37:11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x v="0"/>
    <n v="3"/>
    <x v="1"/>
    <s v="theater/plays"/>
    <n v="5.4199999999999998E-2"/>
    <x v="2107"/>
    <x v="1"/>
    <x v="6"/>
    <d v="2017-01-17T20:16:26"/>
    <x v="2874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x v="0"/>
    <n v="3"/>
    <x v="1"/>
    <s v="theater/plays"/>
    <n v="3.5E-4"/>
    <x v="1054"/>
    <x v="1"/>
    <x v="6"/>
    <d v="2016-05-05T03:04:5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n v="1437069079"/>
    <n v="1434477079"/>
    <x v="0"/>
    <n v="0"/>
    <x v="1"/>
    <s v="theater/plays"/>
    <n v="0"/>
    <x v="121"/>
    <x v="1"/>
    <x v="6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x v="0"/>
    <n v="6"/>
    <x v="1"/>
    <s v="theater/plays"/>
    <n v="0.10833333333333334"/>
    <x v="149"/>
    <x v="1"/>
    <x v="6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x v="0"/>
    <n v="4"/>
    <x v="1"/>
    <s v="theater/plays"/>
    <n v="2.1000000000000001E-2"/>
    <x v="2108"/>
    <x v="1"/>
    <x v="6"/>
    <d v="2015-07-03T14:46:3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n v="1453310661"/>
    <n v="1450718661"/>
    <x v="0"/>
    <n v="1"/>
    <x v="1"/>
    <s v="theater/plays"/>
    <n v="2.5892857142857141E-3"/>
    <x v="2109"/>
    <x v="1"/>
    <x v="6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x v="0"/>
    <n v="29"/>
    <x v="1"/>
    <s v="theater/plays"/>
    <n v="0.23333333333333334"/>
    <x v="2110"/>
    <x v="1"/>
    <x v="6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x v="0"/>
    <n v="0"/>
    <x v="1"/>
    <s v="theater/plays"/>
    <n v="0"/>
    <x v="121"/>
    <x v="1"/>
    <x v="6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n v="1462112318"/>
    <n v="1459520318"/>
    <x v="0"/>
    <n v="4"/>
    <x v="1"/>
    <s v="theater/plays"/>
    <n v="0.33600000000000002"/>
    <x v="2111"/>
    <x v="1"/>
    <x v="6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x v="0"/>
    <n v="5"/>
    <x v="1"/>
    <s v="theater/plays"/>
    <n v="0.1908"/>
    <x v="2112"/>
    <x v="1"/>
    <x v="6"/>
    <d v="2016-02-06T04:59:00"/>
    <x v="2883"/>
  </r>
  <r>
    <n v="2884"/>
    <s v="The Lizard King, a play by Jay Jeff Jones"/>
    <s v="Come explore the dream world of Jim Morrison, rock singer, mystic, poet, shaman."/>
    <x v="101"/>
    <n v="185"/>
    <x v="2"/>
    <x v="0"/>
    <x v="0"/>
    <n v="1417800435"/>
    <n v="1415208435"/>
    <x v="0"/>
    <n v="4"/>
    <x v="1"/>
    <s v="theater/plays"/>
    <n v="4.1111111111111114E-3"/>
    <x v="2113"/>
    <x v="1"/>
    <x v="6"/>
    <d v="2014-12-05T17:27:15"/>
    <x v="2884"/>
  </r>
  <r>
    <n v="2885"/>
    <s v="The Wedding"/>
    <s v="An historic and proud work of Polish nationalistic literature performed on stage."/>
    <x v="44"/>
    <n v="130"/>
    <x v="2"/>
    <x v="0"/>
    <x v="0"/>
    <n v="1426294201"/>
    <n v="1423705801"/>
    <x v="0"/>
    <n v="5"/>
    <x v="1"/>
    <s v="theater/plays"/>
    <n v="0.32500000000000001"/>
    <x v="438"/>
    <x v="1"/>
    <x v="6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x v="0"/>
    <n v="1"/>
    <x v="1"/>
    <s v="theater/plays"/>
    <n v="0.05"/>
    <x v="119"/>
    <x v="1"/>
    <x v="6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x v="0"/>
    <n v="1"/>
    <x v="1"/>
    <s v="theater/plays"/>
    <n v="1.6666666666666668E-3"/>
    <x v="144"/>
    <x v="1"/>
    <x v="6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x v="0"/>
    <n v="0"/>
    <x v="1"/>
    <s v="theater/plays"/>
    <n v="0"/>
    <x v="121"/>
    <x v="1"/>
    <x v="6"/>
    <d v="2014-10-18T04:59:00"/>
    <x v="2888"/>
  </r>
  <r>
    <n v="2889"/>
    <s v="Halfway, Nebraska"/>
    <s v="Halfway, Nebraska explores the limits of hope and what it means to love someone who may be too far damaged to save."/>
    <x v="9"/>
    <n v="1142"/>
    <x v="2"/>
    <x v="0"/>
    <x v="0"/>
    <n v="1409344985"/>
    <n v="1406752985"/>
    <x v="0"/>
    <n v="14"/>
    <x v="1"/>
    <s v="theater/plays"/>
    <n v="0.38066666666666665"/>
    <x v="2114"/>
    <x v="1"/>
    <x v="6"/>
    <d v="2014-08-29T20:43:05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x v="0"/>
    <n v="3"/>
    <x v="1"/>
    <s v="theater/plays"/>
    <n v="1.0500000000000001E-2"/>
    <x v="589"/>
    <x v="1"/>
    <x v="6"/>
    <d v="2014-08-09T03:00:00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n v="1460751128"/>
    <n v="1455570728"/>
    <x v="0"/>
    <n v="10"/>
    <x v="1"/>
    <s v="theater/plays"/>
    <n v="2.7300000000000001E-2"/>
    <x v="2115"/>
    <x v="1"/>
    <x v="6"/>
    <d v="2016-04-15T20:12:08"/>
    <x v="2891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n v="1409000400"/>
    <n v="1408381704"/>
    <x v="0"/>
    <n v="17"/>
    <x v="1"/>
    <s v="theater/plays"/>
    <n v="9.0909090909090912E-2"/>
    <x v="2116"/>
    <x v="1"/>
    <x v="6"/>
    <d v="2014-08-25T21:00:00"/>
    <x v="2892"/>
  </r>
  <r>
    <n v="2893"/>
    <s v="REDISCOVERING KIA THE PLAY"/>
    <s v="Fundraising for REDISCOVERING KIA THE PLAY"/>
    <x v="10"/>
    <n v="25"/>
    <x v="2"/>
    <x v="0"/>
    <x v="0"/>
    <n v="1420768800"/>
    <n v="1415644395"/>
    <x v="0"/>
    <n v="2"/>
    <x v="1"/>
    <s v="theater/plays"/>
    <n v="5.0000000000000001E-3"/>
    <x v="385"/>
    <x v="1"/>
    <x v="6"/>
    <d v="2015-01-09T02:00:00"/>
    <x v="2893"/>
  </r>
  <r>
    <n v="2894"/>
    <s v="How Could You Do This To Me (The Stage Play)"/>
    <s v="This Is A Story About A Woman A Man And A Woman"/>
    <x v="63"/>
    <n v="0"/>
    <x v="2"/>
    <x v="0"/>
    <x v="0"/>
    <n v="1428100815"/>
    <n v="1422920415"/>
    <x v="0"/>
    <n v="0"/>
    <x v="1"/>
    <s v="theater/plays"/>
    <n v="0"/>
    <x v="121"/>
    <x v="1"/>
    <x v="6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x v="0"/>
    <n v="4"/>
    <x v="1"/>
    <s v="theater/plays"/>
    <n v="4.5999999999999999E-2"/>
    <x v="2117"/>
    <x v="1"/>
    <x v="6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n v="1481522400"/>
    <n v="1480283321"/>
    <x v="0"/>
    <n v="12"/>
    <x v="1"/>
    <s v="theater/plays"/>
    <n v="0.20833333333333334"/>
    <x v="2118"/>
    <x v="1"/>
    <x v="6"/>
    <d v="2016-12-12T06:00:00"/>
    <x v="2896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x v="0"/>
    <n v="3"/>
    <x v="1"/>
    <s v="theater/plays"/>
    <n v="4.583333333333333E-2"/>
    <x v="2119"/>
    <x v="1"/>
    <x v="6"/>
    <d v="2015-10-11T15:29:05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x v="0"/>
    <n v="12"/>
    <x v="1"/>
    <s v="theater/plays"/>
    <n v="4.2133333333333335E-2"/>
    <x v="2120"/>
    <x v="1"/>
    <x v="6"/>
    <d v="2015-10-31T15:57: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x v="0"/>
    <n v="0"/>
    <x v="1"/>
    <s v="theater/plays"/>
    <n v="0"/>
    <x v="121"/>
    <x v="1"/>
    <x v="6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x v="0"/>
    <n v="7"/>
    <x v="1"/>
    <s v="theater/plays"/>
    <n v="0.61909090909090914"/>
    <x v="2121"/>
    <x v="1"/>
    <x v="6"/>
    <d v="2014-08-09T05:37:12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n v="1423345339"/>
    <n v="1418161339"/>
    <x v="0"/>
    <n v="2"/>
    <x v="1"/>
    <s v="theater/plays"/>
    <n v="8.0000000000000002E-3"/>
    <x v="366"/>
    <x v="1"/>
    <x v="6"/>
    <d v="2015-02-07T21:42:19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n v="1440412396"/>
    <n v="1437820396"/>
    <x v="0"/>
    <n v="1"/>
    <x v="1"/>
    <s v="theater/plays"/>
    <n v="1.6666666666666666E-4"/>
    <x v="384"/>
    <x v="1"/>
    <x v="6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x v="0"/>
    <n v="4"/>
    <x v="1"/>
    <s v="theater/plays"/>
    <n v="7.7999999999999996E-3"/>
    <x v="2122"/>
    <x v="1"/>
    <x v="6"/>
    <d v="2015-09-09T04:00:18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x v="0"/>
    <n v="4"/>
    <x v="1"/>
    <s v="theater/plays"/>
    <n v="0.05"/>
    <x v="654"/>
    <x v="1"/>
    <x v="6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n v="1473211313"/>
    <n v="1472001713"/>
    <x v="0"/>
    <n v="17"/>
    <x v="1"/>
    <s v="theater/plays"/>
    <n v="0.17771428571428571"/>
    <x v="2123"/>
    <x v="1"/>
    <x v="6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x v="0"/>
    <n v="7"/>
    <x v="1"/>
    <s v="theater/plays"/>
    <n v="9.4166666666666662E-2"/>
    <x v="2124"/>
    <x v="1"/>
    <x v="6"/>
    <d v="2015-08-01T01:00:00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x v="0"/>
    <n v="2"/>
    <x v="1"/>
    <s v="theater/plays"/>
    <n v="8.0000000000000004E-4"/>
    <x v="120"/>
    <x v="1"/>
    <x v="6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x v="0"/>
    <n v="5"/>
    <x v="1"/>
    <s v="theater/plays"/>
    <n v="2.75E-2"/>
    <x v="1854"/>
    <x v="1"/>
    <x v="6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x v="0"/>
    <n v="1"/>
    <x v="1"/>
    <s v="theater/plays"/>
    <n v="1.1111111111111112E-4"/>
    <x v="135"/>
    <x v="1"/>
    <x v="6"/>
    <d v="2014-11-25T19:46:00"/>
    <x v="2909"/>
  </r>
  <r>
    <n v="2910"/>
    <s v="Strive"/>
    <s v="Free drama, dance and singing workshops for disadvantaged young people to inspire, create and help them follow their dreams."/>
    <x v="11"/>
    <n v="1"/>
    <x v="2"/>
    <x v="1"/>
    <x v="1"/>
    <n v="1434139887"/>
    <n v="1428955887"/>
    <x v="0"/>
    <n v="1"/>
    <x v="1"/>
    <s v="theater/plays"/>
    <n v="3.3333333333333335E-5"/>
    <x v="120"/>
    <x v="1"/>
    <x v="6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x v="0"/>
    <n v="14"/>
    <x v="1"/>
    <s v="theater/plays"/>
    <n v="0.36499999999999999"/>
    <x v="2125"/>
    <x v="1"/>
    <x v="6"/>
    <d v="2015-06-27T18:27:06"/>
    <x v="2911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x v="0"/>
    <n v="26"/>
    <x v="1"/>
    <s v="theater/plays"/>
    <n v="0.14058171745152354"/>
    <x v="2126"/>
    <x v="1"/>
    <x v="6"/>
    <d v="2016-01-15T03:09:34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n v="1410041339"/>
    <n v="1404857339"/>
    <x v="0"/>
    <n v="2"/>
    <x v="1"/>
    <s v="theater/plays"/>
    <n v="2.0000000000000001E-4"/>
    <x v="120"/>
    <x v="1"/>
    <x v="6"/>
    <d v="2014-09-06T22:08:59"/>
    <x v="2913"/>
  </r>
  <r>
    <n v="2914"/>
    <s v="Hercules the Panto"/>
    <s v="Hercules must complete four challenges in order to meet the father he never knew"/>
    <x v="31"/>
    <n v="1"/>
    <x v="2"/>
    <x v="1"/>
    <x v="1"/>
    <n v="1426365994"/>
    <n v="1421185594"/>
    <x v="0"/>
    <n v="1"/>
    <x v="1"/>
    <s v="theater/plays"/>
    <n v="4.0000000000000003E-5"/>
    <x v="120"/>
    <x v="1"/>
    <x v="6"/>
    <d v="2015-03-14T20:46:34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n v="1458117190"/>
    <n v="1455528790"/>
    <x v="0"/>
    <n v="3"/>
    <x v="1"/>
    <s v="theater/plays"/>
    <n v="0.61099999999999999"/>
    <x v="2127"/>
    <x v="1"/>
    <x v="6"/>
    <d v="2016-03-16T08:33:10"/>
    <x v="2915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n v="1400498789"/>
    <n v="1398511589"/>
    <x v="0"/>
    <n v="7"/>
    <x v="1"/>
    <s v="theater/plays"/>
    <n v="7.8378378378378383E-2"/>
    <x v="2128"/>
    <x v="1"/>
    <x v="6"/>
    <d v="2014-05-19T11:26:29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n v="1442381847"/>
    <n v="1440826647"/>
    <x v="0"/>
    <n v="9"/>
    <x v="1"/>
    <s v="theater/plays"/>
    <n v="0.2185"/>
    <x v="2129"/>
    <x v="1"/>
    <x v="6"/>
    <d v="2015-09-16T05:37:27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n v="1446131207"/>
    <n v="1443712007"/>
    <x v="0"/>
    <n v="20"/>
    <x v="1"/>
    <s v="theater/plays"/>
    <n v="0.27239999999999998"/>
    <x v="2130"/>
    <x v="1"/>
    <x v="6"/>
    <d v="2015-10-29T15:06:47"/>
    <x v="2918"/>
  </r>
  <r>
    <n v="2919"/>
    <s v="While the Stars Fall"/>
    <s v="A full staged reading of a new play about a boy who learns how to be happy from the most unexpected person."/>
    <x v="20"/>
    <n v="51"/>
    <x v="2"/>
    <x v="0"/>
    <x v="0"/>
    <n v="1407250329"/>
    <n v="1404658329"/>
    <x v="0"/>
    <n v="6"/>
    <x v="1"/>
    <s v="theater/plays"/>
    <n v="8.5000000000000006E-2"/>
    <x v="439"/>
    <x v="1"/>
    <x v="6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x v="0"/>
    <n v="13"/>
    <x v="1"/>
    <s v="theater/plays"/>
    <n v="0.26840000000000003"/>
    <x v="2131"/>
    <x v="1"/>
    <x v="6"/>
    <d v="2015-03-25T18:01:10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n v="1411679804"/>
    <n v="1409087804"/>
    <x v="0"/>
    <n v="3"/>
    <x v="0"/>
    <s v="theater/musical"/>
    <n v="1.29"/>
    <x v="1380"/>
    <x v="1"/>
    <x v="40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x v="0"/>
    <n v="6"/>
    <x v="0"/>
    <s v="theater/musical"/>
    <n v="1"/>
    <x v="161"/>
    <x v="1"/>
    <x v="40"/>
    <d v="2015-05-18T20:58:47"/>
    <x v="2922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n v="1422068400"/>
    <n v="1420774779"/>
    <x v="0"/>
    <n v="10"/>
    <x v="0"/>
    <s v="theater/musical"/>
    <n v="1"/>
    <x v="180"/>
    <x v="1"/>
    <x v="40"/>
    <d v="2015-01-24T03:00:0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n v="1431143940"/>
    <n v="1428585710"/>
    <x v="0"/>
    <n v="147"/>
    <x v="0"/>
    <s v="theater/musical"/>
    <n v="1.032"/>
    <x v="2132"/>
    <x v="1"/>
    <x v="40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n v="1410444068"/>
    <n v="1407852068"/>
    <x v="0"/>
    <n v="199"/>
    <x v="0"/>
    <s v="theater/musical"/>
    <n v="1.0244597777777777"/>
    <x v="2133"/>
    <x v="1"/>
    <x v="40"/>
    <d v="2014-09-11T14:01:08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n v="1424715779"/>
    <n v="1423506179"/>
    <x v="0"/>
    <n v="50"/>
    <x v="0"/>
    <s v="theater/musical"/>
    <n v="1.25"/>
    <x v="766"/>
    <x v="1"/>
    <x v="40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x v="0"/>
    <n v="21"/>
    <x v="0"/>
    <s v="theater/musical"/>
    <n v="1.3083333333333333"/>
    <x v="2134"/>
    <x v="1"/>
    <x v="40"/>
    <d v="2014-07-15T05:00:00"/>
    <x v="2927"/>
  </r>
  <r>
    <n v="2928"/>
    <s v="Music Theatre of Idaho Presents &quot;A Year with Frog and Toad"/>
    <s v="This is a touring production for schools in the Treasure Valley!"/>
    <x v="28"/>
    <n v="1000"/>
    <x v="0"/>
    <x v="0"/>
    <x v="0"/>
    <n v="1457135846"/>
    <n v="1454543846"/>
    <x v="0"/>
    <n v="24"/>
    <x v="0"/>
    <s v="theater/musical"/>
    <n v="1"/>
    <x v="694"/>
    <x v="1"/>
    <x v="40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x v="0"/>
    <n v="32"/>
    <x v="0"/>
    <s v="theater/musical"/>
    <n v="1.02069375"/>
    <x v="2135"/>
    <x v="1"/>
    <x v="40"/>
    <d v="2014-05-25T13:32:38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x v="0"/>
    <n v="62"/>
    <x v="0"/>
    <s v="theater/musical"/>
    <n v="1.0092000000000001"/>
    <x v="2136"/>
    <x v="1"/>
    <x v="40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x v="0"/>
    <n v="9"/>
    <x v="0"/>
    <s v="theater/musical"/>
    <n v="1.06"/>
    <x v="2137"/>
    <x v="1"/>
    <x v="40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x v="0"/>
    <n v="38"/>
    <x v="0"/>
    <s v="theater/musical"/>
    <n v="1.0509677419354839"/>
    <x v="2138"/>
    <x v="1"/>
    <x v="40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x v="0"/>
    <n v="54"/>
    <x v="0"/>
    <s v="theater/musical"/>
    <n v="1.0276000000000001"/>
    <x v="2139"/>
    <x v="1"/>
    <x v="40"/>
    <d v="2016-06-04T22:57:33"/>
    <x v="2933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n v="1402845364"/>
    <n v="1400253364"/>
    <x v="0"/>
    <n v="37"/>
    <x v="0"/>
    <s v="theater/musical"/>
    <n v="1.08"/>
    <x v="2140"/>
    <x v="1"/>
    <x v="40"/>
    <d v="2014-06-15T15:16:04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n v="1472490000"/>
    <n v="1467468008"/>
    <x v="0"/>
    <n v="39"/>
    <x v="0"/>
    <s v="theater/musical"/>
    <n v="1.0088571428571429"/>
    <x v="2141"/>
    <x v="1"/>
    <x v="40"/>
    <d v="2016-08-29T17:00:00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n v="1413176340"/>
    <n v="1412091423"/>
    <x v="0"/>
    <n v="34"/>
    <x v="0"/>
    <s v="theater/musical"/>
    <n v="1.28"/>
    <x v="1829"/>
    <x v="1"/>
    <x v="40"/>
    <d v="2014-10-13T04:59:00"/>
    <x v="2936"/>
  </r>
  <r>
    <n v="2937"/>
    <s v="UCAS"/>
    <s v="UCAS is a new British musical premiering at the Edinburgh Fringe Festival 2014."/>
    <x v="15"/>
    <n v="2000"/>
    <x v="0"/>
    <x v="1"/>
    <x v="1"/>
    <n v="1405249113"/>
    <n v="1402657113"/>
    <x v="0"/>
    <n v="55"/>
    <x v="0"/>
    <s v="theater/musical"/>
    <n v="1.3333333333333333"/>
    <x v="2142"/>
    <x v="1"/>
    <x v="40"/>
    <d v="2014-07-13T10:58:33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x v="0"/>
    <n v="32"/>
    <x v="0"/>
    <s v="theater/musical"/>
    <n v="1.0137499999999999"/>
    <x v="2143"/>
    <x v="1"/>
    <x v="40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x v="0"/>
    <n v="25"/>
    <x v="0"/>
    <s v="theater/musical"/>
    <n v="1.0287500000000001"/>
    <x v="2144"/>
    <x v="1"/>
    <x v="40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n v="1421606018"/>
    <n v="1418150018"/>
    <x v="0"/>
    <n v="33"/>
    <x v="0"/>
    <s v="theater/musical"/>
    <n v="1.0724"/>
    <x v="2145"/>
    <x v="1"/>
    <x v="40"/>
    <d v="2015-01-18T18:33:38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x v="0"/>
    <n v="1"/>
    <x v="1"/>
    <s v="theater/spaces"/>
    <n v="4.0000000000000003E-5"/>
    <x v="120"/>
    <x v="1"/>
    <x v="38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x v="0"/>
    <n v="202"/>
    <x v="1"/>
    <s v="theater/spaces"/>
    <n v="0.20424999999999999"/>
    <x v="2146"/>
    <x v="1"/>
    <x v="38"/>
    <d v="2015-12-16T20:18:00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n v="1428894380"/>
    <n v="1426302380"/>
    <x v="0"/>
    <n v="0"/>
    <x v="1"/>
    <s v="theater/spaces"/>
    <n v="0"/>
    <x v="121"/>
    <x v="1"/>
    <x v="38"/>
    <d v="2015-04-13T03:06:20"/>
    <x v="2943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n v="1433714198"/>
    <n v="1431122198"/>
    <x v="0"/>
    <n v="1"/>
    <x v="1"/>
    <s v="theater/spaces"/>
    <n v="0.01"/>
    <x v="101"/>
    <x v="1"/>
    <x v="38"/>
    <d v="2015-06-07T21:56:38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n v="1432437660"/>
    <n v="1429845660"/>
    <x v="0"/>
    <n v="0"/>
    <x v="1"/>
    <s v="theater/spaces"/>
    <n v="0"/>
    <x v="121"/>
    <x v="1"/>
    <x v="38"/>
    <d v="2015-05-24T03:21:00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n v="1471265092"/>
    <n v="1468673092"/>
    <x v="0"/>
    <n v="2"/>
    <x v="1"/>
    <s v="theater/spaces"/>
    <n v="1E-3"/>
    <x v="120"/>
    <x v="1"/>
    <x v="38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n v="1480007460"/>
    <n v="1475760567"/>
    <x v="0"/>
    <n v="13"/>
    <x v="1"/>
    <s v="theater/spaces"/>
    <n v="4.2880000000000001E-2"/>
    <x v="2147"/>
    <x v="1"/>
    <x v="38"/>
    <d v="2016-11-24T17:11:00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x v="0"/>
    <n v="9"/>
    <x v="1"/>
    <s v="theater/spaces"/>
    <n v="4.8000000000000001E-5"/>
    <x v="2148"/>
    <x v="1"/>
    <x v="38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x v="0"/>
    <n v="2"/>
    <x v="1"/>
    <s v="theater/spaces"/>
    <n v="2.5000000000000001E-2"/>
    <x v="385"/>
    <x v="1"/>
    <x v="38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n v="1453538752"/>
    <n v="1450946752"/>
    <x v="0"/>
    <n v="0"/>
    <x v="1"/>
    <s v="theater/spaces"/>
    <n v="0"/>
    <x v="121"/>
    <x v="1"/>
    <x v="38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x v="0"/>
    <n v="58"/>
    <x v="1"/>
    <s v="theater/spaces"/>
    <n v="2.1919999999999999E-2"/>
    <x v="2149"/>
    <x v="1"/>
    <x v="38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x v="0"/>
    <n v="8"/>
    <x v="1"/>
    <s v="theater/spaces"/>
    <n v="8.0250000000000002E-2"/>
    <x v="2150"/>
    <x v="1"/>
    <x v="38"/>
    <d v="2016-10-17T04:00:00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n v="1444330821"/>
    <n v="1441738821"/>
    <x v="0"/>
    <n v="3"/>
    <x v="1"/>
    <s v="theater/spaces"/>
    <n v="1.5125E-3"/>
    <x v="2151"/>
    <x v="1"/>
    <x v="38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n v="1489669203"/>
    <n v="1487944803"/>
    <x v="0"/>
    <n v="0"/>
    <x v="1"/>
    <s v="theater/spaces"/>
    <n v="0"/>
    <x v="121"/>
    <x v="1"/>
    <x v="38"/>
    <d v="2017-03-16T13:00:03"/>
    <x v="2954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n v="1434476849"/>
    <n v="1431884849"/>
    <x v="0"/>
    <n v="11"/>
    <x v="1"/>
    <s v="theater/spaces"/>
    <n v="0.59583333333333333"/>
    <x v="178"/>
    <x v="1"/>
    <x v="38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n v="1462402850"/>
    <n v="1459810850"/>
    <x v="0"/>
    <n v="20"/>
    <x v="1"/>
    <s v="theater/spaces"/>
    <n v="0.16734177215189874"/>
    <x v="2152"/>
    <x v="1"/>
    <x v="38"/>
    <d v="2016-05-04T23:00:50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n v="1427498172"/>
    <n v="1422317772"/>
    <x v="0"/>
    <n v="3"/>
    <x v="1"/>
    <s v="theater/spaces"/>
    <n v="1.8666666666666668E-2"/>
    <x v="736"/>
    <x v="1"/>
    <x v="38"/>
    <d v="2015-03-27T23:16:12"/>
    <x v="2957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n v="1462729317"/>
    <n v="1457548917"/>
    <x v="0"/>
    <n v="0"/>
    <x v="1"/>
    <s v="theater/spaces"/>
    <n v="0"/>
    <x v="121"/>
    <x v="1"/>
    <x v="38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x v="0"/>
    <n v="0"/>
    <x v="1"/>
    <s v="theater/spaces"/>
    <n v="0"/>
    <x v="121"/>
    <x v="1"/>
    <x v="38"/>
    <d v="2016-06-07T00:12:05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n v="1410459023"/>
    <n v="1407867023"/>
    <x v="0"/>
    <n v="0"/>
    <x v="1"/>
    <s v="theater/spaces"/>
    <n v="0"/>
    <x v="121"/>
    <x v="1"/>
    <x v="38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n v="1427342400"/>
    <n v="1424927159"/>
    <x v="0"/>
    <n v="108"/>
    <x v="0"/>
    <s v="theater/plays"/>
    <n v="1.0962000000000001"/>
    <x v="2153"/>
    <x v="1"/>
    <x v="6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n v="1425193140"/>
    <n v="1422769906"/>
    <x v="0"/>
    <n v="20"/>
    <x v="0"/>
    <s v="theater/plays"/>
    <n v="1.218"/>
    <x v="2154"/>
    <x v="1"/>
    <x v="6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x v="0"/>
    <n v="98"/>
    <x v="0"/>
    <s v="theater/plays"/>
    <n v="1.0685"/>
    <x v="2155"/>
    <x v="1"/>
    <x v="6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x v="0"/>
    <n v="196"/>
    <x v="0"/>
    <s v="theater/plays"/>
    <n v="1.0071379999999999"/>
    <x v="2156"/>
    <x v="1"/>
    <x v="6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n v="1436290233"/>
    <n v="1433698233"/>
    <x v="0"/>
    <n v="39"/>
    <x v="0"/>
    <s v="theater/plays"/>
    <n v="1.0900000000000001"/>
    <x v="2157"/>
    <x v="1"/>
    <x v="6"/>
    <d v="2015-07-07T17:30:33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n v="1442425412"/>
    <n v="1439833412"/>
    <x v="0"/>
    <n v="128"/>
    <x v="0"/>
    <s v="theater/plays"/>
    <n v="1.1363000000000001"/>
    <x v="2158"/>
    <x v="1"/>
    <x v="6"/>
    <d v="2015-09-16T17:43:32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n v="1425872692"/>
    <n v="1423284292"/>
    <x v="0"/>
    <n v="71"/>
    <x v="0"/>
    <s v="theater/plays"/>
    <n v="1.1392"/>
    <x v="2159"/>
    <x v="1"/>
    <x v="6"/>
    <d v="2015-03-09T03:44:52"/>
    <x v="2967"/>
  </r>
  <r>
    <n v="2968"/>
    <s v="The Curse of the Babywoman @ FringeNYC"/>
    <s v="The Curse of the Babywoman is real â€” and it is coming to FringeNYC this August."/>
    <x v="8"/>
    <n v="3710"/>
    <x v="0"/>
    <x v="0"/>
    <x v="0"/>
    <n v="1471406340"/>
    <n v="1470227660"/>
    <x v="0"/>
    <n v="47"/>
    <x v="0"/>
    <s v="theater/plays"/>
    <n v="1.06"/>
    <x v="2160"/>
    <x v="1"/>
    <x v="6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x v="0"/>
    <n v="17"/>
    <x v="0"/>
    <s v="theater/plays"/>
    <n v="1.625"/>
    <x v="2161"/>
    <x v="1"/>
    <x v="6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n v="1405699451"/>
    <n v="1403107451"/>
    <x v="0"/>
    <n v="91"/>
    <x v="0"/>
    <s v="theater/plays"/>
    <n v="1.06"/>
    <x v="2162"/>
    <x v="1"/>
    <x v="6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x v="0"/>
    <n v="43"/>
    <x v="0"/>
    <s v="theater/plays"/>
    <n v="1.0015624999999999"/>
    <x v="2163"/>
    <x v="1"/>
    <x v="6"/>
    <d v="2014-08-31T15:47:58"/>
    <x v="2971"/>
  </r>
  <r>
    <n v="2972"/>
    <s v="A Bad Plan"/>
    <s v="A group of artists. A mythical art piece. A harrowing quest. And some margaritas."/>
    <x v="13"/>
    <n v="2107"/>
    <x v="0"/>
    <x v="0"/>
    <x v="0"/>
    <n v="1480899600"/>
    <n v="1479609520"/>
    <x v="0"/>
    <n v="17"/>
    <x v="0"/>
    <s v="theater/plays"/>
    <n v="1.0535000000000001"/>
    <x v="2164"/>
    <x v="1"/>
    <x v="6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x v="0"/>
    <n v="33"/>
    <x v="0"/>
    <s v="theater/plays"/>
    <n v="1.748"/>
    <x v="2165"/>
    <x v="1"/>
    <x v="6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x v="0"/>
    <n v="87"/>
    <x v="0"/>
    <s v="theater/plays"/>
    <n v="1.02"/>
    <x v="2166"/>
    <x v="1"/>
    <x v="6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x v="0"/>
    <n v="113"/>
    <x v="0"/>
    <s v="theater/plays"/>
    <n v="1.00125"/>
    <x v="2167"/>
    <x v="1"/>
    <x v="6"/>
    <d v="2014-11-27T03:00:00"/>
    <x v="2975"/>
  </r>
  <r>
    <n v="2976"/>
    <s v="Pizza Delique"/>
    <s v="A play that addresses an important social issue, brought to light by members of the UoM Drama Society."/>
    <x v="159"/>
    <n v="120"/>
    <x v="0"/>
    <x v="1"/>
    <x v="1"/>
    <n v="1457870400"/>
    <n v="1456421530"/>
    <x v="0"/>
    <n v="14"/>
    <x v="0"/>
    <s v="theater/plays"/>
    <n v="1.7142857142857142"/>
    <x v="2168"/>
    <x v="1"/>
    <x v="6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x v="0"/>
    <n v="30"/>
    <x v="0"/>
    <s v="theater/plays"/>
    <n v="1.1356666666666666"/>
    <x v="801"/>
    <x v="1"/>
    <x v="6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x v="0"/>
    <n v="16"/>
    <x v="0"/>
    <s v="theater/plays"/>
    <n v="1.2946666666666666"/>
    <x v="2169"/>
    <x v="1"/>
    <x v="6"/>
    <d v="2014-10-20T05:59:00"/>
    <x v="2978"/>
  </r>
  <r>
    <n v="2979"/>
    <s v="'ART'"/>
    <s v="Dear Stone returns with Yasmina Reza's 'ART', a compelling, clever exploration of friendship under duress. Thanks for watching!"/>
    <x v="10"/>
    <n v="5070"/>
    <x v="0"/>
    <x v="0"/>
    <x v="0"/>
    <n v="1420524000"/>
    <n v="1419104823"/>
    <x v="0"/>
    <n v="46"/>
    <x v="0"/>
    <s v="theater/plays"/>
    <n v="1.014"/>
    <x v="2170"/>
    <x v="1"/>
    <x v="6"/>
    <d v="2015-01-06T06:00:00"/>
    <x v="2979"/>
  </r>
  <r>
    <n v="2980"/>
    <s v="INDEPENDENCE NYC"/>
    <s v="1 director, 4 actors, and a whole lotta determination. Help us bring this brilliant story to the heart of NYC!"/>
    <x v="9"/>
    <n v="3275"/>
    <x v="0"/>
    <x v="0"/>
    <x v="0"/>
    <n v="1440381600"/>
    <n v="1438639130"/>
    <x v="0"/>
    <n v="24"/>
    <x v="0"/>
    <s v="theater/plays"/>
    <n v="1.0916666666666666"/>
    <x v="2171"/>
    <x v="1"/>
    <x v="6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x v="1"/>
    <n v="97"/>
    <x v="0"/>
    <s v="theater/spaces"/>
    <n v="1.28925"/>
    <x v="2172"/>
    <x v="1"/>
    <x v="38"/>
    <d v="2015-09-23T13:25:5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n v="1455208143"/>
    <n v="1452616143"/>
    <x v="1"/>
    <n v="59"/>
    <x v="0"/>
    <s v="theater/spaces"/>
    <n v="1.0206"/>
    <x v="2173"/>
    <x v="1"/>
    <x v="38"/>
    <d v="2016-02-11T16:29:03"/>
    <x v="2982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n v="1415722236"/>
    <n v="1410534636"/>
    <x v="1"/>
    <n v="1095"/>
    <x v="0"/>
    <s v="theater/spaces"/>
    <n v="1.465395775862069"/>
    <x v="2174"/>
    <x v="1"/>
    <x v="38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x v="1"/>
    <n v="218"/>
    <x v="0"/>
    <s v="theater/spaces"/>
    <n v="1.00352"/>
    <x v="2175"/>
    <x v="1"/>
    <x v="38"/>
    <d v="2016-08-24T06:41:21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x v="0"/>
    <n v="111"/>
    <x v="0"/>
    <s v="theater/spaces"/>
    <n v="1.2164999999999999"/>
    <x v="2176"/>
    <x v="1"/>
    <x v="38"/>
    <d v="2016-10-31T04:00:00"/>
    <x v="2985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n v="1462100406"/>
    <n v="1456920006"/>
    <x v="0"/>
    <n v="56"/>
    <x v="0"/>
    <s v="theater/spaces"/>
    <n v="1.0549999999999999"/>
    <x v="2177"/>
    <x v="1"/>
    <x v="38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x v="0"/>
    <n v="265"/>
    <x v="0"/>
    <s v="theater/spaces"/>
    <n v="1.1040080000000001"/>
    <x v="2178"/>
    <x v="1"/>
    <x v="38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n v="1466412081"/>
    <n v="1463820081"/>
    <x v="0"/>
    <n v="28"/>
    <x v="0"/>
    <s v="theater/spaces"/>
    <n v="1"/>
    <x v="680"/>
    <x v="1"/>
    <x v="38"/>
    <d v="2016-06-20T08:41:21"/>
    <x v="2988"/>
  </r>
  <r>
    <n v="2989"/>
    <s v="Let's Light Up The Gem!"/>
    <s v="Bring the movies back to Bethel, Maine."/>
    <x v="22"/>
    <n v="35307"/>
    <x v="0"/>
    <x v="0"/>
    <x v="0"/>
    <n v="1450673940"/>
    <n v="1448756962"/>
    <x v="0"/>
    <n v="364"/>
    <x v="0"/>
    <s v="theater/spaces"/>
    <n v="1.76535"/>
    <x v="2179"/>
    <x v="1"/>
    <x v="38"/>
    <d v="2015-12-21T04:59:00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n v="1452174420"/>
    <n v="1449150420"/>
    <x v="0"/>
    <n v="27"/>
    <x v="0"/>
    <s v="theater/spaces"/>
    <n v="1"/>
    <x v="2180"/>
    <x v="1"/>
    <x v="38"/>
    <d v="2016-01-07T13:47:00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x v="0"/>
    <n v="93"/>
    <x v="0"/>
    <s v="theater/spaces"/>
    <n v="1.0329411764705883"/>
    <x v="2181"/>
    <x v="1"/>
    <x v="38"/>
    <d v="2017-01-27T20:05:30"/>
    <x v="2991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n v="1476037510"/>
    <n v="1473445510"/>
    <x v="0"/>
    <n v="64"/>
    <x v="0"/>
    <s v="theater/spaces"/>
    <n v="1.0449999999999999"/>
    <x v="2182"/>
    <x v="1"/>
    <x v="38"/>
    <d v="2016-10-09T18:25:10"/>
    <x v="2992"/>
  </r>
  <r>
    <n v="2993"/>
    <s v="TRUE WEST: Think, Dog! Productions"/>
    <s v="Help us build the Kitchen from Hell!"/>
    <x v="28"/>
    <n v="1003"/>
    <x v="0"/>
    <x v="0"/>
    <x v="0"/>
    <n v="1455998867"/>
    <n v="1453406867"/>
    <x v="0"/>
    <n v="22"/>
    <x v="0"/>
    <s v="theater/spaces"/>
    <n v="1.0029999999999999"/>
    <x v="2183"/>
    <x v="1"/>
    <x v="38"/>
    <d v="2016-02-20T20:07:47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n v="1412335772"/>
    <n v="1409743772"/>
    <x v="0"/>
    <n v="59"/>
    <x v="0"/>
    <s v="theater/spaces"/>
    <n v="4.577466666666667"/>
    <x v="2184"/>
    <x v="1"/>
    <x v="38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n v="1484841471"/>
    <n v="1482249471"/>
    <x v="0"/>
    <n v="249"/>
    <x v="0"/>
    <s v="theater/spaces"/>
    <n v="1.0496000000000001"/>
    <x v="2185"/>
    <x v="1"/>
    <x v="38"/>
    <d v="2017-01-19T15:57:51"/>
    <x v="2995"/>
  </r>
  <r>
    <n v="2996"/>
    <s v="Sea Tea Improv's Comedy Theater in Hartford, CT"/>
    <s v="A permanent home for comedy in Connecticut in the heart of downtown Hartford."/>
    <x v="19"/>
    <n v="60180"/>
    <x v="0"/>
    <x v="0"/>
    <x v="0"/>
    <n v="1432677240"/>
    <n v="1427493240"/>
    <x v="0"/>
    <n v="392"/>
    <x v="0"/>
    <s v="theater/spaces"/>
    <n v="1.7194285714285715"/>
    <x v="2186"/>
    <x v="1"/>
    <x v="38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n v="1488171540"/>
    <n v="1486661793"/>
    <x v="0"/>
    <n v="115"/>
    <x v="0"/>
    <s v="theater/spaces"/>
    <n v="1.0373000000000001"/>
    <x v="2187"/>
    <x v="1"/>
    <x v="38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x v="0"/>
    <n v="433"/>
    <x v="0"/>
    <s v="theater/spaces"/>
    <n v="1.0302899999999999"/>
    <x v="2188"/>
    <x v="1"/>
    <x v="38"/>
    <d v="2014-06-16T04:25:00"/>
    <x v="2998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n v="1488333600"/>
    <n v="1487094360"/>
    <x v="0"/>
    <n v="20"/>
    <x v="0"/>
    <s v="theater/spaces"/>
    <n v="1.1888888888888889"/>
    <x v="2189"/>
    <x v="1"/>
    <x v="38"/>
    <d v="2017-03-01T02:00:00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n v="1485885600"/>
    <n v="1484682670"/>
    <x v="0"/>
    <n v="8"/>
    <x v="0"/>
    <s v="theater/spaces"/>
    <n v="1"/>
    <x v="372"/>
    <x v="1"/>
    <x v="38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x v="0"/>
    <n v="175"/>
    <x v="0"/>
    <s v="theater/spaces"/>
    <n v="3.1869988910451896"/>
    <x v="2190"/>
    <x v="1"/>
    <x v="38"/>
    <d v="2016-07-13T21:29:42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n v="1356552252"/>
    <n v="1353960252"/>
    <x v="0"/>
    <n v="104"/>
    <x v="0"/>
    <s v="theater/spaces"/>
    <n v="1.0850614285714286"/>
    <x v="2191"/>
    <x v="1"/>
    <x v="38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x v="0"/>
    <n v="17"/>
    <x v="0"/>
    <s v="theater/spaces"/>
    <n v="1.0116666666666667"/>
    <x v="2192"/>
    <x v="1"/>
    <x v="38"/>
    <d v="2016-03-01T05:59:00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x v="0"/>
    <n v="277"/>
    <x v="0"/>
    <s v="theater/spaces"/>
    <n v="1.12815"/>
    <x v="2193"/>
    <x v="1"/>
    <x v="38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x v="0"/>
    <n v="118"/>
    <x v="0"/>
    <s v="theater/spaces"/>
    <n v="1.2049622641509434"/>
    <x v="2194"/>
    <x v="1"/>
    <x v="38"/>
    <d v="2014-10-06T16:11:45"/>
    <x v="3005"/>
  </r>
  <r>
    <n v="3006"/>
    <s v="ONTARIO STREET THEATRE in Port Hope."/>
    <s v="We're an affordable theatre and rental space that can be molded into anything by anyone."/>
    <x v="6"/>
    <n v="8620"/>
    <x v="0"/>
    <x v="5"/>
    <x v="5"/>
    <n v="1418580591"/>
    <n v="1415988591"/>
    <x v="0"/>
    <n v="97"/>
    <x v="0"/>
    <s v="theater/spaces"/>
    <n v="1.0774999999999999"/>
    <x v="2195"/>
    <x v="1"/>
    <x v="38"/>
    <d v="2014-12-14T18:09:51"/>
    <x v="3006"/>
  </r>
  <r>
    <n v="3007"/>
    <s v="Bethlem"/>
    <s v="Consuite for 2015 CoreCon.  An adventure into insanity."/>
    <x v="20"/>
    <n v="1080"/>
    <x v="0"/>
    <x v="0"/>
    <x v="0"/>
    <n v="1429938683"/>
    <n v="1428124283"/>
    <x v="0"/>
    <n v="20"/>
    <x v="0"/>
    <s v="theater/spaces"/>
    <n v="1.8"/>
    <x v="1237"/>
    <x v="1"/>
    <x v="38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n v="1453352719"/>
    <n v="1450760719"/>
    <x v="0"/>
    <n v="26"/>
    <x v="0"/>
    <s v="theater/spaces"/>
    <n v="1.0116666666666667"/>
    <x v="2196"/>
    <x v="1"/>
    <x v="38"/>
    <d v="2016-01-21T05:05:19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x v="0"/>
    <n v="128"/>
    <x v="0"/>
    <s v="theater/spaces"/>
    <n v="1.19756"/>
    <x v="2197"/>
    <x v="1"/>
    <x v="38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x v="0"/>
    <n v="15"/>
    <x v="0"/>
    <s v="theater/spaces"/>
    <n v="1.58"/>
    <x v="2198"/>
    <x v="1"/>
    <x v="38"/>
    <d v="2015-02-21T19:58:39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n v="1450911540"/>
    <n v="1448536516"/>
    <x v="0"/>
    <n v="25"/>
    <x v="0"/>
    <s v="theater/spaces"/>
    <n v="1.2366666666666666"/>
    <x v="2199"/>
    <x v="1"/>
    <x v="38"/>
    <d v="2015-12-23T22:59:00"/>
    <x v="3011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n v="1423587130"/>
    <n v="1421772730"/>
    <x v="0"/>
    <n v="55"/>
    <x v="0"/>
    <s v="theater/spaces"/>
    <n v="1.1712499999999999"/>
    <x v="2200"/>
    <x v="1"/>
    <x v="38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n v="1434917049"/>
    <n v="1432325049"/>
    <x v="0"/>
    <n v="107"/>
    <x v="0"/>
    <s v="theater/spaces"/>
    <n v="1.5696000000000001"/>
    <x v="2201"/>
    <x v="1"/>
    <x v="38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x v="0"/>
    <n v="557"/>
    <x v="0"/>
    <s v="theater/spaces"/>
    <n v="1.13104"/>
    <x v="2202"/>
    <x v="1"/>
    <x v="38"/>
    <d v="2014-11-05T05:00:00"/>
    <x v="3014"/>
  </r>
  <r>
    <n v="3015"/>
    <s v="A Sign for 34 West"/>
    <s v="We're turning an old yogurt shop into a live theater in downtown Charleston.   Please help us hang our sign!"/>
    <x v="104"/>
    <n v="3508"/>
    <x v="0"/>
    <x v="0"/>
    <x v="0"/>
    <n v="1402459200"/>
    <n v="1401125238"/>
    <x v="0"/>
    <n v="40"/>
    <x v="0"/>
    <s v="theater/spaces"/>
    <n v="1.0317647058823529"/>
    <x v="2203"/>
    <x v="1"/>
    <x v="38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x v="0"/>
    <n v="36"/>
    <x v="0"/>
    <s v="theater/spaces"/>
    <n v="1.0261176470588236"/>
    <x v="2204"/>
    <x v="1"/>
    <x v="38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x v="0"/>
    <n v="159"/>
    <x v="0"/>
    <s v="theater/spaces"/>
    <n v="1.0584090909090909"/>
    <x v="2205"/>
    <x v="1"/>
    <x v="38"/>
    <d v="2014-08-20T20:24:03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x v="0"/>
    <n v="41"/>
    <x v="0"/>
    <s v="theater/spaces"/>
    <n v="1.0071428571428571"/>
    <x v="2206"/>
    <x v="1"/>
    <x v="38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x v="0"/>
    <n v="226"/>
    <x v="0"/>
    <s v="theater/spaces"/>
    <n v="1.2123333333333333"/>
    <x v="2207"/>
    <x v="1"/>
    <x v="38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x v="0"/>
    <n v="30"/>
    <x v="0"/>
    <s v="theater/spaces"/>
    <n v="1.0057142857142858"/>
    <x v="2208"/>
    <x v="1"/>
    <x v="38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x v="0"/>
    <n v="103"/>
    <x v="0"/>
    <s v="theater/spaces"/>
    <n v="1.1602222222222223"/>
    <x v="2209"/>
    <x v="1"/>
    <x v="38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x v="0"/>
    <n v="62"/>
    <x v="0"/>
    <s v="theater/spaces"/>
    <n v="1.0087999999999999"/>
    <x v="2210"/>
    <x v="1"/>
    <x v="38"/>
    <d v="2016-08-27T22:53:29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x v="0"/>
    <n v="6"/>
    <x v="0"/>
    <s v="theater/spaces"/>
    <n v="1.03"/>
    <x v="2211"/>
    <x v="1"/>
    <x v="38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n v="1349567475"/>
    <n v="1346975475"/>
    <x v="0"/>
    <n v="182"/>
    <x v="0"/>
    <s v="theater/spaces"/>
    <n v="2.4641999999999999"/>
    <x v="2212"/>
    <x v="1"/>
    <x v="38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n v="1401465600"/>
    <n v="1399032813"/>
    <x v="0"/>
    <n v="145"/>
    <x v="0"/>
    <s v="theater/spaces"/>
    <n v="3.0219999999999998"/>
    <x v="2213"/>
    <x v="1"/>
    <x v="38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x v="0"/>
    <n v="25"/>
    <x v="0"/>
    <s v="theater/spaces"/>
    <n v="1.4333333333333333"/>
    <x v="1847"/>
    <x v="1"/>
    <x v="38"/>
    <d v="2017-03-03T11:01:32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n v="1426866851"/>
    <n v="1424278451"/>
    <x v="0"/>
    <n v="320"/>
    <x v="0"/>
    <s v="theater/spaces"/>
    <n v="1.3144"/>
    <x v="2214"/>
    <x v="1"/>
    <x v="38"/>
    <d v="2015-03-20T15:54:11"/>
    <x v="3027"/>
  </r>
  <r>
    <n v="3028"/>
    <s v="A Home for Vegas Theatre Hub"/>
    <s v="We have a space! Help us fill it with a stage, chairs, gear and audiences' laughter!"/>
    <x v="10"/>
    <n v="8401"/>
    <x v="0"/>
    <x v="0"/>
    <x v="0"/>
    <n v="1471242025"/>
    <n v="1468650025"/>
    <x v="0"/>
    <n v="99"/>
    <x v="0"/>
    <s v="theater/spaces"/>
    <n v="1.6801999999999999"/>
    <x v="2215"/>
    <x v="1"/>
    <x v="38"/>
    <d v="2016-08-15T06:20:25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x v="0"/>
    <n v="348"/>
    <x v="0"/>
    <s v="theater/spaces"/>
    <n v="1.0967666666666667"/>
    <x v="2216"/>
    <x v="1"/>
    <x v="38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x v="0"/>
    <n v="41"/>
    <x v="0"/>
    <s v="theater/spaces"/>
    <n v="1.0668571428571429"/>
    <x v="2217"/>
    <x v="1"/>
    <x v="38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x v="0"/>
    <n v="29"/>
    <x v="0"/>
    <s v="theater/spaces"/>
    <n v="1"/>
    <x v="2218"/>
    <x v="1"/>
    <x v="38"/>
    <d v="2016-10-14T21:10:47"/>
    <x v="3031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n v="1441933459"/>
    <n v="1439341459"/>
    <x v="0"/>
    <n v="25"/>
    <x v="0"/>
    <s v="theater/spaces"/>
    <n v="1.272"/>
    <x v="2219"/>
    <x v="1"/>
    <x v="38"/>
    <d v="2015-09-11T01:04:19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n v="1471487925"/>
    <n v="1468895925"/>
    <x v="0"/>
    <n v="23"/>
    <x v="0"/>
    <s v="theater/spaces"/>
    <n v="1.4653333333333334"/>
    <x v="2220"/>
    <x v="1"/>
    <x v="38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x v="0"/>
    <n v="1260"/>
    <x v="0"/>
    <s v="theater/spaces"/>
    <n v="1.1253599999999999"/>
    <x v="2221"/>
    <x v="1"/>
    <x v="38"/>
    <d v="2016-11-01T03:59:00"/>
    <x v="3034"/>
  </r>
  <r>
    <n v="3035"/>
    <s v="The Coalition Theater"/>
    <s v="Help create a permanent home for live comedy shows and classes in Downtown RVA."/>
    <x v="31"/>
    <n v="27196.71"/>
    <x v="0"/>
    <x v="0"/>
    <x v="0"/>
    <n v="1367674009"/>
    <n v="1365082009"/>
    <x v="0"/>
    <n v="307"/>
    <x v="0"/>
    <s v="theater/spaces"/>
    <n v="1.0878684000000001"/>
    <x v="2222"/>
    <x v="1"/>
    <x v="38"/>
    <d v="2013-05-04T13:26:4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n v="1376654340"/>
    <n v="1373568644"/>
    <x v="0"/>
    <n v="329"/>
    <x v="0"/>
    <s v="theater/spaces"/>
    <n v="1.26732"/>
    <x v="2223"/>
    <x v="1"/>
    <x v="38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x v="0"/>
    <n v="32"/>
    <x v="0"/>
    <s v="theater/spaces"/>
    <n v="2.1320000000000001"/>
    <x v="2224"/>
    <x v="1"/>
    <x v="38"/>
    <d v="2010-10-02T04:59:00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n v="1457071397"/>
    <n v="1451887397"/>
    <x v="0"/>
    <n v="27"/>
    <x v="0"/>
    <s v="theater/spaces"/>
    <n v="1.0049999999999999"/>
    <x v="2225"/>
    <x v="1"/>
    <x v="38"/>
    <d v="2016-03-04T06:03:17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x v="0"/>
    <n v="236"/>
    <x v="0"/>
    <s v="theater/spaces"/>
    <n v="1.0871389999999999"/>
    <x v="2226"/>
    <x v="1"/>
    <x v="38"/>
    <d v="2013-12-29T07:59:00"/>
    <x v="3039"/>
  </r>
  <r>
    <n v="3040"/>
    <s v="Jayhawk Makeover"/>
    <s v="48 hours of deck screws, dry wall, hard hats and needed renovation to help the Jayhawk rise from the ashes."/>
    <x v="9"/>
    <n v="3225"/>
    <x v="0"/>
    <x v="0"/>
    <x v="0"/>
    <n v="1435359600"/>
    <n v="1434999621"/>
    <x v="0"/>
    <n v="42"/>
    <x v="0"/>
    <s v="theater/spaces"/>
    <n v="1.075"/>
    <x v="2227"/>
    <x v="1"/>
    <x v="38"/>
    <d v="2015-06-26T23:00:00"/>
    <x v="3040"/>
  </r>
  <r>
    <n v="3041"/>
    <s v="Lend a Hand in Our Home"/>
    <s v="Privet! Hello! Bon Jour! We are the Arlekin Players Theatre and we need a home."/>
    <x v="386"/>
    <n v="9170"/>
    <x v="0"/>
    <x v="0"/>
    <x v="0"/>
    <n v="1453323048"/>
    <n v="1450731048"/>
    <x v="0"/>
    <n v="95"/>
    <x v="0"/>
    <s v="theater/spaces"/>
    <n v="1.1048192771084338"/>
    <x v="2228"/>
    <x v="1"/>
    <x v="38"/>
    <d v="2016-01-20T20:50:48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n v="1444149047"/>
    <n v="1441557047"/>
    <x v="0"/>
    <n v="37"/>
    <x v="0"/>
    <s v="theater/spaces"/>
    <n v="1.28"/>
    <x v="2229"/>
    <x v="1"/>
    <x v="38"/>
    <d v="2015-10-06T16:30:47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n v="1429152600"/>
    <n v="1426815699"/>
    <x v="0"/>
    <n v="128"/>
    <x v="0"/>
    <s v="theater/spaces"/>
    <n v="1.1000666666666667"/>
    <x v="2230"/>
    <x v="1"/>
    <x v="38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x v="0"/>
    <n v="156"/>
    <x v="0"/>
    <s v="theater/spaces"/>
    <n v="1.0934166666666667"/>
    <x v="2231"/>
    <x v="1"/>
    <x v="38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x v="0"/>
    <n v="64"/>
    <x v="0"/>
    <s v="theater/spaces"/>
    <n v="1.3270650000000002"/>
    <x v="2232"/>
    <x v="1"/>
    <x v="38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x v="0"/>
    <n v="58"/>
    <x v="0"/>
    <s v="theater/spaces"/>
    <n v="1.9084810126582279"/>
    <x v="2233"/>
    <x v="1"/>
    <x v="38"/>
    <d v="2014-09-10T04:52:00"/>
    <x v="3046"/>
  </r>
  <r>
    <n v="3047"/>
    <s v="Acting V Senior Showcase"/>
    <s v="Hi! We're the Graduating Seniors Acting V Seniors at Temple University! Welcome to our Kick starter Page!"/>
    <x v="2"/>
    <n v="745"/>
    <x v="0"/>
    <x v="0"/>
    <x v="0"/>
    <n v="1461762960"/>
    <n v="1457999054"/>
    <x v="0"/>
    <n v="20"/>
    <x v="0"/>
    <s v="theater/spaces"/>
    <n v="1.49"/>
    <x v="2234"/>
    <x v="1"/>
    <x v="38"/>
    <d v="2016-04-27T13:16:00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x v="0"/>
    <n v="47"/>
    <x v="0"/>
    <s v="theater/spaces"/>
    <n v="1.6639999999999999"/>
    <x v="2235"/>
    <x v="1"/>
    <x v="38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x v="0"/>
    <n v="54"/>
    <x v="0"/>
    <s v="theater/spaces"/>
    <n v="1.0666666666666667"/>
    <x v="2236"/>
    <x v="1"/>
    <x v="38"/>
    <d v="2015-06-14T00:20:55"/>
    <x v="3049"/>
  </r>
  <r>
    <n v="3050"/>
    <s v="The Black Pearl Consuite at CoreCon VIII: On Ancient Seas"/>
    <s v="Help fund The Black Pearl Consuite at CoreCon VIII: On Ancient Seas!"/>
    <x v="20"/>
    <n v="636"/>
    <x v="0"/>
    <x v="0"/>
    <x v="0"/>
    <n v="1462420960"/>
    <n v="1459828960"/>
    <x v="0"/>
    <n v="9"/>
    <x v="0"/>
    <s v="theater/spaces"/>
    <n v="1.06"/>
    <x v="2237"/>
    <x v="1"/>
    <x v="38"/>
    <d v="2016-05-05T04:02:40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x v="1"/>
    <n v="35"/>
    <x v="1"/>
    <s v="theater/spaces"/>
    <n v="0.23628571428571429"/>
    <x v="2238"/>
    <x v="1"/>
    <x v="38"/>
    <d v="2017-02-08T09:59:05"/>
    <x v="3051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n v="1432828740"/>
    <n v="1430237094"/>
    <x v="0"/>
    <n v="2"/>
    <x v="1"/>
    <s v="theater/spaces"/>
    <n v="1.5E-3"/>
    <x v="839"/>
    <x v="1"/>
    <x v="38"/>
    <d v="2015-05-28T15:59:00"/>
    <x v="3052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x v="0"/>
    <n v="3"/>
    <x v="1"/>
    <s v="theater/spaces"/>
    <n v="4.0000000000000001E-3"/>
    <x v="140"/>
    <x v="1"/>
    <x v="38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x v="0"/>
    <n v="0"/>
    <x v="1"/>
    <s v="theater/spaces"/>
    <n v="0"/>
    <x v="121"/>
    <x v="1"/>
    <x v="38"/>
    <d v="2015-03-02T01:04:00"/>
    <x v="3054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n v="1420844390"/>
    <n v="1415660390"/>
    <x v="0"/>
    <n v="1"/>
    <x v="1"/>
    <s v="theater/spaces"/>
    <n v="5.0000000000000002E-5"/>
    <x v="120"/>
    <x v="1"/>
    <x v="38"/>
    <d v="2015-01-09T22:59:50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n v="1412003784"/>
    <n v="1406819784"/>
    <x v="0"/>
    <n v="0"/>
    <x v="1"/>
    <s v="theater/spaces"/>
    <n v="0"/>
    <x v="121"/>
    <x v="1"/>
    <x v="38"/>
    <d v="2014-09-29T15:16:24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n v="1459694211"/>
    <n v="1457105811"/>
    <x v="0"/>
    <n v="0"/>
    <x v="1"/>
    <s v="theater/spaces"/>
    <n v="0"/>
    <x v="121"/>
    <x v="1"/>
    <x v="38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n v="1463734740"/>
    <n v="1459414740"/>
    <x v="0"/>
    <n v="3"/>
    <x v="1"/>
    <s v="theater/spaces"/>
    <n v="1.6666666666666666E-4"/>
    <x v="120"/>
    <x v="1"/>
    <x v="38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n v="1407536846"/>
    <n v="1404944846"/>
    <x v="0"/>
    <n v="11"/>
    <x v="1"/>
    <s v="theater/spaces"/>
    <n v="3.0066666666666665E-2"/>
    <x v="2239"/>
    <x v="1"/>
    <x v="38"/>
    <d v="2014-08-08T22:27:26"/>
    <x v="3059"/>
  </r>
  <r>
    <n v="3060"/>
    <s v="Save the Roxy Theatre in Bremerton WA"/>
    <s v="Save the historic Roxy theatre in Bremerton WA from being repurposed as office space."/>
    <x v="135"/>
    <n v="335"/>
    <x v="2"/>
    <x v="0"/>
    <x v="0"/>
    <n v="1443422134"/>
    <n v="1440830134"/>
    <x v="0"/>
    <n v="6"/>
    <x v="1"/>
    <s v="theater/spaces"/>
    <n v="1.5227272727272728E-3"/>
    <x v="1795"/>
    <x v="1"/>
    <x v="38"/>
    <d v="2015-09-28T06:35:34"/>
    <x v="3060"/>
  </r>
  <r>
    <n v="3061"/>
    <s v="Help Save Parkway Cinemas!"/>
    <s v="Save a historic Local theater."/>
    <x v="80"/>
    <n v="0"/>
    <x v="2"/>
    <x v="0"/>
    <x v="0"/>
    <n v="1407955748"/>
    <n v="1405363748"/>
    <x v="0"/>
    <n v="0"/>
    <x v="1"/>
    <s v="theater/spaces"/>
    <n v="0"/>
    <x v="121"/>
    <x v="1"/>
    <x v="38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n v="1443636000"/>
    <n v="1441111892"/>
    <x v="0"/>
    <n v="67"/>
    <x v="1"/>
    <s v="theater/spaces"/>
    <n v="0.66839999999999999"/>
    <x v="2240"/>
    <x v="1"/>
    <x v="38"/>
    <d v="2015-09-30T18:00:00"/>
    <x v="3062"/>
  </r>
  <r>
    <n v="3063"/>
    <s v="Spec Haus"/>
    <s v="Members of the local Miami music scene are putting together a venue/creative space in Kendall!"/>
    <x v="9"/>
    <n v="587"/>
    <x v="2"/>
    <x v="0"/>
    <x v="0"/>
    <n v="1477174138"/>
    <n v="1474150138"/>
    <x v="0"/>
    <n v="23"/>
    <x v="1"/>
    <s v="theater/spaces"/>
    <n v="0.19566666666666666"/>
    <x v="2241"/>
    <x v="1"/>
    <x v="38"/>
    <d v="2016-10-22T22:08:58"/>
    <x v="3063"/>
  </r>
  <r>
    <n v="3064"/>
    <s v="Kickstart the Crossroads Community"/>
    <s v="An epicenter for connection, creation and expression of the community."/>
    <x v="96"/>
    <n v="8471"/>
    <x v="2"/>
    <x v="0"/>
    <x v="0"/>
    <n v="1448175540"/>
    <n v="1445483246"/>
    <x v="0"/>
    <n v="72"/>
    <x v="1"/>
    <s v="theater/spaces"/>
    <n v="0.11294666666666667"/>
    <x v="2242"/>
    <x v="1"/>
    <x v="38"/>
    <d v="2015-11-22T06:59:00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x v="0"/>
    <n v="2"/>
    <x v="1"/>
    <s v="theater/spaces"/>
    <n v="4.0000000000000002E-4"/>
    <x v="144"/>
    <x v="1"/>
    <x v="38"/>
    <d v="2014-07-30T01:19:32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n v="1468128537"/>
    <n v="1465536537"/>
    <x v="0"/>
    <n v="15"/>
    <x v="1"/>
    <s v="theater/spaces"/>
    <n v="0.11985714285714286"/>
    <x v="2243"/>
    <x v="1"/>
    <x v="38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x v="0"/>
    <n v="1"/>
    <x v="1"/>
    <s v="theater/spaces"/>
    <n v="2.5000000000000001E-2"/>
    <x v="444"/>
    <x v="1"/>
    <x v="38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x v="0"/>
    <n v="2"/>
    <x v="1"/>
    <s v="theater/spaces"/>
    <n v="6.9999999999999999E-4"/>
    <x v="2244"/>
    <x v="1"/>
    <x v="38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x v="0"/>
    <n v="7"/>
    <x v="1"/>
    <s v="theater/spaces"/>
    <n v="0.14099999999999999"/>
    <x v="2245"/>
    <x v="1"/>
    <x v="38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n v="1481132169"/>
    <n v="1479317769"/>
    <x v="0"/>
    <n v="16"/>
    <x v="1"/>
    <s v="theater/spaces"/>
    <n v="3.3399999999999999E-2"/>
    <x v="2246"/>
    <x v="1"/>
    <x v="38"/>
    <d v="2016-12-07T17:36:09"/>
    <x v="3070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n v="1429595940"/>
    <n v="1428082481"/>
    <x v="0"/>
    <n v="117"/>
    <x v="1"/>
    <s v="theater/spaces"/>
    <n v="0.59775"/>
    <x v="2247"/>
    <x v="1"/>
    <x v="38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n v="1477791960"/>
    <n v="1476549262"/>
    <x v="0"/>
    <n v="2"/>
    <x v="1"/>
    <s v="theater/spaces"/>
    <n v="1.6666666666666666E-4"/>
    <x v="120"/>
    <x v="1"/>
    <x v="38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n v="1434309540"/>
    <n v="1429287900"/>
    <x v="0"/>
    <n v="7"/>
    <x v="1"/>
    <s v="theater/spaces"/>
    <n v="2.3035714285714285E-4"/>
    <x v="2248"/>
    <x v="1"/>
    <x v="38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x v="0"/>
    <n v="3"/>
    <x v="1"/>
    <s v="theater/spaces"/>
    <n v="8.8000000000000003E-4"/>
    <x v="2249"/>
    <x v="1"/>
    <x v="38"/>
    <d v="2016-03-10T13:42:39"/>
    <x v="3074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n v="1471573640"/>
    <n v="1467253640"/>
    <x v="0"/>
    <n v="20"/>
    <x v="1"/>
    <s v="theater/spaces"/>
    <n v="8.6400000000000005E-2"/>
    <x v="2250"/>
    <x v="1"/>
    <x v="38"/>
    <d v="2016-08-19T02:27:20"/>
    <x v="3075"/>
  </r>
  <r>
    <n v="3076"/>
    <s v="10,000 Hours"/>
    <s v="Helping female comedians get in their 10,000 Hours of practice!"/>
    <x v="3"/>
    <n v="1506"/>
    <x v="2"/>
    <x v="0"/>
    <x v="0"/>
    <n v="1444405123"/>
    <n v="1439221123"/>
    <x v="0"/>
    <n v="50"/>
    <x v="1"/>
    <s v="theater/spaces"/>
    <n v="0.15060000000000001"/>
    <x v="2251"/>
    <x v="1"/>
    <x v="38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x v="0"/>
    <n v="2"/>
    <x v="1"/>
    <s v="theater/spaces"/>
    <n v="4.7727272727272731E-3"/>
    <x v="1859"/>
    <x v="1"/>
    <x v="38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x v="0"/>
    <n v="3"/>
    <x v="1"/>
    <s v="theater/spaces"/>
    <n v="1.1833333333333333E-3"/>
    <x v="1989"/>
    <x v="1"/>
    <x v="38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x v="0"/>
    <n v="27"/>
    <x v="1"/>
    <s v="theater/spaces"/>
    <n v="8.4173998587352451E-3"/>
    <x v="2252"/>
    <x v="1"/>
    <x v="38"/>
    <d v="2015-03-22T16:07:15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n v="1419644444"/>
    <n v="1414456844"/>
    <x v="0"/>
    <n v="7"/>
    <x v="1"/>
    <s v="theater/spaces"/>
    <n v="1.8799999999999999E-4"/>
    <x v="2253"/>
    <x v="1"/>
    <x v="38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x v="0"/>
    <n v="5"/>
    <x v="1"/>
    <s v="theater/spaces"/>
    <n v="2.1029999999999998E-3"/>
    <x v="2254"/>
    <x v="1"/>
    <x v="38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n v="1447628946"/>
    <n v="1445033346"/>
    <x v="0"/>
    <n v="0"/>
    <x v="1"/>
    <s v="theater/spaces"/>
    <n v="0"/>
    <x v="121"/>
    <x v="1"/>
    <x v="38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x v="0"/>
    <n v="3"/>
    <x v="1"/>
    <s v="theater/spaces"/>
    <n v="2.8E-3"/>
    <x v="806"/>
    <x v="1"/>
    <x v="38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x v="0"/>
    <n v="6"/>
    <x v="1"/>
    <s v="theater/spaces"/>
    <n v="0.11579206701157921"/>
    <x v="2255"/>
    <x v="1"/>
    <x v="38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x v="0"/>
    <n v="9"/>
    <x v="1"/>
    <s v="theater/spaces"/>
    <n v="2.4400000000000002E-2"/>
    <x v="2256"/>
    <x v="1"/>
    <x v="38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x v="0"/>
    <n v="3"/>
    <x v="1"/>
    <s v="theater/spaces"/>
    <n v="2.5000000000000001E-3"/>
    <x v="412"/>
    <x v="1"/>
    <x v="38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x v="0"/>
    <n v="2"/>
    <x v="1"/>
    <s v="theater/spaces"/>
    <n v="6.2500000000000003E-3"/>
    <x v="372"/>
    <x v="1"/>
    <x v="38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n v="1420724460"/>
    <n v="1418046247"/>
    <x v="0"/>
    <n v="3"/>
    <x v="1"/>
    <s v="theater/spaces"/>
    <n v="1.9384615384615384E-3"/>
    <x v="840"/>
    <x v="1"/>
    <x v="38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n v="1468029540"/>
    <n v="1465304483"/>
    <x v="0"/>
    <n v="45"/>
    <x v="1"/>
    <s v="theater/spaces"/>
    <n v="0.23416000000000001"/>
    <x v="2257"/>
    <x v="1"/>
    <x v="38"/>
    <d v="2016-07-09T01:59:00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x v="0"/>
    <n v="9"/>
    <x v="1"/>
    <s v="theater/spaces"/>
    <n v="5.080888888888889E-2"/>
    <x v="2258"/>
    <x v="1"/>
    <x v="38"/>
    <d v="2015-05-01T18:39:05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x v="0"/>
    <n v="9"/>
    <x v="1"/>
    <s v="theater/spaces"/>
    <n v="0.15920000000000001"/>
    <x v="2259"/>
    <x v="1"/>
    <x v="38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n v="1444946400"/>
    <n v="1441723912"/>
    <x v="0"/>
    <n v="21"/>
    <x v="1"/>
    <s v="theater/spaces"/>
    <n v="1.1831900000000001E-2"/>
    <x v="2260"/>
    <x v="1"/>
    <x v="38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x v="0"/>
    <n v="17"/>
    <x v="1"/>
    <s v="theater/spaces"/>
    <n v="0.22750000000000001"/>
    <x v="2261"/>
    <x v="1"/>
    <x v="38"/>
    <d v="2014-06-01T03:59:00"/>
    <x v="3093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n v="1442775956"/>
    <n v="1437591956"/>
    <x v="0"/>
    <n v="1"/>
    <x v="1"/>
    <s v="theater/spaces"/>
    <n v="2.5000000000000001E-4"/>
    <x v="384"/>
    <x v="1"/>
    <x v="38"/>
    <d v="2015-09-20T19:05:56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n v="1470011780"/>
    <n v="1464827780"/>
    <x v="0"/>
    <n v="1"/>
    <x v="1"/>
    <s v="theater/spaces"/>
    <n v="3.351206434316354E-3"/>
    <x v="73"/>
    <x v="1"/>
    <x v="38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n v="1432151326"/>
    <n v="1429559326"/>
    <x v="0"/>
    <n v="14"/>
    <x v="1"/>
    <s v="theater/spaces"/>
    <n v="3.9750000000000001E-2"/>
    <x v="2262"/>
    <x v="1"/>
    <x v="38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x v="0"/>
    <n v="42"/>
    <x v="1"/>
    <s v="theater/spaces"/>
    <n v="0.17150000000000001"/>
    <x v="2263"/>
    <x v="1"/>
    <x v="38"/>
    <d v="2016-10-07T14:00:00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x v="0"/>
    <n v="27"/>
    <x v="1"/>
    <s v="theater/spaces"/>
    <n v="3.608004104669061E-2"/>
    <x v="2264"/>
    <x v="1"/>
    <x v="38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x v="0"/>
    <n v="5"/>
    <x v="1"/>
    <s v="theater/spaces"/>
    <n v="0.13900000000000001"/>
    <x v="2265"/>
    <x v="1"/>
    <x v="38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x v="0"/>
    <n v="13"/>
    <x v="1"/>
    <s v="theater/spaces"/>
    <n v="0.15225"/>
    <x v="2266"/>
    <x v="1"/>
    <x v="38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x v="0"/>
    <n v="12"/>
    <x v="1"/>
    <s v="theater/spaces"/>
    <n v="0.12"/>
    <x v="384"/>
    <x v="1"/>
    <x v="38"/>
    <d v="2015-07-16T07:56:00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x v="0"/>
    <n v="90"/>
    <x v="1"/>
    <s v="theater/spaces"/>
    <n v="0.391125"/>
    <x v="2267"/>
    <x v="1"/>
    <x v="38"/>
    <d v="2016-08-23T08:10:18"/>
    <x v="3102"/>
  </r>
  <r>
    <n v="3103"/>
    <s v="Professional Venue for local artists!!"/>
    <s v="Creating a place for local artists to perform, at substantially less cost for them"/>
    <x v="393"/>
    <n v="11"/>
    <x v="2"/>
    <x v="0"/>
    <x v="0"/>
    <n v="1434080706"/>
    <n v="1428896706"/>
    <x v="0"/>
    <n v="2"/>
    <x v="1"/>
    <s v="theater/spaces"/>
    <n v="2.6829268292682929E-3"/>
    <x v="148"/>
    <x v="1"/>
    <x v="38"/>
    <d v="2015-06-12T03:45:06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n v="1422928800"/>
    <n v="1420235311"/>
    <x v="0"/>
    <n v="5"/>
    <x v="1"/>
    <s v="theater/spaces"/>
    <n v="0.29625000000000001"/>
    <x v="2268"/>
    <x v="1"/>
    <x v="38"/>
    <d v="2015-02-03T02:00:00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n v="1413694800"/>
    <n v="1408986916"/>
    <x v="0"/>
    <n v="31"/>
    <x v="1"/>
    <s v="theater/spaces"/>
    <n v="0.4236099230111206"/>
    <x v="2269"/>
    <x v="1"/>
    <x v="38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x v="0"/>
    <n v="4"/>
    <x v="1"/>
    <s v="theater/spaces"/>
    <n v="4.1000000000000002E-2"/>
    <x v="2270"/>
    <x v="1"/>
    <x v="38"/>
    <d v="2015-09-16T22:00:00"/>
    <x v="3106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n v="1431372751"/>
    <n v="1430767951"/>
    <x v="0"/>
    <n v="29"/>
    <x v="1"/>
    <s v="theater/spaces"/>
    <n v="0.197625"/>
    <x v="2271"/>
    <x v="1"/>
    <x v="38"/>
    <d v="2015-05-11T19:32:31"/>
    <x v="3107"/>
  </r>
  <r>
    <n v="3108"/>
    <s v="Funding a home for our Children's Theater"/>
    <s v="We need a permanent home for the theater!"/>
    <x v="63"/>
    <n v="26"/>
    <x v="2"/>
    <x v="0"/>
    <x v="0"/>
    <n v="1430234394"/>
    <n v="1425053994"/>
    <x v="0"/>
    <n v="2"/>
    <x v="1"/>
    <s v="theater/spaces"/>
    <n v="5.1999999999999995E-4"/>
    <x v="31"/>
    <x v="1"/>
    <x v="38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x v="0"/>
    <n v="114"/>
    <x v="1"/>
    <s v="theater/spaces"/>
    <n v="0.25030188679245285"/>
    <x v="2272"/>
    <x v="1"/>
    <x v="38"/>
    <d v="2014-08-28T03:00:10"/>
    <x v="3109"/>
  </r>
  <r>
    <n v="3110"/>
    <s v="Hip Justice Catmunity Center"/>
    <s v="Cat People Unite! It's time we get a space of our own to relax, socialize and learn! Join the Catmunity!"/>
    <x v="31"/>
    <n v="10"/>
    <x v="2"/>
    <x v="0"/>
    <x v="0"/>
    <n v="1487465119"/>
    <n v="1484009119"/>
    <x v="0"/>
    <n v="1"/>
    <x v="1"/>
    <s v="theater/spaces"/>
    <n v="4.0000000000000002E-4"/>
    <x v="119"/>
    <x v="1"/>
    <x v="38"/>
    <d v="2017-02-19T00:45:19"/>
    <x v="3110"/>
  </r>
  <r>
    <n v="3111"/>
    <s v="All Puppet Players Need a Home"/>
    <s v="Help All Puppet Players perform it's 2015 season in a beautiful 200 seat theater for an entire year."/>
    <x v="22"/>
    <n v="5328"/>
    <x v="2"/>
    <x v="0"/>
    <x v="0"/>
    <n v="1412432220"/>
    <n v="1409753820"/>
    <x v="0"/>
    <n v="76"/>
    <x v="1"/>
    <s v="theater/spaces"/>
    <n v="0.26640000000000003"/>
    <x v="2273"/>
    <x v="1"/>
    <x v="38"/>
    <d v="2014-10-04T14:17:00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x v="0"/>
    <n v="9"/>
    <x v="1"/>
    <s v="theater/spaces"/>
    <n v="4.7363636363636365E-2"/>
    <x v="2274"/>
    <x v="1"/>
    <x v="38"/>
    <d v="2016-11-01T02:55:34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n v="1429291982"/>
    <n v="1426699982"/>
    <x v="0"/>
    <n v="37"/>
    <x v="1"/>
    <s v="theater/spaces"/>
    <n v="4.2435339894712751E-2"/>
    <x v="2275"/>
    <x v="1"/>
    <x v="38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x v="0"/>
    <n v="0"/>
    <x v="1"/>
    <s v="theater/spaces"/>
    <n v="0"/>
    <x v="121"/>
    <x v="1"/>
    <x v="38"/>
    <d v="2014-09-21T15:10:50"/>
    <x v="3114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n v="1465123427"/>
    <n v="1462531427"/>
    <x v="0"/>
    <n v="1"/>
    <x v="1"/>
    <s v="theater/spaces"/>
    <n v="0.03"/>
    <x v="468"/>
    <x v="1"/>
    <x v="38"/>
    <d v="2016-06-05T10:43:47"/>
    <x v="3115"/>
  </r>
  <r>
    <n v="3116"/>
    <s v="CoreCon Asylum"/>
    <s v="Creating a consuite for CoreCon. A focus on the insanity of asylums and early medical practices from history."/>
    <x v="47"/>
    <n v="430"/>
    <x v="2"/>
    <x v="0"/>
    <x v="0"/>
    <n v="1427890925"/>
    <n v="1426681325"/>
    <x v="0"/>
    <n v="10"/>
    <x v="1"/>
    <s v="theater/spaces"/>
    <n v="0.57333333333333336"/>
    <x v="1380"/>
    <x v="1"/>
    <x v="38"/>
    <d v="2015-04-01T12:22:05"/>
    <x v="3116"/>
  </r>
  <r>
    <n v="3117"/>
    <s v="Cowes and The Sea"/>
    <s v="Performing Arts workshops, for young people aged 5 -16, exploring how the sea has shaped Cowes as a settlement."/>
    <x v="28"/>
    <n v="1"/>
    <x v="2"/>
    <x v="1"/>
    <x v="1"/>
    <n v="1464354720"/>
    <n v="1463648360"/>
    <x v="0"/>
    <n v="1"/>
    <x v="1"/>
    <s v="theater/spaces"/>
    <n v="1E-3"/>
    <x v="120"/>
    <x v="1"/>
    <x v="38"/>
    <d v="2016-05-27T13:12:00"/>
    <x v="3117"/>
  </r>
  <r>
    <n v="3118"/>
    <s v="Garden Eden, theatre, meeting, culture, music, art"/>
    <s v="a magical place for all kind of people, like a fairytaile in all colours"/>
    <x v="69"/>
    <n v="1550"/>
    <x v="2"/>
    <x v="11"/>
    <x v="9"/>
    <n v="1467473723"/>
    <n v="1465832123"/>
    <x v="0"/>
    <n v="2"/>
    <x v="1"/>
    <s v="theater/spaces"/>
    <n v="3.0999999999999999E-3"/>
    <x v="2276"/>
    <x v="1"/>
    <x v="38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n v="1427414732"/>
    <n v="1424826332"/>
    <x v="0"/>
    <n v="1"/>
    <x v="1"/>
    <s v="theater/spaces"/>
    <n v="5.0000000000000001E-4"/>
    <x v="144"/>
    <x v="1"/>
    <x v="38"/>
    <d v="2015-03-27T00:05:32"/>
    <x v="3119"/>
  </r>
  <r>
    <n v="3120"/>
    <s v="Subtropisch zwemparadijs Tropicana"/>
    <s v="Wij willen Tropicana het subtropisch zwemparadijs van Rotterdam op een nieuwe locatie gaan bouwen."/>
    <x v="396"/>
    <n v="128"/>
    <x v="2"/>
    <x v="9"/>
    <x v="3"/>
    <n v="1462484196"/>
    <n v="1457303796"/>
    <x v="0"/>
    <n v="10"/>
    <x v="1"/>
    <s v="theater/spaces"/>
    <n v="9.8461538461538464E-5"/>
    <x v="2277"/>
    <x v="1"/>
    <x v="38"/>
    <d v="2016-05-05T21:36:36"/>
    <x v="3120"/>
  </r>
  <r>
    <n v="3121"/>
    <s v="Ant Farm Theatre Project (Canceled)"/>
    <s v="I going to build a theatre for a local ant farm so that Ants can put on their theatre productions."/>
    <x v="15"/>
    <n v="10"/>
    <x v="1"/>
    <x v="5"/>
    <x v="5"/>
    <n v="1411748335"/>
    <n v="1406564335"/>
    <x v="0"/>
    <n v="1"/>
    <x v="1"/>
    <s v="theater/spaces"/>
    <n v="6.6666666666666671E-3"/>
    <x v="119"/>
    <x v="1"/>
    <x v="38"/>
    <d v="2014-09-26T16:18:55"/>
    <x v="3121"/>
  </r>
  <r>
    <n v="3122"/>
    <s v="be back soon (Canceled)"/>
    <s v="cancelled until further notice"/>
    <x v="212"/>
    <n v="116"/>
    <x v="1"/>
    <x v="0"/>
    <x v="0"/>
    <n v="1478733732"/>
    <n v="1478298132"/>
    <x v="0"/>
    <n v="2"/>
    <x v="1"/>
    <s v="theater/spaces"/>
    <n v="0.58291457286432158"/>
    <x v="2278"/>
    <x v="1"/>
    <x v="38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n v="1468108198"/>
    <n v="1465516198"/>
    <x v="0"/>
    <n v="348"/>
    <x v="1"/>
    <s v="theater/spaces"/>
    <n v="0.68153600000000003"/>
    <x v="2279"/>
    <x v="1"/>
    <x v="38"/>
    <d v="2016-07-09T23:49:58"/>
    <x v="3123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n v="1422902601"/>
    <n v="1417718601"/>
    <x v="0"/>
    <n v="4"/>
    <x v="1"/>
    <s v="theater/spaces"/>
    <n v="3.2499999999999997E-5"/>
    <x v="2280"/>
    <x v="1"/>
    <x v="38"/>
    <d v="2015-02-02T18:43:21"/>
    <x v="3124"/>
  </r>
  <r>
    <n v="3125"/>
    <s v="N/A (Canceled)"/>
    <s v="N/A"/>
    <x v="86"/>
    <n v="0"/>
    <x v="1"/>
    <x v="0"/>
    <x v="0"/>
    <n v="1452142672"/>
    <n v="1449550672"/>
    <x v="0"/>
    <n v="0"/>
    <x v="1"/>
    <s v="theater/spaces"/>
    <n v="0"/>
    <x v="121"/>
    <x v="1"/>
    <x v="38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x v="0"/>
    <n v="17"/>
    <x v="1"/>
    <s v="theater/spaces"/>
    <n v="4.1599999999999998E-2"/>
    <x v="2281"/>
    <x v="1"/>
    <x v="38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x v="0"/>
    <n v="0"/>
    <x v="1"/>
    <s v="theater/spaces"/>
    <n v="0"/>
    <x v="121"/>
    <x v="1"/>
    <x v="38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x v="0"/>
    <n v="117"/>
    <x v="1"/>
    <s v="theater/plays"/>
    <n v="1.0860666666666667"/>
    <x v="2282"/>
    <x v="1"/>
    <x v="6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x v="0"/>
    <n v="1"/>
    <x v="1"/>
    <s v="theater/plays"/>
    <n v="8.0000000000000002E-3"/>
    <x v="119"/>
    <x v="1"/>
    <x v="6"/>
    <d v="2017-04-18T19:13:39"/>
    <x v="3129"/>
  </r>
  <r>
    <n v="3130"/>
    <s v="MEDEA | A New Vision"/>
    <s v="A shockingly relevant modern take on a 2,000-year-old tragedy that confronts current gender politics."/>
    <x v="3"/>
    <n v="375"/>
    <x v="3"/>
    <x v="0"/>
    <x v="0"/>
    <n v="1492145940"/>
    <n v="1489504916"/>
    <x v="0"/>
    <n v="4"/>
    <x v="1"/>
    <s v="theater/plays"/>
    <n v="3.7499999999999999E-2"/>
    <x v="2283"/>
    <x v="1"/>
    <x v="6"/>
    <d v="2017-04-14T04:59:00"/>
    <x v="3130"/>
  </r>
  <r>
    <n v="3131"/>
    <s v="SNAKE EYES"/>
    <s v="A Staged Reading of &quot;Snake Eyes,&quot; a new play by Alex Rafala"/>
    <x v="393"/>
    <n v="645"/>
    <x v="3"/>
    <x v="0"/>
    <x v="0"/>
    <n v="1491656045"/>
    <n v="1489067645"/>
    <x v="0"/>
    <n v="12"/>
    <x v="1"/>
    <s v="theater/plays"/>
    <n v="0.15731707317073171"/>
    <x v="404"/>
    <x v="1"/>
    <x v="6"/>
    <d v="2017-04-08T12:54:05"/>
    <x v="3131"/>
  </r>
  <r>
    <n v="3132"/>
    <s v="A Bite of a Snake Play"/>
    <s v="Smells Like Money, Drips Like Honey, Taste Like Mocha, Better Run AWAY"/>
    <x v="11"/>
    <n v="10"/>
    <x v="3"/>
    <x v="0"/>
    <x v="0"/>
    <n v="1492759460"/>
    <n v="1487579060"/>
    <x v="0"/>
    <n v="1"/>
    <x v="1"/>
    <s v="theater/plays"/>
    <n v="3.3333333333333332E-4"/>
    <x v="119"/>
    <x v="1"/>
    <x v="6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n v="1490358834"/>
    <n v="1487770434"/>
    <x v="0"/>
    <n v="16"/>
    <x v="1"/>
    <s v="theater/plays"/>
    <n v="1.08"/>
    <x v="1209"/>
    <x v="1"/>
    <x v="6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x v="0"/>
    <n v="12"/>
    <x v="1"/>
    <s v="theater/plays"/>
    <n v="0.22500000000000001"/>
    <x v="654"/>
    <x v="1"/>
    <x v="6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n v="1491277121"/>
    <n v="1489376321"/>
    <x v="0"/>
    <n v="7"/>
    <x v="1"/>
    <s v="theater/plays"/>
    <n v="0.20849420849420849"/>
    <x v="2284"/>
    <x v="1"/>
    <x v="6"/>
    <d v="2017-04-04T03:38:41"/>
    <x v="3135"/>
  </r>
  <r>
    <n v="3136"/>
    <s v="Heroines"/>
    <s v="Help emberfly theatre put on their first production Heroines and pay our actors and creative team! Follow us @emberflytheatre"/>
    <x v="2"/>
    <n v="639"/>
    <x v="3"/>
    <x v="1"/>
    <x v="1"/>
    <n v="1491001140"/>
    <n v="1487847954"/>
    <x v="0"/>
    <n v="22"/>
    <x v="1"/>
    <s v="theater/plays"/>
    <n v="1.278"/>
    <x v="2285"/>
    <x v="1"/>
    <x v="6"/>
    <d v="2017-03-31T22:59:00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n v="1493838720"/>
    <n v="1489439669"/>
    <x v="0"/>
    <n v="1"/>
    <x v="1"/>
    <s v="theater/plays"/>
    <n v="3.3333333333333333E-2"/>
    <x v="73"/>
    <x v="1"/>
    <x v="6"/>
    <d v="2017-05-03T19:12:0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x v="0"/>
    <n v="0"/>
    <x v="1"/>
    <s v="theater/plays"/>
    <n v="0"/>
    <x v="121"/>
    <x v="1"/>
    <x v="6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x v="0"/>
    <n v="6"/>
    <x v="1"/>
    <s v="theater/plays"/>
    <n v="5.3999999999999999E-2"/>
    <x v="2286"/>
    <x v="1"/>
    <x v="6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x v="0"/>
    <n v="4"/>
    <x v="1"/>
    <s v="theater/plays"/>
    <n v="9.5999999999999992E-3"/>
    <x v="1228"/>
    <x v="1"/>
    <x v="6"/>
    <d v="2017-04-07T16:15:03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x v="0"/>
    <n v="8"/>
    <x v="1"/>
    <s v="theater/plays"/>
    <n v="0.51600000000000001"/>
    <x v="2287"/>
    <x v="1"/>
    <x v="6"/>
    <d v="2017-04-16T20:00:00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n v="1489922339"/>
    <n v="1487333939"/>
    <x v="0"/>
    <n v="3"/>
    <x v="1"/>
    <s v="theater/plays"/>
    <n v="1.6363636363636365E-2"/>
    <x v="2"/>
    <x v="1"/>
    <x v="6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x v="0"/>
    <n v="0"/>
    <x v="1"/>
    <s v="theater/plays"/>
    <n v="0"/>
    <x v="121"/>
    <x v="1"/>
    <x v="6"/>
    <d v="2017-04-09T08:35:56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x v="0"/>
    <n v="30"/>
    <x v="1"/>
    <s v="theater/plays"/>
    <n v="0.754"/>
    <x v="2288"/>
    <x v="1"/>
    <x v="6"/>
    <d v="2017-03-19T06:00:00"/>
    <x v="3144"/>
  </r>
  <r>
    <n v="3145"/>
    <s v="Arlington's 1st Dinner Theatre"/>
    <s v="Dominion Theatre Company is the first community dinner theatre  to be established in Arlington TX."/>
    <x v="31"/>
    <n v="0"/>
    <x v="3"/>
    <x v="0"/>
    <x v="0"/>
    <n v="1490659134"/>
    <n v="1485478734"/>
    <x v="0"/>
    <n v="0"/>
    <x v="1"/>
    <s v="theater/plays"/>
    <n v="0"/>
    <x v="121"/>
    <x v="1"/>
    <x v="6"/>
    <d v="2017-03-27T23:58:54"/>
    <x v="3145"/>
  </r>
  <r>
    <n v="3146"/>
    <s v="SoÃ±Ã© una ciudad amurallada"/>
    <s v="Somos... Podemos... Amamos... Nuestra muralla, nuestra utopÃ­a. Que el amor sea el lÃ­mite"/>
    <x v="63"/>
    <n v="5250"/>
    <x v="3"/>
    <x v="14"/>
    <x v="10"/>
    <n v="1492356166"/>
    <n v="1488471766"/>
    <x v="0"/>
    <n v="12"/>
    <x v="1"/>
    <s v="theater/plays"/>
    <n v="0.105"/>
    <x v="2289"/>
    <x v="1"/>
    <x v="6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n v="1415319355"/>
    <n v="1411859755"/>
    <x v="1"/>
    <n v="213"/>
    <x v="0"/>
    <s v="theater/plays"/>
    <n v="1.1752499999999999"/>
    <x v="2290"/>
    <x v="1"/>
    <x v="6"/>
    <d v="2014-11-07T00:15:55"/>
    <x v="3147"/>
  </r>
  <r>
    <n v="3148"/>
    <s v="The Aurora Project: A Sci-Fi Epic by Bella Poynton"/>
    <s v="Help fund The Aurora Project, an immersive science fiction epic."/>
    <x v="40"/>
    <n v="2361"/>
    <x v="0"/>
    <x v="0"/>
    <x v="0"/>
    <n v="1412136000"/>
    <n v="1410278284"/>
    <x v="1"/>
    <n v="57"/>
    <x v="0"/>
    <s v="theater/plays"/>
    <n v="1.3116666666666668"/>
    <x v="2291"/>
    <x v="1"/>
    <x v="6"/>
    <d v="2014-10-01T04:00:00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x v="1"/>
    <n v="25"/>
    <x v="0"/>
    <s v="theater/plays"/>
    <n v="1.04"/>
    <x v="368"/>
    <x v="1"/>
    <x v="6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x v="1"/>
    <n v="104"/>
    <x v="0"/>
    <s v="theater/plays"/>
    <n v="1.01"/>
    <x v="2292"/>
    <x v="1"/>
    <x v="6"/>
    <d v="2011-01-25T04:00:00"/>
    <x v="3150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n v="1410379774"/>
    <n v="1407787774"/>
    <x v="1"/>
    <n v="34"/>
    <x v="0"/>
    <s v="theater/plays"/>
    <n v="1.004"/>
    <x v="2293"/>
    <x v="1"/>
    <x v="6"/>
    <d v="2014-09-10T20:09:34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n v="1383425367"/>
    <n v="1380833367"/>
    <x v="1"/>
    <n v="67"/>
    <x v="0"/>
    <s v="theater/plays"/>
    <n v="1.0595454545454546"/>
    <x v="2294"/>
    <x v="1"/>
    <x v="6"/>
    <d v="2013-11-02T20:49:27"/>
    <x v="3152"/>
  </r>
  <r>
    <n v="3153"/>
    <s v="Terminator the Second"/>
    <s v="A stage production of Terminator 2: Judgment Day, composed entirely of the words of William Shakespeare"/>
    <x v="9"/>
    <n v="10067.5"/>
    <x v="0"/>
    <x v="0"/>
    <x v="0"/>
    <n v="1304225940"/>
    <n v="1301542937"/>
    <x v="1"/>
    <n v="241"/>
    <x v="0"/>
    <s v="theater/plays"/>
    <n v="3.3558333333333334"/>
    <x v="2295"/>
    <x v="1"/>
    <x v="6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x v="1"/>
    <n v="123"/>
    <x v="0"/>
    <s v="theater/plays"/>
    <n v="1.1292857142857142"/>
    <x v="2296"/>
    <x v="1"/>
    <x v="6"/>
    <d v="2012-04-01T20:00:58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n v="1356004725"/>
    <n v="1353412725"/>
    <x v="1"/>
    <n v="302"/>
    <x v="0"/>
    <s v="theater/plays"/>
    <n v="1.885046"/>
    <x v="2297"/>
    <x v="1"/>
    <x v="6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x v="1"/>
    <n v="89"/>
    <x v="0"/>
    <s v="theater/plays"/>
    <n v="1.0181818181818181"/>
    <x v="2298"/>
    <x v="1"/>
    <x v="6"/>
    <d v="2012-06-01T22:52:24"/>
    <x v="3156"/>
  </r>
  <r>
    <n v="3157"/>
    <s v="Summer FourPlay"/>
    <s v="Four Directors.  Four One Acts.  Four Genres.  For You."/>
    <x v="23"/>
    <n v="4040"/>
    <x v="0"/>
    <x v="0"/>
    <x v="0"/>
    <n v="1405746000"/>
    <n v="1404932105"/>
    <x v="1"/>
    <n v="41"/>
    <x v="0"/>
    <s v="theater/plays"/>
    <n v="1.01"/>
    <x v="2299"/>
    <x v="1"/>
    <x v="6"/>
    <d v="2014-07-19T05:00:00"/>
    <x v="3157"/>
  </r>
  <r>
    <n v="3158"/>
    <s v="Nursery Crimes"/>
    <s v="A 40s crime-noir play using nursery rhyme characters."/>
    <x v="10"/>
    <n v="5700"/>
    <x v="0"/>
    <x v="0"/>
    <x v="0"/>
    <n v="1374523752"/>
    <n v="1371931752"/>
    <x v="1"/>
    <n v="69"/>
    <x v="0"/>
    <s v="theater/plays"/>
    <n v="1.1399999999999999"/>
    <x v="2300"/>
    <x v="1"/>
    <x v="6"/>
    <d v="2013-07-22T20:09:12"/>
    <x v="3158"/>
  </r>
  <r>
    <n v="3159"/>
    <s v="Waxwing: A New Play"/>
    <s v="WAXWING is an exciting new world premiere of mythic (perhaps even apocalyptic!) proportions."/>
    <x v="15"/>
    <n v="2002.22"/>
    <x v="0"/>
    <x v="0"/>
    <x v="0"/>
    <n v="1326927600"/>
    <n v="1323221761"/>
    <x v="1"/>
    <n v="52"/>
    <x v="0"/>
    <s v="theater/plays"/>
    <n v="1.3348133333333334"/>
    <x v="2301"/>
    <x v="1"/>
    <x v="6"/>
    <d v="2012-01-18T23:00:00"/>
    <x v="3159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n v="1407905940"/>
    <n v="1405923687"/>
    <x v="1"/>
    <n v="57"/>
    <x v="0"/>
    <s v="theater/plays"/>
    <n v="1.0153333333333334"/>
    <x v="2302"/>
    <x v="1"/>
    <x v="6"/>
    <d v="2014-08-13T04:59:00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x v="1"/>
    <n v="74"/>
    <x v="0"/>
    <s v="theater/plays"/>
    <n v="1.0509999999999999"/>
    <x v="2303"/>
    <x v="1"/>
    <x v="6"/>
    <d v="2014-10-15T12:52:02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n v="1404698400"/>
    <n v="1402331262"/>
    <x v="1"/>
    <n v="63"/>
    <x v="0"/>
    <s v="theater/plays"/>
    <n v="1.2715000000000001"/>
    <x v="2304"/>
    <x v="1"/>
    <x v="6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x v="1"/>
    <n v="72"/>
    <x v="0"/>
    <s v="theater/plays"/>
    <n v="1.1115384615384616"/>
    <x v="2305"/>
    <x v="1"/>
    <x v="6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x v="1"/>
    <n v="71"/>
    <x v="0"/>
    <s v="theater/plays"/>
    <n v="1.0676000000000001"/>
    <x v="2306"/>
    <x v="1"/>
    <x v="6"/>
    <d v="2014-06-09T19:20:15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x v="1"/>
    <n v="21"/>
    <x v="0"/>
    <s v="theater/plays"/>
    <n v="1.6266666666666667"/>
    <x v="2307"/>
    <x v="1"/>
    <x v="6"/>
    <d v="2011-05-03T03:59:00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x v="1"/>
    <n v="930"/>
    <x v="0"/>
    <s v="theater/plays"/>
    <n v="1.6022808571428573"/>
    <x v="2308"/>
    <x v="1"/>
    <x v="6"/>
    <d v="2014-11-26T07:59:00"/>
    <x v="3166"/>
  </r>
  <r>
    <n v="3167"/>
    <s v="Destiny is Judd Nelson: a new play at FringeNYC"/>
    <s v="What is destiny? Explore it with us this August at FringeNYC."/>
    <x v="9"/>
    <n v="3485"/>
    <x v="0"/>
    <x v="0"/>
    <x v="0"/>
    <n v="1406952781"/>
    <n v="1405743181"/>
    <x v="1"/>
    <n v="55"/>
    <x v="0"/>
    <s v="theater/plays"/>
    <n v="1.1616666666666666"/>
    <x v="2309"/>
    <x v="1"/>
    <x v="6"/>
    <d v="2014-08-02T04:13:01"/>
    <x v="3167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n v="1402696800"/>
    <n v="1399948353"/>
    <x v="1"/>
    <n v="61"/>
    <x v="0"/>
    <s v="theater/plays"/>
    <n v="1.242"/>
    <x v="2310"/>
    <x v="1"/>
    <x v="6"/>
    <d v="2014-06-13T22:00:00"/>
    <x v="3168"/>
  </r>
  <r>
    <n v="3169"/>
    <s v="The Window"/>
    <s v="We're bringing The Window to the Cherry Lane Theater in January 2014."/>
    <x v="6"/>
    <n v="8241"/>
    <x v="0"/>
    <x v="0"/>
    <x v="0"/>
    <n v="1386910740"/>
    <n v="1384364561"/>
    <x v="1"/>
    <n v="82"/>
    <x v="0"/>
    <s v="theater/plays"/>
    <n v="1.030125"/>
    <x v="984"/>
    <x v="1"/>
    <x v="6"/>
    <d v="2013-12-13T04:59:00"/>
    <x v="3169"/>
  </r>
  <r>
    <n v="3170"/>
    <s v="Ain't She Brave FringeNYC 2014 Project"/>
    <s v="An emotionally-charged journey through the history of black women in America told in reverse."/>
    <x v="13"/>
    <n v="2245"/>
    <x v="0"/>
    <x v="0"/>
    <x v="0"/>
    <n v="1404273600"/>
    <n v="1401414944"/>
    <x v="1"/>
    <n v="71"/>
    <x v="0"/>
    <s v="theater/plays"/>
    <n v="1.1225000000000001"/>
    <x v="2311"/>
    <x v="1"/>
    <x v="6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x v="1"/>
    <n v="117"/>
    <x v="0"/>
    <s v="theater/plays"/>
    <n v="1.0881428571428571"/>
    <x v="2312"/>
    <x v="1"/>
    <x v="6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x v="1"/>
    <n v="29"/>
    <x v="0"/>
    <s v="theater/plays"/>
    <n v="1.1499999999999999"/>
    <x v="2313"/>
    <x v="1"/>
    <x v="6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x v="1"/>
    <n v="74"/>
    <x v="0"/>
    <s v="theater/plays"/>
    <n v="1.03"/>
    <x v="2314"/>
    <x v="1"/>
    <x v="6"/>
    <d v="2014-09-26T21:04:52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x v="1"/>
    <n v="23"/>
    <x v="0"/>
    <s v="theater/plays"/>
    <n v="1.0113333333333334"/>
    <x v="2315"/>
    <x v="1"/>
    <x v="6"/>
    <d v="2014-08-25T20:45:08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x v="1"/>
    <n v="60"/>
    <x v="0"/>
    <s v="theater/plays"/>
    <n v="1.0955999999999999"/>
    <x v="2316"/>
    <x v="1"/>
    <x v="6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x v="1"/>
    <n v="55"/>
    <x v="0"/>
    <s v="theater/plays"/>
    <n v="1.148421052631579"/>
    <x v="2317"/>
    <x v="1"/>
    <x v="6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x v="1"/>
    <n v="51"/>
    <x v="0"/>
    <s v="theater/plays"/>
    <n v="1.1739999999999999"/>
    <x v="2318"/>
    <x v="1"/>
    <x v="6"/>
    <d v="2014-06-21T16:00:09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x v="1"/>
    <n v="78"/>
    <x v="0"/>
    <s v="theater/plays"/>
    <n v="1.7173333333333334"/>
    <x v="2319"/>
    <x v="1"/>
    <x v="6"/>
    <d v="2014-07-16T14:31:15"/>
    <x v="3178"/>
  </r>
  <r>
    <n v="3179"/>
    <s v="I Do Wonder"/>
    <s v="A Sci-fi play in several vignettes that will narrate an alternate history in the mid-20th century."/>
    <x v="285"/>
    <n v="4794.82"/>
    <x v="0"/>
    <x v="0"/>
    <x v="0"/>
    <n v="1367859071"/>
    <n v="1365699071"/>
    <x v="1"/>
    <n v="62"/>
    <x v="0"/>
    <s v="theater/plays"/>
    <n v="1.1416238095238094"/>
    <x v="2320"/>
    <x v="1"/>
    <x v="6"/>
    <d v="2013-05-06T16:51:11"/>
    <x v="3179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n v="1403258049"/>
    <n v="1400666049"/>
    <x v="1"/>
    <n v="45"/>
    <x v="0"/>
    <s v="theater/plays"/>
    <n v="1.1975"/>
    <x v="2321"/>
    <x v="1"/>
    <x v="6"/>
    <d v="2014-06-20T09:54:09"/>
    <x v="3180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x v="1"/>
    <n v="15"/>
    <x v="0"/>
    <s v="theater/plays"/>
    <n v="1.0900000000000001"/>
    <x v="828"/>
    <x v="1"/>
    <x v="6"/>
    <d v="2014-06-15T16:00:00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x v="1"/>
    <n v="151"/>
    <x v="0"/>
    <s v="theater/plays"/>
    <n v="1.0088571428571429"/>
    <x v="2322"/>
    <x v="1"/>
    <x v="6"/>
    <d v="2012-01-31T17:00:00"/>
    <x v="3182"/>
  </r>
  <r>
    <n v="3183"/>
    <s v="The Seagull on The River"/>
    <s v="Anton Chekhov's The Seagull. An outdoor Amphitheater in Manhattan. Trees. A River. Daybreak."/>
    <x v="30"/>
    <n v="2725"/>
    <x v="0"/>
    <x v="0"/>
    <x v="0"/>
    <n v="1377284669"/>
    <n v="1375729469"/>
    <x v="1"/>
    <n v="68"/>
    <x v="0"/>
    <s v="theater/plays"/>
    <n v="1.0900000000000001"/>
    <x v="2323"/>
    <x v="1"/>
    <x v="6"/>
    <d v="2013-08-23T19:04:29"/>
    <x v="3183"/>
  </r>
  <r>
    <n v="3184"/>
    <s v="Equus at Frenetic Theatre"/>
    <s v="Equus is the story of a psychiatrist treating a teenaged boy who blinds six horses with a metal spike."/>
    <x v="270"/>
    <n v="4610"/>
    <x v="0"/>
    <x v="0"/>
    <x v="0"/>
    <n v="1404258631"/>
    <n v="1401666631"/>
    <x v="1"/>
    <n v="46"/>
    <x v="0"/>
    <s v="theater/plays"/>
    <n v="1.0720930232558139"/>
    <x v="2324"/>
    <x v="1"/>
    <x v="6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x v="1"/>
    <n v="24"/>
    <x v="0"/>
    <s v="theater/plays"/>
    <n v="1"/>
    <x v="694"/>
    <x v="1"/>
    <x v="6"/>
    <d v="2014-07-16T23:27:21"/>
    <x v="3185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x v="1"/>
    <n v="70"/>
    <x v="0"/>
    <s v="theater/plays"/>
    <n v="1.0218750000000001"/>
    <x v="2325"/>
    <x v="1"/>
    <x v="6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x v="1"/>
    <n v="244"/>
    <x v="0"/>
    <s v="theater/plays"/>
    <n v="1.1629333333333334"/>
    <x v="2326"/>
    <x v="1"/>
    <x v="6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x v="0"/>
    <n v="9"/>
    <x v="1"/>
    <s v="theater/musical"/>
    <n v="0.65"/>
    <x v="2327"/>
    <x v="1"/>
    <x v="40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x v="0"/>
    <n v="19"/>
    <x v="1"/>
    <s v="theater/musical"/>
    <n v="0.12327272727272727"/>
    <x v="2328"/>
    <x v="1"/>
    <x v="40"/>
    <d v="2015-05-24T08:18:52"/>
    <x v="3189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n v="1481258275"/>
    <n v="1478662675"/>
    <x v="0"/>
    <n v="0"/>
    <x v="1"/>
    <s v="theater/musical"/>
    <n v="0"/>
    <x v="121"/>
    <x v="1"/>
    <x v="40"/>
    <d v="2016-12-09T04:37:55"/>
    <x v="3190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n v="1471370869"/>
    <n v="1466186869"/>
    <x v="0"/>
    <n v="4"/>
    <x v="1"/>
    <s v="theater/musical"/>
    <n v="4.0266666666666666E-2"/>
    <x v="2329"/>
    <x v="1"/>
    <x v="40"/>
    <d v="2016-08-16T18:07:49"/>
    <x v="3191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n v="1425160800"/>
    <n v="1421274859"/>
    <x v="0"/>
    <n v="8"/>
    <x v="1"/>
    <s v="theater/musical"/>
    <n v="1.0200000000000001E-2"/>
    <x v="800"/>
    <x v="1"/>
    <x v="40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n v="1424474056"/>
    <n v="1420586056"/>
    <x v="0"/>
    <n v="24"/>
    <x v="1"/>
    <s v="theater/musical"/>
    <n v="0.1174"/>
    <x v="2330"/>
    <x v="1"/>
    <x v="40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x v="0"/>
    <n v="0"/>
    <x v="1"/>
    <s v="theater/musical"/>
    <n v="0"/>
    <x v="121"/>
    <x v="1"/>
    <x v="40"/>
    <d v="2015-07-27T01:29:58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x v="0"/>
    <n v="39"/>
    <x v="1"/>
    <s v="theater/musical"/>
    <n v="0.59142857142857141"/>
    <x v="2331"/>
    <x v="1"/>
    <x v="40"/>
    <d v="2015-02-12T14:15:42"/>
    <x v="3195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n v="1438437600"/>
    <n v="1433254875"/>
    <x v="0"/>
    <n v="6"/>
    <x v="1"/>
    <s v="theater/musical"/>
    <n v="5.9999999999999995E-4"/>
    <x v="468"/>
    <x v="1"/>
    <x v="40"/>
    <d v="2015-08-01T14:00:00"/>
    <x v="3196"/>
  </r>
  <r>
    <n v="3197"/>
    <s v="Mirror, mirror on the wall"/>
    <s v="This years most important stage project for young artists in our region. www.ungespor.no"/>
    <x v="3"/>
    <n v="1145"/>
    <x v="2"/>
    <x v="10"/>
    <x v="8"/>
    <n v="1423050618"/>
    <n v="1420458618"/>
    <x v="0"/>
    <n v="4"/>
    <x v="1"/>
    <s v="theater/musical"/>
    <n v="0.1145"/>
    <x v="2332"/>
    <x v="1"/>
    <x v="40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x v="0"/>
    <n v="3"/>
    <x v="1"/>
    <s v="theater/musical"/>
    <n v="3.6666666666666666E-3"/>
    <x v="2333"/>
    <x v="1"/>
    <x v="40"/>
    <d v="2015-02-16T10:11:1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n v="1410037200"/>
    <n v="1407435418"/>
    <x v="0"/>
    <n v="53"/>
    <x v="1"/>
    <s v="theater/musical"/>
    <n v="0.52159999999999995"/>
    <x v="2334"/>
    <x v="1"/>
    <x v="40"/>
    <d v="2014-09-06T21:00:00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x v="0"/>
    <n v="1"/>
    <x v="1"/>
    <s v="theater/musical"/>
    <n v="2.0000000000000002E-5"/>
    <x v="120"/>
    <x v="1"/>
    <x v="40"/>
    <d v="2016-04-30T05:34:00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x v="0"/>
    <n v="2"/>
    <x v="1"/>
    <s v="theater/musical"/>
    <n v="1.2500000000000001E-2"/>
    <x v="385"/>
    <x v="1"/>
    <x v="40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n v="1450072740"/>
    <n v="1445027346"/>
    <x v="0"/>
    <n v="25"/>
    <x v="1"/>
    <s v="theater/musical"/>
    <n v="0.54520000000000002"/>
    <x v="2335"/>
    <x v="1"/>
    <x v="40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n v="1443224622"/>
    <n v="1440632622"/>
    <x v="0"/>
    <n v="6"/>
    <x v="1"/>
    <s v="theater/musical"/>
    <n v="0.25"/>
    <x v="694"/>
    <x v="1"/>
    <x v="40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x v="0"/>
    <n v="0"/>
    <x v="1"/>
    <s v="theater/musical"/>
    <n v="0"/>
    <x v="121"/>
    <x v="1"/>
    <x v="40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n v="1430470772"/>
    <n v="1427878772"/>
    <x v="0"/>
    <n v="12"/>
    <x v="1"/>
    <s v="theater/musical"/>
    <n v="3.4125000000000003E-2"/>
    <x v="1965"/>
    <x v="1"/>
    <x v="40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n v="1442644651"/>
    <n v="1440052651"/>
    <x v="0"/>
    <n v="0"/>
    <x v="1"/>
    <s v="theater/musical"/>
    <n v="0"/>
    <x v="121"/>
    <x v="1"/>
    <x v="40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x v="0"/>
    <n v="36"/>
    <x v="1"/>
    <s v="theater/musical"/>
    <n v="0.46363636363636362"/>
    <x v="2336"/>
    <x v="1"/>
    <x v="40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x v="1"/>
    <n v="82"/>
    <x v="0"/>
    <s v="theater/plays"/>
    <n v="1.0349999999999999"/>
    <x v="2337"/>
    <x v="1"/>
    <x v="6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x v="1"/>
    <n v="226"/>
    <x v="0"/>
    <s v="theater/plays"/>
    <n v="1.1932315789473684"/>
    <x v="2338"/>
    <x v="1"/>
    <x v="6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x v="1"/>
    <n v="60"/>
    <x v="0"/>
    <s v="theater/plays"/>
    <n v="1.2576666666666667"/>
    <x v="2339"/>
    <x v="1"/>
    <x v="6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x v="1"/>
    <n v="322"/>
    <x v="0"/>
    <s v="theater/plays"/>
    <n v="1.1974347826086957"/>
    <x v="2340"/>
    <x v="1"/>
    <x v="6"/>
    <d v="2014-08-15T02:00:00"/>
    <x v="3211"/>
  </r>
  <r>
    <n v="3212"/>
    <s v="Campo Maldito"/>
    <s v="Help us bring our production of Campo Maldito to New York AND San Francisco!"/>
    <x v="23"/>
    <n v="5050"/>
    <x v="0"/>
    <x v="0"/>
    <x v="0"/>
    <n v="1407524751"/>
    <n v="1404932751"/>
    <x v="1"/>
    <n v="94"/>
    <x v="0"/>
    <s v="theater/plays"/>
    <n v="1.2625"/>
    <x v="2341"/>
    <x v="1"/>
    <x v="6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n v="1437934759"/>
    <n v="1434478759"/>
    <x v="1"/>
    <n v="47"/>
    <x v="0"/>
    <s v="theater/plays"/>
    <n v="1.0011666666666668"/>
    <x v="2342"/>
    <x v="1"/>
    <x v="6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x v="1"/>
    <n v="115"/>
    <x v="0"/>
    <s v="theater/plays"/>
    <n v="1.0213333333333334"/>
    <x v="2343"/>
    <x v="1"/>
    <x v="6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x v="1"/>
    <n v="134"/>
    <x v="0"/>
    <s v="theater/plays"/>
    <n v="1.0035142857142858"/>
    <x v="2344"/>
    <x v="1"/>
    <x v="6"/>
    <d v="2015-09-10T03:59:00"/>
    <x v="3215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x v="1"/>
    <n v="35"/>
    <x v="0"/>
    <s v="theater/plays"/>
    <n v="1.0004999999999999"/>
    <x v="2345"/>
    <x v="1"/>
    <x v="6"/>
    <d v="2015-07-11T14:30:00"/>
    <x v="3216"/>
  </r>
  <r>
    <n v="3217"/>
    <s v="Wake Up Call @ IRT Theater"/>
    <s v="Wake Up Call is a comedic play about a group of hotel employees working on Christmas Eve."/>
    <x v="37"/>
    <n v="5221"/>
    <x v="0"/>
    <x v="0"/>
    <x v="0"/>
    <n v="1478264784"/>
    <n v="1475672784"/>
    <x v="1"/>
    <n v="104"/>
    <x v="0"/>
    <s v="theater/plays"/>
    <n v="1.1602222222222223"/>
    <x v="2346"/>
    <x v="1"/>
    <x v="6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x v="1"/>
    <n v="184"/>
    <x v="0"/>
    <s v="theater/plays"/>
    <n v="1.0209999999999999"/>
    <x v="2347"/>
    <x v="1"/>
    <x v="6"/>
    <d v="2014-12-31T00:00:00"/>
    <x v="3218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n v="1427063747"/>
    <n v="1424043347"/>
    <x v="1"/>
    <n v="119"/>
    <x v="0"/>
    <s v="theater/plays"/>
    <n v="1.0011000000000001"/>
    <x v="2348"/>
    <x v="1"/>
    <x v="6"/>
    <d v="2015-03-22T22:35:47"/>
    <x v="3219"/>
  </r>
  <r>
    <n v="3220"/>
    <s v="Burners"/>
    <s v="A sci-fi thriller for the stage opening March 10 in Los Angeles."/>
    <x v="36"/>
    <n v="15126"/>
    <x v="0"/>
    <x v="0"/>
    <x v="0"/>
    <n v="1489352400"/>
    <n v="1486411204"/>
    <x v="1"/>
    <n v="59"/>
    <x v="0"/>
    <s v="theater/plays"/>
    <n v="1.0084"/>
    <x v="2349"/>
    <x v="1"/>
    <x v="6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x v="1"/>
    <n v="113"/>
    <x v="0"/>
    <s v="theater/plays"/>
    <n v="1.0342499999999999"/>
    <x v="2350"/>
    <x v="1"/>
    <x v="6"/>
    <d v="2015-07-05T16:43:23"/>
    <x v="3221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n v="1445722140"/>
    <n v="1443016697"/>
    <x v="1"/>
    <n v="84"/>
    <x v="0"/>
    <s v="theater/plays"/>
    <n v="1.248"/>
    <x v="2351"/>
    <x v="1"/>
    <x v="6"/>
    <d v="2015-10-24T21:29:00"/>
    <x v="3222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n v="1440100976"/>
    <n v="1437508976"/>
    <x v="1"/>
    <n v="74"/>
    <x v="0"/>
    <s v="theater/plays"/>
    <n v="1.0951612903225807"/>
    <x v="2352"/>
    <x v="1"/>
    <x v="6"/>
    <d v="2015-08-20T20:02:56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x v="1"/>
    <n v="216"/>
    <x v="0"/>
    <s v="theater/plays"/>
    <n v="1.0203333333333333"/>
    <x v="2353"/>
    <x v="1"/>
    <x v="6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n v="1464987600"/>
    <n v="1463145938"/>
    <x v="1"/>
    <n v="39"/>
    <x v="0"/>
    <s v="theater/plays"/>
    <n v="1.0235000000000001"/>
    <x v="2354"/>
    <x v="1"/>
    <x v="6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n v="1446213612"/>
    <n v="1443621612"/>
    <x v="1"/>
    <n v="21"/>
    <x v="0"/>
    <s v="theater/plays"/>
    <n v="1.0416666666666667"/>
    <x v="2355"/>
    <x v="1"/>
    <x v="6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x v="0"/>
    <n v="30"/>
    <x v="0"/>
    <s v="theater/plays"/>
    <n v="1.25"/>
    <x v="73"/>
    <x v="1"/>
    <x v="6"/>
    <d v="2017-01-17T21:10:36"/>
    <x v="3227"/>
  </r>
  <r>
    <n v="3228"/>
    <s v="Hear Me Roar: A Season of Powerful Women"/>
    <s v="A Season of Powerful Women. A Season of Defiance."/>
    <x v="39"/>
    <n v="7164"/>
    <x v="0"/>
    <x v="0"/>
    <x v="0"/>
    <n v="1450328340"/>
    <n v="1447606884"/>
    <x v="1"/>
    <n v="37"/>
    <x v="0"/>
    <s v="theater/plays"/>
    <n v="1.0234285714285714"/>
    <x v="2356"/>
    <x v="1"/>
    <x v="6"/>
    <d v="2015-12-17T04:59:00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n v="1416470398"/>
    <n v="1413874798"/>
    <x v="1"/>
    <n v="202"/>
    <x v="0"/>
    <s v="theater/plays"/>
    <n v="1.0786500000000001"/>
    <x v="2357"/>
    <x v="1"/>
    <x v="6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x v="1"/>
    <n v="37"/>
    <x v="0"/>
    <s v="theater/plays"/>
    <n v="1.0988461538461538"/>
    <x v="2358"/>
    <x v="1"/>
    <x v="6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x v="0"/>
    <n v="28"/>
    <x v="0"/>
    <s v="theater/plays"/>
    <n v="1.61"/>
    <x v="405"/>
    <x v="1"/>
    <x v="6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n v="1462334340"/>
    <n v="1459711917"/>
    <x v="1"/>
    <n v="26"/>
    <x v="0"/>
    <s v="theater/plays"/>
    <n v="1.3120000000000001"/>
    <x v="2359"/>
    <x v="1"/>
    <x v="6"/>
    <d v="2016-05-04T03:59:00"/>
    <x v="3232"/>
  </r>
  <r>
    <n v="3233"/>
    <s v="64 Squares"/>
    <s v="64 Squares is an autobiographical one-man exploration of the internal chess game played to reconcile relationships."/>
    <x v="10"/>
    <n v="5940"/>
    <x v="0"/>
    <x v="0"/>
    <x v="0"/>
    <n v="1488482355"/>
    <n v="1485890355"/>
    <x v="0"/>
    <n v="61"/>
    <x v="0"/>
    <s v="theater/plays"/>
    <n v="1.1879999999999999"/>
    <x v="2360"/>
    <x v="1"/>
    <x v="6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x v="0"/>
    <n v="115"/>
    <x v="0"/>
    <s v="theater/plays"/>
    <n v="1.0039275000000001"/>
    <x v="2361"/>
    <x v="1"/>
    <x v="6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x v="1"/>
    <n v="181"/>
    <x v="0"/>
    <s v="theater/plays"/>
    <n v="1.0320666666666667"/>
    <x v="2362"/>
    <x v="1"/>
    <x v="6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x v="0"/>
    <n v="110"/>
    <x v="0"/>
    <s v="theater/plays"/>
    <n v="1.006"/>
    <x v="2363"/>
    <x v="1"/>
    <x v="6"/>
    <d v="2016-12-28T22:00:33"/>
    <x v="3236"/>
  </r>
  <r>
    <n v="3237"/>
    <s v="Celebrating 20 years of The 24 Hour Plays around the world!"/>
    <s v="An annual campaign supporting our intensive for artists 25 and under."/>
    <x v="19"/>
    <n v="35275.64"/>
    <x v="0"/>
    <x v="0"/>
    <x v="0"/>
    <n v="1443499140"/>
    <n v="1441452184"/>
    <x v="1"/>
    <n v="269"/>
    <x v="0"/>
    <s v="theater/plays"/>
    <n v="1.0078754285714286"/>
    <x v="2364"/>
    <x v="1"/>
    <x v="6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x v="1"/>
    <n v="79"/>
    <x v="0"/>
    <s v="theater/plays"/>
    <n v="1.1232142857142857"/>
    <x v="2365"/>
    <x v="1"/>
    <x v="6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x v="1"/>
    <n v="104"/>
    <x v="0"/>
    <s v="theater/plays"/>
    <n v="1.0591914022517912"/>
    <x v="2366"/>
    <x v="1"/>
    <x v="6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x v="0"/>
    <n v="34"/>
    <x v="0"/>
    <s v="theater/plays"/>
    <n v="1.0056666666666667"/>
    <x v="2367"/>
    <x v="1"/>
    <x v="6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x v="1"/>
    <n v="167"/>
    <x v="0"/>
    <s v="theater/plays"/>
    <n v="1.1530588235294117"/>
    <x v="2368"/>
    <x v="1"/>
    <x v="6"/>
    <d v="2014-10-14T06:59:00"/>
    <x v="3241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n v="1411150092"/>
    <n v="1408558092"/>
    <x v="1"/>
    <n v="183"/>
    <x v="0"/>
    <s v="theater/plays"/>
    <n v="1.273042"/>
    <x v="2369"/>
    <x v="1"/>
    <x v="6"/>
    <d v="2014-09-19T18:08:12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n v="1444348800"/>
    <n v="1442283562"/>
    <x v="1"/>
    <n v="71"/>
    <x v="0"/>
    <s v="theater/plays"/>
    <n v="1.028375"/>
    <x v="2370"/>
    <x v="1"/>
    <x v="6"/>
    <d v="2015-10-09T00:00:00"/>
    <x v="3243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n v="1480613982"/>
    <n v="1478018382"/>
    <x v="0"/>
    <n v="69"/>
    <x v="0"/>
    <s v="theater/plays"/>
    <n v="1.0293749999999999"/>
    <x v="2371"/>
    <x v="1"/>
    <x v="6"/>
    <d v="2016-12-01T17:39:42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n v="1434074400"/>
    <n v="1431354258"/>
    <x v="0"/>
    <n v="270"/>
    <x v="0"/>
    <s v="theater/plays"/>
    <n v="1.043047619047619"/>
    <x v="2372"/>
    <x v="1"/>
    <x v="6"/>
    <d v="2015-06-12T02:00:00"/>
    <x v="3245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n v="1442030340"/>
    <n v="1439551200"/>
    <x v="1"/>
    <n v="193"/>
    <x v="0"/>
    <s v="theater/plays"/>
    <n v="1.1122000000000001"/>
    <x v="2373"/>
    <x v="1"/>
    <x v="6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x v="1"/>
    <n v="57"/>
    <x v="0"/>
    <s v="theater/plays"/>
    <n v="1.0586"/>
    <x v="2374"/>
    <x v="1"/>
    <x v="6"/>
    <d v="2015-07-12T10:25:12"/>
    <x v="3247"/>
  </r>
  <r>
    <n v="3248"/>
    <s v="Honest Accomplice Theatre 2015-16 Season"/>
    <s v="Honest Accomplice Theatre produces theatre for social change."/>
    <x v="14"/>
    <n v="12095"/>
    <x v="0"/>
    <x v="0"/>
    <x v="0"/>
    <n v="1428178757"/>
    <n v="1425590357"/>
    <x v="1"/>
    <n v="200"/>
    <x v="0"/>
    <s v="theater/plays"/>
    <n v="1.0079166666666666"/>
    <x v="2375"/>
    <x v="1"/>
    <x v="6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x v="1"/>
    <n v="88"/>
    <x v="0"/>
    <s v="theater/plays"/>
    <n v="1.0492727272727274"/>
    <x v="2376"/>
    <x v="1"/>
    <x v="6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x v="1"/>
    <n v="213"/>
    <x v="0"/>
    <s v="theater/plays"/>
    <n v="1.01552"/>
    <x v="2377"/>
    <x v="1"/>
    <x v="6"/>
    <d v="2014-11-05T18:48:44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x v="1"/>
    <n v="20"/>
    <x v="0"/>
    <s v="theater/plays"/>
    <n v="1.1073333333333333"/>
    <x v="2378"/>
    <x v="1"/>
    <x v="6"/>
    <d v="2015-06-21T17:32:46"/>
    <x v="3251"/>
  </r>
  <r>
    <n v="3252"/>
    <s v="Modern Love"/>
    <s v="How do we navigate the boundaries between friendship, sexual intimacy and obsessive desire?"/>
    <x v="268"/>
    <n v="2876"/>
    <x v="0"/>
    <x v="1"/>
    <x v="1"/>
    <n v="1473247240"/>
    <n v="1470655240"/>
    <x v="1"/>
    <n v="50"/>
    <x v="0"/>
    <s v="theater/plays"/>
    <n v="1.2782222222222221"/>
    <x v="2379"/>
    <x v="1"/>
    <x v="6"/>
    <d v="2016-09-07T11:20:40"/>
    <x v="3252"/>
  </r>
  <r>
    <n v="3253"/>
    <s v="EMPATHITRAX, a new play by Ana Nogueira"/>
    <s v="Can you ever truly feel what someone else is feeling?_x000a_Do you want to?"/>
    <x v="22"/>
    <n v="20365"/>
    <x v="0"/>
    <x v="0"/>
    <x v="0"/>
    <n v="1473306300"/>
    <n v="1471701028"/>
    <x v="1"/>
    <n v="115"/>
    <x v="0"/>
    <s v="theater/plays"/>
    <n v="1.0182500000000001"/>
    <x v="2380"/>
    <x v="1"/>
    <x v="6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x v="1"/>
    <n v="186"/>
    <x v="0"/>
    <s v="theater/plays"/>
    <n v="1.012576923076923"/>
    <x v="2381"/>
    <x v="1"/>
    <x v="6"/>
    <d v="2015-03-26T01:03:29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x v="1"/>
    <n v="18"/>
    <x v="0"/>
    <s v="theater/plays"/>
    <n v="1.75"/>
    <x v="2382"/>
    <x v="1"/>
    <x v="6"/>
    <d v="2014-10-07T18:26:15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n v="1433995140"/>
    <n v="1432129577"/>
    <x v="1"/>
    <n v="176"/>
    <x v="0"/>
    <s v="theater/plays"/>
    <n v="1.2806"/>
    <x v="2383"/>
    <x v="1"/>
    <x v="6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x v="0"/>
    <n v="41"/>
    <x v="0"/>
    <s v="theater/plays"/>
    <n v="1.0629949999999999"/>
    <x v="2384"/>
    <x v="1"/>
    <x v="6"/>
    <d v="2017-02-22T13:25:52"/>
    <x v="3257"/>
  </r>
  <r>
    <n v="3258"/>
    <s v="Bluebirds by Joe Brondo"/>
    <s v="A guy named Walt steals a book and plans to sell it to get his life on track... until his wife finds out."/>
    <x v="39"/>
    <n v="7365"/>
    <x v="0"/>
    <x v="0"/>
    <x v="0"/>
    <n v="1420751861"/>
    <n v="1418159861"/>
    <x v="1"/>
    <n v="75"/>
    <x v="0"/>
    <s v="theater/plays"/>
    <n v="1.052142857142857"/>
    <x v="2385"/>
    <x v="1"/>
    <x v="6"/>
    <d v="2015-01-08T21:17:41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x v="1"/>
    <n v="97"/>
    <x v="0"/>
    <s v="theater/plays"/>
    <n v="1.0616782608695652"/>
    <x v="2386"/>
    <x v="1"/>
    <x v="6"/>
    <d v="2016-10-01T03:59:00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n v="1448903318"/>
    <n v="1445875718"/>
    <x v="1"/>
    <n v="73"/>
    <x v="0"/>
    <s v="theater/plays"/>
    <n v="1.0924"/>
    <x v="2387"/>
    <x v="1"/>
    <x v="6"/>
    <d v="2015-11-30T17:08:38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n v="1437067476"/>
    <n v="1434475476"/>
    <x v="1"/>
    <n v="49"/>
    <x v="0"/>
    <s v="theater/plays"/>
    <n v="1.0045454545454546"/>
    <x v="2388"/>
    <x v="1"/>
    <x v="6"/>
    <d v="2015-07-16T17:24:36"/>
    <x v="3261"/>
  </r>
  <r>
    <n v="3262"/>
    <s v="Prison Boxing: A New Play by Leah Joki"/>
    <s v="A one-woman theatrical exploration of the prison system and its inhabitants."/>
    <x v="401"/>
    <n v="12571"/>
    <x v="0"/>
    <x v="0"/>
    <x v="0"/>
    <n v="1419220800"/>
    <n v="1416555262"/>
    <x v="1"/>
    <n v="134"/>
    <x v="0"/>
    <s v="theater/plays"/>
    <n v="1.0304098360655738"/>
    <x v="2389"/>
    <x v="1"/>
    <x v="6"/>
    <d v="2014-12-22T04:00:00"/>
    <x v="3262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n v="1446238800"/>
    <n v="1444220588"/>
    <x v="1"/>
    <n v="68"/>
    <x v="0"/>
    <s v="theater/plays"/>
    <n v="1.121664"/>
    <x v="2390"/>
    <x v="1"/>
    <x v="6"/>
    <d v="2015-10-30T21:00:00"/>
    <x v="3263"/>
  </r>
  <r>
    <n v="3264"/>
    <s v="Kapow-i GoGo at The PIT"/>
    <s v="The three part comedic saga of Kapow-i GoGo, who saves the world.  Again.  And again."/>
    <x v="30"/>
    <n v="2575"/>
    <x v="0"/>
    <x v="0"/>
    <x v="0"/>
    <n v="1422482400"/>
    <n v="1421089938"/>
    <x v="1"/>
    <n v="49"/>
    <x v="0"/>
    <s v="theater/plays"/>
    <n v="1.03"/>
    <x v="2391"/>
    <x v="1"/>
    <x v="6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n v="1449162000"/>
    <n v="1446570315"/>
    <x v="1"/>
    <n v="63"/>
    <x v="0"/>
    <s v="theater/plays"/>
    <n v="1.64"/>
    <x v="2392"/>
    <x v="1"/>
    <x v="6"/>
    <d v="2015-12-03T17:00:00"/>
    <x v="3265"/>
  </r>
  <r>
    <n v="3266"/>
    <s v="Macbeth"/>
    <s v="An original version of Shakespeare's masterpiece that emphasizes family and explores the destruction of blood ties"/>
    <x v="12"/>
    <n v="7877"/>
    <x v="0"/>
    <x v="0"/>
    <x v="0"/>
    <n v="1434142800"/>
    <n v="1431435122"/>
    <x v="1"/>
    <n v="163"/>
    <x v="0"/>
    <s v="theater/plays"/>
    <n v="1.3128333333333333"/>
    <x v="2393"/>
    <x v="1"/>
    <x v="6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x v="1"/>
    <n v="288"/>
    <x v="0"/>
    <s v="theater/plays"/>
    <n v="1.0209999999999999"/>
    <x v="2394"/>
    <x v="1"/>
    <x v="6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n v="1472074928"/>
    <n v="1470692528"/>
    <x v="1"/>
    <n v="42"/>
    <x v="0"/>
    <s v="theater/plays"/>
    <n v="1.28"/>
    <x v="2395"/>
    <x v="1"/>
    <x v="6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n v="1434452400"/>
    <n v="1431509397"/>
    <x v="1"/>
    <n v="70"/>
    <x v="0"/>
    <s v="theater/plays"/>
    <n v="1.0149999999999999"/>
    <x v="2396"/>
    <x v="1"/>
    <x v="6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x v="1"/>
    <n v="30"/>
    <x v="0"/>
    <s v="theater/plays"/>
    <n v="1.0166666666666666"/>
    <x v="2397"/>
    <x v="1"/>
    <x v="6"/>
    <d v="2015-07-12T12:47:45"/>
    <x v="3270"/>
  </r>
  <r>
    <n v="3271"/>
    <s v="Saxon Court at Southwark Playhouse"/>
    <s v="A razor sharp satire to darken your Christmas."/>
    <x v="15"/>
    <n v="1950"/>
    <x v="0"/>
    <x v="1"/>
    <x v="1"/>
    <n v="1414927775"/>
    <n v="1412332175"/>
    <x v="1"/>
    <n v="51"/>
    <x v="0"/>
    <s v="theater/plays"/>
    <n v="1.3"/>
    <x v="2398"/>
    <x v="1"/>
    <x v="6"/>
    <d v="2014-11-02T11:29:35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n v="1446814809"/>
    <n v="1444219209"/>
    <x v="1"/>
    <n v="145"/>
    <x v="0"/>
    <s v="theater/plays"/>
    <n v="1.5443"/>
    <x v="2399"/>
    <x v="1"/>
    <x v="6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x v="1"/>
    <n v="21"/>
    <x v="0"/>
    <s v="theater/plays"/>
    <n v="1.0740000000000001"/>
    <x v="2400"/>
    <x v="1"/>
    <x v="6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n v="1458075600"/>
    <n v="1454259272"/>
    <x v="1"/>
    <n v="286"/>
    <x v="0"/>
    <s v="theater/plays"/>
    <n v="1.0132258064516129"/>
    <x v="2401"/>
    <x v="1"/>
    <x v="6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n v="1423456200"/>
    <n v="1421183271"/>
    <x v="1"/>
    <n v="12"/>
    <x v="0"/>
    <s v="theater/plays"/>
    <n v="1.0027777777777778"/>
    <x v="2402"/>
    <x v="1"/>
    <x v="6"/>
    <d v="2015-02-09T04:30:00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n v="1459483140"/>
    <n v="1456526879"/>
    <x v="1"/>
    <n v="100"/>
    <x v="0"/>
    <s v="theater/plays"/>
    <n v="1.1684444444444444"/>
    <x v="2403"/>
    <x v="1"/>
    <x v="6"/>
    <d v="2016-04-01T03:59:00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x v="1"/>
    <n v="100"/>
    <x v="0"/>
    <s v="theater/plays"/>
    <n v="1.0860000000000001"/>
    <x v="2404"/>
    <x v="1"/>
    <x v="6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x v="1"/>
    <n v="34"/>
    <x v="0"/>
    <s v="theater/plays"/>
    <n v="1.034"/>
    <x v="2405"/>
    <x v="1"/>
    <x v="6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x v="0"/>
    <n v="63"/>
    <x v="0"/>
    <s v="theater/plays"/>
    <n v="1.1427586206896552"/>
    <x v="2406"/>
    <x v="1"/>
    <x v="6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x v="0"/>
    <n v="30"/>
    <x v="0"/>
    <s v="theater/plays"/>
    <n v="1.03"/>
    <x v="2407"/>
    <x v="1"/>
    <x v="6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n v="1441153705"/>
    <n v="1438561705"/>
    <x v="0"/>
    <n v="47"/>
    <x v="0"/>
    <s v="theater/plays"/>
    <n v="1.216"/>
    <x v="2408"/>
    <x v="1"/>
    <x v="6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x v="0"/>
    <n v="237"/>
    <x v="0"/>
    <s v="theater/plays"/>
    <n v="1.026467741935484"/>
    <x v="2409"/>
    <x v="1"/>
    <x v="6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x v="0"/>
    <n v="47"/>
    <x v="0"/>
    <s v="theater/plays"/>
    <n v="1.0475000000000001"/>
    <x v="2410"/>
    <x v="1"/>
    <x v="6"/>
    <d v="2016-02-10T21:00:00"/>
    <x v="3283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n v="1454047140"/>
    <n v="1452546853"/>
    <x v="0"/>
    <n v="15"/>
    <x v="0"/>
    <s v="theater/plays"/>
    <n v="1.016"/>
    <x v="2411"/>
    <x v="1"/>
    <x v="6"/>
    <d v="2016-01-29T05:59:00"/>
    <x v="3284"/>
  </r>
  <r>
    <n v="3285"/>
    <s v="By Morning"/>
    <s v="A new play by Matthew Gasda"/>
    <x v="402"/>
    <n v="5604"/>
    <x v="0"/>
    <x v="0"/>
    <x v="0"/>
    <n v="1488258000"/>
    <n v="1485556626"/>
    <x v="0"/>
    <n v="81"/>
    <x v="0"/>
    <s v="theater/plays"/>
    <n v="1.1210242048409682"/>
    <x v="2412"/>
    <x v="1"/>
    <x v="6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x v="0"/>
    <n v="122"/>
    <x v="0"/>
    <s v="theater/plays"/>
    <n v="1.0176666666666667"/>
    <x v="2413"/>
    <x v="1"/>
    <x v="6"/>
    <d v="2016-08-15T20:09:42"/>
    <x v="3286"/>
  </r>
  <r>
    <n v="3287"/>
    <s v="Three Things: Stories About Life"/>
    <s v="An inspirational one-man play about crisis, community, and the search for wholeness."/>
    <x v="30"/>
    <n v="2500"/>
    <x v="0"/>
    <x v="5"/>
    <x v="5"/>
    <n v="1448733628"/>
    <n v="1446573628"/>
    <x v="0"/>
    <n v="34"/>
    <x v="0"/>
    <s v="theater/plays"/>
    <n v="1"/>
    <x v="2414"/>
    <x v="1"/>
    <x v="6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x v="0"/>
    <n v="207"/>
    <x v="0"/>
    <s v="theater/plays"/>
    <n v="1.0026489999999999"/>
    <x v="2415"/>
    <x v="1"/>
    <x v="6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x v="0"/>
    <n v="25"/>
    <x v="0"/>
    <s v="theater/plays"/>
    <n v="1.3304200000000002"/>
    <x v="2416"/>
    <x v="1"/>
    <x v="6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n v="1489234891"/>
    <n v="1486642891"/>
    <x v="0"/>
    <n v="72"/>
    <x v="0"/>
    <s v="theater/plays"/>
    <n v="1.212"/>
    <x v="2417"/>
    <x v="1"/>
    <x v="6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x v="0"/>
    <n v="14"/>
    <x v="0"/>
    <s v="theater/plays"/>
    <n v="1.1399999999999999"/>
    <x v="2418"/>
    <x v="1"/>
    <x v="6"/>
    <d v="2015-09-17T03:59:00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n v="1449257348"/>
    <n v="1444069748"/>
    <x v="0"/>
    <n v="15"/>
    <x v="0"/>
    <s v="theater/plays"/>
    <n v="2.8613861386138613"/>
    <x v="2419"/>
    <x v="1"/>
    <x v="6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x v="0"/>
    <n v="91"/>
    <x v="0"/>
    <s v="theater/plays"/>
    <n v="1.7044444444444444"/>
    <x v="524"/>
    <x v="1"/>
    <x v="6"/>
    <d v="2017-03-04T10:12:32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x v="0"/>
    <n v="24"/>
    <x v="0"/>
    <s v="theater/plays"/>
    <n v="1.1833333333333333"/>
    <x v="2420"/>
    <x v="1"/>
    <x v="6"/>
    <d v="2015-06-16T12:59:14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n v="1474886229"/>
    <n v="1472294229"/>
    <x v="0"/>
    <n v="27"/>
    <x v="0"/>
    <s v="theater/plays"/>
    <n v="1.0285857142857142"/>
    <x v="2421"/>
    <x v="1"/>
    <x v="6"/>
    <d v="2016-09-26T10:37:09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x v="0"/>
    <n v="47"/>
    <x v="0"/>
    <s v="theater/plays"/>
    <n v="1.4406666666666668"/>
    <x v="2422"/>
    <x v="1"/>
    <x v="6"/>
    <d v="2015-11-22T22:00:00"/>
    <x v="3296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n v="1438037940"/>
    <n v="1436380256"/>
    <x v="0"/>
    <n v="44"/>
    <x v="0"/>
    <s v="theater/plays"/>
    <n v="1.0007272727272727"/>
    <x v="2423"/>
    <x v="1"/>
    <x v="6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x v="0"/>
    <n v="72"/>
    <x v="0"/>
    <s v="theater/plays"/>
    <n v="1.0173000000000001"/>
    <x v="2424"/>
    <x v="1"/>
    <x v="6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n v="1444860063"/>
    <n v="1442268063"/>
    <x v="0"/>
    <n v="63"/>
    <x v="0"/>
    <s v="theater/plays"/>
    <n v="1.1619999999999999"/>
    <x v="2425"/>
    <x v="1"/>
    <x v="6"/>
    <d v="2015-10-14T22:01:03"/>
    <x v="3299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n v="1430329862"/>
    <n v="1428515462"/>
    <x v="0"/>
    <n v="88"/>
    <x v="0"/>
    <s v="theater/plays"/>
    <n v="1.3616666666666666"/>
    <x v="2426"/>
    <x v="1"/>
    <x v="6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n v="1470034740"/>
    <n v="1466185176"/>
    <x v="0"/>
    <n v="70"/>
    <x v="0"/>
    <s v="theater/plays"/>
    <n v="1.3346666666666667"/>
    <x v="711"/>
    <x v="1"/>
    <x v="6"/>
    <d v="2016-08-01T06:59:00"/>
    <x v="3301"/>
  </r>
  <r>
    <n v="3302"/>
    <s v="El muro de BorÃ­s KiÃ©n"/>
    <s v="FilosofÃ­a de los anÃ³nimos"/>
    <x v="33"/>
    <n v="8685"/>
    <x v="0"/>
    <x v="3"/>
    <x v="3"/>
    <n v="1481099176"/>
    <n v="1478507176"/>
    <x v="0"/>
    <n v="50"/>
    <x v="0"/>
    <s v="theater/plays"/>
    <n v="1.0339285714285715"/>
    <x v="2427"/>
    <x v="1"/>
    <x v="6"/>
    <d v="2016-12-07T08:26:16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n v="1427553484"/>
    <n v="1424533084"/>
    <x v="0"/>
    <n v="35"/>
    <x v="0"/>
    <s v="theater/plays"/>
    <n v="1.1588888888888889"/>
    <x v="2428"/>
    <x v="1"/>
    <x v="6"/>
    <d v="2015-03-28T14:38:04"/>
    <x v="3303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n v="1482418752"/>
    <n v="1479826752"/>
    <x v="0"/>
    <n v="175"/>
    <x v="0"/>
    <s v="theater/plays"/>
    <n v="1.0451666666666666"/>
    <x v="2429"/>
    <x v="1"/>
    <x v="6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x v="0"/>
    <n v="20"/>
    <x v="0"/>
    <s v="theater/plays"/>
    <n v="1.0202500000000001"/>
    <x v="2430"/>
    <x v="1"/>
    <x v="6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x v="0"/>
    <n v="54"/>
    <x v="0"/>
    <s v="theater/plays"/>
    <n v="1.7533333333333334"/>
    <x v="2431"/>
    <x v="1"/>
    <x v="6"/>
    <d v="2016-06-10T03:00:00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x v="0"/>
    <n v="20"/>
    <x v="0"/>
    <s v="theater/plays"/>
    <n v="1.0668"/>
    <x v="2432"/>
    <x v="1"/>
    <x v="6"/>
    <d v="2016-05-15T01:22:19"/>
    <x v="3307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n v="1460581365"/>
    <n v="1458766965"/>
    <x v="0"/>
    <n v="57"/>
    <x v="0"/>
    <s v="theater/plays"/>
    <n v="1.2228571428571429"/>
    <x v="2433"/>
    <x v="1"/>
    <x v="6"/>
    <d v="2016-04-13T21:02:45"/>
    <x v="3308"/>
  </r>
  <r>
    <n v="3309"/>
    <s v="Collision Course"/>
    <s v="Two unlikely friends, a garage, tinned beans &amp; the end of the world."/>
    <x v="18"/>
    <n v="558"/>
    <x v="0"/>
    <x v="1"/>
    <x v="1"/>
    <n v="1476632178"/>
    <n v="1473953778"/>
    <x v="0"/>
    <n v="31"/>
    <x v="0"/>
    <s v="theater/plays"/>
    <n v="1.5942857142857143"/>
    <x v="666"/>
    <x v="1"/>
    <x v="6"/>
    <d v="2016-10-16T15:36:18"/>
    <x v="3309"/>
  </r>
  <r>
    <n v="3310"/>
    <s v="The Island Boys: A New Play"/>
    <s v="A new play about coming coming home, recovery, and trying to find God in the process."/>
    <x v="115"/>
    <n v="6505"/>
    <x v="0"/>
    <x v="0"/>
    <x v="0"/>
    <n v="1444169825"/>
    <n v="1441577825"/>
    <x v="0"/>
    <n v="31"/>
    <x v="0"/>
    <s v="theater/plays"/>
    <n v="1.0007692307692309"/>
    <x v="2434"/>
    <x v="1"/>
    <x v="6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x v="0"/>
    <n v="45"/>
    <x v="0"/>
    <s v="theater/plays"/>
    <n v="1.0984"/>
    <x v="2435"/>
    <x v="1"/>
    <x v="6"/>
    <d v="2015-10-17T07:00:10"/>
    <x v="3311"/>
  </r>
  <r>
    <n v="3312"/>
    <s v="Richard III"/>
    <s v="Bare Theatre presents one of Shakespeare's most notorious characters in the final chapter of the War of the Roses saga."/>
    <x v="30"/>
    <n v="2501"/>
    <x v="0"/>
    <x v="0"/>
    <x v="0"/>
    <n v="1478901600"/>
    <n v="1477077946"/>
    <x v="0"/>
    <n v="41"/>
    <x v="0"/>
    <s v="theater/plays"/>
    <n v="1.0004"/>
    <x v="2397"/>
    <x v="1"/>
    <x v="6"/>
    <d v="2016-11-11T22:00:00"/>
    <x v="3312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n v="1453856400"/>
    <n v="1452664317"/>
    <x v="0"/>
    <n v="29"/>
    <x v="0"/>
    <s v="theater/plays"/>
    <n v="1.1605000000000001"/>
    <x v="2436"/>
    <x v="1"/>
    <x v="6"/>
    <d v="2016-01-27T01:00:00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x v="0"/>
    <n v="58"/>
    <x v="0"/>
    <s v="theater/plays"/>
    <n v="2.1074999999999999"/>
    <x v="2437"/>
    <x v="1"/>
    <x v="6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x v="0"/>
    <n v="89"/>
    <x v="0"/>
    <s v="theater/plays"/>
    <n v="1.1000000000000001"/>
    <x v="2438"/>
    <x v="1"/>
    <x v="6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x v="0"/>
    <n v="125"/>
    <x v="0"/>
    <s v="theater/plays"/>
    <n v="1.0008673425918038"/>
    <x v="2439"/>
    <x v="1"/>
    <x v="6"/>
    <d v="2014-08-08T13:54:00"/>
    <x v="3316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n v="1465347424"/>
    <n v="1462755424"/>
    <x v="0"/>
    <n v="18"/>
    <x v="0"/>
    <s v="theater/plays"/>
    <n v="1.0619047619047619"/>
    <x v="2440"/>
    <x v="1"/>
    <x v="6"/>
    <d v="2016-06-08T00:57:04"/>
    <x v="3317"/>
  </r>
  <r>
    <n v="3318"/>
    <s v="ROOMIES - Atlantic Canada Tour 2016-17"/>
    <s v="Help us strengthen and inspire disability arts in Atlantic Canada"/>
    <x v="13"/>
    <n v="2512"/>
    <x v="0"/>
    <x v="5"/>
    <x v="5"/>
    <n v="1460341800"/>
    <n v="1456902893"/>
    <x v="0"/>
    <n v="32"/>
    <x v="0"/>
    <s v="theater/plays"/>
    <n v="1.256"/>
    <x v="2441"/>
    <x v="1"/>
    <x v="6"/>
    <d v="2016-04-11T02:30:00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n v="1422712986"/>
    <n v="1418824986"/>
    <x v="0"/>
    <n v="16"/>
    <x v="0"/>
    <s v="theater/plays"/>
    <n v="1.08"/>
    <x v="1209"/>
    <x v="1"/>
    <x v="6"/>
    <d v="2015-01-31T14:03:06"/>
    <x v="3319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n v="1466557557"/>
    <n v="1463965557"/>
    <x v="0"/>
    <n v="38"/>
    <x v="0"/>
    <s v="theater/plays"/>
    <n v="1.01"/>
    <x v="2442"/>
    <x v="1"/>
    <x v="6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x v="0"/>
    <n v="15"/>
    <x v="0"/>
    <s v="theater/plays"/>
    <n v="1.0740000000000001"/>
    <x v="1278"/>
    <x v="1"/>
    <x v="6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x v="0"/>
    <n v="23"/>
    <x v="0"/>
    <s v="theater/plays"/>
    <n v="1.0151515151515151"/>
    <x v="2443"/>
    <x v="1"/>
    <x v="6"/>
    <d v="2016-06-22T03:55:00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x v="0"/>
    <n v="49"/>
    <x v="0"/>
    <s v="theater/plays"/>
    <n v="1.2589999999999999"/>
    <x v="2444"/>
    <x v="1"/>
    <x v="6"/>
    <d v="2016-09-25T08:46:48"/>
    <x v="3323"/>
  </r>
  <r>
    <n v="3324"/>
    <s v="At Swim, Two Boys"/>
    <s v="The play tells the story of Jim and Doyler and their friendship on the brink of Irish independence."/>
    <x v="15"/>
    <n v="1525"/>
    <x v="0"/>
    <x v="17"/>
    <x v="3"/>
    <n v="1465135190"/>
    <n v="1463925590"/>
    <x v="0"/>
    <n v="10"/>
    <x v="0"/>
    <s v="theater/plays"/>
    <n v="1.0166666666666666"/>
    <x v="2445"/>
    <x v="1"/>
    <x v="6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n v="1428256277"/>
    <n v="1425235877"/>
    <x v="0"/>
    <n v="15"/>
    <x v="0"/>
    <s v="theater/plays"/>
    <n v="1.125"/>
    <x v="180"/>
    <x v="1"/>
    <x v="6"/>
    <d v="2015-04-05T17:51:17"/>
    <x v="3325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n v="1425830905"/>
    <n v="1423242505"/>
    <x v="0"/>
    <n v="57"/>
    <x v="0"/>
    <s v="theater/plays"/>
    <n v="1.0137499999999999"/>
    <x v="2446"/>
    <x v="1"/>
    <x v="6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x v="0"/>
    <n v="33"/>
    <x v="0"/>
    <s v="theater/plays"/>
    <n v="1.0125"/>
    <x v="2447"/>
    <x v="1"/>
    <x v="6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x v="0"/>
    <n v="9"/>
    <x v="0"/>
    <s v="theater/plays"/>
    <n v="1.4638888888888888"/>
    <x v="2448"/>
    <x v="1"/>
    <x v="6"/>
    <d v="2014-07-05T01:00:00"/>
    <x v="3328"/>
  </r>
  <r>
    <n v="3329"/>
    <s v="Jestia and Raedon"/>
    <s v="Jestia and Raedon is a brand new romantic comedy play going to the Edinburgh Fringe Festival this summer."/>
    <x v="28"/>
    <n v="1168"/>
    <x v="0"/>
    <x v="1"/>
    <x v="1"/>
    <n v="1406502000"/>
    <n v="1405583108"/>
    <x v="0"/>
    <n v="26"/>
    <x v="0"/>
    <s v="theater/plays"/>
    <n v="1.1679999999999999"/>
    <x v="2449"/>
    <x v="1"/>
    <x v="6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n v="1427919468"/>
    <n v="1425331068"/>
    <x v="0"/>
    <n v="69"/>
    <x v="0"/>
    <s v="theater/plays"/>
    <n v="1.0626666666666666"/>
    <x v="2450"/>
    <x v="1"/>
    <x v="6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x v="0"/>
    <n v="65"/>
    <x v="0"/>
    <s v="theater/plays"/>
    <n v="1.0451999999999999"/>
    <x v="2451"/>
    <x v="1"/>
    <x v="6"/>
    <d v="2015-10-06T16:44:46"/>
    <x v="3331"/>
  </r>
  <r>
    <n v="3332"/>
    <s v="Cortez"/>
    <s v="Two marine biologists are at odds during an important expedition. When a stranded shark refuses to die, things get weird."/>
    <x v="12"/>
    <n v="6000"/>
    <x v="0"/>
    <x v="0"/>
    <x v="0"/>
    <n v="1405802330"/>
    <n v="1403210330"/>
    <x v="0"/>
    <n v="83"/>
    <x v="0"/>
    <s v="theater/plays"/>
    <n v="1"/>
    <x v="2452"/>
    <x v="1"/>
    <x v="6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x v="0"/>
    <n v="111"/>
    <x v="0"/>
    <s v="theater/plays"/>
    <n v="1.0457142857142858"/>
    <x v="2453"/>
    <x v="1"/>
    <x v="6"/>
    <d v="2015-06-15T16:14:40"/>
    <x v="3333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n v="1438259422"/>
    <n v="1435667422"/>
    <x v="0"/>
    <n v="46"/>
    <x v="0"/>
    <s v="theater/plays"/>
    <n v="1.3862051149573753"/>
    <x v="2454"/>
    <x v="1"/>
    <x v="6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x v="0"/>
    <n v="63"/>
    <x v="0"/>
    <s v="theater/plays"/>
    <n v="1.0032000000000001"/>
    <x v="2455"/>
    <x v="1"/>
    <x v="6"/>
    <d v="2014-08-03T23:00:00"/>
    <x v="3335"/>
  </r>
  <r>
    <n v="3336"/>
    <s v="WILDE TALES"/>
    <s v="A theatrical adaptation of Oscar Wilde's short stories, presented by Suitcase Civilians at The Space, April 5-10 2016."/>
    <x v="49"/>
    <n v="250"/>
    <x v="0"/>
    <x v="1"/>
    <x v="1"/>
    <n v="1459845246"/>
    <n v="1457429646"/>
    <x v="0"/>
    <n v="9"/>
    <x v="0"/>
    <s v="theater/plays"/>
    <n v="1"/>
    <x v="1848"/>
    <x v="1"/>
    <x v="6"/>
    <d v="2016-04-05T08:34:06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n v="1412974800"/>
    <n v="1411109167"/>
    <x v="0"/>
    <n v="34"/>
    <x v="0"/>
    <s v="theater/plays"/>
    <n v="1.1020000000000001"/>
    <x v="2456"/>
    <x v="1"/>
    <x v="6"/>
    <d v="2014-10-10T21:00:00"/>
    <x v="3337"/>
  </r>
  <r>
    <n v="3338"/>
    <s v="The Last Days of Judas Iscariot"/>
    <s v="Join Estelle Parsons in support of Theater That Looks and Sounds Like America"/>
    <x v="36"/>
    <n v="15327"/>
    <x v="0"/>
    <x v="0"/>
    <x v="0"/>
    <n v="1487944080"/>
    <n v="1486129680"/>
    <x v="0"/>
    <n v="112"/>
    <x v="0"/>
    <s v="theater/plays"/>
    <n v="1.0218"/>
    <x v="2457"/>
    <x v="1"/>
    <x v="6"/>
    <d v="2017-02-24T13:48:00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n v="1469721518"/>
    <n v="1467129518"/>
    <x v="0"/>
    <n v="47"/>
    <x v="0"/>
    <s v="theater/plays"/>
    <n v="1.0435000000000001"/>
    <x v="2458"/>
    <x v="1"/>
    <x v="6"/>
    <d v="2016-07-28T15:58:38"/>
    <x v="3339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x v="0"/>
    <n v="38"/>
    <x v="0"/>
    <s v="theater/plays"/>
    <n v="1.3816666666666666"/>
    <x v="2459"/>
    <x v="1"/>
    <x v="6"/>
    <d v="2016-12-06T23:22:34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x v="0"/>
    <n v="28"/>
    <x v="0"/>
    <s v="theater/plays"/>
    <n v="1"/>
    <x v="2460"/>
    <x v="1"/>
    <x v="6"/>
    <d v="2016-06-12T17:00:00"/>
    <x v="3341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n v="1427864340"/>
    <n v="1425020810"/>
    <x v="0"/>
    <n v="78"/>
    <x v="0"/>
    <s v="theater/plays"/>
    <n v="1.0166666666666666"/>
    <x v="2461"/>
    <x v="1"/>
    <x v="6"/>
    <d v="2015-04-01T04:59:00"/>
    <x v="3342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n v="1460553480"/>
    <n v="1458770384"/>
    <x v="0"/>
    <n v="23"/>
    <x v="0"/>
    <s v="theater/plays"/>
    <n v="1.7142857142857142"/>
    <x v="953"/>
    <x v="1"/>
    <x v="6"/>
    <d v="2016-04-13T13:18:00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x v="0"/>
    <n v="40"/>
    <x v="0"/>
    <s v="theater/plays"/>
    <n v="1.0144444444444445"/>
    <x v="2462"/>
    <x v="1"/>
    <x v="6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x v="0"/>
    <n v="13"/>
    <x v="0"/>
    <s v="theater/plays"/>
    <n v="1.3"/>
    <x v="73"/>
    <x v="1"/>
    <x v="6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n v="1424910910"/>
    <n v="1424306110"/>
    <x v="0"/>
    <n v="18"/>
    <x v="0"/>
    <s v="theater/plays"/>
    <n v="1.1000000000000001"/>
    <x v="2463"/>
    <x v="1"/>
    <x v="6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x v="0"/>
    <n v="22"/>
    <x v="0"/>
    <s v="theater/plays"/>
    <n v="1.1944999999999999"/>
    <x v="2464"/>
    <x v="1"/>
    <x v="6"/>
    <d v="2016-05-08T21:00:00"/>
    <x v="3347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x v="0"/>
    <n v="79"/>
    <x v="0"/>
    <s v="theater/plays"/>
    <n v="1.002909090909091"/>
    <x v="2465"/>
    <x v="1"/>
    <x v="6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x v="0"/>
    <n v="14"/>
    <x v="0"/>
    <s v="theater/plays"/>
    <n v="1.534"/>
    <x v="2466"/>
    <x v="1"/>
    <x v="6"/>
    <d v="2016-06-13T17:00:00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x v="0"/>
    <n v="51"/>
    <x v="0"/>
    <s v="theater/plays"/>
    <n v="1.0442857142857143"/>
    <x v="400"/>
    <x v="1"/>
    <x v="6"/>
    <d v="2015-11-29T23:00:00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x v="0"/>
    <n v="54"/>
    <x v="0"/>
    <s v="theater/plays"/>
    <n v="1.0109999999999999"/>
    <x v="2467"/>
    <x v="1"/>
    <x v="6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x v="0"/>
    <n v="70"/>
    <x v="0"/>
    <s v="theater/plays"/>
    <n v="1.0751999999999999"/>
    <x v="2468"/>
    <x v="1"/>
    <x v="6"/>
    <d v="2016-07-01T23:00:00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n v="1462230000"/>
    <n v="1461061350"/>
    <x v="0"/>
    <n v="44"/>
    <x v="0"/>
    <s v="theater/plays"/>
    <n v="3.15"/>
    <x v="2469"/>
    <x v="1"/>
    <x v="6"/>
    <d v="2016-05-02T23:00:00"/>
    <x v="3353"/>
  </r>
  <r>
    <n v="3354"/>
    <s v="Strangeloop Theatre - A Focus on New Works"/>
    <s v="Help Strangeloop Theatre create and support new work by sponsoring our 2015-2016 season."/>
    <x v="9"/>
    <n v="3058"/>
    <x v="0"/>
    <x v="0"/>
    <x v="0"/>
    <n v="1446091260"/>
    <n v="1443029206"/>
    <x v="0"/>
    <n v="55"/>
    <x v="0"/>
    <s v="theater/plays"/>
    <n v="1.0193333333333334"/>
    <x v="2265"/>
    <x v="1"/>
    <x v="6"/>
    <d v="2015-10-29T04:01:00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n v="1462879020"/>
    <n v="1461941527"/>
    <x v="0"/>
    <n v="15"/>
    <x v="0"/>
    <s v="theater/plays"/>
    <n v="1.2628571428571429"/>
    <x v="2470"/>
    <x v="1"/>
    <x v="6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n v="1468611272"/>
    <n v="1466019272"/>
    <x v="0"/>
    <n v="27"/>
    <x v="0"/>
    <s v="theater/plays"/>
    <n v="1.014"/>
    <x v="2471"/>
    <x v="1"/>
    <x v="6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x v="0"/>
    <n v="21"/>
    <x v="0"/>
    <s v="theater/plays"/>
    <n v="1.01"/>
    <x v="2472"/>
    <x v="1"/>
    <x v="6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n v="1416385679"/>
    <n v="1413790079"/>
    <x v="0"/>
    <n v="162"/>
    <x v="0"/>
    <s v="theater/plays"/>
    <n v="1.0299"/>
    <x v="2473"/>
    <x v="1"/>
    <x v="6"/>
    <d v="2014-11-19T08:27:59"/>
    <x v="3358"/>
  </r>
  <r>
    <n v="3359"/>
    <s v="BEIRUT, LADY OF LEBANON"/>
    <s v="A Theatrical Production Celebrating the Lebanese Culture and the Human Spirit in Time of War."/>
    <x v="23"/>
    <n v="4250"/>
    <x v="0"/>
    <x v="0"/>
    <x v="0"/>
    <n v="1487985734"/>
    <n v="1484097734"/>
    <x v="0"/>
    <n v="23"/>
    <x v="0"/>
    <s v="theater/plays"/>
    <n v="1.0625"/>
    <x v="2474"/>
    <x v="1"/>
    <x v="6"/>
    <d v="2017-02-25T01:22:14"/>
    <x v="3359"/>
  </r>
  <r>
    <n v="3360"/>
    <s v="Pretty Butch"/>
    <s v="World Premiere, an M1 Singapore Fringe Festival 2017 commission."/>
    <x v="7"/>
    <n v="9124"/>
    <x v="0"/>
    <x v="20"/>
    <x v="12"/>
    <n v="1481731140"/>
    <n v="1479866343"/>
    <x v="0"/>
    <n v="72"/>
    <x v="0"/>
    <s v="theater/plays"/>
    <n v="1.0137777777777779"/>
    <x v="2475"/>
    <x v="1"/>
    <x v="6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n v="1409587140"/>
    <n v="1408062990"/>
    <x v="0"/>
    <n v="68"/>
    <x v="0"/>
    <s v="theater/plays"/>
    <n v="1.1346000000000001"/>
    <x v="2476"/>
    <x v="1"/>
    <x v="6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n v="1425704100"/>
    <n v="1424484717"/>
    <x v="0"/>
    <n v="20"/>
    <x v="0"/>
    <s v="theater/plays"/>
    <n v="2.1800000000000002"/>
    <x v="2477"/>
    <x v="1"/>
    <x v="6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x v="0"/>
    <n v="26"/>
    <x v="0"/>
    <s v="theater/plays"/>
    <n v="1.0141935483870967"/>
    <x v="2478"/>
    <x v="1"/>
    <x v="6"/>
    <d v="2014-08-19T16:00:00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n v="1458075600"/>
    <n v="1456183649"/>
    <x v="0"/>
    <n v="72"/>
    <x v="0"/>
    <s v="theater/plays"/>
    <n v="1.0593333333333332"/>
    <x v="2479"/>
    <x v="1"/>
    <x v="6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x v="0"/>
    <n v="3"/>
    <x v="0"/>
    <s v="theater/plays"/>
    <n v="1.04"/>
    <x v="2480"/>
    <x v="1"/>
    <x v="6"/>
    <d v="2015-12-13T02:26:32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n v="1431481037"/>
    <n v="1428889037"/>
    <x v="0"/>
    <n v="18"/>
    <x v="0"/>
    <s v="theater/plays"/>
    <n v="2.21"/>
    <x v="2481"/>
    <x v="1"/>
    <x v="6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x v="0"/>
    <n v="30"/>
    <x v="0"/>
    <s v="theater/plays"/>
    <n v="1.1866666666666668"/>
    <x v="2482"/>
    <x v="1"/>
    <x v="6"/>
    <d v="2015-08-01T22:24:54"/>
    <x v="3367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n v="1420088400"/>
    <n v="1416977259"/>
    <x v="0"/>
    <n v="23"/>
    <x v="0"/>
    <s v="theater/plays"/>
    <n v="1.046"/>
    <x v="2483"/>
    <x v="1"/>
    <x v="6"/>
    <d v="2015-01-01T05:00:00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n v="1484441980"/>
    <n v="1479257980"/>
    <x v="0"/>
    <n v="54"/>
    <x v="0"/>
    <s v="theater/plays"/>
    <n v="1.0389999999999999"/>
    <x v="2484"/>
    <x v="1"/>
    <x v="6"/>
    <d v="2017-01-15T00:59:40"/>
    <x v="3369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n v="1481961600"/>
    <n v="1479283285"/>
    <x v="0"/>
    <n v="26"/>
    <x v="0"/>
    <s v="theater/plays"/>
    <n v="1.1773333333333333"/>
    <x v="2485"/>
    <x v="1"/>
    <x v="6"/>
    <d v="2016-12-17T08:00:00"/>
    <x v="3370"/>
  </r>
  <r>
    <n v="3371"/>
    <s v="Red Planet (or One Way Ticket) Staged Reading"/>
    <s v="Help support Red Planet, a new science fiction play based off the Mars One exploration."/>
    <x v="48"/>
    <n v="277"/>
    <x v="0"/>
    <x v="0"/>
    <x v="0"/>
    <n v="1449089965"/>
    <n v="1446670765"/>
    <x v="0"/>
    <n v="9"/>
    <x v="0"/>
    <s v="theater/plays"/>
    <n v="1.385"/>
    <x v="2486"/>
    <x v="1"/>
    <x v="6"/>
    <d v="2015-12-02T20:59:25"/>
    <x v="3371"/>
  </r>
  <r>
    <n v="3372"/>
    <s v="All the Best, Jack"/>
    <s v="This play tells the story of the toxicity of sensationalism shown through one man's struggle with notoriety."/>
    <x v="28"/>
    <n v="1035"/>
    <x v="0"/>
    <x v="0"/>
    <x v="0"/>
    <n v="1408942740"/>
    <n v="1407157756"/>
    <x v="0"/>
    <n v="27"/>
    <x v="0"/>
    <s v="theater/plays"/>
    <n v="1.0349999999999999"/>
    <x v="134"/>
    <x v="1"/>
    <x v="6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n v="1437235200"/>
    <n v="1435177840"/>
    <x v="0"/>
    <n v="30"/>
    <x v="0"/>
    <s v="theater/plays"/>
    <n v="1.0024999999999999"/>
    <x v="2487"/>
    <x v="1"/>
    <x v="6"/>
    <d v="2015-07-18T16:00:00"/>
    <x v="3373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n v="1446053616"/>
    <n v="1443461616"/>
    <x v="0"/>
    <n v="52"/>
    <x v="0"/>
    <s v="theater/plays"/>
    <n v="1.0657142857142856"/>
    <x v="2488"/>
    <x v="1"/>
    <x v="6"/>
    <d v="2015-10-28T17:33:36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n v="1400423973"/>
    <n v="1399387173"/>
    <x v="0"/>
    <n v="17"/>
    <x v="0"/>
    <s v="theater/plays"/>
    <n v="1"/>
    <x v="2489"/>
    <x v="1"/>
    <x v="6"/>
    <d v="2014-05-18T14:39:33"/>
    <x v="3375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x v="0"/>
    <n v="19"/>
    <x v="0"/>
    <s v="theater/plays"/>
    <n v="1.0001249999999999"/>
    <x v="2490"/>
    <x v="1"/>
    <x v="6"/>
    <d v="2015-04-25T15:49:54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x v="0"/>
    <n v="77"/>
    <x v="0"/>
    <s v="theater/plays"/>
    <n v="1.0105"/>
    <x v="2491"/>
    <x v="1"/>
    <x v="6"/>
    <d v="2015-03-20T16:56:00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x v="0"/>
    <n v="21"/>
    <x v="0"/>
    <s v="theater/plays"/>
    <n v="1.0763636363636364"/>
    <x v="2492"/>
    <x v="1"/>
    <x v="6"/>
    <d v="2014-08-31T13:08:00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x v="0"/>
    <n v="38"/>
    <x v="0"/>
    <s v="theater/plays"/>
    <n v="1.0365"/>
    <x v="2493"/>
    <x v="1"/>
    <x v="6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x v="0"/>
    <n v="28"/>
    <x v="0"/>
    <s v="theater/plays"/>
    <n v="1.0443333333333333"/>
    <x v="2494"/>
    <x v="1"/>
    <x v="6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x v="0"/>
    <n v="48"/>
    <x v="0"/>
    <s v="theater/plays"/>
    <n v="1.0225"/>
    <x v="2495"/>
    <x v="1"/>
    <x v="6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x v="0"/>
    <n v="46"/>
    <x v="0"/>
    <s v="theater/plays"/>
    <n v="1.0074285714285713"/>
    <x v="2496"/>
    <x v="1"/>
    <x v="6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x v="0"/>
    <n v="30"/>
    <x v="0"/>
    <s v="theater/plays"/>
    <n v="1.1171428571428572"/>
    <x v="2497"/>
    <x v="1"/>
    <x v="6"/>
    <d v="2016-06-23T18:47:00"/>
    <x v="3383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x v="0"/>
    <n v="64"/>
    <x v="0"/>
    <s v="theater/plays"/>
    <n v="1.0001100000000001"/>
    <x v="2498"/>
    <x v="1"/>
    <x v="6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n v="1418244552"/>
    <n v="1415652552"/>
    <x v="0"/>
    <n v="15"/>
    <x v="0"/>
    <s v="theater/plays"/>
    <n v="1"/>
    <x v="44"/>
    <x v="1"/>
    <x v="6"/>
    <d v="2014-12-10T20:49:12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x v="0"/>
    <n v="41"/>
    <x v="0"/>
    <s v="theater/plays"/>
    <n v="1.05"/>
    <x v="2499"/>
    <x v="1"/>
    <x v="6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x v="0"/>
    <n v="35"/>
    <x v="0"/>
    <s v="theater/plays"/>
    <n v="1.1686666666666667"/>
    <x v="2500"/>
    <x v="1"/>
    <x v="6"/>
    <d v="2014-12-14T18:18:08"/>
    <x v="3387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x v="0"/>
    <n v="45"/>
    <x v="0"/>
    <s v="theater/plays"/>
    <n v="1.038"/>
    <x v="1184"/>
    <x v="1"/>
    <x v="6"/>
    <d v="2015-06-18T11:04:01"/>
    <x v="3388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n v="1464960682"/>
    <n v="1462368682"/>
    <x v="0"/>
    <n v="62"/>
    <x v="0"/>
    <s v="theater/plays"/>
    <n v="1.145"/>
    <x v="2501"/>
    <x v="1"/>
    <x v="6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x v="0"/>
    <n v="22"/>
    <x v="0"/>
    <s v="theater/plays"/>
    <n v="1.024"/>
    <x v="2502"/>
    <x v="1"/>
    <x v="6"/>
    <d v="2014-07-10T18:35:45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n v="1407536880"/>
    <n v="1404997548"/>
    <x v="0"/>
    <n v="18"/>
    <x v="0"/>
    <s v="theater/plays"/>
    <n v="2.23"/>
    <x v="2440"/>
    <x v="1"/>
    <x v="6"/>
    <d v="2014-08-08T22:28:00"/>
    <x v="3391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x v="0"/>
    <n v="12"/>
    <x v="0"/>
    <s v="theater/plays"/>
    <n v="1"/>
    <x v="694"/>
    <x v="1"/>
    <x v="6"/>
    <d v="2016-05-06T20:17:35"/>
    <x v="3392"/>
  </r>
  <r>
    <n v="3393"/>
    <s v="The Maltese Bodkin"/>
    <s v="hiSTORYstage presents a film noir-style comedy mystery with a Shakespearean twist performed as a 1944 radio drama."/>
    <x v="15"/>
    <n v="1587"/>
    <x v="0"/>
    <x v="0"/>
    <x v="0"/>
    <n v="1415234760"/>
    <n v="1413065230"/>
    <x v="0"/>
    <n v="44"/>
    <x v="0"/>
    <s v="theater/plays"/>
    <n v="1.0580000000000001"/>
    <x v="2503"/>
    <x v="1"/>
    <x v="6"/>
    <d v="2014-11-06T00:46:00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n v="1406470645"/>
    <n v="1403878645"/>
    <x v="0"/>
    <n v="27"/>
    <x v="0"/>
    <s v="theater/plays"/>
    <n v="1.4236363636363636"/>
    <x v="2109"/>
    <x v="1"/>
    <x v="6"/>
    <d v="2014-07-27T14:17:25"/>
    <x v="3394"/>
  </r>
  <r>
    <n v="3395"/>
    <s v="MIRAMAR"/>
    <s v="Miramar is a a darkly funny play exploring what it is we call â€˜homeâ€™."/>
    <x v="2"/>
    <n v="920"/>
    <x v="0"/>
    <x v="1"/>
    <x v="1"/>
    <n v="1433009400"/>
    <n v="1431795944"/>
    <x v="0"/>
    <n v="38"/>
    <x v="0"/>
    <s v="theater/plays"/>
    <n v="1.84"/>
    <x v="2504"/>
    <x v="1"/>
    <x v="6"/>
    <d v="2015-05-30T18:10:00"/>
    <x v="3395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n v="1401595140"/>
    <n v="1399286589"/>
    <x v="0"/>
    <n v="28"/>
    <x v="0"/>
    <s v="theater/plays"/>
    <n v="1.0433333333333332"/>
    <x v="2505"/>
    <x v="1"/>
    <x v="6"/>
    <d v="2014-06-01T03:59:00"/>
    <x v="3396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n v="1455832800"/>
    <n v="1452338929"/>
    <x v="0"/>
    <n v="24"/>
    <x v="0"/>
    <s v="theater/plays"/>
    <n v="1.1200000000000001"/>
    <x v="123"/>
    <x v="1"/>
    <x v="6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x v="0"/>
    <n v="65"/>
    <x v="0"/>
    <s v="theater/plays"/>
    <n v="1.1107499999999999"/>
    <x v="2506"/>
    <x v="1"/>
    <x v="6"/>
    <d v="2014-11-21T17:00:00"/>
    <x v="3398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n v="1424556325"/>
    <n v="1421964325"/>
    <x v="0"/>
    <n v="46"/>
    <x v="0"/>
    <s v="theater/plays"/>
    <n v="1.0375000000000001"/>
    <x v="2507"/>
    <x v="1"/>
    <x v="6"/>
    <d v="2015-02-21T22:05:25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x v="0"/>
    <n v="85"/>
    <x v="0"/>
    <s v="theater/plays"/>
    <n v="1.0041"/>
    <x v="2508"/>
    <x v="1"/>
    <x v="6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x v="0"/>
    <n v="66"/>
    <x v="0"/>
    <s v="theater/plays"/>
    <n v="1.0186206896551724"/>
    <x v="2509"/>
    <x v="1"/>
    <x v="6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x v="0"/>
    <n v="165"/>
    <x v="0"/>
    <s v="theater/plays"/>
    <n v="1.0976666666666666"/>
    <x v="2510"/>
    <x v="1"/>
    <x v="6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n v="1435230324"/>
    <n v="1432638324"/>
    <x v="0"/>
    <n v="17"/>
    <x v="0"/>
    <s v="theater/plays"/>
    <n v="1"/>
    <x v="2511"/>
    <x v="1"/>
    <x v="6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x v="0"/>
    <n v="3"/>
    <x v="0"/>
    <s v="theater/plays"/>
    <n v="1.22"/>
    <x v="2512"/>
    <x v="1"/>
    <x v="6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n v="1456876740"/>
    <n v="1455063886"/>
    <x v="0"/>
    <n v="17"/>
    <x v="0"/>
    <s v="theater/plays"/>
    <n v="1.3757142857142857"/>
    <x v="2513"/>
    <x v="1"/>
    <x v="6"/>
    <d v="2016-03-01T23:59:00"/>
    <x v="3405"/>
  </r>
  <r>
    <n v="3406"/>
    <s v="Voices of Swords"/>
    <s v="A funny and moving new play about two families dealing with aging parents in very different ways!"/>
    <x v="3"/>
    <n v="10031"/>
    <x v="0"/>
    <x v="0"/>
    <x v="0"/>
    <n v="1405511376"/>
    <n v="1401623376"/>
    <x v="0"/>
    <n v="91"/>
    <x v="0"/>
    <s v="theater/plays"/>
    <n v="1.0031000000000001"/>
    <x v="2514"/>
    <x v="1"/>
    <x v="6"/>
    <d v="2014-07-16T11:49:36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x v="0"/>
    <n v="67"/>
    <x v="0"/>
    <s v="theater/plays"/>
    <n v="1.071"/>
    <x v="2515"/>
    <x v="1"/>
    <x v="6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x v="0"/>
    <n v="18"/>
    <x v="0"/>
    <s v="theater/plays"/>
    <n v="2.11"/>
    <x v="2516"/>
    <x v="1"/>
    <x v="6"/>
    <d v="2014-07-18T23:48:24"/>
    <x v="3408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n v="1469998680"/>
    <n v="1466710358"/>
    <x v="0"/>
    <n v="21"/>
    <x v="0"/>
    <s v="theater/plays"/>
    <n v="1.236"/>
    <x v="2517"/>
    <x v="1"/>
    <x v="6"/>
    <d v="2016-07-31T20:58:00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n v="1465196400"/>
    <n v="1462841990"/>
    <x v="0"/>
    <n v="40"/>
    <x v="0"/>
    <s v="theater/plays"/>
    <n v="1.085"/>
    <x v="2518"/>
    <x v="1"/>
    <x v="6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x v="0"/>
    <n v="78"/>
    <x v="0"/>
    <s v="theater/plays"/>
    <n v="1.0356666666666667"/>
    <x v="2519"/>
    <x v="1"/>
    <x v="6"/>
    <d v="2015-10-08T00:32:52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x v="0"/>
    <n v="26"/>
    <x v="0"/>
    <s v="theater/plays"/>
    <n v="1"/>
    <x v="2520"/>
    <x v="1"/>
    <x v="6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x v="0"/>
    <n v="14"/>
    <x v="0"/>
    <s v="theater/plays"/>
    <n v="1.3"/>
    <x v="2521"/>
    <x v="1"/>
    <x v="6"/>
    <d v="2015-02-28T04:59:00"/>
    <x v="3413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n v="1480579140"/>
    <n v="1478030325"/>
    <x v="0"/>
    <n v="44"/>
    <x v="0"/>
    <s v="theater/plays"/>
    <n v="1.0349999999999999"/>
    <x v="2522"/>
    <x v="1"/>
    <x v="6"/>
    <d v="2016-12-01T07:59:00"/>
    <x v="3414"/>
  </r>
  <r>
    <n v="3415"/>
    <s v="Balm in Gilead at Columbia"/>
    <s v="We are raising funds to allow for enhanced scenic, costume, and lighting design. Every dollar helps!"/>
    <x v="48"/>
    <n v="200"/>
    <x v="0"/>
    <x v="0"/>
    <x v="0"/>
    <n v="1460935800"/>
    <n v="1459999656"/>
    <x v="0"/>
    <n v="9"/>
    <x v="0"/>
    <s v="theater/plays"/>
    <n v="1"/>
    <x v="2523"/>
    <x v="1"/>
    <x v="6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x v="0"/>
    <n v="30"/>
    <x v="0"/>
    <s v="theater/plays"/>
    <n v="1.196"/>
    <x v="2524"/>
    <x v="1"/>
    <x v="6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x v="0"/>
    <n v="45"/>
    <x v="0"/>
    <s v="theater/plays"/>
    <n v="1.0000058823529412"/>
    <x v="2525"/>
    <x v="1"/>
    <x v="6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x v="0"/>
    <n v="56"/>
    <x v="0"/>
    <s v="theater/plays"/>
    <n v="1.00875"/>
    <x v="2526"/>
    <x v="1"/>
    <x v="6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x v="0"/>
    <n v="46"/>
    <x v="0"/>
    <s v="theater/plays"/>
    <n v="1.0654545454545454"/>
    <x v="2527"/>
    <x v="1"/>
    <x v="6"/>
    <d v="2016-04-06T21:30:00"/>
    <x v="3419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n v="1455408000"/>
    <n v="1454638202"/>
    <x v="0"/>
    <n v="34"/>
    <x v="0"/>
    <s v="theater/plays"/>
    <n v="1.38"/>
    <x v="2528"/>
    <x v="1"/>
    <x v="6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n v="1425495563"/>
    <n v="1422903563"/>
    <x v="0"/>
    <n v="98"/>
    <x v="0"/>
    <s v="theater/plays"/>
    <n v="1.0115000000000001"/>
    <x v="2529"/>
    <x v="1"/>
    <x v="6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x v="0"/>
    <n v="46"/>
    <x v="0"/>
    <s v="theater/plays"/>
    <n v="1.091"/>
    <x v="2530"/>
    <x v="1"/>
    <x v="6"/>
    <d v="2015-12-14T00:00:00"/>
    <x v="3422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n v="1429912341"/>
    <n v="1427320341"/>
    <x v="0"/>
    <n v="10"/>
    <x v="0"/>
    <s v="theater/plays"/>
    <n v="1.4"/>
    <x v="436"/>
    <x v="1"/>
    <x v="6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x v="0"/>
    <n v="76"/>
    <x v="0"/>
    <s v="theater/plays"/>
    <n v="1.0358333333333334"/>
    <x v="2531"/>
    <x v="1"/>
    <x v="6"/>
    <d v="2015-02-05T06:59:00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x v="0"/>
    <n v="104"/>
    <x v="0"/>
    <s v="theater/plays"/>
    <n v="1.0297033333333332"/>
    <x v="2532"/>
    <x v="1"/>
    <x v="6"/>
    <d v="2014-10-04T14:48:56"/>
    <x v="3425"/>
  </r>
  <r>
    <n v="3426"/>
    <s v="Holocene"/>
    <s v="Part ghost story, part cautionary tale, Holocene is a play about the end of our world, and the beginning of another."/>
    <x v="192"/>
    <n v="4055"/>
    <x v="0"/>
    <x v="0"/>
    <x v="0"/>
    <n v="1411264800"/>
    <n v="1409620903"/>
    <x v="0"/>
    <n v="87"/>
    <x v="0"/>
    <s v="theater/plays"/>
    <n v="1.0813333333333333"/>
    <x v="2533"/>
    <x v="1"/>
    <x v="6"/>
    <d v="2014-09-21T02:00:00"/>
    <x v="3426"/>
  </r>
  <r>
    <n v="3427"/>
    <s v="We Were Kings"/>
    <s v="A new play developed in collaboration with graduating theatre makers, premiering at the Edinburgh Fringe Festival 2014."/>
    <x v="15"/>
    <n v="1500"/>
    <x v="0"/>
    <x v="1"/>
    <x v="1"/>
    <n v="1404314952"/>
    <n v="1401722952"/>
    <x v="0"/>
    <n v="29"/>
    <x v="0"/>
    <s v="theater/plays"/>
    <n v="1"/>
    <x v="2218"/>
    <x v="1"/>
    <x v="6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n v="1425142800"/>
    <n v="1422983847"/>
    <x v="0"/>
    <n v="51"/>
    <x v="0"/>
    <s v="theater/plays"/>
    <n v="1.0275000000000001"/>
    <x v="2534"/>
    <x v="1"/>
    <x v="6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x v="0"/>
    <n v="12"/>
    <x v="0"/>
    <s v="theater/plays"/>
    <n v="1.3"/>
    <x v="1862"/>
    <x v="1"/>
    <x v="6"/>
    <d v="2016-11-02T00:31:01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x v="0"/>
    <n v="72"/>
    <x v="0"/>
    <s v="theater/plays"/>
    <n v="1.0854949999999999"/>
    <x v="2535"/>
    <x v="1"/>
    <x v="6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n v="1408383153"/>
    <n v="1405791153"/>
    <x v="0"/>
    <n v="21"/>
    <x v="0"/>
    <s v="theater/plays"/>
    <n v="1"/>
    <x v="2536"/>
    <x v="1"/>
    <x v="6"/>
    <d v="2014-08-18T17:32:33"/>
    <x v="3431"/>
  </r>
  <r>
    <n v="3432"/>
    <s v="Love Letters"/>
    <s v="Bare Theatre stages A.R. Gurney's Pulitzer Finalist script about a relationship spanning a lifetime and long distance."/>
    <x v="13"/>
    <n v="2193"/>
    <x v="0"/>
    <x v="0"/>
    <x v="0"/>
    <n v="1454709600"/>
    <n v="1452520614"/>
    <x v="0"/>
    <n v="42"/>
    <x v="0"/>
    <s v="theater/plays"/>
    <n v="1.0965"/>
    <x v="2537"/>
    <x v="1"/>
    <x v="6"/>
    <d v="2016-02-05T22:00:00"/>
    <x v="3432"/>
  </r>
  <r>
    <n v="3433"/>
    <s v="The Dybbuk"/>
    <s v="death&amp;pretzels presents their first Chicago based project:_x000a_The Dybbuk by S. Ansky"/>
    <x v="196"/>
    <n v="9525"/>
    <x v="0"/>
    <x v="0"/>
    <x v="0"/>
    <n v="1402974000"/>
    <n v="1400290255"/>
    <x v="0"/>
    <n v="71"/>
    <x v="0"/>
    <s v="theater/plays"/>
    <n v="1.0026315789473683"/>
    <x v="2538"/>
    <x v="1"/>
    <x v="6"/>
    <d v="2014-06-17T03:00:00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x v="0"/>
    <n v="168"/>
    <x v="0"/>
    <s v="theater/plays"/>
    <n v="1.0555000000000001"/>
    <x v="2539"/>
    <x v="1"/>
    <x v="6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x v="0"/>
    <n v="19"/>
    <x v="0"/>
    <s v="theater/plays"/>
    <n v="1.1200000000000001"/>
    <x v="2540"/>
    <x v="1"/>
    <x v="6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x v="0"/>
    <n v="37"/>
    <x v="0"/>
    <s v="theater/plays"/>
    <n v="1.0589999999999999"/>
    <x v="2541"/>
    <x v="1"/>
    <x v="6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x v="0"/>
    <n v="36"/>
    <x v="0"/>
    <s v="theater/plays"/>
    <n v="1.01"/>
    <x v="2542"/>
    <x v="1"/>
    <x v="6"/>
    <d v="2015-08-19T17:03:40"/>
    <x v="3437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x v="0"/>
    <n v="14"/>
    <x v="0"/>
    <s v="theater/plays"/>
    <n v="1.042"/>
    <x v="2543"/>
    <x v="1"/>
    <x v="6"/>
    <d v="2015-05-02T21:00:00"/>
    <x v="3438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n v="1453179540"/>
    <n v="1452030730"/>
    <x v="0"/>
    <n v="18"/>
    <x v="0"/>
    <s v="theater/plays"/>
    <n v="1.3467833333333334"/>
    <x v="2544"/>
    <x v="1"/>
    <x v="6"/>
    <d v="2016-01-19T04:59:00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n v="1405095300"/>
    <n v="1403146628"/>
    <x v="0"/>
    <n v="82"/>
    <x v="0"/>
    <s v="theater/plays"/>
    <n v="1.052184"/>
    <x v="2545"/>
    <x v="1"/>
    <x v="6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x v="0"/>
    <n v="43"/>
    <x v="0"/>
    <s v="theater/plays"/>
    <n v="1.026"/>
    <x v="2546"/>
    <x v="1"/>
    <x v="6"/>
    <d v="2015-11-13T20:17:00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x v="0"/>
    <n v="8"/>
    <x v="0"/>
    <s v="theater/plays"/>
    <n v="1"/>
    <x v="683"/>
    <x v="1"/>
    <x v="6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n v="1410266146"/>
    <n v="1407674146"/>
    <x v="0"/>
    <n v="45"/>
    <x v="0"/>
    <s v="theater/plays"/>
    <n v="1.855"/>
    <x v="2547"/>
    <x v="1"/>
    <x v="6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n v="1465394340"/>
    <n v="1464677986"/>
    <x v="0"/>
    <n v="20"/>
    <x v="0"/>
    <s v="theater/plays"/>
    <n v="2.89"/>
    <x v="2548"/>
    <x v="1"/>
    <x v="6"/>
    <d v="2016-06-08T13:59:00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n v="1445604236"/>
    <n v="1443185036"/>
    <x v="0"/>
    <n v="31"/>
    <x v="0"/>
    <s v="theater/plays"/>
    <n v="1"/>
    <x v="2549"/>
    <x v="1"/>
    <x v="6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x v="0"/>
    <n v="25"/>
    <x v="0"/>
    <s v="theater/plays"/>
    <n v="1.0820000000000001"/>
    <x v="2550"/>
    <x v="1"/>
    <x v="6"/>
    <d v="2015-02-05T12:20:00"/>
    <x v="3446"/>
  </r>
  <r>
    <n v="3447"/>
    <s v="The Vagabond Halfback"/>
    <s v="&quot;He was a poet, a vagrant, a philosopher, a lady's man and a hard drinker&quot;"/>
    <x v="28"/>
    <n v="1078"/>
    <x v="0"/>
    <x v="0"/>
    <x v="0"/>
    <n v="1458332412"/>
    <n v="1454448012"/>
    <x v="0"/>
    <n v="14"/>
    <x v="0"/>
    <s v="theater/plays"/>
    <n v="1.0780000000000001"/>
    <x v="2551"/>
    <x v="1"/>
    <x v="6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n v="1418784689"/>
    <n v="1416192689"/>
    <x v="0"/>
    <n v="45"/>
    <x v="0"/>
    <s v="theater/plays"/>
    <n v="1.0976190476190477"/>
    <x v="2552"/>
    <x v="1"/>
    <x v="6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n v="1468036800"/>
    <n v="1465607738"/>
    <x v="0"/>
    <n v="20"/>
    <x v="0"/>
    <s v="theater/plays"/>
    <n v="1.70625"/>
    <x v="2553"/>
    <x v="1"/>
    <x v="6"/>
    <d v="2016-07-09T04:00:00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n v="1427990071"/>
    <n v="1422809671"/>
    <x v="0"/>
    <n v="39"/>
    <x v="0"/>
    <s v="theater/plays"/>
    <n v="1.52"/>
    <x v="2554"/>
    <x v="1"/>
    <x v="6"/>
    <d v="2015-04-02T15:54:31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x v="0"/>
    <n v="16"/>
    <x v="0"/>
    <s v="theater/plays"/>
    <n v="1.0123076923076924"/>
    <x v="2555"/>
    <x v="1"/>
    <x v="6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x v="0"/>
    <n v="37"/>
    <x v="0"/>
    <s v="theater/plays"/>
    <n v="1.532"/>
    <x v="2556"/>
    <x v="1"/>
    <x v="6"/>
    <d v="2014-07-23T03:59:00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n v="1471130956"/>
    <n v="1465946956"/>
    <x v="0"/>
    <n v="14"/>
    <x v="0"/>
    <s v="theater/plays"/>
    <n v="1.2833333333333334"/>
    <x v="446"/>
    <x v="1"/>
    <x v="6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x v="0"/>
    <n v="21"/>
    <x v="0"/>
    <s v="theater/plays"/>
    <n v="1.0071428571428571"/>
    <x v="2557"/>
    <x v="1"/>
    <x v="6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x v="0"/>
    <n v="69"/>
    <x v="0"/>
    <s v="theater/plays"/>
    <n v="1.0065"/>
    <x v="2558"/>
    <x v="1"/>
    <x v="6"/>
    <d v="2016-10-13T18:00:2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x v="0"/>
    <n v="16"/>
    <x v="0"/>
    <s v="theater/plays"/>
    <n v="1.913"/>
    <x v="2559"/>
    <x v="1"/>
    <x v="6"/>
    <d v="2014-08-01T06:59:00"/>
    <x v="3456"/>
  </r>
  <r>
    <n v="3457"/>
    <s v="The Impossible Adventures Of Supernova Jones"/>
    <s v="Robots, Space Battles, Mystery, and Intrigue. Nothing is Impossible..."/>
    <x v="13"/>
    <n v="2804"/>
    <x v="0"/>
    <x v="0"/>
    <x v="0"/>
    <n v="1423720740"/>
    <n v="1421081857"/>
    <x v="0"/>
    <n v="55"/>
    <x v="0"/>
    <s v="theater/plays"/>
    <n v="1.4019999999999999"/>
    <x v="2560"/>
    <x v="1"/>
    <x v="6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n v="1422937620"/>
    <n v="1420606303"/>
    <x v="0"/>
    <n v="27"/>
    <x v="0"/>
    <s v="theater/plays"/>
    <n v="1.2433537832310839"/>
    <x v="2561"/>
    <x v="1"/>
    <x v="6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n v="1463743860"/>
    <n v="1461151860"/>
    <x v="0"/>
    <n v="36"/>
    <x v="0"/>
    <s v="theater/plays"/>
    <n v="1.262"/>
    <x v="2562"/>
    <x v="1"/>
    <x v="6"/>
    <d v="2016-05-20T11:31:00"/>
    <x v="3459"/>
  </r>
  <r>
    <n v="3460"/>
    <s v="Pushers"/>
    <s v="'Pushers' is an exciting new play and the first project for brand new theatre company, Ain't Got No Home Productions."/>
    <x v="2"/>
    <n v="950"/>
    <x v="0"/>
    <x v="1"/>
    <x v="1"/>
    <n v="1408106352"/>
    <n v="1406896752"/>
    <x v="0"/>
    <n v="19"/>
    <x v="0"/>
    <s v="theater/plays"/>
    <n v="1.9"/>
    <x v="73"/>
    <x v="1"/>
    <x v="6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x v="0"/>
    <n v="12"/>
    <x v="0"/>
    <s v="theater/plays"/>
    <n v="1.39"/>
    <x v="2563"/>
    <x v="1"/>
    <x v="6"/>
    <d v="2016-10-29T03:00:00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n v="1436551200"/>
    <n v="1435181628"/>
    <x v="0"/>
    <n v="17"/>
    <x v="0"/>
    <s v="theater/plays"/>
    <n v="2.02"/>
    <x v="2564"/>
    <x v="1"/>
    <x v="6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n v="1476158340"/>
    <n v="1472594585"/>
    <x v="0"/>
    <n v="114"/>
    <x v="0"/>
    <s v="theater/plays"/>
    <n v="1.0338000000000001"/>
    <x v="2565"/>
    <x v="1"/>
    <x v="6"/>
    <d v="2016-10-11T03:59:00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x v="0"/>
    <n v="93"/>
    <x v="0"/>
    <s v="theater/plays"/>
    <n v="1.023236"/>
    <x v="2566"/>
    <x v="1"/>
    <x v="6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n v="1439136000"/>
    <n v="1436972472"/>
    <x v="0"/>
    <n v="36"/>
    <x v="0"/>
    <s v="theater/plays"/>
    <n v="1.03"/>
    <x v="2567"/>
    <x v="1"/>
    <x v="6"/>
    <d v="2015-08-09T16:00:00"/>
    <x v="3465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n v="1461108450"/>
    <n v="1455928050"/>
    <x v="0"/>
    <n v="61"/>
    <x v="0"/>
    <s v="theater/plays"/>
    <n v="1.2714285714285714"/>
    <x v="2568"/>
    <x v="1"/>
    <x v="6"/>
    <d v="2016-04-19T23:27:30"/>
    <x v="3466"/>
  </r>
  <r>
    <n v="3467"/>
    <s v="Venus in Fur, Los Angeles."/>
    <s v="Venus in Fur, By David Ives."/>
    <x v="9"/>
    <n v="3030"/>
    <x v="0"/>
    <x v="0"/>
    <x v="0"/>
    <n v="1426864032"/>
    <n v="1424275632"/>
    <x v="0"/>
    <n v="47"/>
    <x v="0"/>
    <s v="theater/plays"/>
    <n v="1.01"/>
    <x v="2569"/>
    <x v="1"/>
    <x v="6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n v="1474426800"/>
    <n v="1471976529"/>
    <x v="0"/>
    <n v="17"/>
    <x v="0"/>
    <s v="theater/plays"/>
    <n v="1.2178"/>
    <x v="2570"/>
    <x v="1"/>
    <x v="6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x v="0"/>
    <n v="63"/>
    <x v="0"/>
    <s v="theater/plays"/>
    <n v="1.1339285714285714"/>
    <x v="2571"/>
    <x v="1"/>
    <x v="6"/>
    <d v="2016-04-28T15:24:05"/>
    <x v="3469"/>
  </r>
  <r>
    <n v="3470"/>
    <s v="She Kills Monsters"/>
    <s v="The New Artist's Circle is a theatre company dedicated to bringing the arts to young people."/>
    <x v="49"/>
    <n v="375"/>
    <x v="0"/>
    <x v="0"/>
    <x v="0"/>
    <n v="1468618680"/>
    <n v="1465345902"/>
    <x v="0"/>
    <n v="9"/>
    <x v="0"/>
    <s v="theater/plays"/>
    <n v="1.5"/>
    <x v="694"/>
    <x v="1"/>
    <x v="6"/>
    <d v="2016-07-15T21:38:00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n v="1409515200"/>
    <n v="1405971690"/>
    <x v="0"/>
    <n v="30"/>
    <x v="0"/>
    <s v="theater/plays"/>
    <n v="2.1459999999999999"/>
    <x v="2572"/>
    <x v="1"/>
    <x v="6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x v="0"/>
    <n v="23"/>
    <x v="0"/>
    <s v="theater/plays"/>
    <n v="1.0205"/>
    <x v="2573"/>
    <x v="1"/>
    <x v="6"/>
    <d v="2014-11-06T05:59:00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x v="0"/>
    <n v="33"/>
    <x v="0"/>
    <s v="theater/plays"/>
    <n v="1"/>
    <x v="2574"/>
    <x v="1"/>
    <x v="6"/>
    <d v="2015-03-20T20:27:00"/>
    <x v="3473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x v="0"/>
    <n v="39"/>
    <x v="0"/>
    <s v="theater/plays"/>
    <n v="1.01"/>
    <x v="2575"/>
    <x v="1"/>
    <x v="6"/>
    <d v="2016-07-20T12:02:11"/>
    <x v="3474"/>
  </r>
  <r>
    <n v="3475"/>
    <s v="Score"/>
    <s v="Score is a musical play inspired by true stories of parents who have recovered from addiction and regained their children."/>
    <x v="43"/>
    <n v="340"/>
    <x v="0"/>
    <x v="1"/>
    <x v="1"/>
    <n v="1414972800"/>
    <n v="1412629704"/>
    <x v="0"/>
    <n v="17"/>
    <x v="0"/>
    <s v="theater/plays"/>
    <n v="1.1333333333333333"/>
    <x v="135"/>
    <x v="1"/>
    <x v="6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x v="0"/>
    <n v="6"/>
    <x v="0"/>
    <s v="theater/plays"/>
    <n v="1.04"/>
    <x v="368"/>
    <x v="1"/>
    <x v="6"/>
    <d v="2014-10-27T03:00:00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n v="1431831600"/>
    <n v="1430761243"/>
    <x v="0"/>
    <n v="39"/>
    <x v="0"/>
    <s v="theater/plays"/>
    <n v="1.1533333333333333"/>
    <x v="2576"/>
    <x v="1"/>
    <x v="6"/>
    <d v="2015-05-17T03:00:00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x v="0"/>
    <n v="57"/>
    <x v="0"/>
    <s v="theater/plays"/>
    <n v="1.1285000000000001"/>
    <x v="2577"/>
    <x v="1"/>
    <x v="6"/>
    <d v="2015-03-16T21:00:00"/>
    <x v="3478"/>
  </r>
  <r>
    <n v="3479"/>
    <s v="Civil Rogues"/>
    <s v="A new comedy about what happened to a band of foolhardy actors when the Puritans closed the theatres in the 1640s."/>
    <x v="15"/>
    <n v="1918"/>
    <x v="0"/>
    <x v="1"/>
    <x v="1"/>
    <n v="1403382680"/>
    <n v="1400790680"/>
    <x v="0"/>
    <n v="56"/>
    <x v="0"/>
    <s v="theater/plays"/>
    <n v="1.2786666666666666"/>
    <x v="2578"/>
    <x v="1"/>
    <x v="6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x v="0"/>
    <n v="13"/>
    <x v="0"/>
    <s v="theater/plays"/>
    <n v="1.4266666666666667"/>
    <x v="2579"/>
    <x v="1"/>
    <x v="6"/>
    <d v="2015-07-10T21:00:00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x v="0"/>
    <n v="95"/>
    <x v="0"/>
    <s v="theater/plays"/>
    <n v="1.1879999999999999"/>
    <x v="2580"/>
    <x v="1"/>
    <x v="6"/>
    <d v="2015-01-02T05:56:28"/>
    <x v="3481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n v="1404671466"/>
    <n v="1402079466"/>
    <x v="0"/>
    <n v="80"/>
    <x v="0"/>
    <s v="theater/plays"/>
    <n v="1.3833333333333333"/>
    <x v="370"/>
    <x v="1"/>
    <x v="6"/>
    <d v="2014-07-06T18:31:06"/>
    <x v="3482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n v="1404403381"/>
    <n v="1401811381"/>
    <x v="0"/>
    <n v="133"/>
    <x v="0"/>
    <s v="theater/plays"/>
    <n v="1.599402985074627"/>
    <x v="2581"/>
    <x v="1"/>
    <x v="6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x v="0"/>
    <n v="44"/>
    <x v="0"/>
    <s v="theater/plays"/>
    <n v="1.1424000000000001"/>
    <x v="2582"/>
    <x v="1"/>
    <x v="6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x v="0"/>
    <n v="30"/>
    <x v="0"/>
    <s v="theater/plays"/>
    <n v="1.0060606060606061"/>
    <x v="2425"/>
    <x v="1"/>
    <x v="6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x v="0"/>
    <n v="56"/>
    <x v="0"/>
    <s v="theater/plays"/>
    <n v="1.552"/>
    <x v="2583"/>
    <x v="1"/>
    <x v="6"/>
    <d v="2015-06-03T06:59:00"/>
    <x v="3486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n v="1435185252"/>
    <n v="1432593252"/>
    <x v="0"/>
    <n v="66"/>
    <x v="0"/>
    <s v="theater/plays"/>
    <n v="1.2775000000000001"/>
    <x v="2584"/>
    <x v="1"/>
    <x v="6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n v="1429286400"/>
    <n v="1427221560"/>
    <x v="0"/>
    <n v="29"/>
    <x v="0"/>
    <s v="theater/plays"/>
    <n v="1.212"/>
    <x v="2585"/>
    <x v="1"/>
    <x v="6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x v="0"/>
    <n v="72"/>
    <x v="0"/>
    <s v="theater/plays"/>
    <n v="1.127"/>
    <x v="2586"/>
    <x v="1"/>
    <x v="6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x v="0"/>
    <n v="27"/>
    <x v="0"/>
    <s v="theater/plays"/>
    <n v="1.2749999999999999"/>
    <x v="1655"/>
    <x v="1"/>
    <x v="6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n v="1431928784"/>
    <n v="1430114384"/>
    <x v="0"/>
    <n v="10"/>
    <x v="0"/>
    <s v="theater/plays"/>
    <n v="1.5820000000000001"/>
    <x v="2587"/>
    <x v="1"/>
    <x v="6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n v="1445818397"/>
    <n v="1442794397"/>
    <x v="0"/>
    <n v="35"/>
    <x v="0"/>
    <s v="theater/plays"/>
    <n v="1.0526894736842105"/>
    <x v="2588"/>
    <x v="1"/>
    <x v="6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x v="0"/>
    <n v="29"/>
    <x v="0"/>
    <s v="theater/plays"/>
    <n v="1"/>
    <x v="2218"/>
    <x v="1"/>
    <x v="6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x v="0"/>
    <n v="13"/>
    <x v="0"/>
    <s v="theater/plays"/>
    <n v="1"/>
    <x v="2589"/>
    <x v="1"/>
    <x v="6"/>
    <d v="2016-11-26T06:00:00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x v="0"/>
    <n v="72"/>
    <x v="0"/>
    <s v="theater/plays"/>
    <n v="1.0686"/>
    <x v="2590"/>
    <x v="1"/>
    <x v="6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x v="0"/>
    <n v="78"/>
    <x v="0"/>
    <s v="theater/plays"/>
    <n v="1.244"/>
    <x v="2591"/>
    <x v="1"/>
    <x v="6"/>
    <d v="2016-09-11T20:19:26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x v="0"/>
    <n v="49"/>
    <x v="0"/>
    <s v="theater/plays"/>
    <n v="1.0870406189555126"/>
    <x v="2592"/>
    <x v="1"/>
    <x v="6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x v="0"/>
    <n v="42"/>
    <x v="0"/>
    <s v="theater/plays"/>
    <n v="1.0242424242424242"/>
    <x v="2593"/>
    <x v="1"/>
    <x v="6"/>
    <d v="2016-05-28T21:44:00"/>
    <x v="3498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n v="1435733940"/>
    <n v="1431046325"/>
    <x v="0"/>
    <n v="35"/>
    <x v="0"/>
    <s v="theater/plays"/>
    <n v="1.0549999999999999"/>
    <x v="2594"/>
    <x v="1"/>
    <x v="6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x v="0"/>
    <n v="42"/>
    <x v="0"/>
    <s v="theater/plays"/>
    <n v="1.0629999999999999"/>
    <x v="2595"/>
    <x v="1"/>
    <x v="6"/>
    <d v="2016-03-07T04:59:00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n v="1441995595"/>
    <n v="1439835595"/>
    <x v="0"/>
    <n v="42"/>
    <x v="0"/>
    <s v="theater/plays"/>
    <n v="1.0066666666666666"/>
    <x v="2596"/>
    <x v="1"/>
    <x v="6"/>
    <d v="2015-09-11T18:19:55"/>
    <x v="3501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x v="0"/>
    <n v="31"/>
    <x v="0"/>
    <s v="theater/plays"/>
    <n v="1.054"/>
    <x v="2597"/>
    <x v="1"/>
    <x v="6"/>
    <d v="2016-03-16T03:59:00"/>
    <x v="3502"/>
  </r>
  <r>
    <n v="3503"/>
    <s v="Tarantella"/>
    <s v="A group of Sicilian immigrants in New York struggle to deal with conflict from both within the family and from without."/>
    <x v="30"/>
    <n v="2689"/>
    <x v="0"/>
    <x v="1"/>
    <x v="1"/>
    <n v="1469359728"/>
    <n v="1466767728"/>
    <x v="0"/>
    <n v="38"/>
    <x v="0"/>
    <s v="theater/plays"/>
    <n v="1.0755999999999999"/>
    <x v="2598"/>
    <x v="1"/>
    <x v="6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x v="0"/>
    <n v="8"/>
    <x v="0"/>
    <s v="theater/plays"/>
    <n v="1"/>
    <x v="179"/>
    <x v="1"/>
    <x v="6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x v="0"/>
    <n v="39"/>
    <x v="0"/>
    <s v="theater/plays"/>
    <n v="1.0376000000000001"/>
    <x v="2599"/>
    <x v="1"/>
    <x v="6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x v="0"/>
    <n v="29"/>
    <x v="0"/>
    <s v="theater/plays"/>
    <n v="1.0149999999999999"/>
    <x v="2600"/>
    <x v="1"/>
    <x v="6"/>
    <d v="2014-08-23T17:37:20"/>
    <x v="3506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n v="1464732537"/>
    <n v="1462140537"/>
    <x v="0"/>
    <n v="72"/>
    <x v="0"/>
    <s v="theater/plays"/>
    <n v="1.044"/>
    <x v="1784"/>
    <x v="1"/>
    <x v="6"/>
    <d v="2016-05-31T22:08:57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n v="1462914000"/>
    <n v="1460914253"/>
    <x v="0"/>
    <n v="15"/>
    <x v="0"/>
    <s v="theater/plays"/>
    <n v="1.8"/>
    <x v="1053"/>
    <x v="1"/>
    <x v="6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x v="0"/>
    <n v="33"/>
    <x v="0"/>
    <s v="theater/plays"/>
    <n v="1.0633333333333332"/>
    <x v="2601"/>
    <x v="1"/>
    <x v="6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n v="1404312846"/>
    <n v="1402584846"/>
    <x v="0"/>
    <n v="15"/>
    <x v="0"/>
    <s v="theater/plays"/>
    <n v="1.0055555555555555"/>
    <x v="2602"/>
    <x v="1"/>
    <x v="6"/>
    <d v="2014-07-02T14:54:06"/>
    <x v="3510"/>
  </r>
  <r>
    <n v="3511"/>
    <s v="Silent Planet"/>
    <s v="The world premiere of the first full-length play by Eve Leigh, at the intimate Finborough Theatre in London."/>
    <x v="15"/>
    <n v="1518"/>
    <x v="0"/>
    <x v="1"/>
    <x v="1"/>
    <n v="1415385000"/>
    <n v="1413406695"/>
    <x v="0"/>
    <n v="19"/>
    <x v="0"/>
    <s v="theater/plays"/>
    <n v="1.012"/>
    <x v="2603"/>
    <x v="1"/>
    <x v="6"/>
    <d v="2014-11-07T18:30:00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x v="0"/>
    <n v="17"/>
    <x v="0"/>
    <s v="theater/plays"/>
    <n v="1"/>
    <x v="2604"/>
    <x v="1"/>
    <x v="6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n v="1401857940"/>
    <n v="1400725112"/>
    <x v="0"/>
    <n v="44"/>
    <x v="0"/>
    <s v="theater/plays"/>
    <n v="1.1839285714285714"/>
    <x v="2605"/>
    <x v="1"/>
    <x v="6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x v="0"/>
    <n v="10"/>
    <x v="0"/>
    <s v="theater/plays"/>
    <n v="1.1000000000000001"/>
    <x v="698"/>
    <x v="1"/>
    <x v="6"/>
    <d v="2015-02-02T04:59:00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n v="1433097171"/>
    <n v="1430505171"/>
    <x v="0"/>
    <n v="46"/>
    <x v="0"/>
    <s v="theater/plays"/>
    <n v="1.0266666666666666"/>
    <x v="2606"/>
    <x v="1"/>
    <x v="6"/>
    <d v="2015-05-31T18:32:51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n v="1410145200"/>
    <n v="1407197670"/>
    <x v="0"/>
    <n v="11"/>
    <x v="0"/>
    <s v="theater/plays"/>
    <n v="1"/>
    <x v="2607"/>
    <x v="1"/>
    <x v="6"/>
    <d v="2014-09-08T03:00:00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n v="1404471600"/>
    <n v="1401910634"/>
    <x v="0"/>
    <n v="13"/>
    <x v="0"/>
    <s v="theater/plays"/>
    <n v="1"/>
    <x v="2608"/>
    <x v="1"/>
    <x v="6"/>
    <d v="2014-07-04T11:00:00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n v="1412259660"/>
    <n v="1410461299"/>
    <x v="0"/>
    <n v="33"/>
    <x v="0"/>
    <s v="theater/plays"/>
    <n v="1.10046"/>
    <x v="2609"/>
    <x v="1"/>
    <x v="6"/>
    <d v="2014-10-02T14:21:00"/>
    <x v="3518"/>
  </r>
  <r>
    <n v="3519"/>
    <s v="Bookstory"/>
    <s v="Bookstory is a tiny puppet musical with some very big ideas that tells the story of the story in the digital age"/>
    <x v="13"/>
    <n v="2027"/>
    <x v="0"/>
    <x v="1"/>
    <x v="1"/>
    <n v="1425478950"/>
    <n v="1422886950"/>
    <x v="0"/>
    <n v="28"/>
    <x v="0"/>
    <s v="theater/plays"/>
    <n v="1.0135000000000001"/>
    <x v="2610"/>
    <x v="1"/>
    <x v="6"/>
    <d v="2015-03-04T14:22:30"/>
    <x v="3519"/>
  </r>
  <r>
    <n v="3520"/>
    <s v="Protocols"/>
    <s v="Help us to bring &quot;Protocols&quot; at the 2015 Camden Fringe. The most controversial play of the year."/>
    <x v="13"/>
    <n v="2015"/>
    <x v="0"/>
    <x v="1"/>
    <x v="1"/>
    <n v="1441547220"/>
    <n v="1439322412"/>
    <x v="0"/>
    <n v="21"/>
    <x v="0"/>
    <s v="theater/plays"/>
    <n v="1.0075000000000001"/>
    <x v="2611"/>
    <x v="1"/>
    <x v="6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x v="0"/>
    <n v="13"/>
    <x v="0"/>
    <s v="theater/plays"/>
    <n v="1.6942857142857144"/>
    <x v="2612"/>
    <x v="1"/>
    <x v="6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x v="0"/>
    <n v="34"/>
    <x v="0"/>
    <s v="theater/plays"/>
    <n v="1"/>
    <x v="2613"/>
    <x v="1"/>
    <x v="6"/>
    <d v="2015-09-15T10:06:00"/>
    <x v="3522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n v="1474844400"/>
    <n v="1469871148"/>
    <x v="0"/>
    <n v="80"/>
    <x v="0"/>
    <s v="theater/plays"/>
    <n v="1.1365000000000001"/>
    <x v="2614"/>
    <x v="1"/>
    <x v="6"/>
    <d v="2016-09-25T23:00:00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x v="0"/>
    <n v="74"/>
    <x v="0"/>
    <s v="theater/plays"/>
    <n v="1.0156000000000001"/>
    <x v="2615"/>
    <x v="1"/>
    <x v="6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x v="0"/>
    <n v="7"/>
    <x v="0"/>
    <s v="theater/plays"/>
    <n v="1.06"/>
    <x v="2616"/>
    <x v="1"/>
    <x v="6"/>
    <d v="2015-08-09T16:00:00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x v="0"/>
    <n v="34"/>
    <x v="0"/>
    <s v="theater/plays"/>
    <n v="1.02"/>
    <x v="2617"/>
    <x v="1"/>
    <x v="6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x v="0"/>
    <n v="86"/>
    <x v="0"/>
    <s v="theater/plays"/>
    <n v="1.1691666666666667"/>
    <x v="2618"/>
    <x v="1"/>
    <x v="6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n v="1484740918"/>
    <n v="1483012918"/>
    <x v="0"/>
    <n v="37"/>
    <x v="0"/>
    <s v="theater/plays"/>
    <n v="1.0115151515151515"/>
    <x v="2619"/>
    <x v="1"/>
    <x v="6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x v="0"/>
    <n v="18"/>
    <x v="0"/>
    <s v="theater/plays"/>
    <n v="1.32"/>
    <x v="2333"/>
    <x v="1"/>
    <x v="6"/>
    <d v="2015-07-13T01:00:00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x v="0"/>
    <n v="22"/>
    <x v="0"/>
    <s v="theater/plays"/>
    <n v="1"/>
    <x v="179"/>
    <x v="1"/>
    <x v="6"/>
    <d v="2016-04-10T20:00:00"/>
    <x v="3530"/>
  </r>
  <r>
    <n v="3531"/>
    <s v="The Reinvention of Lily Johnson"/>
    <s v="A political comedy for a crazy election year"/>
    <x v="28"/>
    <n v="1280"/>
    <x v="0"/>
    <x v="0"/>
    <x v="0"/>
    <n v="1467301334"/>
    <n v="1464709334"/>
    <x v="0"/>
    <n v="26"/>
    <x v="0"/>
    <s v="theater/plays"/>
    <n v="1.28"/>
    <x v="2620"/>
    <x v="1"/>
    <x v="6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x v="0"/>
    <n v="27"/>
    <x v="0"/>
    <s v="theater/plays"/>
    <n v="1.1895833333333334"/>
    <x v="2621"/>
    <x v="1"/>
    <x v="6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x v="0"/>
    <n v="8"/>
    <x v="0"/>
    <s v="theater/plays"/>
    <n v="1.262"/>
    <x v="2622"/>
    <x v="1"/>
    <x v="6"/>
    <d v="2015-11-11T19:16:07"/>
    <x v="3533"/>
  </r>
  <r>
    <n v="3534"/>
    <s v="Night of Ashes"/>
    <s v="A Theatrical Prequel to Hell's Rebels, the current Pathfinder Adventure Path from Paizo Publishing"/>
    <x v="10"/>
    <n v="7810"/>
    <x v="0"/>
    <x v="0"/>
    <x v="0"/>
    <n v="1443711623"/>
    <n v="1440687623"/>
    <x v="0"/>
    <n v="204"/>
    <x v="0"/>
    <s v="theater/plays"/>
    <n v="1.5620000000000001"/>
    <x v="2623"/>
    <x v="1"/>
    <x v="6"/>
    <d v="2015-10-01T15:00:23"/>
    <x v="3534"/>
  </r>
  <r>
    <n v="3535"/>
    <s v="Twelve Angry Women"/>
    <s v="On the 60th anniversary of Twelve Angry Men, 12 female writers create 12 short pieces about what makes them angry."/>
    <x v="13"/>
    <n v="2063"/>
    <x v="0"/>
    <x v="1"/>
    <x v="1"/>
    <n v="1443808800"/>
    <n v="1441120910"/>
    <x v="0"/>
    <n v="46"/>
    <x v="0"/>
    <s v="theater/plays"/>
    <n v="1.0315000000000001"/>
    <x v="2624"/>
    <x v="1"/>
    <x v="6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x v="0"/>
    <n v="17"/>
    <x v="0"/>
    <s v="theater/plays"/>
    <n v="1.5333333333333334"/>
    <x v="2625"/>
    <x v="1"/>
    <x v="6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x v="0"/>
    <n v="28"/>
    <x v="0"/>
    <s v="theater/plays"/>
    <n v="1.8044444444444445"/>
    <x v="145"/>
    <x v="1"/>
    <x v="6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x v="0"/>
    <n v="83"/>
    <x v="0"/>
    <s v="theater/plays"/>
    <n v="1.2845"/>
    <x v="2626"/>
    <x v="1"/>
    <x v="6"/>
    <d v="2016-08-17T10:05:40"/>
    <x v="3538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n v="1473358122"/>
    <n v="1471543722"/>
    <x v="0"/>
    <n v="13"/>
    <x v="0"/>
    <s v="theater/plays"/>
    <n v="1.1966666666666668"/>
    <x v="2627"/>
    <x v="1"/>
    <x v="6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x v="0"/>
    <n v="8"/>
    <x v="0"/>
    <s v="theater/plays"/>
    <n v="1.23"/>
    <x v="2628"/>
    <x v="1"/>
    <x v="6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x v="0"/>
    <n v="32"/>
    <x v="0"/>
    <s v="theater/plays"/>
    <n v="1.05"/>
    <x v="2629"/>
    <x v="1"/>
    <x v="6"/>
    <d v="2015-08-31T17:31:15"/>
    <x v="3541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n v="1410099822"/>
    <n v="1404915822"/>
    <x v="0"/>
    <n v="85"/>
    <x v="0"/>
    <s v="theater/plays"/>
    <n v="1.0223636363636364"/>
    <x v="2630"/>
    <x v="1"/>
    <x v="6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n v="1435255659"/>
    <n v="1432663659"/>
    <x v="0"/>
    <n v="29"/>
    <x v="0"/>
    <s v="theater/plays"/>
    <n v="1.0466666666666666"/>
    <x v="2631"/>
    <x v="1"/>
    <x v="6"/>
    <d v="2015-06-25T18:07:39"/>
    <x v="3543"/>
  </r>
  <r>
    <n v="3544"/>
    <s v="Gruoch, or Lady Macbeth"/>
    <s v="Death &amp; Pretzels presents the world premiere of Paul Pasulka's Gruoch, or Lady Macbeth"/>
    <x v="30"/>
    <n v="2500"/>
    <x v="0"/>
    <x v="0"/>
    <x v="0"/>
    <n v="1425758257"/>
    <n v="1423166257"/>
    <x v="0"/>
    <n v="24"/>
    <x v="0"/>
    <s v="theater/plays"/>
    <n v="1"/>
    <x v="2632"/>
    <x v="1"/>
    <x v="6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x v="0"/>
    <n v="8"/>
    <x v="0"/>
    <s v="theater/plays"/>
    <n v="1.004"/>
    <x v="90"/>
    <x v="1"/>
    <x v="6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x v="0"/>
    <n v="19"/>
    <x v="0"/>
    <s v="theater/plays"/>
    <n v="1.0227272727272727"/>
    <x v="2633"/>
    <x v="1"/>
    <x v="6"/>
    <d v="2015-04-01T03:59:00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n v="1463198340"/>
    <n v="1461117201"/>
    <x v="0"/>
    <n v="336"/>
    <x v="0"/>
    <s v="theater/plays"/>
    <n v="1.1440928571428572"/>
    <x v="2634"/>
    <x v="1"/>
    <x v="6"/>
    <d v="2016-05-14T03:59:00"/>
    <x v="3547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n v="1457139600"/>
    <n v="1455230214"/>
    <x v="0"/>
    <n v="13"/>
    <x v="0"/>
    <s v="theater/plays"/>
    <n v="1.019047619047619"/>
    <x v="2579"/>
    <x v="1"/>
    <x v="6"/>
    <d v="2016-03-05T01:00:00"/>
    <x v="3548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n v="1441358873"/>
    <n v="1438939673"/>
    <x v="0"/>
    <n v="42"/>
    <x v="0"/>
    <s v="theater/plays"/>
    <n v="1.02"/>
    <x v="2635"/>
    <x v="1"/>
    <x v="6"/>
    <d v="2015-09-04T09:27:53"/>
    <x v="3549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x v="0"/>
    <n v="64"/>
    <x v="0"/>
    <s v="theater/plays"/>
    <n v="1.048"/>
    <x v="2636"/>
    <x v="1"/>
    <x v="6"/>
    <d v="2016-05-02T21:26:38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x v="0"/>
    <n v="25"/>
    <x v="0"/>
    <s v="theater/plays"/>
    <n v="1.0183333333333333"/>
    <x v="2637"/>
    <x v="1"/>
    <x v="6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x v="0"/>
    <n v="20"/>
    <x v="0"/>
    <s v="theater/plays"/>
    <n v="1"/>
    <x v="2638"/>
    <x v="1"/>
    <x v="6"/>
    <d v="2014-06-28T14:05:24"/>
    <x v="3552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x v="0"/>
    <n v="104"/>
    <x v="0"/>
    <s v="theater/plays"/>
    <n v="1.0627272727272727"/>
    <x v="2639"/>
    <x v="1"/>
    <x v="6"/>
    <d v="2015-08-12T00:00:00"/>
    <x v="3553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n v="1423674000"/>
    <n v="1421025159"/>
    <x v="0"/>
    <n v="53"/>
    <x v="0"/>
    <s v="theater/plays"/>
    <n v="1.1342219999999998"/>
    <x v="2640"/>
    <x v="1"/>
    <x v="6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x v="0"/>
    <n v="14"/>
    <x v="0"/>
    <s v="theater/plays"/>
    <n v="1"/>
    <x v="1231"/>
    <x v="1"/>
    <x v="6"/>
    <d v="2016-11-17T11:36:34"/>
    <x v="3555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x v="0"/>
    <n v="20"/>
    <x v="0"/>
    <s v="theater/plays"/>
    <n v="1.0045454545454546"/>
    <x v="2641"/>
    <x v="1"/>
    <x v="6"/>
    <d v="2014-08-17T15:35:24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x v="0"/>
    <n v="558"/>
    <x v="0"/>
    <s v="theater/plays"/>
    <n v="1.0003599999999999"/>
    <x v="2642"/>
    <x v="1"/>
    <x v="6"/>
    <d v="2014-05-05T06:38:31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n v="1435352400"/>
    <n v="1431718575"/>
    <x v="0"/>
    <n v="22"/>
    <x v="0"/>
    <s v="theater/plays"/>
    <n v="1.44"/>
    <x v="2643"/>
    <x v="1"/>
    <x v="6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x v="0"/>
    <n v="24"/>
    <x v="0"/>
    <s v="theater/plays"/>
    <n v="1.0349999999999999"/>
    <x v="2644"/>
    <x v="1"/>
    <x v="6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x v="0"/>
    <n v="74"/>
    <x v="0"/>
    <s v="theater/plays"/>
    <n v="1.0843750000000001"/>
    <x v="2645"/>
    <x v="1"/>
    <x v="6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x v="0"/>
    <n v="54"/>
    <x v="0"/>
    <s v="theater/plays"/>
    <n v="1.024"/>
    <x v="2646"/>
    <x v="1"/>
    <x v="6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x v="0"/>
    <n v="31"/>
    <x v="0"/>
    <s v="theater/plays"/>
    <n v="1.4888888888888889"/>
    <x v="2647"/>
    <x v="1"/>
    <x v="6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x v="0"/>
    <n v="25"/>
    <x v="0"/>
    <s v="theater/plays"/>
    <n v="1.0549000000000002"/>
    <x v="2648"/>
    <x v="1"/>
    <x v="6"/>
    <d v="2016-08-01T19:00:00"/>
    <x v="3563"/>
  </r>
  <r>
    <n v="3564"/>
    <s v="The Pillowman Aberdeen"/>
    <s v="Multi Award-Winng play THE PILLOWMAN coming to the Arts Centre Theatre, Aberdeen"/>
    <x v="28"/>
    <n v="1005"/>
    <x v="0"/>
    <x v="1"/>
    <x v="1"/>
    <n v="1444060800"/>
    <n v="1440082649"/>
    <x v="0"/>
    <n v="17"/>
    <x v="0"/>
    <s v="theater/plays"/>
    <n v="1.0049999999999999"/>
    <x v="2649"/>
    <x v="1"/>
    <x v="6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x v="0"/>
    <n v="12"/>
    <x v="0"/>
    <s v="theater/plays"/>
    <n v="1.3055555555555556"/>
    <x v="2650"/>
    <x v="1"/>
    <x v="6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x v="0"/>
    <n v="38"/>
    <x v="0"/>
    <s v="theater/plays"/>
    <n v="1.0475000000000001"/>
    <x v="2651"/>
    <x v="1"/>
    <x v="6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n v="1433964444"/>
    <n v="1431372444"/>
    <x v="0"/>
    <n v="41"/>
    <x v="0"/>
    <s v="theater/plays"/>
    <n v="1.0880000000000001"/>
    <x v="2652"/>
    <x v="1"/>
    <x v="6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x v="0"/>
    <n v="19"/>
    <x v="0"/>
    <s v="theater/plays"/>
    <n v="1.1100000000000001"/>
    <x v="2653"/>
    <x v="1"/>
    <x v="6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n v="1420734696"/>
    <n v="1418142696"/>
    <x v="0"/>
    <n v="41"/>
    <x v="0"/>
    <s v="theater/plays"/>
    <n v="1.0047999999999999"/>
    <x v="2654"/>
    <x v="1"/>
    <x v="6"/>
    <d v="2015-01-08T16:31:36"/>
    <x v="3569"/>
  </r>
  <r>
    <n v="3570"/>
    <s v="The Lower Depths"/>
    <s v="Theatre Machine presents an all-new adaptation of Maxim Gorky's classic of Russian theatre, The Lower Depths."/>
    <x v="13"/>
    <n v="2287"/>
    <x v="0"/>
    <x v="0"/>
    <x v="0"/>
    <n v="1420009200"/>
    <n v="1417593483"/>
    <x v="0"/>
    <n v="26"/>
    <x v="0"/>
    <s v="theater/plays"/>
    <n v="1.1435"/>
    <x v="2655"/>
    <x v="1"/>
    <x v="6"/>
    <d v="2014-12-31T07:00:00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n v="1414701413"/>
    <n v="1412109413"/>
    <x v="0"/>
    <n v="25"/>
    <x v="0"/>
    <s v="theater/plays"/>
    <n v="1.2206666666666666"/>
    <x v="2656"/>
    <x v="1"/>
    <x v="6"/>
    <d v="2014-10-30T20:36:53"/>
    <x v="3571"/>
  </r>
  <r>
    <n v="3572"/>
    <s v="Monster"/>
    <s v="A darkly comic one woman show by Abram Rooney as part of The Camden Fringe 2015."/>
    <x v="2"/>
    <n v="500"/>
    <x v="0"/>
    <x v="1"/>
    <x v="1"/>
    <n v="1434894082"/>
    <n v="1432302082"/>
    <x v="0"/>
    <n v="9"/>
    <x v="0"/>
    <s v="theater/plays"/>
    <n v="1"/>
    <x v="2657"/>
    <x v="1"/>
    <x v="6"/>
    <d v="2015-06-21T13:41:22"/>
    <x v="3572"/>
  </r>
  <r>
    <n v="3573"/>
    <s v="Licensed To Ill"/>
    <s v="London based theatre makers collaborating to create a new show about the history of HipHop."/>
    <x v="9"/>
    <n v="3084"/>
    <x v="0"/>
    <x v="1"/>
    <x v="1"/>
    <n v="1415440846"/>
    <n v="1412845246"/>
    <x v="0"/>
    <n v="78"/>
    <x v="0"/>
    <s v="theater/plays"/>
    <n v="1.028"/>
    <x v="2658"/>
    <x v="1"/>
    <x v="6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x v="0"/>
    <n v="45"/>
    <x v="0"/>
    <s v="theater/plays"/>
    <n v="1.0612068965517241"/>
    <x v="2659"/>
    <x v="1"/>
    <x v="6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x v="0"/>
    <n v="102"/>
    <x v="0"/>
    <s v="theater/plays"/>
    <n v="1.0133000000000001"/>
    <x v="2660"/>
    <x v="1"/>
    <x v="6"/>
    <d v="2016-08-11T03:59:00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n v="1480947054"/>
    <n v="1475759454"/>
    <x v="0"/>
    <n v="5"/>
    <x v="0"/>
    <s v="theater/plays"/>
    <n v="1"/>
    <x v="135"/>
    <x v="1"/>
    <x v="6"/>
    <d v="2016-12-05T14:10:54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n v="1430029680"/>
    <n v="1427741583"/>
    <x v="0"/>
    <n v="27"/>
    <x v="0"/>
    <s v="theater/plays"/>
    <n v="1.3"/>
    <x v="684"/>
    <x v="1"/>
    <x v="6"/>
    <d v="2015-04-26T06:28:00"/>
    <x v="3577"/>
  </r>
  <r>
    <n v="3578"/>
    <s v="Home"/>
    <s v="An unsparing, slightly surreal look at the effects of the private rented sector on two young women. Based on real events."/>
    <x v="15"/>
    <n v="1500.2"/>
    <x v="0"/>
    <x v="1"/>
    <x v="1"/>
    <n v="1462037777"/>
    <n v="1459445777"/>
    <x v="0"/>
    <n v="37"/>
    <x v="0"/>
    <s v="theater/plays"/>
    <n v="1.0001333333333333"/>
    <x v="2661"/>
    <x v="1"/>
    <x v="6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x v="0"/>
    <n v="14"/>
    <x v="0"/>
    <s v="theater/plays"/>
    <n v="1"/>
    <x v="680"/>
    <x v="1"/>
    <x v="6"/>
    <d v="2016-03-31T17:17:36"/>
    <x v="3579"/>
  </r>
  <r>
    <n v="3580"/>
    <s v="Annabel Lost"/>
    <s v="Annabel Lost combines visual art and performance poetry to tell the story of two orphaned refugees, Quetzal and Rhime."/>
    <x v="42"/>
    <n v="1025"/>
    <x v="0"/>
    <x v="0"/>
    <x v="0"/>
    <n v="1425185940"/>
    <n v="1421900022"/>
    <x v="0"/>
    <n v="27"/>
    <x v="0"/>
    <s v="theater/plays"/>
    <n v="1.1388888888888888"/>
    <x v="2662"/>
    <x v="1"/>
    <x v="6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x v="0"/>
    <n v="45"/>
    <x v="0"/>
    <s v="theater/plays"/>
    <n v="1"/>
    <x v="853"/>
    <x v="1"/>
    <x v="6"/>
    <d v="2014-07-30T11:18:30"/>
    <x v="3581"/>
  </r>
  <r>
    <n v="3582"/>
    <s v="REALLY REALLY"/>
    <s v="A contemporary American play touching on the scorching realities of growing up in the Millennial generation."/>
    <x v="28"/>
    <n v="2870"/>
    <x v="0"/>
    <x v="0"/>
    <x v="0"/>
    <n v="1459822682"/>
    <n v="1458613082"/>
    <x v="0"/>
    <n v="49"/>
    <x v="0"/>
    <s v="theater/plays"/>
    <n v="2.87"/>
    <x v="2663"/>
    <x v="1"/>
    <x v="6"/>
    <d v="2016-04-05T02:18:02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n v="1460970805"/>
    <n v="1455790405"/>
    <x v="0"/>
    <n v="24"/>
    <x v="0"/>
    <s v="theater/plays"/>
    <n v="1.085"/>
    <x v="956"/>
    <x v="1"/>
    <x v="6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x v="0"/>
    <n v="112"/>
    <x v="0"/>
    <s v="theater/plays"/>
    <n v="1.155"/>
    <x v="2664"/>
    <x v="1"/>
    <x v="6"/>
    <d v="2015-07-13T07:35:4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n v="1419181890"/>
    <n v="1416589890"/>
    <x v="0"/>
    <n v="23"/>
    <x v="0"/>
    <s v="theater/plays"/>
    <n v="1.1911764705882353"/>
    <x v="2665"/>
    <x v="1"/>
    <x v="6"/>
    <d v="2014-12-21T17:11:30"/>
    <x v="3585"/>
  </r>
  <r>
    <n v="3586"/>
    <s v="Actors &amp; Musicians who are Blind or Autistic"/>
    <s v="See Theatre In A New Light"/>
    <x v="51"/>
    <n v="8207"/>
    <x v="0"/>
    <x v="0"/>
    <x v="0"/>
    <n v="1474649070"/>
    <n v="1469465070"/>
    <x v="0"/>
    <n v="54"/>
    <x v="0"/>
    <s v="theater/plays"/>
    <n v="1.0942666666666667"/>
    <x v="2666"/>
    <x v="1"/>
    <x v="6"/>
    <d v="2016-09-23T16:44:30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n v="1467054000"/>
    <n v="1463144254"/>
    <x v="0"/>
    <n v="28"/>
    <x v="0"/>
    <s v="theater/plays"/>
    <n v="1.266"/>
    <x v="2667"/>
    <x v="1"/>
    <x v="6"/>
    <d v="2016-06-27T19:00:00"/>
    <x v="3587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n v="1430348400"/>
    <n v="1428436410"/>
    <x v="0"/>
    <n v="11"/>
    <x v="0"/>
    <s v="theater/plays"/>
    <n v="1.0049999999999999"/>
    <x v="2668"/>
    <x v="1"/>
    <x v="6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x v="0"/>
    <n v="62"/>
    <x v="0"/>
    <s v="theater/plays"/>
    <n v="1.2749999999999999"/>
    <x v="2669"/>
    <x v="1"/>
    <x v="6"/>
    <d v="2015-05-26T15:32:27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x v="0"/>
    <n v="73"/>
    <x v="0"/>
    <s v="theater/plays"/>
    <n v="1.0005999999999999"/>
    <x v="2670"/>
    <x v="1"/>
    <x v="6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x v="0"/>
    <n v="18"/>
    <x v="0"/>
    <s v="theater/plays"/>
    <n v="1.75"/>
    <x v="2671"/>
    <x v="1"/>
    <x v="6"/>
    <d v="2015-01-24T04:59:00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n v="1423630740"/>
    <n v="1418673307"/>
    <x v="0"/>
    <n v="35"/>
    <x v="0"/>
    <s v="theater/plays"/>
    <n v="1.2725"/>
    <x v="2672"/>
    <x v="1"/>
    <x v="6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x v="0"/>
    <n v="43"/>
    <x v="0"/>
    <s v="theater/plays"/>
    <n v="1.1063333333333334"/>
    <x v="2673"/>
    <x v="1"/>
    <x v="6"/>
    <d v="2015-01-05T20:26:00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x v="0"/>
    <n v="36"/>
    <x v="0"/>
    <s v="theater/plays"/>
    <n v="1.2593749999999999"/>
    <x v="2674"/>
    <x v="1"/>
    <x v="6"/>
    <d v="2016-09-04T01:36:22"/>
    <x v="3594"/>
  </r>
  <r>
    <n v="3595"/>
    <s v="The Flu Season"/>
    <s v="A new theatre company staging Will Eno's The Flu Season in Seattle"/>
    <x v="27"/>
    <n v="3081"/>
    <x v="0"/>
    <x v="0"/>
    <x v="0"/>
    <n v="1426229940"/>
    <n v="1423959123"/>
    <x v="0"/>
    <n v="62"/>
    <x v="0"/>
    <s v="theater/plays"/>
    <n v="1.1850000000000001"/>
    <x v="2675"/>
    <x v="1"/>
    <x v="6"/>
    <d v="2015-03-13T06:59:00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n v="1409072982"/>
    <n v="1407258582"/>
    <x v="0"/>
    <n v="15"/>
    <x v="0"/>
    <s v="theater/plays"/>
    <n v="1.0772727272727274"/>
    <x v="2676"/>
    <x v="1"/>
    <x v="6"/>
    <d v="2014-08-26T17:09:42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n v="1456984740"/>
    <n v="1455717790"/>
    <x v="0"/>
    <n v="33"/>
    <x v="0"/>
    <s v="theater/plays"/>
    <n v="1.026"/>
    <x v="2677"/>
    <x v="1"/>
    <x v="6"/>
    <d v="2016-03-03T05:59:00"/>
    <x v="3597"/>
  </r>
  <r>
    <n v="3598"/>
    <s v="Cinderella"/>
    <s v="River City Theatre Company needs your support as we embark on our thirteenth production, CINDERELLA!"/>
    <x v="28"/>
    <n v="1101"/>
    <x v="0"/>
    <x v="0"/>
    <x v="0"/>
    <n v="1409720340"/>
    <n v="1408129822"/>
    <x v="0"/>
    <n v="27"/>
    <x v="0"/>
    <s v="theater/plays"/>
    <n v="1.101"/>
    <x v="1148"/>
    <x v="1"/>
    <x v="6"/>
    <d v="2014-09-03T04:59:00"/>
    <x v="3598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n v="1440892800"/>
    <n v="1438715077"/>
    <x v="0"/>
    <n v="17"/>
    <x v="0"/>
    <s v="theater/plays"/>
    <n v="2.02"/>
    <x v="2678"/>
    <x v="1"/>
    <x v="6"/>
    <d v="2015-08-30T00:00:00"/>
    <x v="3599"/>
  </r>
  <r>
    <n v="3600"/>
    <s v="Pariah"/>
    <s v="The First Play From The Man Who Brought You The Black James Bond!"/>
    <x v="185"/>
    <n v="13"/>
    <x v="0"/>
    <x v="0"/>
    <x v="0"/>
    <n v="1476390164"/>
    <n v="1473970964"/>
    <x v="0"/>
    <n v="4"/>
    <x v="0"/>
    <s v="theater/plays"/>
    <n v="1.3"/>
    <x v="2679"/>
    <x v="1"/>
    <x v="6"/>
    <d v="2016-10-13T20:22:44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n v="1421452682"/>
    <n v="1418860682"/>
    <x v="0"/>
    <n v="53"/>
    <x v="0"/>
    <s v="theater/plays"/>
    <n v="1.0435000000000001"/>
    <x v="2680"/>
    <x v="1"/>
    <x v="6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x v="0"/>
    <n v="49"/>
    <x v="0"/>
    <s v="theater/plays"/>
    <n v="1.0004999999999999"/>
    <x v="2681"/>
    <x v="1"/>
    <x v="6"/>
    <d v="2016-05-17T21:27:59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x v="0"/>
    <n v="57"/>
    <x v="0"/>
    <s v="theater/plays"/>
    <n v="1.7066666666666668"/>
    <x v="2682"/>
    <x v="1"/>
    <x v="6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x v="0"/>
    <n v="69"/>
    <x v="0"/>
    <s v="theater/plays"/>
    <n v="1.1283333333333334"/>
    <x v="2683"/>
    <x v="1"/>
    <x v="6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x v="0"/>
    <n v="15"/>
    <x v="0"/>
    <s v="theater/plays"/>
    <n v="1.84"/>
    <x v="76"/>
    <x v="1"/>
    <x v="6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n v="1471185057"/>
    <n v="1468593057"/>
    <x v="0"/>
    <n v="64"/>
    <x v="0"/>
    <s v="theater/plays"/>
    <n v="1.3026666666666666"/>
    <x v="2684"/>
    <x v="1"/>
    <x v="6"/>
    <d v="2016-08-14T14:30:57"/>
    <x v="3606"/>
  </r>
  <r>
    <n v="3607"/>
    <s v="E15 at The Pleasance and CPT"/>
    <s v="'E15' is a verbatim project that looks at the story of the Focus E15 Campaign"/>
    <x v="131"/>
    <n v="580"/>
    <x v="0"/>
    <x v="1"/>
    <x v="1"/>
    <n v="1450137600"/>
    <n v="1448924882"/>
    <x v="0"/>
    <n v="20"/>
    <x v="0"/>
    <s v="theater/plays"/>
    <n v="1.0545454545454545"/>
    <x v="2109"/>
    <x v="1"/>
    <x v="6"/>
    <d v="2015-12-15T00:00:00"/>
    <x v="3607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n v="1466172000"/>
    <n v="1463418090"/>
    <x v="0"/>
    <n v="27"/>
    <x v="0"/>
    <s v="theater/plays"/>
    <n v="1"/>
    <x v="2685"/>
    <x v="1"/>
    <x v="6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x v="0"/>
    <n v="21"/>
    <x v="0"/>
    <s v="theater/plays"/>
    <n v="1.5331632653061225"/>
    <x v="2686"/>
    <x v="1"/>
    <x v="6"/>
    <d v="2016-03-30T22:48:05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n v="1439806936"/>
    <n v="1437214936"/>
    <x v="0"/>
    <n v="31"/>
    <x v="0"/>
    <s v="theater/plays"/>
    <n v="1.623"/>
    <x v="2687"/>
    <x v="1"/>
    <x v="6"/>
    <d v="2015-08-17T10:22:16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x v="0"/>
    <n v="51"/>
    <x v="0"/>
    <s v="theater/plays"/>
    <n v="1.36"/>
    <x v="590"/>
    <x v="1"/>
    <x v="6"/>
    <d v="2015-04-08T08:53:21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n v="1402334811"/>
    <n v="1401470811"/>
    <x v="0"/>
    <n v="57"/>
    <x v="0"/>
    <s v="theater/plays"/>
    <n v="1.444"/>
    <x v="2688"/>
    <x v="1"/>
    <x v="6"/>
    <d v="2014-06-09T17:26:51"/>
    <x v="3612"/>
  </r>
  <r>
    <n v="3613"/>
    <s v="HIS NAME IS ARTHUR HOLMBERG"/>
    <s v="a woman walks into a bar except she looks like a man and no one's serving drinks. one night only"/>
    <x v="21"/>
    <n v="1250"/>
    <x v="0"/>
    <x v="0"/>
    <x v="0"/>
    <n v="1403964574"/>
    <n v="1401372574"/>
    <x v="0"/>
    <n v="20"/>
    <x v="0"/>
    <s v="theater/plays"/>
    <n v="1"/>
    <x v="372"/>
    <x v="1"/>
    <x v="6"/>
    <d v="2014-06-28T14:09:34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n v="1434675616"/>
    <n v="1432083616"/>
    <x v="0"/>
    <n v="71"/>
    <x v="0"/>
    <s v="theater/plays"/>
    <n v="1.008"/>
    <x v="2689"/>
    <x v="1"/>
    <x v="6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x v="0"/>
    <n v="72"/>
    <x v="0"/>
    <s v="theater/plays"/>
    <n v="1.0680000000000001"/>
    <x v="2690"/>
    <x v="1"/>
    <x v="6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x v="0"/>
    <n v="45"/>
    <x v="0"/>
    <s v="theater/plays"/>
    <n v="1.248"/>
    <x v="2691"/>
    <x v="1"/>
    <x v="6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x v="0"/>
    <n v="51"/>
    <x v="0"/>
    <s v="theater/plays"/>
    <n v="1.1891891891891893"/>
    <x v="2692"/>
    <x v="1"/>
    <x v="6"/>
    <d v="2017-02-28T00:00:00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x v="0"/>
    <n v="56"/>
    <x v="0"/>
    <s v="theater/plays"/>
    <n v="1.01"/>
    <x v="2693"/>
    <x v="1"/>
    <x v="6"/>
    <d v="2015-06-03T15:04:10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n v="1479592800"/>
    <n v="1476760226"/>
    <x v="0"/>
    <n v="17"/>
    <x v="0"/>
    <s v="theater/plays"/>
    <n v="1.1299999999999999"/>
    <x v="1167"/>
    <x v="1"/>
    <x v="6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x v="0"/>
    <n v="197"/>
    <x v="0"/>
    <s v="theater/plays"/>
    <n v="1.0519047619047619"/>
    <x v="2694"/>
    <x v="1"/>
    <x v="6"/>
    <d v="2015-03-05T04:00:00"/>
    <x v="3620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n v="1475269200"/>
    <n v="1473200844"/>
    <x v="0"/>
    <n v="70"/>
    <x v="0"/>
    <s v="theater/plays"/>
    <n v="1.0973333333333333"/>
    <x v="2695"/>
    <x v="1"/>
    <x v="6"/>
    <d v="2016-09-30T21:00:00"/>
    <x v="3621"/>
  </r>
  <r>
    <n v="3622"/>
    <s v="Shakespeare's Pericles, Prince of Tyre"/>
    <s v="5 actors. 39 characters. 1 epic adventure. Presented by the Cradle Theatre Company."/>
    <x v="28"/>
    <n v="1000.99"/>
    <x v="0"/>
    <x v="0"/>
    <x v="0"/>
    <n v="1411874580"/>
    <n v="1409030371"/>
    <x v="0"/>
    <n v="21"/>
    <x v="0"/>
    <s v="theater/plays"/>
    <n v="1.00099"/>
    <x v="2696"/>
    <x v="1"/>
    <x v="6"/>
    <d v="2014-09-28T03:23:00"/>
    <x v="3622"/>
  </r>
  <r>
    <n v="3623"/>
    <s v="Since I've Been Here"/>
    <s v="An original play exploring the complications of romantic relationships in all forms."/>
    <x v="30"/>
    <n v="3000"/>
    <x v="0"/>
    <x v="0"/>
    <x v="0"/>
    <n v="1406358000"/>
    <n v="1404841270"/>
    <x v="0"/>
    <n v="34"/>
    <x v="0"/>
    <s v="theater/plays"/>
    <n v="1.2"/>
    <x v="2697"/>
    <x v="1"/>
    <x v="6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x v="0"/>
    <n v="39"/>
    <x v="0"/>
    <s v="theater/plays"/>
    <n v="1.0493333333333332"/>
    <x v="2698"/>
    <x v="1"/>
    <x v="6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x v="0"/>
    <n v="78"/>
    <x v="0"/>
    <s v="theater/plays"/>
    <n v="1.0266666666666666"/>
    <x v="2699"/>
    <x v="1"/>
    <x v="6"/>
    <d v="2015-07-02T15:39:37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x v="0"/>
    <n v="48"/>
    <x v="0"/>
    <s v="theater/plays"/>
    <n v="1.0182500000000001"/>
    <x v="2700"/>
    <x v="1"/>
    <x v="6"/>
    <d v="2014-08-16T16:00:57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x v="0"/>
    <n v="29"/>
    <x v="0"/>
    <s v="theater/plays"/>
    <n v="1"/>
    <x v="2701"/>
    <x v="1"/>
    <x v="6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x v="0"/>
    <n v="0"/>
    <x v="1"/>
    <s v="theater/musical"/>
    <n v="0"/>
    <x v="121"/>
    <x v="1"/>
    <x v="40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x v="0"/>
    <n v="2"/>
    <x v="1"/>
    <s v="theater/musical"/>
    <n v="1.9999999999999999E-6"/>
    <x v="120"/>
    <x v="1"/>
    <x v="40"/>
    <d v="2016-05-05T17:00:00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x v="0"/>
    <n v="1"/>
    <x v="1"/>
    <s v="theater/musical"/>
    <n v="3.3333333333333332E-4"/>
    <x v="120"/>
    <x v="1"/>
    <x v="40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x v="0"/>
    <n v="59"/>
    <x v="1"/>
    <s v="theater/musical"/>
    <n v="0.51023391812865493"/>
    <x v="2702"/>
    <x v="1"/>
    <x v="40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n v="1416781749"/>
    <n v="1415053749"/>
    <x v="0"/>
    <n v="1"/>
    <x v="1"/>
    <s v="theater/musical"/>
    <n v="0.2"/>
    <x v="101"/>
    <x v="1"/>
    <x v="40"/>
    <d v="2014-11-23T22:29:09"/>
    <x v="3632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n v="1479517200"/>
    <n v="1475765867"/>
    <x v="0"/>
    <n v="31"/>
    <x v="1"/>
    <s v="theater/musical"/>
    <n v="0.35239999999999999"/>
    <x v="2703"/>
    <x v="1"/>
    <x v="40"/>
    <d v="2016-11-19T01:00:00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x v="0"/>
    <n v="18"/>
    <x v="1"/>
    <s v="theater/musical"/>
    <n v="4.2466666666666666E-2"/>
    <x v="2704"/>
    <x v="1"/>
    <x v="40"/>
    <d v="2017-01-14T03:59:00"/>
    <x v="3634"/>
  </r>
  <r>
    <n v="3635"/>
    <s v="Mary's Son"/>
    <s v="Mary's Son is a pop opera about Jesus and the hope he brings to all people."/>
    <x v="8"/>
    <n v="1276"/>
    <x v="2"/>
    <x v="0"/>
    <x v="0"/>
    <n v="1461186676"/>
    <n v="1458594676"/>
    <x v="0"/>
    <n v="10"/>
    <x v="1"/>
    <s v="theater/musical"/>
    <n v="0.36457142857142855"/>
    <x v="2705"/>
    <x v="1"/>
    <x v="40"/>
    <d v="2016-04-20T21:11:16"/>
    <x v="3635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n v="1442248829"/>
    <n v="1439224829"/>
    <x v="0"/>
    <n v="0"/>
    <x v="1"/>
    <s v="theater/musical"/>
    <n v="0"/>
    <x v="121"/>
    <x v="1"/>
    <x v="40"/>
    <d v="2015-09-14T16:40:29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n v="1420130935"/>
    <n v="1417538935"/>
    <x v="0"/>
    <n v="14"/>
    <x v="1"/>
    <s v="theater/musical"/>
    <n v="0.30866666666666664"/>
    <x v="2706"/>
    <x v="1"/>
    <x v="40"/>
    <d v="2015-01-01T16:48:55"/>
    <x v="3637"/>
  </r>
  <r>
    <n v="3638"/>
    <s v="Project Hedwig and the Angry Inch"/>
    <s v="A rock and roll journey that explores love, loss, redemption, duality and ascension."/>
    <x v="126"/>
    <n v="216"/>
    <x v="2"/>
    <x v="5"/>
    <x v="5"/>
    <n v="1429456132"/>
    <n v="1424275732"/>
    <x v="0"/>
    <n v="2"/>
    <x v="1"/>
    <s v="theater/musical"/>
    <n v="6.545454545454546E-2"/>
    <x v="1762"/>
    <x v="1"/>
    <x v="40"/>
    <d v="2015-04-19T15:08:52"/>
    <x v="3638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n v="1475853060"/>
    <n v="1470672906"/>
    <x v="0"/>
    <n v="1"/>
    <x v="1"/>
    <s v="theater/musical"/>
    <n v="4.0000000000000003E-5"/>
    <x v="120"/>
    <x v="1"/>
    <x v="40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x v="0"/>
    <n v="3"/>
    <x v="1"/>
    <s v="theater/musical"/>
    <n v="5.5E-2"/>
    <x v="1782"/>
    <x v="1"/>
    <x v="40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x v="0"/>
    <n v="0"/>
    <x v="1"/>
    <s v="theater/musical"/>
    <n v="0"/>
    <x v="121"/>
    <x v="1"/>
    <x v="40"/>
    <d v="2014-10-05T05:00:00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x v="0"/>
    <n v="2"/>
    <x v="1"/>
    <s v="theater/musical"/>
    <n v="2.1428571428571429E-2"/>
    <x v="507"/>
    <x v="1"/>
    <x v="40"/>
    <d v="2015-11-30T17:00:00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n v="1447734439"/>
    <n v="1444274839"/>
    <x v="0"/>
    <n v="0"/>
    <x v="1"/>
    <s v="theater/musical"/>
    <n v="0"/>
    <x v="121"/>
    <x v="1"/>
    <x v="40"/>
    <d v="2015-11-17T04:27:19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n v="1457413140"/>
    <n v="1454996887"/>
    <x v="0"/>
    <n v="12"/>
    <x v="1"/>
    <s v="theater/musical"/>
    <n v="0.16420000000000001"/>
    <x v="2707"/>
    <x v="1"/>
    <x v="40"/>
    <d v="2016-03-08T04:59:00"/>
    <x v="3644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n v="1479773838"/>
    <n v="1477178238"/>
    <x v="0"/>
    <n v="1"/>
    <x v="1"/>
    <s v="theater/musical"/>
    <n v="1E-3"/>
    <x v="120"/>
    <x v="1"/>
    <x v="40"/>
    <d v="2016-11-22T00:17:18"/>
    <x v="3645"/>
  </r>
  <r>
    <n v="3646"/>
    <s v="Our Sacred Honor"/>
    <s v="Develop demo materials for new, true story of teen Revolutionary War heroes - for hybrid film/live stage musical"/>
    <x v="3"/>
    <n v="481"/>
    <x v="2"/>
    <x v="0"/>
    <x v="0"/>
    <n v="1434497400"/>
    <n v="1431770802"/>
    <x v="0"/>
    <n v="8"/>
    <x v="1"/>
    <s v="theater/musical"/>
    <n v="4.8099999999999997E-2"/>
    <x v="2708"/>
    <x v="1"/>
    <x v="40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n v="1475258327"/>
    <n v="1471370327"/>
    <x v="0"/>
    <n v="2"/>
    <x v="1"/>
    <s v="theater/musical"/>
    <n v="0.06"/>
    <x v="2"/>
    <x v="1"/>
    <x v="40"/>
    <d v="2016-09-30T17:58:47"/>
    <x v="3647"/>
  </r>
  <r>
    <n v="3648"/>
    <s v="Moth Theater Lives"/>
    <s v="Help Moth Live! Support Moth and its artist collective to achieve its 2014/15 season."/>
    <x v="79"/>
    <n v="40153"/>
    <x v="0"/>
    <x v="0"/>
    <x v="0"/>
    <n v="1412492445"/>
    <n v="1409900445"/>
    <x v="0"/>
    <n v="73"/>
    <x v="0"/>
    <s v="theater/plays"/>
    <n v="1.003825"/>
    <x v="2709"/>
    <x v="1"/>
    <x v="6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n v="1402938394"/>
    <n v="1400691994"/>
    <x v="0"/>
    <n v="8"/>
    <x v="0"/>
    <s v="theater/plays"/>
    <n v="1.04"/>
    <x v="1188"/>
    <x v="1"/>
    <x v="6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n v="1454412584"/>
    <n v="1452598184"/>
    <x v="0"/>
    <n v="17"/>
    <x v="0"/>
    <s v="theater/plays"/>
    <n v="1"/>
    <x v="2116"/>
    <x v="1"/>
    <x v="6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n v="1407686340"/>
    <n v="1404833442"/>
    <x v="0"/>
    <n v="9"/>
    <x v="0"/>
    <s v="theater/plays"/>
    <n v="1.04"/>
    <x v="1377"/>
    <x v="1"/>
    <x v="6"/>
    <d v="2014-08-10T15:59:00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x v="0"/>
    <n v="17"/>
    <x v="0"/>
    <s v="theater/plays"/>
    <n v="2.5066666666666668"/>
    <x v="2710"/>
    <x v="1"/>
    <x v="6"/>
    <d v="2016-08-25T03:59:00"/>
    <x v="3652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x v="0"/>
    <n v="33"/>
    <x v="0"/>
    <s v="theater/plays"/>
    <n v="1.0049999999999999"/>
    <x v="2711"/>
    <x v="1"/>
    <x v="6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x v="0"/>
    <n v="38"/>
    <x v="0"/>
    <s v="theater/plays"/>
    <n v="1.744"/>
    <x v="2712"/>
    <x v="1"/>
    <x v="6"/>
    <d v="2016-04-03T17:00:00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x v="0"/>
    <n v="79"/>
    <x v="0"/>
    <s v="theater/plays"/>
    <n v="1.1626000000000001"/>
    <x v="2713"/>
    <x v="1"/>
    <x v="6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x v="0"/>
    <n v="46"/>
    <x v="0"/>
    <s v="theater/plays"/>
    <n v="1.0582"/>
    <x v="2714"/>
    <x v="1"/>
    <x v="6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x v="0"/>
    <n v="20"/>
    <x v="0"/>
    <s v="theater/plays"/>
    <n v="1.1074999999999999"/>
    <x v="2715"/>
    <x v="1"/>
    <x v="6"/>
    <d v="2016-06-01T21:42:00"/>
    <x v="3657"/>
  </r>
  <r>
    <n v="3658"/>
    <s v="Mr. Marmalade"/>
    <s v="Life is hard when your own imaginary friend can't make time for you."/>
    <x v="15"/>
    <n v="1510"/>
    <x v="0"/>
    <x v="0"/>
    <x v="0"/>
    <n v="1404273540"/>
    <n v="1400272580"/>
    <x v="0"/>
    <n v="20"/>
    <x v="0"/>
    <s v="theater/plays"/>
    <n v="1.0066666666666666"/>
    <x v="2716"/>
    <x v="1"/>
    <x v="6"/>
    <d v="2014-07-02T03:59:00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n v="1426775940"/>
    <n v="1424414350"/>
    <x v="0"/>
    <n v="13"/>
    <x v="0"/>
    <s v="theater/plays"/>
    <n v="1.0203333333333333"/>
    <x v="2717"/>
    <x v="1"/>
    <x v="6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x v="0"/>
    <n v="22"/>
    <x v="0"/>
    <s v="theater/plays"/>
    <n v="1"/>
    <x v="2718"/>
    <x v="1"/>
    <x v="6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x v="0"/>
    <n v="36"/>
    <x v="0"/>
    <s v="theater/plays"/>
    <n v="1.1100000000000001"/>
    <x v="2719"/>
    <x v="1"/>
    <x v="6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x v="0"/>
    <n v="40"/>
    <x v="0"/>
    <s v="theater/plays"/>
    <n v="1.0142500000000001"/>
    <x v="2720"/>
    <x v="1"/>
    <x v="6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n v="1482321030"/>
    <n v="1477133430"/>
    <x v="0"/>
    <n v="9"/>
    <x v="0"/>
    <s v="theater/plays"/>
    <n v="1.04"/>
    <x v="438"/>
    <x v="1"/>
    <x v="6"/>
    <d v="2016-12-21T11:50:30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x v="0"/>
    <n v="19"/>
    <x v="0"/>
    <s v="theater/plays"/>
    <n v="1.09375"/>
    <x v="2721"/>
    <x v="1"/>
    <x v="6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x v="0"/>
    <n v="14"/>
    <x v="0"/>
    <s v="theater/plays"/>
    <n v="1.1516129032258065"/>
    <x v="2722"/>
    <x v="1"/>
    <x v="6"/>
    <d v="2015-10-28T19:54:00"/>
    <x v="3665"/>
  </r>
  <r>
    <n v="3666"/>
    <s v="Israel LÃ³pez @ Ojai Playwrights Conference"/>
    <s v="Artistic Internship @ Ojai Playwrights Conference"/>
    <x v="38"/>
    <n v="1200"/>
    <x v="0"/>
    <x v="0"/>
    <x v="0"/>
    <n v="1406185200"/>
    <n v="1404337382"/>
    <x v="0"/>
    <n v="38"/>
    <x v="0"/>
    <s v="theater/plays"/>
    <n v="1"/>
    <x v="2723"/>
    <x v="1"/>
    <x v="6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x v="0"/>
    <n v="58"/>
    <x v="0"/>
    <s v="theater/plays"/>
    <n v="1.0317033333333334"/>
    <x v="2724"/>
    <x v="1"/>
    <x v="6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x v="0"/>
    <n v="28"/>
    <x v="0"/>
    <s v="theater/plays"/>
    <n v="1.0349999999999999"/>
    <x v="2725"/>
    <x v="1"/>
    <x v="6"/>
    <d v="2015-07-23T18:33:00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x v="0"/>
    <n v="17"/>
    <x v="0"/>
    <s v="theater/plays"/>
    <n v="1.3819999999999999"/>
    <x v="2726"/>
    <x v="1"/>
    <x v="6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n v="1433113200"/>
    <n v="1431951611"/>
    <x v="0"/>
    <n v="12"/>
    <x v="0"/>
    <s v="theater/plays"/>
    <n v="1.0954545454545455"/>
    <x v="2727"/>
    <x v="1"/>
    <x v="6"/>
    <d v="2015-05-31T23:00:00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x v="0"/>
    <n v="40"/>
    <x v="0"/>
    <s v="theater/plays"/>
    <n v="1.0085714285714287"/>
    <x v="2728"/>
    <x v="1"/>
    <x v="6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x v="0"/>
    <n v="57"/>
    <x v="0"/>
    <s v="theater/plays"/>
    <n v="1.0153333333333334"/>
    <x v="2729"/>
    <x v="1"/>
    <x v="6"/>
    <d v="2014-09-26T22:43:04"/>
    <x v="3672"/>
  </r>
  <r>
    <n v="3673"/>
    <s v="CHILD Z"/>
    <s v="Zoe is a teenage girl growing up in a deeply disturbing society. If those paid to protect her aren't listening, then who is?"/>
    <x v="23"/>
    <n v="4545"/>
    <x v="0"/>
    <x v="1"/>
    <x v="1"/>
    <n v="1415191920"/>
    <n v="1412233497"/>
    <x v="0"/>
    <n v="114"/>
    <x v="0"/>
    <s v="theater/plays"/>
    <n v="1.13625"/>
    <x v="2730"/>
    <x v="1"/>
    <x v="6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x v="0"/>
    <n v="31"/>
    <x v="0"/>
    <s v="theater/plays"/>
    <n v="1"/>
    <x v="2731"/>
    <x v="1"/>
    <x v="6"/>
    <d v="2016-09-03T20:57:09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x v="0"/>
    <n v="3"/>
    <x v="0"/>
    <s v="theater/plays"/>
    <n v="1.4"/>
    <x v="463"/>
    <x v="1"/>
    <x v="6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x v="0"/>
    <n v="16"/>
    <x v="0"/>
    <s v="theater/plays"/>
    <n v="1.2875000000000001"/>
    <x v="2732"/>
    <x v="1"/>
    <x v="6"/>
    <d v="2014-09-12T19:34:44"/>
    <x v="3676"/>
  </r>
  <r>
    <n v="3677"/>
    <s v="Goldfish Memory Productions"/>
    <s v="Goldfish Memory Productions seeks at least $12,000 to begin their first 3 professional projects."/>
    <x v="14"/>
    <n v="12348.5"/>
    <x v="0"/>
    <x v="0"/>
    <x v="0"/>
    <n v="1404359940"/>
    <n v="1402580818"/>
    <x v="0"/>
    <n v="199"/>
    <x v="0"/>
    <s v="theater/plays"/>
    <n v="1.0290416666666666"/>
    <x v="2733"/>
    <x v="1"/>
    <x v="6"/>
    <d v="2014-07-03T03:59:00"/>
    <x v="3677"/>
  </r>
  <r>
    <n v="3678"/>
    <s v="Some big Some bang"/>
    <s v="The Ugly Collective takes Some big Some bang to the Underbelly Venues at the Edinburgh Fringe!"/>
    <x v="13"/>
    <n v="2050"/>
    <x v="0"/>
    <x v="1"/>
    <x v="1"/>
    <n v="1433076298"/>
    <n v="1430052298"/>
    <x v="0"/>
    <n v="31"/>
    <x v="0"/>
    <s v="theater/plays"/>
    <n v="1.0249999999999999"/>
    <x v="2734"/>
    <x v="1"/>
    <x v="6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x v="0"/>
    <n v="30"/>
    <x v="0"/>
    <s v="theater/plays"/>
    <n v="1.101"/>
    <x v="2735"/>
    <x v="1"/>
    <x v="6"/>
    <d v="2014-07-01T04:59:00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n v="1475664834"/>
    <n v="1473850434"/>
    <x v="0"/>
    <n v="34"/>
    <x v="0"/>
    <s v="theater/plays"/>
    <n v="1.1276666666666666"/>
    <x v="2736"/>
    <x v="1"/>
    <x v="6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x v="0"/>
    <n v="18"/>
    <x v="0"/>
    <s v="theater/plays"/>
    <n v="1.119"/>
    <x v="1050"/>
    <x v="1"/>
    <x v="6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n v="1402901940"/>
    <n v="1399998418"/>
    <x v="0"/>
    <n v="67"/>
    <x v="0"/>
    <s v="theater/plays"/>
    <n v="1.3919999999999999"/>
    <x v="2737"/>
    <x v="1"/>
    <x v="6"/>
    <d v="2014-06-16T06:59:00"/>
    <x v="3682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n v="1476931696"/>
    <n v="1474339696"/>
    <x v="0"/>
    <n v="66"/>
    <x v="0"/>
    <s v="theater/plays"/>
    <n v="1.1085714285714285"/>
    <x v="2738"/>
    <x v="1"/>
    <x v="6"/>
    <d v="2016-10-20T02:48:16"/>
    <x v="3683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x v="0"/>
    <n v="23"/>
    <x v="0"/>
    <s v="theater/plays"/>
    <n v="1.3906666666666667"/>
    <x v="2739"/>
    <x v="1"/>
    <x v="6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n v="1400533200"/>
    <n v="1398348859"/>
    <x v="0"/>
    <n v="126"/>
    <x v="0"/>
    <s v="theater/plays"/>
    <n v="1.0569999999999999"/>
    <x v="17"/>
    <x v="1"/>
    <x v="6"/>
    <d v="2014-05-19T21:00:00"/>
    <x v="3685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n v="1440820740"/>
    <n v="1439567660"/>
    <x v="0"/>
    <n v="6"/>
    <x v="0"/>
    <s v="theater/plays"/>
    <n v="1.0142857142857142"/>
    <x v="2740"/>
    <x v="1"/>
    <x v="6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x v="0"/>
    <n v="25"/>
    <x v="0"/>
    <s v="theater/plays"/>
    <n v="1.0024500000000001"/>
    <x v="2741"/>
    <x v="1"/>
    <x v="6"/>
    <d v="2014-06-27T05:14:15"/>
    <x v="3687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n v="1407524004"/>
    <n v="1404932004"/>
    <x v="0"/>
    <n v="39"/>
    <x v="0"/>
    <s v="theater/plays"/>
    <n v="1.0916666666666666"/>
    <x v="2742"/>
    <x v="1"/>
    <x v="6"/>
    <d v="2014-08-08T18:53:24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x v="0"/>
    <n v="62"/>
    <x v="0"/>
    <s v="theater/plays"/>
    <n v="1.1833333333333333"/>
    <x v="2743"/>
    <x v="1"/>
    <x v="6"/>
    <d v="2015-06-21T22:25:00"/>
    <x v="3689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n v="1417101683"/>
    <n v="1414506083"/>
    <x v="0"/>
    <n v="31"/>
    <x v="0"/>
    <s v="theater/plays"/>
    <n v="1.2"/>
    <x v="2744"/>
    <x v="1"/>
    <x v="6"/>
    <d v="2014-11-27T15:21:23"/>
    <x v="3690"/>
  </r>
  <r>
    <n v="3691"/>
    <s v="Most Dangerous Man in America (WEB DuBois) by Amiri  Baraka"/>
    <s v="World Premiere of last play written by Amiri Baraka"/>
    <x v="79"/>
    <n v="51184"/>
    <x v="0"/>
    <x v="0"/>
    <x v="0"/>
    <n v="1425272340"/>
    <n v="1421426929"/>
    <x v="0"/>
    <n v="274"/>
    <x v="0"/>
    <s v="theater/plays"/>
    <n v="1.2796000000000001"/>
    <x v="2745"/>
    <x v="1"/>
    <x v="6"/>
    <d v="2015-03-02T04:59:00"/>
    <x v="3691"/>
  </r>
  <r>
    <n v="3692"/>
    <s v="An Evening With Durang"/>
    <s v="Help us independently produce two great comedies by Christopher Durang."/>
    <x v="28"/>
    <n v="1260"/>
    <x v="0"/>
    <x v="0"/>
    <x v="0"/>
    <n v="1411084800"/>
    <n v="1410304179"/>
    <x v="0"/>
    <n v="17"/>
    <x v="0"/>
    <s v="theater/plays"/>
    <n v="1.26"/>
    <x v="2746"/>
    <x v="1"/>
    <x v="6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x v="0"/>
    <n v="14"/>
    <x v="0"/>
    <s v="theater/plays"/>
    <n v="1.2912912912912913"/>
    <x v="2747"/>
    <x v="1"/>
    <x v="6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x v="0"/>
    <n v="60"/>
    <x v="0"/>
    <s v="theater/plays"/>
    <n v="1.0742857142857143"/>
    <x v="2748"/>
    <x v="1"/>
    <x v="6"/>
    <d v="2016-06-06T02:00:00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x v="0"/>
    <n v="33"/>
    <x v="0"/>
    <s v="theater/plays"/>
    <n v="1.00125"/>
    <x v="2749"/>
    <x v="1"/>
    <x v="6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n v="1423838916"/>
    <n v="1418654916"/>
    <x v="0"/>
    <n v="78"/>
    <x v="0"/>
    <s v="theater/plays"/>
    <n v="1.55"/>
    <x v="2750"/>
    <x v="1"/>
    <x v="6"/>
    <d v="2015-02-13T14:48:36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x v="0"/>
    <n v="30"/>
    <x v="0"/>
    <s v="theater/plays"/>
    <n v="1.08"/>
    <x v="2751"/>
    <x v="1"/>
    <x v="6"/>
    <d v="2016-05-10T11:10:48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n v="1456946487"/>
    <n v="1454354487"/>
    <x v="0"/>
    <n v="136"/>
    <x v="0"/>
    <s v="theater/plays"/>
    <n v="1.1052"/>
    <x v="2752"/>
    <x v="1"/>
    <x v="6"/>
    <d v="2016-03-02T19:21:27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x v="0"/>
    <n v="40"/>
    <x v="0"/>
    <s v="theater/plays"/>
    <n v="1.008"/>
    <x v="2111"/>
    <x v="1"/>
    <x v="6"/>
    <d v="2014-10-15T14:26:56"/>
    <x v="3699"/>
  </r>
  <r>
    <n v="3700"/>
    <s v="Generations (Senior Project)"/>
    <s v="Help me produce the play I have written for my senior project!"/>
    <x v="2"/>
    <n v="606"/>
    <x v="0"/>
    <x v="0"/>
    <x v="0"/>
    <n v="1412092800"/>
    <n v="1409493800"/>
    <x v="0"/>
    <n v="18"/>
    <x v="0"/>
    <s v="theater/plays"/>
    <n v="1.212"/>
    <x v="2417"/>
    <x v="1"/>
    <x v="6"/>
    <d v="2014-09-30T16:00:00"/>
    <x v="3700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x v="0"/>
    <n v="39"/>
    <x v="0"/>
    <s v="theater/plays"/>
    <n v="1.0033333333333334"/>
    <x v="2753"/>
    <x v="1"/>
    <x v="6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x v="0"/>
    <n v="21"/>
    <x v="0"/>
    <s v="theater/plays"/>
    <n v="1.0916666666666666"/>
    <x v="2754"/>
    <x v="1"/>
    <x v="6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x v="0"/>
    <n v="30"/>
    <x v="0"/>
    <s v="theater/plays"/>
    <n v="1.2342857142857142"/>
    <x v="2755"/>
    <x v="1"/>
    <x v="6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n v="1464712394"/>
    <n v="1459528394"/>
    <x v="0"/>
    <n v="27"/>
    <x v="0"/>
    <s v="theater/plays"/>
    <n v="1.3633666666666666"/>
    <x v="2756"/>
    <x v="1"/>
    <x v="6"/>
    <d v="2016-05-31T16:33:14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n v="1403546400"/>
    <n v="1401714114"/>
    <x v="0"/>
    <n v="35"/>
    <x v="0"/>
    <s v="theater/plays"/>
    <n v="1.0346657233816767"/>
    <x v="1911"/>
    <x v="1"/>
    <x v="6"/>
    <d v="2014-06-23T18:00:00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n v="1410558949"/>
    <n v="1409262949"/>
    <x v="0"/>
    <n v="13"/>
    <x v="0"/>
    <s v="theater/plays"/>
    <n v="1.2133333333333334"/>
    <x v="2757"/>
    <x v="1"/>
    <x v="6"/>
    <d v="2014-09-12T21:55:49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n v="1469165160"/>
    <n v="1467335378"/>
    <x v="0"/>
    <n v="23"/>
    <x v="0"/>
    <s v="theater/plays"/>
    <n v="1.86"/>
    <x v="2758"/>
    <x v="1"/>
    <x v="6"/>
    <d v="2016-07-22T05:26:00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x v="0"/>
    <n v="39"/>
    <x v="0"/>
    <s v="theater/plays"/>
    <n v="3"/>
    <x v="2759"/>
    <x v="1"/>
    <x v="6"/>
    <d v="2014-07-04T03:24:46"/>
    <x v="3708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n v="1403715546"/>
    <n v="1401123546"/>
    <x v="0"/>
    <n v="35"/>
    <x v="0"/>
    <s v="theater/plays"/>
    <n v="1.0825"/>
    <x v="2760"/>
    <x v="1"/>
    <x v="6"/>
    <d v="2014-06-25T16:59:06"/>
    <x v="3709"/>
  </r>
  <r>
    <n v="3710"/>
    <s v="&quot;Loving Alanis&quot; Rocky Mountain Regional Premier"/>
    <s v="A comedy about, life, death, men, women, and the power of a good Kegel."/>
    <x v="46"/>
    <n v="1835"/>
    <x v="0"/>
    <x v="0"/>
    <x v="0"/>
    <n v="1428068988"/>
    <n v="1425908988"/>
    <x v="0"/>
    <n v="27"/>
    <x v="0"/>
    <s v="theater/plays"/>
    <n v="1.4115384615384616"/>
    <x v="2761"/>
    <x v="1"/>
    <x v="6"/>
    <d v="2015-04-03T13:49:48"/>
    <x v="3710"/>
  </r>
  <r>
    <n v="3711"/>
    <s v="The Youth Shakespeare Project 2014"/>
    <s v="Two teachers and twenty kids bring one of Shakespeare's plays to life!"/>
    <x v="2"/>
    <n v="570"/>
    <x v="0"/>
    <x v="0"/>
    <x v="0"/>
    <n v="1402848000"/>
    <n v="1400606573"/>
    <x v="0"/>
    <n v="21"/>
    <x v="0"/>
    <s v="theater/plays"/>
    <n v="1.1399999999999999"/>
    <x v="2762"/>
    <x v="1"/>
    <x v="6"/>
    <d v="2014-06-15T16:00:00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x v="0"/>
    <n v="104"/>
    <x v="0"/>
    <s v="theater/plays"/>
    <n v="1.5373333333333334"/>
    <x v="2763"/>
    <x v="1"/>
    <x v="6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n v="1465062166"/>
    <n v="1463334166"/>
    <x v="0"/>
    <n v="19"/>
    <x v="0"/>
    <s v="theater/plays"/>
    <n v="1.0149999999999999"/>
    <x v="2764"/>
    <x v="1"/>
    <x v="6"/>
    <d v="2016-06-04T17:42:46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x v="0"/>
    <n v="97"/>
    <x v="0"/>
    <s v="theater/plays"/>
    <n v="1.0235000000000001"/>
    <x v="2765"/>
    <x v="1"/>
    <x v="6"/>
    <d v="2015-05-26T03:59:00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n v="1427806320"/>
    <n v="1422834819"/>
    <x v="0"/>
    <n v="27"/>
    <x v="0"/>
    <s v="theater/plays"/>
    <n v="1.0257142857142858"/>
    <x v="2766"/>
    <x v="1"/>
    <x v="6"/>
    <d v="2015-03-31T12:52:00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n v="1453411109"/>
    <n v="1450819109"/>
    <x v="0"/>
    <n v="24"/>
    <x v="0"/>
    <s v="theater/plays"/>
    <n v="1.5575000000000001"/>
    <x v="2767"/>
    <x v="1"/>
    <x v="6"/>
    <d v="2016-01-21T21:18:29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n v="1431204449"/>
    <n v="1428526049"/>
    <x v="0"/>
    <n v="13"/>
    <x v="0"/>
    <s v="theater/plays"/>
    <n v="1.0075000000000001"/>
    <x v="2768"/>
    <x v="1"/>
    <x v="6"/>
    <d v="2015-05-09T20:47:29"/>
    <x v="3717"/>
  </r>
  <r>
    <n v="3718"/>
    <s v="PUNK ROCK"/>
    <s v="William Carlisle has the world at his feet but its weight on his shoulders. He is intelligent, articulate and fucked."/>
    <x v="2"/>
    <n v="1197"/>
    <x v="0"/>
    <x v="1"/>
    <x v="1"/>
    <n v="1425057075"/>
    <n v="1422465075"/>
    <x v="0"/>
    <n v="46"/>
    <x v="0"/>
    <s v="theater/plays"/>
    <n v="2.3940000000000001"/>
    <x v="2769"/>
    <x v="1"/>
    <x v="6"/>
    <d v="2015-02-27T17:11:15"/>
    <x v="3718"/>
  </r>
  <r>
    <n v="3719"/>
    <s v="Corium"/>
    <s v="A new piece of physical theatre about love, regret and longing."/>
    <x v="48"/>
    <n v="420"/>
    <x v="0"/>
    <x v="1"/>
    <x v="1"/>
    <n v="1434994266"/>
    <n v="1432402266"/>
    <x v="0"/>
    <n v="4"/>
    <x v="0"/>
    <s v="theater/plays"/>
    <n v="2.1"/>
    <x v="2600"/>
    <x v="1"/>
    <x v="6"/>
    <d v="2015-06-22T17:31:06"/>
    <x v="3719"/>
  </r>
  <r>
    <n v="3720"/>
    <s v="Lakotas and the American Theatre"/>
    <s v="Breaking the American Indian stereotype in the American Theatre."/>
    <x v="126"/>
    <n v="3449"/>
    <x v="0"/>
    <x v="0"/>
    <x v="0"/>
    <n v="1435881006"/>
    <n v="1433980206"/>
    <x v="0"/>
    <n v="40"/>
    <x v="0"/>
    <s v="theater/plays"/>
    <n v="1.0451515151515152"/>
    <x v="2770"/>
    <x v="1"/>
    <x v="6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x v="0"/>
    <n v="44"/>
    <x v="0"/>
    <s v="theater/plays"/>
    <n v="1.008"/>
    <x v="2771"/>
    <x v="1"/>
    <x v="6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x v="0"/>
    <n v="35"/>
    <x v="0"/>
    <s v="theater/plays"/>
    <n v="1.1120000000000001"/>
    <x v="2772"/>
    <x v="1"/>
    <x v="6"/>
    <d v="2016-02-11T22:59:00"/>
    <x v="3722"/>
  </r>
  <r>
    <n v="3723"/>
    <s v="Beauty and the Beast"/>
    <s v="Saltmine Theatre Company present Beauty and the Beast:"/>
    <x v="37"/>
    <n v="4592"/>
    <x v="0"/>
    <x v="1"/>
    <x v="1"/>
    <n v="1417374262"/>
    <n v="1414778662"/>
    <x v="0"/>
    <n v="63"/>
    <x v="0"/>
    <s v="theater/plays"/>
    <n v="1.0204444444444445"/>
    <x v="2773"/>
    <x v="1"/>
    <x v="6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x v="0"/>
    <n v="89"/>
    <x v="0"/>
    <s v="theater/plays"/>
    <n v="1.0254767441860466"/>
    <x v="2774"/>
    <x v="1"/>
    <x v="6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x v="0"/>
    <n v="15"/>
    <x v="0"/>
    <s v="theater/plays"/>
    <n v="1.27"/>
    <x v="2775"/>
    <x v="1"/>
    <x v="6"/>
    <d v="2016-02-18T21:30:00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x v="0"/>
    <n v="46"/>
    <x v="0"/>
    <s v="theater/plays"/>
    <n v="3.3870588235294119"/>
    <x v="2776"/>
    <x v="1"/>
    <x v="6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n v="1476939300"/>
    <n v="1474273294"/>
    <x v="0"/>
    <n v="33"/>
    <x v="0"/>
    <s v="theater/plays"/>
    <n v="1.0075000000000001"/>
    <x v="2777"/>
    <x v="1"/>
    <x v="6"/>
    <d v="2016-10-20T04:55:00"/>
    <x v="3727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n v="1439957176"/>
    <n v="1437365176"/>
    <x v="0"/>
    <n v="31"/>
    <x v="1"/>
    <s v="theater/plays"/>
    <n v="9.3100000000000002E-2"/>
    <x v="2778"/>
    <x v="1"/>
    <x v="6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x v="0"/>
    <n v="5"/>
    <x v="1"/>
    <s v="theater/plays"/>
    <n v="7.2400000000000006E-2"/>
    <x v="2779"/>
    <x v="1"/>
    <x v="6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n v="1439828159"/>
    <n v="1437236159"/>
    <x v="0"/>
    <n v="1"/>
    <x v="1"/>
    <s v="theater/plays"/>
    <n v="0.1"/>
    <x v="101"/>
    <x v="1"/>
    <x v="6"/>
    <d v="2015-08-17T16:15:59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n v="1420860180"/>
    <n v="1418234646"/>
    <x v="0"/>
    <n v="12"/>
    <x v="1"/>
    <s v="theater/plays"/>
    <n v="0.11272727272727273"/>
    <x v="1270"/>
    <x v="1"/>
    <x v="6"/>
    <d v="2015-01-10T03:23:00"/>
    <x v="3731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n v="1422100800"/>
    <n v="1416932133"/>
    <x v="0"/>
    <n v="4"/>
    <x v="1"/>
    <s v="theater/plays"/>
    <n v="0.15411764705882353"/>
    <x v="164"/>
    <x v="1"/>
    <x v="6"/>
    <d v="2015-01-24T12:00:00"/>
    <x v="3732"/>
  </r>
  <r>
    <n v="3733"/>
    <s v="laughter in the hood"/>
    <s v="want to donate tickets to residents who live in the community that cant afford the 35.00 price of ticket"/>
    <x v="15"/>
    <n v="0"/>
    <x v="2"/>
    <x v="0"/>
    <x v="0"/>
    <n v="1429396200"/>
    <n v="1428539708"/>
    <x v="0"/>
    <n v="0"/>
    <x v="1"/>
    <s v="theater/plays"/>
    <n v="0"/>
    <x v="121"/>
    <x v="1"/>
    <x v="6"/>
    <d v="2015-04-18T22:30:00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x v="0"/>
    <n v="7"/>
    <x v="1"/>
    <s v="theater/plays"/>
    <n v="0.28466666666666668"/>
    <x v="2397"/>
    <x v="1"/>
    <x v="6"/>
    <d v="2015-05-25T21:38:16"/>
    <x v="3734"/>
  </r>
  <r>
    <n v="3735"/>
    <s v="Women Beware Women"/>
    <s v="Young Actor's taking on a Jacobean tragedy. Family, betrayal, love, lust, sex and death."/>
    <x v="325"/>
    <n v="20"/>
    <x v="2"/>
    <x v="1"/>
    <x v="1"/>
    <n v="1432831089"/>
    <n v="1430239089"/>
    <x v="0"/>
    <n v="2"/>
    <x v="1"/>
    <s v="theater/plays"/>
    <n v="0.13333333333333333"/>
    <x v="119"/>
    <x v="1"/>
    <x v="6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n v="1427133600"/>
    <n v="1423847093"/>
    <x v="0"/>
    <n v="1"/>
    <x v="1"/>
    <s v="theater/plays"/>
    <n v="6.6666666666666671E-3"/>
    <x v="119"/>
    <x v="1"/>
    <x v="6"/>
    <d v="2015-03-23T18:00:00"/>
    <x v="3736"/>
  </r>
  <r>
    <n v="3737"/>
    <s v="Measure For Measure"/>
    <s v="The ASU Theatre and Shakespeare Club presents Measure For Measure directed by Jordyn Ochser."/>
    <x v="176"/>
    <n v="150"/>
    <x v="2"/>
    <x v="0"/>
    <x v="0"/>
    <n v="1447311540"/>
    <n v="1445358903"/>
    <x v="0"/>
    <n v="4"/>
    <x v="1"/>
    <s v="theater/plays"/>
    <n v="0.21428571428571427"/>
    <x v="839"/>
    <x v="1"/>
    <x v="6"/>
    <d v="2015-11-12T06:59:00"/>
    <x v="3737"/>
  </r>
  <r>
    <n v="3738"/>
    <s v="'GULF' - a new play by PIVOT THEATRE"/>
    <s v="A filmic, fast-paced exploration of trust, making its debut at Camden People's Theatre this July."/>
    <x v="15"/>
    <n v="270"/>
    <x v="2"/>
    <x v="1"/>
    <x v="1"/>
    <n v="1405461600"/>
    <n v="1403562705"/>
    <x v="0"/>
    <n v="6"/>
    <x v="1"/>
    <s v="theater/plays"/>
    <n v="0.18"/>
    <x v="834"/>
    <x v="1"/>
    <x v="6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x v="0"/>
    <n v="8"/>
    <x v="1"/>
    <s v="theater/plays"/>
    <n v="0.20125000000000001"/>
    <x v="2780"/>
    <x v="1"/>
    <x v="6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x v="0"/>
    <n v="14"/>
    <x v="1"/>
    <s v="theater/plays"/>
    <n v="0.17899999999999999"/>
    <x v="2781"/>
    <x v="1"/>
    <x v="6"/>
    <d v="2014-08-12T01:53:58"/>
    <x v="3740"/>
  </r>
  <r>
    <n v="3741"/>
    <s v="Open House Theater"/>
    <s v="A small community with a love for theater would like to continue. Help the children of this community continue."/>
    <x v="22"/>
    <n v="0"/>
    <x v="2"/>
    <x v="0"/>
    <x v="0"/>
    <n v="1450389950"/>
    <n v="1447797950"/>
    <x v="0"/>
    <n v="0"/>
    <x v="1"/>
    <s v="theater/plays"/>
    <n v="0"/>
    <x v="121"/>
    <x v="1"/>
    <x v="6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x v="0"/>
    <n v="4"/>
    <x v="1"/>
    <s v="theater/plays"/>
    <n v="0.02"/>
    <x v="384"/>
    <x v="1"/>
    <x v="6"/>
    <d v="2014-09-06T05:09:04"/>
    <x v="3742"/>
  </r>
  <r>
    <n v="3743"/>
    <s v="Down the Mississippi"/>
    <s v="I'm taking the Adventures of Huckleberry Finn puppet show down the Mississippi River!"/>
    <x v="41"/>
    <n v="0"/>
    <x v="2"/>
    <x v="0"/>
    <x v="0"/>
    <n v="1404406964"/>
    <n v="1401814964"/>
    <x v="0"/>
    <n v="0"/>
    <x v="1"/>
    <s v="theater/plays"/>
    <n v="0"/>
    <x v="121"/>
    <x v="1"/>
    <x v="6"/>
    <d v="2014-07-03T17:02:44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n v="1404532740"/>
    <n v="1401823952"/>
    <x v="0"/>
    <n v="0"/>
    <x v="1"/>
    <s v="theater/plays"/>
    <n v="0"/>
    <x v="121"/>
    <x v="1"/>
    <x v="6"/>
    <d v="2014-07-05T03:59:00"/>
    <x v="3744"/>
  </r>
  <r>
    <n v="3745"/>
    <s v="Tyke Theatre Web Show"/>
    <s v="Tyke wants to expand her puppet theater show to weekly online web shows and is looking for backers."/>
    <x v="213"/>
    <n v="10"/>
    <x v="2"/>
    <x v="0"/>
    <x v="0"/>
    <n v="1407689102"/>
    <n v="1405097102"/>
    <x v="0"/>
    <n v="1"/>
    <x v="1"/>
    <s v="theater/plays"/>
    <n v="0.1"/>
    <x v="119"/>
    <x v="1"/>
    <x v="6"/>
    <d v="2014-08-10T16:45:02"/>
    <x v="3745"/>
  </r>
  <r>
    <n v="3746"/>
    <s v="Stage Play Production - &quot;I Love You to Death&quot;"/>
    <s v="Generational curses CAN be broken...right?"/>
    <x v="0"/>
    <n v="202"/>
    <x v="2"/>
    <x v="0"/>
    <x v="0"/>
    <n v="1475918439"/>
    <n v="1473326439"/>
    <x v="0"/>
    <n v="1"/>
    <x v="1"/>
    <s v="theater/plays"/>
    <n v="2.3764705882352941E-2"/>
    <x v="2782"/>
    <x v="1"/>
    <x v="6"/>
    <d v="2016-10-08T09:20:39"/>
    <x v="3746"/>
  </r>
  <r>
    <n v="3747"/>
    <s v="Counting Stars"/>
    <s v="The world premiere of an astonishing new play by acclaimed writer Atiha Sen Gupta."/>
    <x v="30"/>
    <n v="25"/>
    <x v="2"/>
    <x v="1"/>
    <x v="1"/>
    <n v="1436137140"/>
    <n v="1433833896"/>
    <x v="0"/>
    <n v="1"/>
    <x v="1"/>
    <s v="theater/plays"/>
    <n v="0.01"/>
    <x v="384"/>
    <x v="1"/>
    <x v="6"/>
    <d v="2015-07-05T22:59:00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n v="1455602340"/>
    <n v="1453827436"/>
    <x v="0"/>
    <n v="52"/>
    <x v="0"/>
    <s v="theater/musical"/>
    <n v="1.0351999999999999"/>
    <x v="2783"/>
    <x v="1"/>
    <x v="40"/>
    <d v="2016-02-16T05:59:00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n v="1461902340"/>
    <n v="1459220588"/>
    <x v="0"/>
    <n v="7"/>
    <x v="0"/>
    <s v="theater/musical"/>
    <n v="1.05"/>
    <x v="766"/>
    <x v="1"/>
    <x v="40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x v="0"/>
    <n v="28"/>
    <x v="0"/>
    <s v="theater/musical"/>
    <n v="1.0044999999999999"/>
    <x v="2784"/>
    <x v="1"/>
    <x v="40"/>
    <d v="2015-02-10T07:59:00"/>
    <x v="3750"/>
  </r>
  <r>
    <n v="3751"/>
    <s v="GGC Productions 2016"/>
    <s v="I will be performing in TWO productions to kick off the 2016 season. NEED HELP TO FUND THESE GREAT SHOWS!"/>
    <x v="28"/>
    <n v="1326"/>
    <x v="0"/>
    <x v="0"/>
    <x v="0"/>
    <n v="1459641073"/>
    <n v="1454460673"/>
    <x v="0"/>
    <n v="11"/>
    <x v="0"/>
    <s v="theater/musical"/>
    <n v="1.3260000000000001"/>
    <x v="2785"/>
    <x v="1"/>
    <x v="40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x v="0"/>
    <n v="15"/>
    <x v="0"/>
    <s v="theater/musical"/>
    <n v="1.1299999999999999"/>
    <x v="804"/>
    <x v="1"/>
    <x v="40"/>
    <d v="2016-10-16T21:00:00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x v="0"/>
    <n v="30"/>
    <x v="0"/>
    <s v="theater/musical"/>
    <n v="1.0334000000000001"/>
    <x v="2786"/>
    <x v="1"/>
    <x v="40"/>
    <d v="2015-06-03T00:00:00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n v="1406350740"/>
    <n v="1403125737"/>
    <x v="0"/>
    <n v="27"/>
    <x v="0"/>
    <s v="theater/musical"/>
    <n v="1.2"/>
    <x v="2787"/>
    <x v="1"/>
    <x v="40"/>
    <d v="2014-07-26T04:59:00"/>
    <x v="3754"/>
  </r>
  <r>
    <n v="3755"/>
    <s v="Retro Rhapsody"/>
    <s v="We have formed an innovative company that aims to create musical comedic performances suitable for a range of venues."/>
    <x v="131"/>
    <n v="713"/>
    <x v="0"/>
    <x v="1"/>
    <x v="1"/>
    <n v="1460753307"/>
    <n v="1458161307"/>
    <x v="0"/>
    <n v="28"/>
    <x v="0"/>
    <s v="theater/musical"/>
    <n v="1.2963636363636364"/>
    <x v="2788"/>
    <x v="1"/>
    <x v="40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n v="1402515198"/>
    <n v="1399923198"/>
    <x v="0"/>
    <n v="17"/>
    <x v="0"/>
    <s v="theater/musical"/>
    <n v="1.0111111111111111"/>
    <x v="2789"/>
    <x v="1"/>
    <x v="40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n v="1417465515"/>
    <n v="1415737515"/>
    <x v="0"/>
    <n v="50"/>
    <x v="0"/>
    <s v="theater/musical"/>
    <n v="1.0851428571428572"/>
    <x v="2790"/>
    <x v="1"/>
    <x v="40"/>
    <d v="2014-12-01T20:25:15"/>
    <x v="3757"/>
  </r>
  <r>
    <n v="3758"/>
    <s v="Luigi's Ladies"/>
    <s v="LUIGI'S LADIES: an original one-woman musical comedy"/>
    <x v="15"/>
    <n v="1535"/>
    <x v="0"/>
    <x v="0"/>
    <x v="0"/>
    <n v="1400475600"/>
    <n v="1397819938"/>
    <x v="0"/>
    <n v="26"/>
    <x v="0"/>
    <s v="theater/musical"/>
    <n v="1.0233333333333334"/>
    <x v="2791"/>
    <x v="1"/>
    <x v="40"/>
    <d v="2014-05-19T05:00:00"/>
    <x v="3758"/>
  </r>
  <r>
    <n v="3759"/>
    <s v="Pared Down Productions"/>
    <s v="A production company specializing in small-scale musicals"/>
    <x v="23"/>
    <n v="4409.7700000000004"/>
    <x v="0"/>
    <x v="0"/>
    <x v="0"/>
    <n v="1440556553"/>
    <n v="1435372553"/>
    <x v="0"/>
    <n v="88"/>
    <x v="0"/>
    <s v="theater/musical"/>
    <n v="1.1024425000000002"/>
    <x v="2792"/>
    <x v="1"/>
    <x v="40"/>
    <d v="2015-08-26T02:35:53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x v="0"/>
    <n v="91"/>
    <x v="0"/>
    <s v="theater/musical"/>
    <n v="1.010154"/>
    <x v="2793"/>
    <x v="1"/>
    <x v="40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x v="0"/>
    <n v="3"/>
    <x v="0"/>
    <s v="theater/musical"/>
    <n v="1"/>
    <x v="2794"/>
    <x v="1"/>
    <x v="40"/>
    <d v="2015-08-10T23:00:00"/>
    <x v="3761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n v="1438543889"/>
    <n v="1436383889"/>
    <x v="0"/>
    <n v="28"/>
    <x v="0"/>
    <s v="theater/musical"/>
    <n v="1.0624"/>
    <x v="2795"/>
    <x v="1"/>
    <x v="40"/>
    <d v="2015-08-02T19:31:29"/>
    <x v="3762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n v="1427907626"/>
    <n v="1425319226"/>
    <x v="0"/>
    <n v="77"/>
    <x v="0"/>
    <s v="theater/musical"/>
    <n v="1"/>
    <x v="2796"/>
    <x v="1"/>
    <x v="40"/>
    <d v="2015-04-01T17:00:26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n v="1464482160"/>
    <n v="1462824832"/>
    <x v="0"/>
    <n v="27"/>
    <x v="0"/>
    <s v="theater/musical"/>
    <n v="1"/>
    <x v="2657"/>
    <x v="1"/>
    <x v="40"/>
    <d v="2016-05-29T00:36:00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n v="1406745482"/>
    <n v="1404153482"/>
    <x v="0"/>
    <n v="107"/>
    <x v="0"/>
    <s v="theater/musical"/>
    <n v="1.1345714285714286"/>
    <x v="2797"/>
    <x v="1"/>
    <x v="40"/>
    <d v="2014-07-30T18:38:0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n v="1404360045"/>
    <n v="1401336045"/>
    <x v="0"/>
    <n v="96"/>
    <x v="0"/>
    <s v="theater/musical"/>
    <n v="1.0265010000000001"/>
    <x v="2798"/>
    <x v="1"/>
    <x v="40"/>
    <d v="2014-07-03T04:00:45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n v="1425185940"/>
    <n v="1423960097"/>
    <x v="0"/>
    <n v="56"/>
    <x v="0"/>
    <s v="theater/musical"/>
    <n v="1.1675"/>
    <x v="2799"/>
    <x v="1"/>
    <x v="40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x v="0"/>
    <n v="58"/>
    <x v="0"/>
    <s v="theater/musical"/>
    <n v="1.0765274999999999"/>
    <x v="2800"/>
    <x v="1"/>
    <x v="40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x v="0"/>
    <n v="15"/>
    <x v="0"/>
    <s v="theater/musical"/>
    <n v="1"/>
    <x v="2801"/>
    <x v="1"/>
    <x v="40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x v="0"/>
    <n v="20"/>
    <x v="0"/>
    <s v="theater/musical"/>
    <n v="1"/>
    <x v="101"/>
    <x v="1"/>
    <x v="40"/>
    <d v="2015-06-13T22:20:10"/>
    <x v="3770"/>
  </r>
  <r>
    <n v="3771"/>
    <s v="COME OUT SWINGIN'!"/>
    <s v="I would like to make a demo recording of six songs from COME OUT SWINGIN'!"/>
    <x v="28"/>
    <n v="1460"/>
    <x v="0"/>
    <x v="0"/>
    <x v="0"/>
    <n v="1463529600"/>
    <n v="1462307652"/>
    <x v="0"/>
    <n v="38"/>
    <x v="0"/>
    <s v="theater/musical"/>
    <n v="1.46"/>
    <x v="2802"/>
    <x v="1"/>
    <x v="40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n v="1480399200"/>
    <n v="1478616506"/>
    <x v="0"/>
    <n v="33"/>
    <x v="0"/>
    <s v="theater/musical"/>
    <n v="1.1020000000000001"/>
    <x v="2803"/>
    <x v="1"/>
    <x v="40"/>
    <d v="2016-11-29T06:00:00"/>
    <x v="3772"/>
  </r>
  <r>
    <n v="3773"/>
    <s v="Dundee: A Hip-Hopera"/>
    <s v="A dramatic hip-hopera, inspired from monologues written by the performers."/>
    <x v="10"/>
    <n v="5410"/>
    <x v="0"/>
    <x v="0"/>
    <x v="0"/>
    <n v="1479175680"/>
    <n v="1476317247"/>
    <x v="0"/>
    <n v="57"/>
    <x v="0"/>
    <s v="theater/musical"/>
    <n v="1.0820000000000001"/>
    <x v="2804"/>
    <x v="1"/>
    <x v="40"/>
    <d v="2016-11-15T02:08:00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x v="0"/>
    <n v="25"/>
    <x v="0"/>
    <s v="theater/musical"/>
    <n v="1"/>
    <x v="101"/>
    <x v="1"/>
    <x v="40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n v="1428552000"/>
    <n v="1426199843"/>
    <x v="0"/>
    <n v="14"/>
    <x v="0"/>
    <s v="theater/musical"/>
    <n v="1.0024999999999999"/>
    <x v="2805"/>
    <x v="1"/>
    <x v="40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x v="0"/>
    <n v="94"/>
    <x v="0"/>
    <s v="theater/musical"/>
    <n v="1.0671250000000001"/>
    <x v="2806"/>
    <x v="1"/>
    <x v="40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n v="1411790400"/>
    <n v="1409884821"/>
    <x v="0"/>
    <n v="59"/>
    <x v="0"/>
    <s v="theater/musical"/>
    <n v="1.4319999999999999"/>
    <x v="2807"/>
    <x v="1"/>
    <x v="40"/>
    <d v="2014-09-27T04:00:00"/>
    <x v="3777"/>
  </r>
  <r>
    <n v="3778"/>
    <s v="Give a Puppet a Hand"/>
    <s v="Sponsor an AVENUE Q puppet for The Barn Players April 2015 production."/>
    <x v="262"/>
    <n v="2521"/>
    <x v="0"/>
    <x v="0"/>
    <x v="0"/>
    <n v="1423942780"/>
    <n v="1418758780"/>
    <x v="0"/>
    <n v="36"/>
    <x v="0"/>
    <s v="theater/musical"/>
    <n v="1.0504166666666668"/>
    <x v="2808"/>
    <x v="1"/>
    <x v="40"/>
    <d v="2015-02-14T19:39:40"/>
    <x v="3778"/>
  </r>
  <r>
    <n v="3779"/>
    <s v="&quot;The Last Adam&quot; A New Musical, NYC reading"/>
    <s v="A fresh, re-telling of the Jesus story for a new generation."/>
    <x v="36"/>
    <n v="15597"/>
    <x v="0"/>
    <x v="0"/>
    <x v="0"/>
    <n v="1459010340"/>
    <n v="1456421940"/>
    <x v="0"/>
    <n v="115"/>
    <x v="0"/>
    <s v="theater/musical"/>
    <n v="1.0398000000000001"/>
    <x v="2809"/>
    <x v="1"/>
    <x v="40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n v="1436817960"/>
    <n v="1433999785"/>
    <x v="0"/>
    <n v="30"/>
    <x v="0"/>
    <s v="theater/musical"/>
    <n v="1.2"/>
    <x v="101"/>
    <x v="1"/>
    <x v="40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x v="0"/>
    <n v="52"/>
    <x v="0"/>
    <s v="theater/musical"/>
    <n v="1.0966666666666667"/>
    <x v="2810"/>
    <x v="1"/>
    <x v="40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x v="0"/>
    <n v="27"/>
    <x v="0"/>
    <s v="theater/musical"/>
    <n v="1.0175000000000001"/>
    <x v="2811"/>
    <x v="1"/>
    <x v="40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n v="1458057600"/>
    <n v="1455938520"/>
    <x v="0"/>
    <n v="24"/>
    <x v="0"/>
    <s v="theater/musical"/>
    <n v="1.2891666666666666"/>
    <x v="2812"/>
    <x v="1"/>
    <x v="40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x v="0"/>
    <n v="10"/>
    <x v="0"/>
    <s v="theater/musical"/>
    <n v="1.1499999999999999"/>
    <x v="2813"/>
    <x v="1"/>
    <x v="40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x v="0"/>
    <n v="30"/>
    <x v="0"/>
    <s v="theater/musical"/>
    <n v="1.5075000000000001"/>
    <x v="984"/>
    <x v="1"/>
    <x v="40"/>
    <d v="2016-08-02T10:03:00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n v="1464310475"/>
    <n v="1461718475"/>
    <x v="0"/>
    <n v="71"/>
    <x v="0"/>
    <s v="theater/musical"/>
    <n v="1.1096666666666666"/>
    <x v="2814"/>
    <x v="1"/>
    <x v="40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n v="1436587140"/>
    <n v="1434113406"/>
    <x v="0"/>
    <n v="10"/>
    <x v="0"/>
    <s v="theater/musical"/>
    <n v="1.0028571428571429"/>
    <x v="2815"/>
    <x v="1"/>
    <x v="40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x v="0"/>
    <n v="1"/>
    <x v="1"/>
    <s v="theater/musical"/>
    <n v="6.6666666666666671E-3"/>
    <x v="130"/>
    <x v="1"/>
    <x v="40"/>
    <d v="2015-12-23T16:18:00"/>
    <x v="3788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n v="1434395418"/>
    <n v="1431630618"/>
    <x v="0"/>
    <n v="4"/>
    <x v="1"/>
    <s v="theater/musical"/>
    <n v="3.267605633802817E-2"/>
    <x v="2109"/>
    <x v="1"/>
    <x v="40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n v="1479834023"/>
    <n v="1477238423"/>
    <x v="0"/>
    <n v="0"/>
    <x v="1"/>
    <s v="theater/musical"/>
    <n v="0"/>
    <x v="121"/>
    <x v="1"/>
    <x v="40"/>
    <d v="2016-11-22T17:00:23"/>
    <x v="3790"/>
  </r>
  <r>
    <n v="3791"/>
    <s v="Spin! at The Cumming Playhouse"/>
    <s v="Spin! is an original musical comedy-drama presented by Blue Palm Productions."/>
    <x v="15"/>
    <n v="0"/>
    <x v="2"/>
    <x v="0"/>
    <x v="0"/>
    <n v="1404664592"/>
    <n v="1399480592"/>
    <x v="0"/>
    <n v="0"/>
    <x v="1"/>
    <s v="theater/musical"/>
    <n v="0"/>
    <x v="121"/>
    <x v="1"/>
    <x v="40"/>
    <d v="2014-07-06T16:36:32"/>
    <x v="3791"/>
  </r>
  <r>
    <n v="3792"/>
    <s v="BorikÃ©n: The Show"/>
    <s v="A cultural and historic journey through Puerto Rico's music and dance!"/>
    <x v="78"/>
    <n v="35"/>
    <x v="2"/>
    <x v="0"/>
    <x v="0"/>
    <n v="1436957022"/>
    <n v="1434365022"/>
    <x v="0"/>
    <n v="2"/>
    <x v="1"/>
    <s v="theater/musical"/>
    <n v="2.8E-3"/>
    <x v="844"/>
    <x v="1"/>
    <x v="40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x v="0"/>
    <n v="24"/>
    <x v="1"/>
    <s v="theater/musical"/>
    <n v="0.59657142857142853"/>
    <x v="2816"/>
    <x v="1"/>
    <x v="40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x v="0"/>
    <n v="1"/>
    <x v="1"/>
    <s v="theater/musical"/>
    <n v="0.01"/>
    <x v="73"/>
    <x v="1"/>
    <x v="40"/>
    <d v="2015-06-07T13:55:54"/>
    <x v="3794"/>
  </r>
  <r>
    <n v="3795"/>
    <s v="Duodeca"/>
    <s v="Poppin Productions are currently entering the development stage of their very first production -  &quot;Duodeca&quot;."/>
    <x v="20"/>
    <n v="10"/>
    <x v="2"/>
    <x v="1"/>
    <x v="1"/>
    <n v="1440801000"/>
    <n v="1437042490"/>
    <x v="0"/>
    <n v="2"/>
    <x v="1"/>
    <s v="theater/musical"/>
    <n v="1.6666666666666666E-2"/>
    <x v="144"/>
    <x v="1"/>
    <x v="40"/>
    <d v="2015-08-28T22:30:00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n v="1484354556"/>
    <n v="1479170556"/>
    <x v="0"/>
    <n v="1"/>
    <x v="1"/>
    <s v="theater/musical"/>
    <n v="4.4444444444444447E-5"/>
    <x v="120"/>
    <x v="1"/>
    <x v="40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x v="0"/>
    <n v="37"/>
    <x v="1"/>
    <s v="theater/musical"/>
    <n v="0.89666666666666661"/>
    <x v="2817"/>
    <x v="1"/>
    <x v="40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x v="0"/>
    <n v="5"/>
    <x v="1"/>
    <s v="theater/musical"/>
    <n v="1.4642857142857143E-2"/>
    <x v="1536"/>
    <x v="1"/>
    <x v="40"/>
    <d v="2014-08-10T17:20:48"/>
    <x v="3798"/>
  </r>
  <r>
    <n v="3799"/>
    <s v="A Story Once Told"/>
    <s v="An original musical on it's way to the stage in Minneapolis, MN. Feel free to ask any questions."/>
    <x v="3"/>
    <n v="402"/>
    <x v="2"/>
    <x v="0"/>
    <x v="0"/>
    <n v="1457734843"/>
    <n v="1455142843"/>
    <x v="0"/>
    <n v="4"/>
    <x v="1"/>
    <s v="theater/musical"/>
    <n v="4.02E-2"/>
    <x v="984"/>
    <x v="1"/>
    <x v="40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n v="1420952340"/>
    <n v="1418146883"/>
    <x v="0"/>
    <n v="16"/>
    <x v="1"/>
    <s v="theater/musical"/>
    <n v="4.0045454545454544E-2"/>
    <x v="2818"/>
    <x v="1"/>
    <x v="40"/>
    <d v="2015-01-11T04:59:00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n v="1420215216"/>
    <n v="1417536816"/>
    <x v="0"/>
    <n v="9"/>
    <x v="1"/>
    <s v="theater/musical"/>
    <n v="8.5199999999999998E-2"/>
    <x v="2819"/>
    <x v="1"/>
    <x v="40"/>
    <d v="2015-01-02T16:13:36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n v="1445482906"/>
    <n v="1442890906"/>
    <x v="0"/>
    <n v="0"/>
    <x v="1"/>
    <s v="theater/musical"/>
    <n v="0"/>
    <x v="121"/>
    <x v="1"/>
    <x v="40"/>
    <d v="2015-10-22T03:01:46"/>
    <x v="3802"/>
  </r>
  <r>
    <n v="3803"/>
    <s v="Benjamin Button the Musical Concept Album"/>
    <s v="A fully orchestrated concept album of Benjamin Button the Musical!"/>
    <x v="14"/>
    <n v="2358"/>
    <x v="2"/>
    <x v="0"/>
    <x v="0"/>
    <n v="1457133568"/>
    <n v="1454541568"/>
    <x v="0"/>
    <n v="40"/>
    <x v="1"/>
    <s v="theater/musical"/>
    <n v="0.19650000000000001"/>
    <x v="2820"/>
    <x v="1"/>
    <x v="40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n v="1469948400"/>
    <n v="1465172024"/>
    <x v="0"/>
    <n v="0"/>
    <x v="1"/>
    <s v="theater/musical"/>
    <n v="0"/>
    <x v="121"/>
    <x v="1"/>
    <x v="40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n v="1411852640"/>
    <n v="1406668640"/>
    <x v="0"/>
    <n v="2"/>
    <x v="1"/>
    <s v="theater/musical"/>
    <n v="2.0000000000000002E-5"/>
    <x v="1788"/>
    <x v="1"/>
    <x v="40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n v="1404022381"/>
    <n v="1402294381"/>
    <x v="0"/>
    <n v="1"/>
    <x v="1"/>
    <s v="theater/musical"/>
    <n v="6.6666666666666664E-4"/>
    <x v="144"/>
    <x v="1"/>
    <x v="40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n v="1428097739"/>
    <n v="1427492939"/>
    <x v="0"/>
    <n v="9"/>
    <x v="1"/>
    <s v="theater/musical"/>
    <n v="0.30333333333333334"/>
    <x v="2821"/>
    <x v="1"/>
    <x v="40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n v="1429955619"/>
    <n v="1424775219"/>
    <x v="0"/>
    <n v="24"/>
    <x v="0"/>
    <s v="theater/plays"/>
    <n v="1"/>
    <x v="694"/>
    <x v="1"/>
    <x v="6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x v="0"/>
    <n v="38"/>
    <x v="0"/>
    <s v="theater/plays"/>
    <n v="1.0125"/>
    <x v="1352"/>
    <x v="1"/>
    <x v="6"/>
    <d v="2014-07-30T23:00:00"/>
    <x v="3809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n v="1426965758"/>
    <n v="1424377358"/>
    <x v="0"/>
    <n v="26"/>
    <x v="0"/>
    <s v="theater/plays"/>
    <n v="1.2173333333333334"/>
    <x v="2822"/>
    <x v="1"/>
    <x v="6"/>
    <d v="2015-03-21T19:22:38"/>
    <x v="3810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n v="1464692400"/>
    <n v="1461769373"/>
    <x v="0"/>
    <n v="19"/>
    <x v="0"/>
    <s v="theater/plays"/>
    <n v="3.3"/>
    <x v="2823"/>
    <x v="1"/>
    <x v="6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x v="0"/>
    <n v="11"/>
    <x v="0"/>
    <s v="theater/plays"/>
    <n v="1.0954999999999999"/>
    <x v="2824"/>
    <x v="1"/>
    <x v="6"/>
    <d v="2015-06-01T03:59:00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x v="0"/>
    <n v="27"/>
    <x v="0"/>
    <s v="theater/plays"/>
    <n v="1.0095190476190474"/>
    <x v="2825"/>
    <x v="1"/>
    <x v="6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n v="1427860740"/>
    <n v="1424727712"/>
    <x v="0"/>
    <n v="34"/>
    <x v="0"/>
    <s v="theater/plays"/>
    <n v="1.4013333333333333"/>
    <x v="2826"/>
    <x v="1"/>
    <x v="6"/>
    <d v="2015-04-01T03:59:00"/>
    <x v="3814"/>
  </r>
  <r>
    <n v="3815"/>
    <s v="The Canterbury Shakespeare Festival - first season"/>
    <s v="Come and help us make the Canterbury Shakespeare Festival a reality"/>
    <x v="28"/>
    <n v="1000.01"/>
    <x v="0"/>
    <x v="1"/>
    <x v="1"/>
    <n v="1440111600"/>
    <n v="1437545657"/>
    <x v="0"/>
    <n v="20"/>
    <x v="0"/>
    <s v="theater/plays"/>
    <n v="1.0000100000000001"/>
    <x v="2827"/>
    <x v="1"/>
    <x v="6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x v="0"/>
    <n v="37"/>
    <x v="0"/>
    <s v="theater/plays"/>
    <n v="1.19238"/>
    <x v="2828"/>
    <x v="1"/>
    <x v="6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x v="0"/>
    <n v="20"/>
    <x v="0"/>
    <s v="theater/plays"/>
    <n v="1.0725"/>
    <x v="2829"/>
    <x v="1"/>
    <x v="6"/>
    <d v="2015-10-24T03:59:00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n v="1426187582"/>
    <n v="1423599182"/>
    <x v="0"/>
    <n v="10"/>
    <x v="0"/>
    <s v="theater/plays"/>
    <n v="2.2799999999999998"/>
    <x v="2830"/>
    <x v="1"/>
    <x v="6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n v="1437166920"/>
    <n v="1435554104"/>
    <x v="0"/>
    <n v="26"/>
    <x v="0"/>
    <s v="theater/plays"/>
    <n v="1.0640000000000001"/>
    <x v="2831"/>
    <x v="1"/>
    <x v="6"/>
    <d v="2015-07-17T21:02:00"/>
    <x v="3819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n v="1436110717"/>
    <n v="1433518717"/>
    <x v="0"/>
    <n v="20"/>
    <x v="0"/>
    <s v="theater/plays"/>
    <n v="1.4333333333333333"/>
    <x v="2832"/>
    <x v="1"/>
    <x v="6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x v="0"/>
    <n v="46"/>
    <x v="0"/>
    <s v="theater/plays"/>
    <n v="1.0454285714285714"/>
    <x v="2833"/>
    <x v="1"/>
    <x v="6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x v="0"/>
    <n v="76"/>
    <x v="0"/>
    <s v="theater/plays"/>
    <n v="1.1002000000000001"/>
    <x v="2834"/>
    <x v="1"/>
    <x v="6"/>
    <d v="2016-01-19T22:59:00"/>
    <x v="3822"/>
  </r>
  <r>
    <n v="3823"/>
    <s v="FEED"/>
    <s v="Feed, a new play by Garrett Markgraf (based on the novel by M.T. Anderson), Directed by Anna Marck at Oakland University."/>
    <x v="30"/>
    <n v="2650"/>
    <x v="0"/>
    <x v="0"/>
    <x v="0"/>
    <n v="1437364740"/>
    <n v="1434405044"/>
    <x v="0"/>
    <n v="41"/>
    <x v="0"/>
    <s v="theater/plays"/>
    <n v="1.06"/>
    <x v="2835"/>
    <x v="1"/>
    <x v="6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n v="1470058860"/>
    <n v="1469026903"/>
    <x v="0"/>
    <n v="7"/>
    <x v="0"/>
    <s v="theater/plays"/>
    <n v="1.08"/>
    <x v="2836"/>
    <x v="1"/>
    <x v="6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x v="0"/>
    <n v="49"/>
    <x v="0"/>
    <s v="theater/plays"/>
    <n v="1.0542"/>
    <x v="2837"/>
    <x v="1"/>
    <x v="6"/>
    <d v="2015-06-17T01:40:14"/>
    <x v="3825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n v="1430993394"/>
    <n v="1428401394"/>
    <x v="0"/>
    <n v="26"/>
    <x v="0"/>
    <s v="theater/plays"/>
    <n v="1.1916666666666667"/>
    <x v="446"/>
    <x v="1"/>
    <x v="6"/>
    <d v="2015-05-07T10:09:54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x v="0"/>
    <n v="65"/>
    <x v="0"/>
    <s v="theater/plays"/>
    <n v="1.5266666666666666"/>
    <x v="2838"/>
    <x v="1"/>
    <x v="6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x v="0"/>
    <n v="28"/>
    <x v="0"/>
    <s v="theater/plays"/>
    <n v="1"/>
    <x v="2839"/>
    <x v="1"/>
    <x v="6"/>
    <d v="2014-12-31T13:39:4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x v="0"/>
    <n v="8"/>
    <x v="0"/>
    <s v="theater/plays"/>
    <n v="1.002"/>
    <x v="2840"/>
    <x v="1"/>
    <x v="6"/>
    <d v="2016-08-31T20:46:11"/>
    <x v="3829"/>
  </r>
  <r>
    <n v="3830"/>
    <s v="Run Away"/>
    <s v="The Aeon Theatre company is producing another original play by Parker Hale at the Manhattan Reportory Theatre"/>
    <x v="213"/>
    <n v="225"/>
    <x v="0"/>
    <x v="0"/>
    <x v="0"/>
    <n v="1464371211"/>
    <n v="1463161611"/>
    <x v="0"/>
    <n v="3"/>
    <x v="0"/>
    <s v="theater/plays"/>
    <n v="2.25"/>
    <x v="766"/>
    <x v="1"/>
    <x v="6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x v="0"/>
    <n v="9"/>
    <x v="0"/>
    <s v="theater/plays"/>
    <n v="1.0602199999999999"/>
    <x v="2841"/>
    <x v="1"/>
    <x v="6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x v="0"/>
    <n v="9"/>
    <x v="0"/>
    <s v="theater/plays"/>
    <n v="1.0466666666666666"/>
    <x v="2842"/>
    <x v="1"/>
    <x v="6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x v="0"/>
    <n v="20"/>
    <x v="0"/>
    <s v="theater/plays"/>
    <n v="1.1666666666666667"/>
    <x v="2843"/>
    <x v="1"/>
    <x v="6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x v="0"/>
    <n v="57"/>
    <x v="0"/>
    <s v="theater/plays"/>
    <n v="1.0903333333333334"/>
    <x v="2844"/>
    <x v="1"/>
    <x v="6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n v="1461278208"/>
    <n v="1459463808"/>
    <x v="0"/>
    <n v="8"/>
    <x v="0"/>
    <s v="theater/plays"/>
    <n v="1.6"/>
    <x v="379"/>
    <x v="1"/>
    <x v="6"/>
    <d v="2016-04-21T22:36:48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n v="1470197340"/>
    <n v="1467497652"/>
    <x v="0"/>
    <n v="14"/>
    <x v="0"/>
    <s v="theater/plays"/>
    <n v="1.125"/>
    <x v="2845"/>
    <x v="1"/>
    <x v="6"/>
    <d v="2016-08-03T04:09:00"/>
    <x v="3836"/>
  </r>
  <r>
    <n v="3837"/>
    <s v="Farcical Elements Presents Boeing-Boeing"/>
    <s v="A high-flying French farce with the thrust of a well-tuned jet engine"/>
    <x v="13"/>
    <n v="2042"/>
    <x v="0"/>
    <x v="1"/>
    <x v="1"/>
    <n v="1435947758"/>
    <n v="1432837358"/>
    <x v="0"/>
    <n v="17"/>
    <x v="0"/>
    <s v="theater/plays"/>
    <n v="1.0209999999999999"/>
    <x v="2846"/>
    <x v="1"/>
    <x v="6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x v="0"/>
    <n v="100"/>
    <x v="0"/>
    <s v="theater/plays"/>
    <n v="1.00824"/>
    <x v="2847"/>
    <x v="1"/>
    <x v="6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x v="0"/>
    <n v="32"/>
    <x v="0"/>
    <s v="theater/plays"/>
    <n v="1.0125"/>
    <x v="2848"/>
    <x v="1"/>
    <x v="6"/>
    <d v="2015-07-30T03:25:24"/>
    <x v="3839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n v="1459180229"/>
    <n v="1457023829"/>
    <x v="0"/>
    <n v="3"/>
    <x v="0"/>
    <s v="theater/plays"/>
    <n v="65"/>
    <x v="94"/>
    <x v="1"/>
    <x v="6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x v="1"/>
    <n v="34"/>
    <x v="1"/>
    <s v="theater/plays"/>
    <n v="8.72E-2"/>
    <x v="2849"/>
    <x v="1"/>
    <x v="6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x v="1"/>
    <n v="23"/>
    <x v="1"/>
    <s v="theater/plays"/>
    <n v="0.21940000000000001"/>
    <x v="2850"/>
    <x v="1"/>
    <x v="6"/>
    <d v="2014-05-11T11:50:52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x v="1"/>
    <n v="19"/>
    <x v="1"/>
    <s v="theater/plays"/>
    <n v="0.21299999999999999"/>
    <x v="2851"/>
    <x v="1"/>
    <x v="6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x v="1"/>
    <n v="50"/>
    <x v="1"/>
    <s v="theater/plays"/>
    <n v="0.41489795918367345"/>
    <x v="2852"/>
    <x v="1"/>
    <x v="6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x v="1"/>
    <n v="12"/>
    <x v="1"/>
    <s v="theater/plays"/>
    <n v="2.1049999999999999E-2"/>
    <x v="2853"/>
    <x v="1"/>
    <x v="6"/>
    <d v="2015-10-01T15:02:54"/>
    <x v="3845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n v="1412405940"/>
    <n v="1409721542"/>
    <x v="1"/>
    <n v="8"/>
    <x v="1"/>
    <s v="theater/plays"/>
    <n v="2.7E-2"/>
    <x v="2854"/>
    <x v="1"/>
    <x v="6"/>
    <d v="2014-10-04T06:59:00"/>
    <x v="3846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n v="1437283391"/>
    <n v="1433395391"/>
    <x v="1"/>
    <n v="9"/>
    <x v="1"/>
    <s v="theater/plays"/>
    <n v="0.16161904761904761"/>
    <x v="2855"/>
    <x v="1"/>
    <x v="6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x v="1"/>
    <n v="43"/>
    <x v="1"/>
    <s v="theater/plays"/>
    <n v="0.16376923076923078"/>
    <x v="2856"/>
    <x v="1"/>
    <x v="6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x v="1"/>
    <n v="28"/>
    <x v="1"/>
    <s v="theater/plays"/>
    <n v="7.0433333333333334E-2"/>
    <x v="2857"/>
    <x v="1"/>
    <x v="6"/>
    <d v="2015-06-11T18:24:44"/>
    <x v="3849"/>
  </r>
  <r>
    <n v="3850"/>
    <s v="The Vagina Monologues 2015"/>
    <s v="V-Day is a global activist movement to end violence against women and girls."/>
    <x v="28"/>
    <n v="38"/>
    <x v="2"/>
    <x v="0"/>
    <x v="0"/>
    <n v="1420081143"/>
    <n v="1417489143"/>
    <x v="1"/>
    <n v="4"/>
    <x v="1"/>
    <s v="theater/plays"/>
    <n v="3.7999999999999999E-2"/>
    <x v="2858"/>
    <x v="1"/>
    <x v="6"/>
    <d v="2015-01-01T02:59:03"/>
    <x v="3850"/>
  </r>
  <r>
    <n v="3851"/>
    <s v="Waving Goodbye"/>
    <s v="A play about the horrible choices we have to make every day. Should we take a risk, or take the road most travelled?"/>
    <x v="30"/>
    <n v="852"/>
    <x v="2"/>
    <x v="1"/>
    <x v="1"/>
    <n v="1437129179"/>
    <n v="1434537179"/>
    <x v="1"/>
    <n v="24"/>
    <x v="1"/>
    <s v="theater/plays"/>
    <n v="0.34079999999999999"/>
    <x v="2859"/>
    <x v="1"/>
    <x v="6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n v="1427427276"/>
    <n v="1425270876"/>
    <x v="0"/>
    <n v="2"/>
    <x v="1"/>
    <s v="theater/plays"/>
    <n v="2E-3"/>
    <x v="119"/>
    <x v="1"/>
    <x v="6"/>
    <d v="2015-03-27T03:34:36"/>
    <x v="3852"/>
  </r>
  <r>
    <n v="3853"/>
    <s v="The Original Laughter Therapist"/>
    <s v="A dose of One-woman &quot;Dramedy&quot; to cure those daily blues is just what the doctor ordered!"/>
    <x v="57"/>
    <n v="26"/>
    <x v="2"/>
    <x v="0"/>
    <x v="0"/>
    <n v="1409602178"/>
    <n v="1406578178"/>
    <x v="0"/>
    <n v="2"/>
    <x v="1"/>
    <s v="theater/plays"/>
    <n v="2.5999999999999998E-4"/>
    <x v="31"/>
    <x v="1"/>
    <x v="6"/>
    <d v="2014-09-01T20:09:38"/>
    <x v="3853"/>
  </r>
  <r>
    <n v="3854"/>
    <s v="The Case Of Soghomon Tehlirian"/>
    <s v="A play dedicated to the 100th anniversary of the Armenian Genocide."/>
    <x v="34"/>
    <n v="1788"/>
    <x v="2"/>
    <x v="0"/>
    <x v="0"/>
    <n v="1431206058"/>
    <n v="1428614058"/>
    <x v="0"/>
    <n v="20"/>
    <x v="1"/>
    <s v="theater/plays"/>
    <n v="0.16254545454545455"/>
    <x v="2860"/>
    <x v="1"/>
    <x v="6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n v="1427408271"/>
    <n v="1424819871"/>
    <x v="0"/>
    <n v="1"/>
    <x v="1"/>
    <s v="theater/plays"/>
    <n v="2.5000000000000001E-2"/>
    <x v="384"/>
    <x v="1"/>
    <x v="6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x v="0"/>
    <n v="1"/>
    <x v="1"/>
    <s v="theater/plays"/>
    <n v="2.0000000000000001E-4"/>
    <x v="120"/>
    <x v="1"/>
    <x v="6"/>
    <d v="2015-03-08T16:50:03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x v="0"/>
    <n v="4"/>
    <x v="1"/>
    <s v="theater/plays"/>
    <n v="5.1999999999999998E-2"/>
    <x v="178"/>
    <x v="1"/>
    <x v="6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n v="1432328400"/>
    <n v="1430734844"/>
    <x v="0"/>
    <n v="1"/>
    <x v="1"/>
    <s v="theater/plays"/>
    <n v="0.02"/>
    <x v="119"/>
    <x v="1"/>
    <x v="6"/>
    <d v="2015-05-22T21:00:00"/>
    <x v="3858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n v="1403730000"/>
    <n v="1401485207"/>
    <x v="0"/>
    <n v="1"/>
    <x v="1"/>
    <s v="theater/plays"/>
    <n v="4.0000000000000002E-4"/>
    <x v="120"/>
    <x v="1"/>
    <x v="6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x v="0"/>
    <n v="13"/>
    <x v="1"/>
    <s v="theater/plays"/>
    <n v="0.17666666666666667"/>
    <x v="2861"/>
    <x v="1"/>
    <x v="6"/>
    <d v="2014-08-12T15:51:50"/>
    <x v="3860"/>
  </r>
  <r>
    <n v="3861"/>
    <s v="READY OR NOT HERE I COME"/>
    <s v="THE COMING OF THE LORD!"/>
    <x v="13"/>
    <n v="100"/>
    <x v="2"/>
    <x v="0"/>
    <x v="0"/>
    <n v="1415828820"/>
    <n v="1412258977"/>
    <x v="0"/>
    <n v="1"/>
    <x v="1"/>
    <s v="theater/plays"/>
    <n v="0.05"/>
    <x v="101"/>
    <x v="1"/>
    <x v="6"/>
    <d v="2014-11-12T21:47:00"/>
    <x v="3861"/>
  </r>
  <r>
    <n v="3862"/>
    <s v="The Container Play"/>
    <s v="The hit immersive theatre experience of England comes to Corpus Christi!"/>
    <x v="51"/>
    <n v="1"/>
    <x v="2"/>
    <x v="0"/>
    <x v="0"/>
    <n v="1473699540"/>
    <n v="1472451356"/>
    <x v="0"/>
    <n v="1"/>
    <x v="1"/>
    <s v="theater/plays"/>
    <n v="1.3333333333333334E-4"/>
    <x v="120"/>
    <x v="1"/>
    <x v="6"/>
    <d v="2016-09-12T16:59:00"/>
    <x v="3862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x v="0"/>
    <n v="0"/>
    <x v="1"/>
    <s v="theater/plays"/>
    <n v="0"/>
    <x v="121"/>
    <x v="1"/>
    <x v="6"/>
    <d v="2015-11-05T16:11:45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n v="1447799054"/>
    <n v="1445203454"/>
    <x v="0"/>
    <n v="3"/>
    <x v="1"/>
    <s v="theater/plays"/>
    <n v="1.2E-2"/>
    <x v="135"/>
    <x v="1"/>
    <x v="6"/>
    <d v="2015-11-17T22:24:14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n v="1409376600"/>
    <n v="1405957098"/>
    <x v="0"/>
    <n v="14"/>
    <x v="1"/>
    <s v="theater/plays"/>
    <n v="0.26937422295897223"/>
    <x v="2521"/>
    <x v="1"/>
    <x v="6"/>
    <d v="2014-08-30T05:30:00"/>
    <x v="3865"/>
  </r>
  <r>
    <n v="3866"/>
    <s v="a feminine ending, brought to you by the East End Theatre Co"/>
    <s v="A funny, moving, witty piece about a girl, her oboe, and her dreams."/>
    <x v="13"/>
    <n v="11"/>
    <x v="2"/>
    <x v="0"/>
    <x v="0"/>
    <n v="1458703740"/>
    <n v="1454453021"/>
    <x v="0"/>
    <n v="2"/>
    <x v="1"/>
    <s v="theater/plays"/>
    <n v="5.4999999999999997E-3"/>
    <x v="148"/>
    <x v="1"/>
    <x v="6"/>
    <d v="2016-03-23T03:29:00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n v="1466278339"/>
    <n v="1463686339"/>
    <x v="0"/>
    <n v="5"/>
    <x v="1"/>
    <s v="theater/plays"/>
    <n v="0.1255"/>
    <x v="2862"/>
    <x v="1"/>
    <x v="6"/>
    <d v="2016-06-18T19:32:19"/>
    <x v="3867"/>
  </r>
  <r>
    <n v="3868"/>
    <s v="1000 words (Canceled)"/>
    <s v="New collection of music by Scott Evan Davis!"/>
    <x v="10"/>
    <n v="10"/>
    <x v="1"/>
    <x v="1"/>
    <x v="1"/>
    <n v="1410191405"/>
    <n v="1408031405"/>
    <x v="0"/>
    <n v="1"/>
    <x v="1"/>
    <s v="theater/musical"/>
    <n v="2E-3"/>
    <x v="119"/>
    <x v="1"/>
    <x v="40"/>
    <d v="2014-09-08T15:50:05"/>
    <x v="3868"/>
  </r>
  <r>
    <n v="3869"/>
    <s v="The Masturbation Musical (Canceled)"/>
    <s v="A Musical about 3 women who pursue their Pleasure and end up finding themselves."/>
    <x v="426"/>
    <n v="452"/>
    <x v="1"/>
    <x v="0"/>
    <x v="0"/>
    <n v="1426302660"/>
    <n v="1423761792"/>
    <x v="0"/>
    <n v="15"/>
    <x v="1"/>
    <s v="theater/musical"/>
    <n v="3.44748684310884E-2"/>
    <x v="2863"/>
    <x v="1"/>
    <x v="40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x v="0"/>
    <n v="10"/>
    <x v="1"/>
    <s v="theater/musical"/>
    <n v="0.15"/>
    <x v="1876"/>
    <x v="1"/>
    <x v="40"/>
    <d v="2014-07-03T04:07:58"/>
    <x v="3870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n v="1490809450"/>
    <n v="1485629050"/>
    <x v="0"/>
    <n v="3"/>
    <x v="1"/>
    <s v="theater/musical"/>
    <n v="2.6666666666666668E-2"/>
    <x v="140"/>
    <x v="1"/>
    <x v="40"/>
    <d v="2017-03-29T17:44:10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n v="1439522996"/>
    <n v="1435202996"/>
    <x v="0"/>
    <n v="0"/>
    <x v="1"/>
    <s v="theater/musical"/>
    <n v="0"/>
    <x v="121"/>
    <x v="1"/>
    <x v="40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x v="0"/>
    <n v="0"/>
    <x v="1"/>
    <s v="theater/musical"/>
    <n v="0"/>
    <x v="121"/>
    <x v="1"/>
    <x v="40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x v="0"/>
    <n v="0"/>
    <x v="1"/>
    <s v="theater/musical"/>
    <n v="0"/>
    <x v="121"/>
    <x v="1"/>
    <x v="40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x v="0"/>
    <n v="0"/>
    <x v="1"/>
    <s v="theater/musical"/>
    <n v="0"/>
    <x v="121"/>
    <x v="1"/>
    <x v="40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x v="0"/>
    <n v="46"/>
    <x v="1"/>
    <s v="theater/musical"/>
    <n v="0.52794871794871789"/>
    <x v="2864"/>
    <x v="1"/>
    <x v="40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n v="1481213752"/>
    <n v="1478621752"/>
    <x v="0"/>
    <n v="14"/>
    <x v="1"/>
    <s v="theater/musical"/>
    <n v="4.9639999999999997E-2"/>
    <x v="2865"/>
    <x v="1"/>
    <x v="40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n v="1435636740"/>
    <n v="1433014746"/>
    <x v="0"/>
    <n v="1"/>
    <x v="1"/>
    <s v="theater/musical"/>
    <n v="5.5555555555555556E-4"/>
    <x v="119"/>
    <x v="1"/>
    <x v="40"/>
    <d v="2015-06-30T03:59:0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n v="1422218396"/>
    <n v="1419626396"/>
    <x v="0"/>
    <n v="0"/>
    <x v="1"/>
    <s v="theater/musical"/>
    <n v="0"/>
    <x v="121"/>
    <x v="1"/>
    <x v="40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x v="0"/>
    <n v="17"/>
    <x v="1"/>
    <s v="theater/musical"/>
    <n v="0.13066666666666665"/>
    <x v="2866"/>
    <x v="1"/>
    <x v="40"/>
    <d v="2014-07-30T23:00:00"/>
    <x v="3880"/>
  </r>
  <r>
    <n v="3881"/>
    <s v="My Real Mother's Name is... (Canceled)"/>
    <s v="A musical journey coming to the Blue Venue at the 2017 Orlando Fringe Festival!"/>
    <x v="2"/>
    <n v="25"/>
    <x v="1"/>
    <x v="0"/>
    <x v="0"/>
    <n v="1487550399"/>
    <n v="1484958399"/>
    <x v="0"/>
    <n v="1"/>
    <x v="1"/>
    <s v="theater/musical"/>
    <n v="0.05"/>
    <x v="384"/>
    <x v="1"/>
    <x v="40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n v="1454281380"/>
    <n v="1451950570"/>
    <x v="0"/>
    <n v="0"/>
    <x v="1"/>
    <s v="theater/musical"/>
    <n v="0"/>
    <x v="121"/>
    <x v="1"/>
    <x v="40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x v="0"/>
    <n v="0"/>
    <x v="1"/>
    <s v="theater/musical"/>
    <n v="0"/>
    <x v="121"/>
    <x v="1"/>
    <x v="40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n v="1427479192"/>
    <n v="1425322792"/>
    <x v="0"/>
    <n v="0"/>
    <x v="1"/>
    <s v="theater/musical"/>
    <n v="0"/>
    <x v="121"/>
    <x v="1"/>
    <x v="40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n v="1462834191"/>
    <n v="1460242191"/>
    <x v="0"/>
    <n v="0"/>
    <x v="1"/>
    <s v="theater/musical"/>
    <n v="0"/>
    <x v="121"/>
    <x v="1"/>
    <x v="40"/>
    <d v="2016-05-09T22:49:51"/>
    <x v="3885"/>
  </r>
  <r>
    <n v="3886"/>
    <s v="a (Canceled)"/>
    <n v="1"/>
    <x v="3"/>
    <n v="0"/>
    <x v="1"/>
    <x v="2"/>
    <x v="2"/>
    <n v="1418275702"/>
    <n v="1415683702"/>
    <x v="0"/>
    <n v="0"/>
    <x v="1"/>
    <s v="theater/musical"/>
    <n v="0"/>
    <x v="121"/>
    <x v="1"/>
    <x v="40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x v="0"/>
    <n v="2"/>
    <x v="1"/>
    <s v="theater/musical"/>
    <n v="1.7500000000000002E-2"/>
    <x v="844"/>
    <x v="1"/>
    <x v="40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x v="0"/>
    <n v="14"/>
    <x v="1"/>
    <s v="theater/plays"/>
    <n v="0.27100000000000002"/>
    <x v="2867"/>
    <x v="1"/>
    <x v="6"/>
    <d v="2017-02-26T13:05:58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n v="1420413960"/>
    <n v="1417651630"/>
    <x v="0"/>
    <n v="9"/>
    <x v="1"/>
    <s v="theater/plays"/>
    <n v="1.4749999999999999E-2"/>
    <x v="2868"/>
    <x v="1"/>
    <x v="6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x v="0"/>
    <n v="8"/>
    <x v="1"/>
    <s v="theater/plays"/>
    <n v="0.16826666666666668"/>
    <x v="2869"/>
    <x v="1"/>
    <x v="6"/>
    <d v="2015-08-15T18:12:24"/>
    <x v="3890"/>
  </r>
  <r>
    <n v="3891"/>
    <s v="Out of the Box: A Mime Story"/>
    <s v="A comedy about a mime who dreams of becoming a stand up comedian."/>
    <x v="134"/>
    <n v="260"/>
    <x v="2"/>
    <x v="0"/>
    <x v="0"/>
    <n v="1427086740"/>
    <n v="1424488244"/>
    <x v="0"/>
    <n v="7"/>
    <x v="1"/>
    <s v="theater/plays"/>
    <n v="0.32500000000000001"/>
    <x v="2351"/>
    <x v="1"/>
    <x v="6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x v="0"/>
    <n v="0"/>
    <x v="1"/>
    <s v="theater/plays"/>
    <n v="0"/>
    <x v="121"/>
    <x v="1"/>
    <x v="6"/>
    <d v="2014-08-24T07:00:00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x v="0"/>
    <n v="84"/>
    <x v="1"/>
    <s v="theater/plays"/>
    <n v="0.2155"/>
    <x v="2870"/>
    <x v="1"/>
    <x v="6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x v="0"/>
    <n v="11"/>
    <x v="1"/>
    <s v="theater/plays"/>
    <n v="3.4666666666666665E-2"/>
    <x v="1331"/>
    <x v="1"/>
    <x v="6"/>
    <d v="2016-12-06T04:59:00"/>
    <x v="3894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x v="0"/>
    <n v="1"/>
    <x v="1"/>
    <s v="theater/plays"/>
    <n v="0.05"/>
    <x v="73"/>
    <x v="1"/>
    <x v="6"/>
    <d v="2015-02-28T06:00:18"/>
    <x v="3895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n v="1402979778"/>
    <n v="1401770178"/>
    <x v="0"/>
    <n v="4"/>
    <x v="1"/>
    <s v="theater/plays"/>
    <n v="0.10625"/>
    <x v="665"/>
    <x v="1"/>
    <x v="6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n v="1420750683"/>
    <n v="1418158683"/>
    <x v="0"/>
    <n v="10"/>
    <x v="1"/>
    <s v="theater/plays"/>
    <n v="0.17599999999999999"/>
    <x v="895"/>
    <x v="1"/>
    <x v="6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x v="0"/>
    <n v="16"/>
    <x v="1"/>
    <s v="theater/plays"/>
    <n v="0.3256"/>
    <x v="1337"/>
    <x v="1"/>
    <x v="6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n v="1407868561"/>
    <n v="1406140561"/>
    <x v="0"/>
    <n v="2"/>
    <x v="1"/>
    <s v="theater/plays"/>
    <n v="1.2500000000000001E-2"/>
    <x v="372"/>
    <x v="1"/>
    <x v="6"/>
    <d v="2014-08-12T18:36:01"/>
    <x v="3899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n v="1433988791"/>
    <n v="1431396791"/>
    <x v="0"/>
    <n v="5"/>
    <x v="1"/>
    <s v="theater/plays"/>
    <n v="5.3999999999999999E-2"/>
    <x v="2871"/>
    <x v="1"/>
    <x v="6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x v="0"/>
    <n v="1"/>
    <x v="1"/>
    <s v="theater/plays"/>
    <n v="8.3333333333333332E-3"/>
    <x v="384"/>
    <x v="1"/>
    <x v="6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n v="1479125642"/>
    <n v="1476962042"/>
    <x v="0"/>
    <n v="31"/>
    <x v="1"/>
    <s v="theater/plays"/>
    <n v="0.48833333333333334"/>
    <x v="2872"/>
    <x v="1"/>
    <x v="6"/>
    <d v="2016-11-14T12:14:02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x v="0"/>
    <n v="0"/>
    <x v="1"/>
    <s v="theater/plays"/>
    <n v="0"/>
    <x v="121"/>
    <x v="1"/>
    <x v="6"/>
    <d v="2015-08-14T19:38:00"/>
    <x v="3903"/>
  </r>
  <r>
    <n v="3904"/>
    <s v="Black America from Prophets to Pimps"/>
    <s v="A play that will cover 4000 years of black history."/>
    <x v="3"/>
    <n v="3"/>
    <x v="2"/>
    <x v="0"/>
    <x v="0"/>
    <n v="1429074240"/>
    <n v="1427866200"/>
    <x v="0"/>
    <n v="2"/>
    <x v="1"/>
    <s v="theater/plays"/>
    <n v="2.9999999999999997E-4"/>
    <x v="1788"/>
    <x v="1"/>
    <x v="6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x v="0"/>
    <n v="7"/>
    <x v="1"/>
    <s v="theater/plays"/>
    <n v="0.11533333333333333"/>
    <x v="2873"/>
    <x v="1"/>
    <x v="6"/>
    <d v="2015-06-11T23:00:00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n v="1435325100"/>
    <n v="1432072893"/>
    <x v="0"/>
    <n v="16"/>
    <x v="1"/>
    <s v="theater/plays"/>
    <n v="0.67333333333333334"/>
    <x v="2874"/>
    <x v="1"/>
    <x v="6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n v="1414354080"/>
    <n v="1411587606"/>
    <x v="0"/>
    <n v="4"/>
    <x v="1"/>
    <s v="theater/plays"/>
    <n v="0.153"/>
    <x v="2875"/>
    <x v="1"/>
    <x v="6"/>
    <d v="2014-10-26T20:08:00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n v="1406603696"/>
    <n v="1405307696"/>
    <x v="0"/>
    <n v="4"/>
    <x v="1"/>
    <s v="theater/plays"/>
    <n v="8.666666666666667E-2"/>
    <x v="1862"/>
    <x v="1"/>
    <x v="6"/>
    <d v="2014-07-29T03:14:56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x v="0"/>
    <n v="4"/>
    <x v="1"/>
    <s v="theater/plays"/>
    <n v="2.2499999999999998E-3"/>
    <x v="1209"/>
    <x v="1"/>
    <x v="6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n v="1441649397"/>
    <n v="1439057397"/>
    <x v="0"/>
    <n v="3"/>
    <x v="1"/>
    <s v="theater/plays"/>
    <n v="3.0833333333333334E-2"/>
    <x v="2876"/>
    <x v="1"/>
    <x v="6"/>
    <d v="2015-09-07T18:09:57"/>
    <x v="3910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n v="1417033777"/>
    <n v="1414438177"/>
    <x v="0"/>
    <n v="36"/>
    <x v="1"/>
    <s v="theater/plays"/>
    <n v="0.37412499999999999"/>
    <x v="2877"/>
    <x v="1"/>
    <x v="6"/>
    <d v="2014-11-26T20:29:37"/>
    <x v="3911"/>
  </r>
  <r>
    <n v="3912"/>
    <s v="JoLee Productions"/>
    <s v="Producing &amp; directing Jake's Women by Neil Simon opening July 9 and running through July 26 for Sonoma Arts Live"/>
    <x v="36"/>
    <n v="1"/>
    <x v="2"/>
    <x v="0"/>
    <x v="0"/>
    <n v="1429936500"/>
    <n v="1424759330"/>
    <x v="0"/>
    <n v="1"/>
    <x v="1"/>
    <s v="theater/plays"/>
    <n v="6.666666666666667E-5"/>
    <x v="120"/>
    <x v="1"/>
    <x v="6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x v="0"/>
    <n v="7"/>
    <x v="1"/>
    <s v="theater/plays"/>
    <n v="0.1"/>
    <x v="2878"/>
    <x v="1"/>
    <x v="6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x v="0"/>
    <n v="27"/>
    <x v="1"/>
    <s v="theater/plays"/>
    <n v="0.36359999999999998"/>
    <x v="2417"/>
    <x v="1"/>
    <x v="6"/>
    <d v="2015-05-10T22:59:00"/>
    <x v="3914"/>
  </r>
  <r>
    <n v="3915"/>
    <s v="Hardcross"/>
    <s v="Following the enormous success of Hardcross, we are looking for new ways to bring this wonderful play to a wider audience."/>
    <x v="15"/>
    <n v="5"/>
    <x v="2"/>
    <x v="1"/>
    <x v="1"/>
    <n v="1464824309"/>
    <n v="1462232309"/>
    <x v="0"/>
    <n v="1"/>
    <x v="1"/>
    <s v="theater/plays"/>
    <n v="3.3333333333333335E-3"/>
    <x v="144"/>
    <x v="1"/>
    <x v="6"/>
    <d v="2016-06-01T23:38:29"/>
    <x v="3915"/>
  </r>
  <r>
    <n v="3916"/>
    <s v="Final exam"/>
    <s v="We're a small group of University students who need a little help making our final exam production the best product possible."/>
    <x v="13"/>
    <n v="0"/>
    <x v="2"/>
    <x v="8"/>
    <x v="7"/>
    <n v="1464952752"/>
    <n v="1462360752"/>
    <x v="0"/>
    <n v="0"/>
    <x v="1"/>
    <s v="theater/plays"/>
    <n v="0"/>
    <x v="121"/>
    <x v="1"/>
    <x v="6"/>
    <d v="2016-06-03T11:19:12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n v="1410439161"/>
    <n v="1407847161"/>
    <x v="0"/>
    <n v="1"/>
    <x v="1"/>
    <s v="theater/plays"/>
    <n v="2.8571428571428571E-3"/>
    <x v="119"/>
    <x v="1"/>
    <x v="6"/>
    <d v="2014-09-11T12:39:21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x v="0"/>
    <n v="3"/>
    <x v="1"/>
    <s v="theater/plays"/>
    <n v="2E-3"/>
    <x v="379"/>
    <x v="1"/>
    <x v="6"/>
    <d v="2014-08-04T16:00:00"/>
    <x v="3918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n v="1453075200"/>
    <n v="1450628773"/>
    <x v="0"/>
    <n v="3"/>
    <x v="1"/>
    <s v="theater/plays"/>
    <n v="1.7999999999999999E-2"/>
    <x v="180"/>
    <x v="1"/>
    <x v="6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n v="1479032260"/>
    <n v="1476436660"/>
    <x v="0"/>
    <n v="3"/>
    <x v="1"/>
    <s v="theater/plays"/>
    <n v="5.3999999999999999E-2"/>
    <x v="834"/>
    <x v="1"/>
    <x v="6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n v="1414346400"/>
    <n v="1413291655"/>
    <x v="0"/>
    <n v="0"/>
    <x v="1"/>
    <s v="theater/plays"/>
    <n v="0"/>
    <x v="121"/>
    <x v="1"/>
    <x v="6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x v="0"/>
    <n v="6"/>
    <x v="1"/>
    <s v="theater/plays"/>
    <n v="8.1333333333333327E-2"/>
    <x v="2879"/>
    <x v="1"/>
    <x v="6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x v="0"/>
    <n v="17"/>
    <x v="1"/>
    <s v="theater/plays"/>
    <n v="0.12034782608695652"/>
    <x v="2880"/>
    <x v="1"/>
    <x v="6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n v="1403823722"/>
    <n v="1401231722"/>
    <x v="0"/>
    <n v="40"/>
    <x v="1"/>
    <s v="theater/plays"/>
    <n v="0.15266666666666667"/>
    <x v="1378"/>
    <x v="1"/>
    <x v="6"/>
    <d v="2014-06-26T23:02:02"/>
    <x v="3924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n v="1406753639"/>
    <n v="1404161639"/>
    <x v="0"/>
    <n v="3"/>
    <x v="1"/>
    <s v="theater/plays"/>
    <n v="0.1"/>
    <x v="144"/>
    <x v="1"/>
    <x v="6"/>
    <d v="2014-07-30T20:53:59"/>
    <x v="3925"/>
  </r>
  <r>
    <n v="3926"/>
    <s v="Caryl Churchill's 'Top Girls' - NSW HSC Text"/>
    <s v="Producing syllabus-relevant theatre targeted to HSC students on the NSW Central Coast"/>
    <x v="10"/>
    <n v="15"/>
    <x v="2"/>
    <x v="2"/>
    <x v="2"/>
    <n v="1419645748"/>
    <n v="1417053748"/>
    <x v="0"/>
    <n v="1"/>
    <x v="1"/>
    <s v="theater/plays"/>
    <n v="3.0000000000000001E-3"/>
    <x v="2"/>
    <x v="1"/>
    <x v="6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x v="0"/>
    <n v="2"/>
    <x v="1"/>
    <s v="theater/plays"/>
    <n v="0.01"/>
    <x v="385"/>
    <x v="1"/>
    <x v="6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x v="0"/>
    <n v="7"/>
    <x v="1"/>
    <s v="theater/plays"/>
    <n v="0.13020000000000001"/>
    <x v="2881"/>
    <x v="1"/>
    <x v="6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n v="1474228265"/>
    <n v="1471636265"/>
    <x v="0"/>
    <n v="14"/>
    <x v="1"/>
    <s v="theater/plays"/>
    <n v="2.265E-2"/>
    <x v="2882"/>
    <x v="1"/>
    <x v="6"/>
    <d v="2016-09-18T19:51:05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x v="0"/>
    <n v="0"/>
    <x v="1"/>
    <s v="theater/plays"/>
    <n v="0"/>
    <x v="121"/>
    <x v="1"/>
    <x v="6"/>
    <d v="2016-04-01T06:00:00"/>
    <x v="3930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n v="1441510707"/>
    <n v="1439350707"/>
    <x v="0"/>
    <n v="0"/>
    <x v="1"/>
    <s v="theater/plays"/>
    <n v="0"/>
    <x v="121"/>
    <x v="1"/>
    <x v="6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n v="1458097364"/>
    <n v="1455508964"/>
    <x v="0"/>
    <n v="1"/>
    <x v="1"/>
    <s v="theater/plays"/>
    <n v="8.3333333333333331E-5"/>
    <x v="120"/>
    <x v="1"/>
    <x v="6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x v="0"/>
    <n v="12"/>
    <x v="1"/>
    <s v="theater/plays"/>
    <n v="0.15742857142857142"/>
    <x v="2883"/>
    <x v="1"/>
    <x v="6"/>
    <d v="2016-07-17T00:43:00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n v="1443704400"/>
    <n v="1439827639"/>
    <x v="0"/>
    <n v="12"/>
    <x v="1"/>
    <s v="theater/plays"/>
    <n v="0.11"/>
    <x v="2884"/>
    <x v="1"/>
    <x v="6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x v="0"/>
    <n v="23"/>
    <x v="1"/>
    <s v="theater/plays"/>
    <n v="0.43833333333333335"/>
    <x v="2885"/>
    <x v="1"/>
    <x v="6"/>
    <d v="2015-10-04T15:45:46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x v="0"/>
    <n v="0"/>
    <x v="1"/>
    <s v="theater/plays"/>
    <n v="0"/>
    <x v="121"/>
    <x v="1"/>
    <x v="6"/>
    <d v="2016-12-01T07:18:40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n v="1468249760"/>
    <n v="1465830560"/>
    <x v="0"/>
    <n v="10"/>
    <x v="1"/>
    <s v="theater/plays"/>
    <n v="0.86135181975736563"/>
    <x v="2886"/>
    <x v="1"/>
    <x v="6"/>
    <d v="2016-07-11T15:09:20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x v="0"/>
    <n v="5"/>
    <x v="1"/>
    <s v="theater/plays"/>
    <n v="0.12196620583717357"/>
    <x v="2887"/>
    <x v="1"/>
    <x v="6"/>
    <d v="2015-06-27T21:44:14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n v="1412656200"/>
    <n v="1412328979"/>
    <x v="0"/>
    <n v="1"/>
    <x v="1"/>
    <s v="theater/plays"/>
    <n v="1E-3"/>
    <x v="144"/>
    <x v="1"/>
    <x v="6"/>
    <d v="2014-10-07T04:30:00"/>
    <x v="3939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x v="0"/>
    <n v="2"/>
    <x v="1"/>
    <s v="theater/plays"/>
    <n v="2.2000000000000001E-3"/>
    <x v="148"/>
    <x v="1"/>
    <x v="6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x v="0"/>
    <n v="2"/>
    <x v="1"/>
    <s v="theater/plays"/>
    <n v="9.0909090909090905E-3"/>
    <x v="384"/>
    <x v="1"/>
    <x v="6"/>
    <d v="2014-11-25T01:00:00"/>
    <x v="3941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n v="1434490914"/>
    <n v="1429306914"/>
    <x v="0"/>
    <n v="0"/>
    <x v="1"/>
    <s v="theater/plays"/>
    <n v="0"/>
    <x v="121"/>
    <x v="1"/>
    <x v="6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n v="1446483000"/>
    <n v="1443811268"/>
    <x v="0"/>
    <n v="13"/>
    <x v="1"/>
    <s v="theater/plays"/>
    <n v="0.35639999999999999"/>
    <x v="2888"/>
    <x v="1"/>
    <x v="6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x v="0"/>
    <n v="0"/>
    <x v="1"/>
    <s v="theater/plays"/>
    <n v="0"/>
    <x v="121"/>
    <x v="1"/>
    <x v="6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x v="0"/>
    <n v="1"/>
    <x v="1"/>
    <s v="theater/plays"/>
    <n v="2.5000000000000001E-3"/>
    <x v="144"/>
    <x v="1"/>
    <x v="6"/>
    <d v="2015-05-15T19:14:28"/>
    <x v="3945"/>
  </r>
  <r>
    <n v="3946"/>
    <s v="DR. Mecurio's Mythical Marvels &amp; Beastiry"/>
    <s v="Dr. Mecurio's is an original work of fantasy designed and written for the stage."/>
    <x v="12"/>
    <n v="195"/>
    <x v="2"/>
    <x v="0"/>
    <x v="0"/>
    <n v="1425110400"/>
    <n v="1422388822"/>
    <x v="0"/>
    <n v="5"/>
    <x v="1"/>
    <s v="theater/plays"/>
    <n v="3.2500000000000001E-2"/>
    <x v="498"/>
    <x v="1"/>
    <x v="6"/>
    <d v="2015-02-28T08:00:00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x v="0"/>
    <n v="2"/>
    <x v="1"/>
    <s v="theater/plays"/>
    <n v="3.3666666666666664E-2"/>
    <x v="476"/>
    <x v="1"/>
    <x v="6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n v="1410076123"/>
    <n v="1404892123"/>
    <x v="0"/>
    <n v="0"/>
    <x v="1"/>
    <s v="theater/plays"/>
    <n v="0"/>
    <x v="121"/>
    <x v="1"/>
    <x v="6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x v="0"/>
    <n v="32"/>
    <x v="1"/>
    <s v="theater/plays"/>
    <n v="0.15770000000000001"/>
    <x v="2889"/>
    <x v="1"/>
    <x v="6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x v="0"/>
    <n v="1"/>
    <x v="1"/>
    <s v="theater/plays"/>
    <n v="6.2500000000000003E-3"/>
    <x v="384"/>
    <x v="1"/>
    <x v="6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x v="0"/>
    <n v="1"/>
    <x v="1"/>
    <s v="theater/plays"/>
    <n v="5.0000000000000004E-6"/>
    <x v="120"/>
    <x v="1"/>
    <x v="6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x v="0"/>
    <n v="1"/>
    <x v="1"/>
    <s v="theater/plays"/>
    <n v="9.6153846153846159E-4"/>
    <x v="384"/>
    <x v="1"/>
    <x v="6"/>
    <d v="2015-10-26T18:58:10"/>
    <x v="3952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n v="1469834940"/>
    <n v="1467162586"/>
    <x v="0"/>
    <n v="0"/>
    <x v="1"/>
    <s v="theater/plays"/>
    <n v="0"/>
    <x v="121"/>
    <x v="1"/>
    <x v="6"/>
    <d v="2016-07-29T23:29:00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x v="0"/>
    <n v="0"/>
    <x v="1"/>
    <s v="theater/plays"/>
    <n v="0"/>
    <x v="121"/>
    <x v="1"/>
    <x v="6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n v="1448745741"/>
    <n v="1446150141"/>
    <x v="0"/>
    <n v="8"/>
    <x v="1"/>
    <s v="theater/plays"/>
    <n v="0.24285714285714285"/>
    <x v="97"/>
    <x v="1"/>
    <x v="6"/>
    <d v="2015-11-28T21:22:21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x v="0"/>
    <n v="0"/>
    <x v="1"/>
    <s v="theater/plays"/>
    <n v="0"/>
    <x v="121"/>
    <x v="1"/>
    <x v="6"/>
    <d v="2016-04-25T00:20:00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n v="1468020354"/>
    <n v="1464045954"/>
    <x v="0"/>
    <n v="1"/>
    <x v="1"/>
    <s v="theater/plays"/>
    <n v="2.5000000000000001E-4"/>
    <x v="589"/>
    <x v="1"/>
    <x v="6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x v="0"/>
    <n v="16"/>
    <x v="1"/>
    <s v="theater/plays"/>
    <n v="0.32050000000000001"/>
    <x v="2890"/>
    <x v="1"/>
    <x v="6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x v="0"/>
    <n v="12"/>
    <x v="1"/>
    <s v="theater/plays"/>
    <n v="0.24333333333333335"/>
    <x v="838"/>
    <x v="1"/>
    <x v="6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x v="0"/>
    <n v="4"/>
    <x v="1"/>
    <s v="theater/plays"/>
    <n v="1.4999999999999999E-2"/>
    <x v="798"/>
    <x v="1"/>
    <x v="6"/>
    <d v="2016-01-03T20:17:36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x v="0"/>
    <n v="2"/>
    <x v="1"/>
    <s v="theater/plays"/>
    <n v="4.1999999999999997E-3"/>
    <x v="689"/>
    <x v="1"/>
    <x v="6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x v="0"/>
    <n v="3"/>
    <x v="1"/>
    <s v="theater/plays"/>
    <n v="3.214285714285714E-2"/>
    <x v="2"/>
    <x v="1"/>
    <x v="6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x v="0"/>
    <n v="0"/>
    <x v="1"/>
    <s v="theater/plays"/>
    <n v="0"/>
    <x v="121"/>
    <x v="1"/>
    <x v="6"/>
    <d v="2015-11-18T04:41:57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n v="1429460386"/>
    <n v="1424279986"/>
    <x v="0"/>
    <n v="3"/>
    <x v="1"/>
    <s v="theater/plays"/>
    <n v="6.3E-2"/>
    <x v="840"/>
    <x v="1"/>
    <x v="6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x v="0"/>
    <n v="4"/>
    <x v="1"/>
    <s v="theater/plays"/>
    <n v="0.14249999999999999"/>
    <x v="371"/>
    <x v="1"/>
    <x v="6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x v="0"/>
    <n v="2"/>
    <x v="1"/>
    <s v="theater/plays"/>
    <n v="6.0000000000000001E-3"/>
    <x v="381"/>
    <x v="1"/>
    <x v="6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n v="1488783507"/>
    <n v="1486191507"/>
    <x v="0"/>
    <n v="10"/>
    <x v="1"/>
    <s v="theater/plays"/>
    <n v="0.2411764705882353"/>
    <x v="2239"/>
    <x v="1"/>
    <x v="6"/>
    <d v="2017-03-06T06:58:27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n v="1463945673"/>
    <n v="1458761673"/>
    <x v="0"/>
    <n v="11"/>
    <x v="1"/>
    <s v="theater/plays"/>
    <n v="0.10539999999999999"/>
    <x v="2891"/>
    <x v="1"/>
    <x v="6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x v="0"/>
    <n v="6"/>
    <x v="1"/>
    <s v="theater/plays"/>
    <n v="7.4690265486725665E-2"/>
    <x v="2892"/>
    <x v="1"/>
    <x v="6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x v="0"/>
    <n v="2"/>
    <x v="1"/>
    <s v="theater/plays"/>
    <n v="7.3333333333333334E-4"/>
    <x v="148"/>
    <x v="1"/>
    <x v="6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x v="0"/>
    <n v="6"/>
    <x v="1"/>
    <s v="theater/plays"/>
    <n v="9.7142857142857135E-3"/>
    <x v="2893"/>
    <x v="1"/>
    <x v="6"/>
    <d v="2014-07-21T12:52:06"/>
    <x v="3971"/>
  </r>
  <r>
    <n v="3972"/>
    <s v="Valkyrie Theatre Company"/>
    <s v="We're a horror based theatre company in Oklahoma City beginning our first season of shows."/>
    <x v="28"/>
    <n v="211"/>
    <x v="2"/>
    <x v="0"/>
    <x v="0"/>
    <n v="1423186634"/>
    <n v="1418002634"/>
    <x v="0"/>
    <n v="8"/>
    <x v="1"/>
    <s v="theater/plays"/>
    <n v="0.21099999999999999"/>
    <x v="2894"/>
    <x v="1"/>
    <x v="6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x v="0"/>
    <n v="37"/>
    <x v="1"/>
    <s v="theater/plays"/>
    <n v="0.78100000000000003"/>
    <x v="2895"/>
    <x v="1"/>
    <x v="6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x v="0"/>
    <n v="11"/>
    <x v="1"/>
    <s v="theater/plays"/>
    <n v="0.32"/>
    <x v="2896"/>
    <x v="1"/>
    <x v="6"/>
    <d v="2016-06-02T13:07:28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n v="1468442898"/>
    <n v="1465850898"/>
    <x v="0"/>
    <n v="0"/>
    <x v="1"/>
    <s v="theater/plays"/>
    <n v="0"/>
    <x v="121"/>
    <x v="1"/>
    <x v="6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x v="0"/>
    <n v="10"/>
    <x v="1"/>
    <s v="theater/plays"/>
    <n v="0.47692307692307695"/>
    <x v="2897"/>
    <x v="1"/>
    <x v="6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x v="0"/>
    <n v="6"/>
    <x v="1"/>
    <s v="theater/plays"/>
    <n v="1.4500000000000001E-2"/>
    <x v="2898"/>
    <x v="1"/>
    <x v="6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x v="0"/>
    <n v="8"/>
    <x v="1"/>
    <s v="theater/plays"/>
    <n v="0.107"/>
    <x v="1295"/>
    <x v="1"/>
    <x v="6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x v="0"/>
    <n v="6"/>
    <x v="1"/>
    <s v="theater/plays"/>
    <n v="1.8333333333333333E-2"/>
    <x v="1782"/>
    <x v="1"/>
    <x v="6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x v="0"/>
    <n v="7"/>
    <x v="1"/>
    <s v="theater/plays"/>
    <n v="0.18"/>
    <x v="2845"/>
    <x v="1"/>
    <x v="6"/>
    <d v="2014-07-05T14:22:27"/>
    <x v="3980"/>
  </r>
  <r>
    <n v="3981"/>
    <s v="BEIRUT, LADY OF LEBANON"/>
    <s v="A Theatrical Production Celebrating the Lebanese Culture and the Human Spirit in Time of War."/>
    <x v="11"/>
    <n v="1225"/>
    <x v="2"/>
    <x v="0"/>
    <x v="0"/>
    <n v="1468729149"/>
    <n v="1463545149"/>
    <x v="0"/>
    <n v="7"/>
    <x v="1"/>
    <s v="theater/plays"/>
    <n v="4.0833333333333333E-2"/>
    <x v="638"/>
    <x v="1"/>
    <x v="6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x v="0"/>
    <n v="5"/>
    <x v="1"/>
    <s v="theater/plays"/>
    <n v="0.2"/>
    <x v="447"/>
    <x v="1"/>
    <x v="6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x v="0"/>
    <n v="46"/>
    <x v="1"/>
    <s v="theater/plays"/>
    <n v="0.34802513464991025"/>
    <x v="2899"/>
    <x v="1"/>
    <x v="6"/>
    <d v="2014-05-20T06:59:00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n v="1415404800"/>
    <n v="1412809644"/>
    <x v="0"/>
    <n v="10"/>
    <x v="1"/>
    <s v="theater/plays"/>
    <n v="6.3333333333333339E-2"/>
    <x v="2858"/>
    <x v="1"/>
    <x v="6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x v="0"/>
    <n v="19"/>
    <x v="1"/>
    <s v="theater/plays"/>
    <n v="0.32050000000000001"/>
    <x v="2900"/>
    <x v="1"/>
    <x v="6"/>
    <d v="2016-02-20T21:05:00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x v="0"/>
    <n v="13"/>
    <x v="1"/>
    <s v="theater/plays"/>
    <n v="9.7600000000000006E-2"/>
    <x v="2901"/>
    <x v="1"/>
    <x v="6"/>
    <d v="2016-05-06T13:04:00"/>
    <x v="3986"/>
  </r>
  <r>
    <n v="3987"/>
    <s v="Write Now 5"/>
    <s v="Write Now 5 is a new writing festival in south east London promoting new work from emerging playwrights."/>
    <x v="44"/>
    <n v="151"/>
    <x v="2"/>
    <x v="1"/>
    <x v="1"/>
    <n v="1400278290"/>
    <n v="1399414290"/>
    <x v="0"/>
    <n v="13"/>
    <x v="1"/>
    <s v="theater/plays"/>
    <n v="0.3775"/>
    <x v="2902"/>
    <x v="1"/>
    <x v="6"/>
    <d v="2014-05-16T22:11:30"/>
    <x v="3987"/>
  </r>
  <r>
    <n v="3988"/>
    <s v="Folk-Tales: What Stories Do Your Folks Tell?"/>
    <s v="An evening of of stories based both in myth and truth."/>
    <x v="15"/>
    <n v="32"/>
    <x v="2"/>
    <x v="0"/>
    <x v="0"/>
    <n v="1440813413"/>
    <n v="1439517413"/>
    <x v="0"/>
    <n v="4"/>
    <x v="1"/>
    <s v="theater/plays"/>
    <n v="2.1333333333333333E-2"/>
    <x v="1797"/>
    <x v="1"/>
    <x v="6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n v="1447009181"/>
    <n v="1444413581"/>
    <x v="0"/>
    <n v="0"/>
    <x v="1"/>
    <s v="theater/plays"/>
    <n v="0"/>
    <x v="121"/>
    <x v="1"/>
    <x v="6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n v="1456934893"/>
    <n v="1454342893"/>
    <x v="0"/>
    <n v="3"/>
    <x v="1"/>
    <s v="theater/plays"/>
    <n v="4.1818181818181817E-2"/>
    <x v="1581"/>
    <x v="1"/>
    <x v="6"/>
    <d v="2016-03-02T16:08:13"/>
    <x v="3990"/>
  </r>
  <r>
    <n v="3991"/>
    <s v="NTACTheatre - North Texas Actor's Collaborative Theatre"/>
    <s v="North Texas first actor-driven theatre company needs your help"/>
    <x v="2"/>
    <n v="100"/>
    <x v="2"/>
    <x v="0"/>
    <x v="0"/>
    <n v="1433086082"/>
    <n v="1430494082"/>
    <x v="0"/>
    <n v="1"/>
    <x v="1"/>
    <s v="theater/plays"/>
    <n v="0.2"/>
    <x v="101"/>
    <x v="1"/>
    <x v="6"/>
    <d v="2015-05-31T15:28:02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n v="1449876859"/>
    <n v="1444689259"/>
    <x v="0"/>
    <n v="9"/>
    <x v="1"/>
    <s v="theater/plays"/>
    <n v="5.4100000000000002E-2"/>
    <x v="2903"/>
    <x v="1"/>
    <x v="6"/>
    <d v="2015-12-11T23:34:19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n v="1431549912"/>
    <n v="1428957912"/>
    <x v="0"/>
    <n v="1"/>
    <x v="1"/>
    <s v="theater/plays"/>
    <n v="6.0000000000000002E-5"/>
    <x v="366"/>
    <x v="1"/>
    <x v="6"/>
    <d v="2015-05-13T20:45:12"/>
    <x v="3993"/>
  </r>
  <r>
    <n v="3994"/>
    <s v="Poles Apart - A Play in 2 Acts"/>
    <s v="Is Henson willing to dare risk a theatrical speaking tour of his North Pole adventures...and more?"/>
    <x v="13"/>
    <n v="5"/>
    <x v="2"/>
    <x v="0"/>
    <x v="0"/>
    <n v="1405761690"/>
    <n v="1403169690"/>
    <x v="0"/>
    <n v="1"/>
    <x v="1"/>
    <s v="theater/plays"/>
    <n v="2.5000000000000001E-3"/>
    <x v="144"/>
    <x v="1"/>
    <x v="6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x v="0"/>
    <n v="4"/>
    <x v="1"/>
    <s v="theater/plays"/>
    <n v="0.35"/>
    <x v="844"/>
    <x v="1"/>
    <x v="6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n v="1416499440"/>
    <n v="1415341464"/>
    <x v="0"/>
    <n v="17"/>
    <x v="1"/>
    <s v="theater/plays"/>
    <n v="0.16566666666666666"/>
    <x v="2904"/>
    <x v="1"/>
    <x v="6"/>
    <d v="2014-11-20T16:04:00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x v="0"/>
    <n v="0"/>
    <x v="1"/>
    <s v="theater/plays"/>
    <n v="0"/>
    <x v="121"/>
    <x v="1"/>
    <x v="6"/>
    <d v="2015-04-05T08:23:41"/>
    <x v="3997"/>
  </r>
  <r>
    <n v="3998"/>
    <s v="Forsaken Angels-A New Play"/>
    <s v="Forsaken Angels, a powerful new play by William Leary, author of DCMTA's Best Of 2014 Play Masquerade."/>
    <x v="21"/>
    <n v="715"/>
    <x v="2"/>
    <x v="0"/>
    <x v="0"/>
    <n v="1427580426"/>
    <n v="1424992026"/>
    <x v="0"/>
    <n v="12"/>
    <x v="1"/>
    <s v="theater/plays"/>
    <n v="0.57199999999999995"/>
    <x v="2905"/>
    <x v="1"/>
    <x v="6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n v="1409514709"/>
    <n v="1406058798"/>
    <x v="0"/>
    <n v="14"/>
    <x v="1"/>
    <s v="theater/plays"/>
    <n v="0.16514285714285715"/>
    <x v="2906"/>
    <x v="1"/>
    <x v="6"/>
    <d v="2014-08-31T19:51:49"/>
    <x v="3999"/>
  </r>
  <r>
    <n v="4000"/>
    <s v="The Escorts"/>
    <s v="An Enticing Trip into the World of Assisted Dying"/>
    <x v="6"/>
    <n v="10"/>
    <x v="2"/>
    <x v="0"/>
    <x v="0"/>
    <n v="1462631358"/>
    <n v="1457450958"/>
    <x v="0"/>
    <n v="1"/>
    <x v="1"/>
    <s v="theater/plays"/>
    <n v="1.25E-3"/>
    <x v="119"/>
    <x v="1"/>
    <x v="6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x v="0"/>
    <n v="14"/>
    <x v="1"/>
    <s v="theater/plays"/>
    <n v="0.3775"/>
    <x v="2882"/>
    <x v="1"/>
    <x v="6"/>
    <d v="2017-03-01T19:00:00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n v="1411779761"/>
    <n v="1409187761"/>
    <x v="0"/>
    <n v="4"/>
    <x v="1"/>
    <s v="theater/plays"/>
    <n v="1.84E-2"/>
    <x v="2117"/>
    <x v="1"/>
    <x v="6"/>
    <d v="2014-09-27T01:02:41"/>
    <x v="4002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n v="1424009147"/>
    <n v="1421417147"/>
    <x v="0"/>
    <n v="2"/>
    <x v="1"/>
    <s v="theater/plays"/>
    <n v="0.10050000000000001"/>
    <x v="984"/>
    <x v="1"/>
    <x v="6"/>
    <d v="2015-02-15T14:05:47"/>
    <x v="4003"/>
  </r>
  <r>
    <n v="4004"/>
    <s v="South Florida Tours"/>
    <s v="Help Launch The Queen Into South Florida!"/>
    <x v="2"/>
    <n v="1"/>
    <x v="2"/>
    <x v="0"/>
    <x v="0"/>
    <n v="1412740457"/>
    <n v="1410148457"/>
    <x v="0"/>
    <n v="1"/>
    <x v="1"/>
    <s v="theater/plays"/>
    <n v="2E-3"/>
    <x v="120"/>
    <x v="1"/>
    <x v="6"/>
    <d v="2014-10-08T03:54:17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n v="1413832985"/>
    <n v="1408648985"/>
    <x v="0"/>
    <n v="2"/>
    <x v="1"/>
    <s v="theater/plays"/>
    <n v="1.3333333333333334E-2"/>
    <x v="135"/>
    <x v="1"/>
    <x v="6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n v="1455647587"/>
    <n v="1453487587"/>
    <x v="0"/>
    <n v="1"/>
    <x v="1"/>
    <s v="theater/plays"/>
    <n v="6.666666666666667E-5"/>
    <x v="453"/>
    <x v="1"/>
    <x v="6"/>
    <d v="2016-02-16T18:33:07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n v="1409070480"/>
    <n v="1406572381"/>
    <x v="0"/>
    <n v="1"/>
    <x v="1"/>
    <s v="theater/plays"/>
    <n v="2.5000000000000001E-3"/>
    <x v="144"/>
    <x v="1"/>
    <x v="6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x v="0"/>
    <n v="4"/>
    <x v="1"/>
    <s v="theater/plays"/>
    <n v="0.06"/>
    <x v="2"/>
    <x v="1"/>
    <x v="6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x v="0"/>
    <n v="3"/>
    <x v="1"/>
    <s v="theater/plays"/>
    <n v="3.8860103626943004E-2"/>
    <x v="384"/>
    <x v="1"/>
    <x v="6"/>
    <d v="2014-09-09T16:49:20"/>
    <x v="4009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n v="1414348166"/>
    <n v="1412879366"/>
    <x v="0"/>
    <n v="38"/>
    <x v="1"/>
    <s v="theater/plays"/>
    <n v="0.24194444444444443"/>
    <x v="2907"/>
    <x v="1"/>
    <x v="6"/>
    <d v="2014-10-26T18:29:26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x v="0"/>
    <n v="4"/>
    <x v="1"/>
    <s v="theater/plays"/>
    <n v="7.5999999999999998E-2"/>
    <x v="2908"/>
    <x v="1"/>
    <x v="6"/>
    <d v="2015-01-28T13:04:38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n v="1430571849"/>
    <n v="1427979849"/>
    <x v="0"/>
    <n v="0"/>
    <x v="1"/>
    <s v="theater/plays"/>
    <n v="0"/>
    <x v="121"/>
    <x v="1"/>
    <x v="6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x v="0"/>
    <n v="2"/>
    <x v="1"/>
    <s v="theater/plays"/>
    <n v="1.2999999999999999E-2"/>
    <x v="31"/>
    <x v="1"/>
    <x v="6"/>
    <d v="2015-02-16T07:13:43"/>
    <x v="4013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n v="1457157269"/>
    <n v="1455861269"/>
    <x v="0"/>
    <n v="0"/>
    <x v="1"/>
    <s v="theater/plays"/>
    <n v="0"/>
    <x v="121"/>
    <x v="1"/>
    <x v="6"/>
    <d v="2016-03-05T05:54:29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n v="1437331463"/>
    <n v="1434739463"/>
    <x v="0"/>
    <n v="1"/>
    <x v="1"/>
    <s v="theater/plays"/>
    <n v="1.4285714285714287E-4"/>
    <x v="120"/>
    <x v="1"/>
    <x v="6"/>
    <d v="2015-07-19T18:44:23"/>
    <x v="4015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n v="1410987400"/>
    <n v="1408395400"/>
    <x v="0"/>
    <n v="7"/>
    <x v="1"/>
    <s v="theater/plays"/>
    <n v="0.14000000000000001"/>
    <x v="119"/>
    <x v="1"/>
    <x v="6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x v="0"/>
    <n v="2"/>
    <x v="1"/>
    <s v="theater/plays"/>
    <n v="1.0500000000000001E-2"/>
    <x v="1859"/>
    <x v="1"/>
    <x v="6"/>
    <d v="2014-09-04T16:07:54"/>
    <x v="4017"/>
  </r>
  <r>
    <n v="4018"/>
    <s v="Time Please Fringe"/>
    <s v="Funding for a production of Time Please at the Brighton Fringe 2017... and beyond."/>
    <x v="15"/>
    <n v="130"/>
    <x v="2"/>
    <x v="1"/>
    <x v="1"/>
    <n v="1475877108"/>
    <n v="1473285108"/>
    <x v="0"/>
    <n v="4"/>
    <x v="1"/>
    <s v="theater/plays"/>
    <n v="8.666666666666667E-2"/>
    <x v="151"/>
    <x v="1"/>
    <x v="6"/>
    <d v="2016-10-07T21:51:48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x v="0"/>
    <n v="4"/>
    <x v="1"/>
    <s v="theater/plays"/>
    <n v="8.2857142857142851E-3"/>
    <x v="1878"/>
    <x v="1"/>
    <x v="6"/>
    <d v="2016-04-15T16:28:00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x v="0"/>
    <n v="3"/>
    <x v="1"/>
    <s v="theater/plays"/>
    <n v="0.16666666666666666"/>
    <x v="853"/>
    <x v="1"/>
    <x v="6"/>
    <d v="2015-03-24T03:34:59"/>
    <x v="4020"/>
  </r>
  <r>
    <n v="4021"/>
    <s v="Angels in Houston"/>
    <s v="Help a group of actors end bigotry in Houston, TX by supporting a  full production of Angels in America."/>
    <x v="36"/>
    <n v="125"/>
    <x v="2"/>
    <x v="0"/>
    <x v="0"/>
    <n v="1414360358"/>
    <n v="1409176358"/>
    <x v="0"/>
    <n v="2"/>
    <x v="1"/>
    <s v="theater/plays"/>
    <n v="8.3333333333333332E-3"/>
    <x v="372"/>
    <x v="1"/>
    <x v="6"/>
    <d v="2014-10-26T21:52:38"/>
    <x v="4021"/>
  </r>
  <r>
    <n v="4022"/>
    <s v="The Merchant of Venice as Shakespeare Heard It"/>
    <s v="Help us produce a video of the first Original Pronunciation Merchant of Venice."/>
    <x v="102"/>
    <n v="12521"/>
    <x v="2"/>
    <x v="0"/>
    <x v="0"/>
    <n v="1422759240"/>
    <n v="1418824867"/>
    <x v="0"/>
    <n v="197"/>
    <x v="1"/>
    <s v="theater/plays"/>
    <n v="0.69561111111111107"/>
    <x v="2909"/>
    <x v="1"/>
    <x v="6"/>
    <d v="2015-02-01T02:54:00"/>
    <x v="4022"/>
  </r>
  <r>
    <n v="4023"/>
    <s v="Forgive &amp; Forget"/>
    <s v="An original gospel stage play that explores the pain and hurt caused by those who struggle to forgive others!"/>
    <x v="39"/>
    <n v="0"/>
    <x v="2"/>
    <x v="0"/>
    <x v="0"/>
    <n v="1458860363"/>
    <n v="1454975963"/>
    <x v="0"/>
    <n v="0"/>
    <x v="1"/>
    <s v="theater/plays"/>
    <n v="0"/>
    <x v="121"/>
    <x v="1"/>
    <x v="6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x v="0"/>
    <n v="1"/>
    <x v="1"/>
    <s v="theater/plays"/>
    <n v="1.2500000000000001E-2"/>
    <x v="119"/>
    <x v="1"/>
    <x v="6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x v="0"/>
    <n v="4"/>
    <x v="1"/>
    <s v="theater/plays"/>
    <n v="0.05"/>
    <x v="372"/>
    <x v="1"/>
    <x v="6"/>
    <d v="2015-07-26T05:42:16"/>
    <x v="4025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n v="1449247439"/>
    <n v="1444059839"/>
    <x v="0"/>
    <n v="0"/>
    <x v="1"/>
    <s v="theater/plays"/>
    <n v="0"/>
    <x v="121"/>
    <x v="1"/>
    <x v="6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x v="0"/>
    <n v="7"/>
    <x v="1"/>
    <s v="theater/plays"/>
    <n v="7.166666666666667E-2"/>
    <x v="2747"/>
    <x v="1"/>
    <x v="6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n v="1402007500"/>
    <n v="1399415500"/>
    <x v="0"/>
    <n v="11"/>
    <x v="1"/>
    <s v="theater/plays"/>
    <n v="0.28050000000000003"/>
    <x v="2722"/>
    <x v="1"/>
    <x v="6"/>
    <d v="2014-06-05T22:31:40"/>
    <x v="4028"/>
  </r>
  <r>
    <n v="4029"/>
    <s v="Next 2 the Stage"/>
    <s v="A theater complex that educates as we entertain.  We will provide shows that inspire and theater classes that motivate."/>
    <x v="22"/>
    <n v="0"/>
    <x v="2"/>
    <x v="0"/>
    <x v="0"/>
    <n v="1450053370"/>
    <n v="1447461370"/>
    <x v="0"/>
    <n v="0"/>
    <x v="1"/>
    <s v="theater/plays"/>
    <n v="0"/>
    <x v="121"/>
    <x v="1"/>
    <x v="6"/>
    <d v="2015-12-14T00:36:10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n v="1454525340"/>
    <n v="1452008599"/>
    <x v="0"/>
    <n v="6"/>
    <x v="1"/>
    <s v="theater/plays"/>
    <n v="0.16"/>
    <x v="590"/>
    <x v="1"/>
    <x v="6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x v="0"/>
    <n v="0"/>
    <x v="1"/>
    <s v="theater/plays"/>
    <n v="0"/>
    <x v="121"/>
    <x v="1"/>
    <x v="6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x v="0"/>
    <n v="7"/>
    <x v="1"/>
    <s v="theater/plays"/>
    <n v="6.8287037037037035E-2"/>
    <x v="585"/>
    <x v="1"/>
    <x v="6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n v="1475398800"/>
    <n v="1472711224"/>
    <x v="0"/>
    <n v="94"/>
    <x v="1"/>
    <s v="theater/plays"/>
    <n v="0.25698702928870293"/>
    <x v="2910"/>
    <x v="1"/>
    <x v="6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n v="1428097450"/>
    <n v="1425509050"/>
    <x v="0"/>
    <n v="2"/>
    <x v="1"/>
    <s v="theater/plays"/>
    <n v="1.4814814814814815E-2"/>
    <x v="101"/>
    <x v="1"/>
    <x v="6"/>
    <d v="2015-04-03T21:44:10"/>
    <x v="4034"/>
  </r>
  <r>
    <n v="4035"/>
    <s v="The Lost Boy"/>
    <s v="&quot;Stories are where you go to look for the truth of your own life.&quot; (Frank Delaney)"/>
    <x v="3"/>
    <n v="3685"/>
    <x v="2"/>
    <x v="0"/>
    <x v="0"/>
    <n v="1413925887"/>
    <n v="1411333887"/>
    <x v="0"/>
    <n v="25"/>
    <x v="1"/>
    <s v="theater/plays"/>
    <n v="0.36849999999999999"/>
    <x v="2911"/>
    <x v="1"/>
    <x v="6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x v="0"/>
    <n v="17"/>
    <x v="1"/>
    <s v="theater/plays"/>
    <n v="0.47049999999999997"/>
    <x v="2912"/>
    <x v="1"/>
    <x v="6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x v="0"/>
    <n v="2"/>
    <x v="1"/>
    <s v="theater/plays"/>
    <n v="0.11428571428571428"/>
    <x v="379"/>
    <x v="1"/>
    <x v="6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n v="1413573010"/>
    <n v="1408389010"/>
    <x v="0"/>
    <n v="4"/>
    <x v="1"/>
    <s v="theater/plays"/>
    <n v="0.12039999999999999"/>
    <x v="2913"/>
    <x v="1"/>
    <x v="6"/>
    <d v="2014-10-17T19:10:10"/>
    <x v="4038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n v="1448949540"/>
    <n v="1446048367"/>
    <x v="0"/>
    <n v="5"/>
    <x v="1"/>
    <s v="theater/plays"/>
    <n v="0.6"/>
    <x v="88"/>
    <x v="1"/>
    <x v="6"/>
    <d v="2015-12-01T05:59:0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x v="0"/>
    <n v="2"/>
    <x v="1"/>
    <s v="theater/plays"/>
    <n v="0.3125"/>
    <x v="2914"/>
    <x v="1"/>
    <x v="6"/>
    <d v="2015-07-18T03:00:00"/>
    <x v="4040"/>
  </r>
  <r>
    <n v="4041"/>
    <s v="In the Land of Gold"/>
    <s v="A bold, colouful, vibrant play centred around the last remaining monarchy of Africa."/>
    <x v="10"/>
    <n v="21"/>
    <x v="2"/>
    <x v="1"/>
    <x v="1"/>
    <n v="1473160954"/>
    <n v="1467976954"/>
    <x v="0"/>
    <n v="2"/>
    <x v="1"/>
    <s v="theater/plays"/>
    <n v="4.1999999999999997E-3"/>
    <x v="689"/>
    <x v="1"/>
    <x v="6"/>
    <d v="2016-09-06T11:22:34"/>
    <x v="4041"/>
  </r>
  <r>
    <n v="4042"/>
    <s v="Messages"/>
    <s v="Acting group and production for inner city youth, about inner city youth. The problems and stuation that they see everyday."/>
    <x v="3"/>
    <n v="21"/>
    <x v="2"/>
    <x v="0"/>
    <x v="0"/>
    <n v="1421781360"/>
    <n v="1419213664"/>
    <x v="0"/>
    <n v="3"/>
    <x v="1"/>
    <s v="theater/plays"/>
    <n v="2.0999999999999999E-3"/>
    <x v="589"/>
    <x v="1"/>
    <x v="6"/>
    <d v="2015-01-20T19:16:00"/>
    <x v="4042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n v="1416524325"/>
    <n v="1415228325"/>
    <x v="0"/>
    <n v="0"/>
    <x v="1"/>
    <s v="theater/plays"/>
    <n v="0"/>
    <x v="121"/>
    <x v="1"/>
    <x v="6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x v="0"/>
    <n v="4"/>
    <x v="1"/>
    <s v="theater/plays"/>
    <n v="0.375"/>
    <x v="701"/>
    <x v="1"/>
    <x v="6"/>
    <d v="2015-04-10T05:00:00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x v="0"/>
    <n v="1"/>
    <x v="1"/>
    <s v="theater/plays"/>
    <n v="2.0000000000000001E-4"/>
    <x v="120"/>
    <x v="1"/>
    <x v="6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x v="0"/>
    <n v="12"/>
    <x v="1"/>
    <s v="theater/plays"/>
    <n v="8.2142857142857142E-2"/>
    <x v="134"/>
    <x v="1"/>
    <x v="6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n v="1420938000"/>
    <n v="1418862743"/>
    <x v="0"/>
    <n v="4"/>
    <x v="1"/>
    <s v="theater/plays"/>
    <n v="2.1999999999999999E-2"/>
    <x v="446"/>
    <x v="1"/>
    <x v="6"/>
    <d v="2015-01-11T01:00:00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x v="0"/>
    <n v="91"/>
    <x v="1"/>
    <s v="theater/plays"/>
    <n v="0.17652941176470588"/>
    <x v="2915"/>
    <x v="1"/>
    <x v="6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n v="1436914815"/>
    <n v="1434322815"/>
    <x v="0"/>
    <n v="1"/>
    <x v="1"/>
    <s v="theater/plays"/>
    <n v="8.0000000000000004E-4"/>
    <x v="587"/>
    <x v="1"/>
    <x v="6"/>
    <d v="2015-07-14T23:00:15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x v="0"/>
    <n v="1"/>
    <x v="1"/>
    <s v="theater/plays"/>
    <n v="6.6666666666666664E-4"/>
    <x v="120"/>
    <x v="1"/>
    <x v="6"/>
    <d v="2014-10-23T15:16:31"/>
    <x v="4050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n v="1399618380"/>
    <n v="1399058797"/>
    <x v="0"/>
    <n v="0"/>
    <x v="1"/>
    <s v="theater/plays"/>
    <n v="0"/>
    <x v="121"/>
    <x v="1"/>
    <x v="6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x v="0"/>
    <n v="13"/>
    <x v="1"/>
    <s v="theater/plays"/>
    <n v="0.37533333333333335"/>
    <x v="2916"/>
    <x v="1"/>
    <x v="6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n v="1416081600"/>
    <n v="1413477228"/>
    <x v="0"/>
    <n v="2"/>
    <x v="1"/>
    <s v="theater/plays"/>
    <n v="0.22"/>
    <x v="698"/>
    <x v="1"/>
    <x v="6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x v="0"/>
    <n v="0"/>
    <x v="1"/>
    <s v="theater/plays"/>
    <n v="0"/>
    <x v="121"/>
    <x v="1"/>
    <x v="6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x v="0"/>
    <n v="21"/>
    <x v="1"/>
    <s v="theater/plays"/>
    <n v="0.1762"/>
    <x v="2917"/>
    <x v="1"/>
    <x v="6"/>
    <d v="2014-06-19T15:33:51"/>
    <x v="4055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n v="1467575940"/>
    <n v="1465856639"/>
    <x v="0"/>
    <n v="9"/>
    <x v="1"/>
    <s v="theater/plays"/>
    <n v="0.53"/>
    <x v="2137"/>
    <x v="1"/>
    <x v="6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x v="0"/>
    <n v="6"/>
    <x v="1"/>
    <s v="theater/plays"/>
    <n v="0.22142857142857142"/>
    <x v="966"/>
    <x v="1"/>
    <x v="6"/>
    <d v="2015-11-25T23:00:00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n v="1459483140"/>
    <n v="1458178044"/>
    <x v="0"/>
    <n v="4"/>
    <x v="1"/>
    <s v="theater/plays"/>
    <n v="2.5333333333333333E-2"/>
    <x v="2918"/>
    <x v="1"/>
    <x v="6"/>
    <d v="2016-04-01T03:59:00"/>
    <x v="4058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n v="1410836400"/>
    <n v="1408116152"/>
    <x v="0"/>
    <n v="7"/>
    <x v="1"/>
    <s v="theater/plays"/>
    <n v="2.5000000000000001E-2"/>
    <x v="680"/>
    <x v="1"/>
    <x v="6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x v="0"/>
    <n v="5"/>
    <x v="1"/>
    <s v="theater/plays"/>
    <n v="2.8500000000000001E-2"/>
    <x v="2830"/>
    <x v="1"/>
    <x v="6"/>
    <d v="2014-06-23T16:00:00"/>
    <x v="4060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n v="1461205423"/>
    <n v="1456025023"/>
    <x v="0"/>
    <n v="0"/>
    <x v="1"/>
    <s v="theater/plays"/>
    <n v="0"/>
    <x v="121"/>
    <x v="1"/>
    <x v="6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x v="0"/>
    <n v="3"/>
    <x v="1"/>
    <s v="theater/plays"/>
    <n v="2.4500000000000001E-2"/>
    <x v="2919"/>
    <x v="1"/>
    <x v="6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x v="0"/>
    <n v="9"/>
    <x v="1"/>
    <s v="theater/plays"/>
    <n v="1.4210526315789474E-2"/>
    <x v="2"/>
    <x v="1"/>
    <x v="6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x v="0"/>
    <n v="6"/>
    <x v="1"/>
    <s v="theater/plays"/>
    <n v="0.1925"/>
    <x v="2920"/>
    <x v="1"/>
    <x v="6"/>
    <d v="2015-04-29T14:07:06"/>
    <x v="4064"/>
  </r>
  <r>
    <n v="4065"/>
    <s v="A Midsummer's Night's Dream"/>
    <s v="A classical/ fantasy version of midsummers done by professionally trained actors in Tulsa!"/>
    <x v="23"/>
    <n v="27"/>
    <x v="2"/>
    <x v="0"/>
    <x v="0"/>
    <n v="1407883811"/>
    <n v="1405291811"/>
    <x v="0"/>
    <n v="4"/>
    <x v="1"/>
    <s v="theater/plays"/>
    <n v="6.7499999999999999E-3"/>
    <x v="2921"/>
    <x v="1"/>
    <x v="6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x v="0"/>
    <n v="1"/>
    <x v="1"/>
    <s v="theater/plays"/>
    <n v="1.6666666666666668E-3"/>
    <x v="384"/>
    <x v="1"/>
    <x v="6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x v="0"/>
    <n v="17"/>
    <x v="1"/>
    <s v="theater/plays"/>
    <n v="0.60899999999999999"/>
    <x v="2922"/>
    <x v="1"/>
    <x v="6"/>
    <d v="2015-09-28T02:49:10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n v="1484348700"/>
    <n v="1481756855"/>
    <x v="0"/>
    <n v="1"/>
    <x v="1"/>
    <s v="theater/plays"/>
    <n v="0.01"/>
    <x v="2923"/>
    <x v="1"/>
    <x v="6"/>
    <d v="2017-01-13T23:05:00"/>
    <x v="4068"/>
  </r>
  <r>
    <n v="4069"/>
    <s v="The Pendulum Swings"/>
    <s v="'The Pendulum Swings' is a three-act dark comedy that sees Frank and Michael await their execution on Death Row."/>
    <x v="21"/>
    <n v="430"/>
    <x v="2"/>
    <x v="1"/>
    <x v="1"/>
    <n v="1425124800"/>
    <n v="1421596356"/>
    <x v="0"/>
    <n v="13"/>
    <x v="1"/>
    <s v="theater/plays"/>
    <n v="0.34399999999999997"/>
    <x v="2924"/>
    <x v="1"/>
    <x v="6"/>
    <d v="2015-02-28T12:00:00"/>
    <x v="4069"/>
  </r>
  <r>
    <n v="4070"/>
    <s v="Southern Utah University: V-Day 2015"/>
    <s v="V-Day Southern Utah University 2015 and Second Studio Players presents: The Vagina Monologues"/>
    <x v="28"/>
    <n v="165"/>
    <x v="2"/>
    <x v="0"/>
    <x v="0"/>
    <n v="1425178800"/>
    <n v="1422374420"/>
    <x v="0"/>
    <n v="6"/>
    <x v="1"/>
    <s v="theater/plays"/>
    <n v="0.16500000000000001"/>
    <x v="446"/>
    <x v="1"/>
    <x v="6"/>
    <d v="2015-03-01T03:00:00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x v="0"/>
    <n v="0"/>
    <x v="1"/>
    <s v="theater/plays"/>
    <n v="0"/>
    <x v="121"/>
    <x v="1"/>
    <x v="6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x v="0"/>
    <n v="2"/>
    <x v="1"/>
    <s v="theater/plays"/>
    <n v="4.0000000000000001E-3"/>
    <x v="453"/>
    <x v="1"/>
    <x v="6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n v="1431144000"/>
    <n v="1426407426"/>
    <x v="0"/>
    <n v="2"/>
    <x v="1"/>
    <s v="theater/plays"/>
    <n v="1.0571428571428572E-2"/>
    <x v="2925"/>
    <x v="1"/>
    <x v="6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x v="0"/>
    <n v="21"/>
    <x v="1"/>
    <s v="theater/plays"/>
    <n v="0.26727272727272727"/>
    <x v="436"/>
    <x v="1"/>
    <x v="6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x v="0"/>
    <n v="13"/>
    <x v="1"/>
    <s v="theater/plays"/>
    <n v="0.28799999999999998"/>
    <x v="2926"/>
    <x v="1"/>
    <x v="6"/>
    <d v="2014-06-30T17:28:00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n v="1413921060"/>
    <n v="1411499149"/>
    <x v="0"/>
    <n v="0"/>
    <x v="1"/>
    <s v="theater/plays"/>
    <n v="0"/>
    <x v="121"/>
    <x v="1"/>
    <x v="6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x v="0"/>
    <n v="6"/>
    <x v="1"/>
    <s v="theater/plays"/>
    <n v="8.8999999999999996E-2"/>
    <x v="2927"/>
    <x v="1"/>
    <x v="6"/>
    <d v="2016-12-21T17:03:14"/>
    <x v="4077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n v="1485543242"/>
    <n v="1482951242"/>
    <x v="0"/>
    <n v="0"/>
    <x v="1"/>
    <s v="theater/plays"/>
    <n v="0"/>
    <x v="121"/>
    <x v="1"/>
    <x v="6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n v="1466375521"/>
    <n v="1463783521"/>
    <x v="0"/>
    <n v="1"/>
    <x v="1"/>
    <s v="theater/plays"/>
    <n v="1.6666666666666668E-3"/>
    <x v="144"/>
    <x v="1"/>
    <x v="6"/>
    <d v="2016-06-19T22:32:01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x v="0"/>
    <n v="0"/>
    <x v="1"/>
    <s v="theater/plays"/>
    <n v="0"/>
    <x v="121"/>
    <x v="1"/>
    <x v="6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n v="1425819425"/>
    <n v="1423231025"/>
    <x v="0"/>
    <n v="12"/>
    <x v="1"/>
    <s v="theater/plays"/>
    <n v="0.15737410071942445"/>
    <x v="2382"/>
    <x v="1"/>
    <x v="6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x v="0"/>
    <n v="2"/>
    <x v="1"/>
    <s v="theater/plays"/>
    <n v="0.02"/>
    <x v="1788"/>
    <x v="1"/>
    <x v="6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x v="0"/>
    <n v="6"/>
    <x v="1"/>
    <s v="theater/plays"/>
    <n v="0.21685714285714286"/>
    <x v="2928"/>
    <x v="1"/>
    <x v="6"/>
    <d v="2016-01-14T18:16:56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x v="0"/>
    <n v="1"/>
    <x v="1"/>
    <s v="theater/plays"/>
    <n v="3.3333333333333335E-3"/>
    <x v="119"/>
    <x v="1"/>
    <x v="6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x v="0"/>
    <n v="1"/>
    <x v="1"/>
    <s v="theater/plays"/>
    <n v="2.8571428571428571E-3"/>
    <x v="119"/>
    <x v="1"/>
    <x v="6"/>
    <d v="2015-03-24T03:59:0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x v="0"/>
    <n v="5"/>
    <x v="1"/>
    <s v="theater/plays"/>
    <n v="4.7E-2"/>
    <x v="2929"/>
    <x v="1"/>
    <x v="6"/>
    <d v="2015-11-21T04:00:00"/>
    <x v="4086"/>
  </r>
  <r>
    <n v="4087"/>
    <s v="Stage Production &quot;The Nail Shop&quot;"/>
    <s v="Comedy Stage Play"/>
    <x v="376"/>
    <n v="0"/>
    <x v="2"/>
    <x v="0"/>
    <x v="0"/>
    <n v="1468777786"/>
    <n v="1466185786"/>
    <x v="0"/>
    <n v="0"/>
    <x v="1"/>
    <s v="theater/plays"/>
    <n v="0"/>
    <x v="121"/>
    <x v="1"/>
    <x v="6"/>
    <d v="2016-07-17T17:49:46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n v="1421403960"/>
    <n v="1418827324"/>
    <x v="0"/>
    <n v="3"/>
    <x v="1"/>
    <s v="theater/plays"/>
    <n v="0.108"/>
    <x v="2751"/>
    <x v="1"/>
    <x v="6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x v="0"/>
    <n v="8"/>
    <x v="1"/>
    <s v="theater/plays"/>
    <n v="4.8000000000000001E-2"/>
    <x v="180"/>
    <x v="1"/>
    <x v="6"/>
    <d v="2015-05-31T17:35:0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n v="1438959600"/>
    <n v="1437754137"/>
    <x v="0"/>
    <n v="3"/>
    <x v="1"/>
    <s v="theater/plays"/>
    <n v="3.2000000000000001E-2"/>
    <x v="1592"/>
    <x v="1"/>
    <x v="6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x v="0"/>
    <n v="8"/>
    <x v="1"/>
    <s v="theater/plays"/>
    <n v="0.1275"/>
    <x v="157"/>
    <x v="1"/>
    <x v="6"/>
    <d v="2015-01-16T12:09:11"/>
    <x v="4091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x v="0"/>
    <n v="1"/>
    <x v="1"/>
    <s v="theater/plays"/>
    <n v="1.8181818181818181E-4"/>
    <x v="135"/>
    <x v="1"/>
    <x v="6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x v="0"/>
    <n v="4"/>
    <x v="1"/>
    <s v="theater/plays"/>
    <n v="2.4E-2"/>
    <x v="2"/>
    <x v="1"/>
    <x v="6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n v="1413953940"/>
    <n v="1410141900"/>
    <x v="0"/>
    <n v="8"/>
    <x v="1"/>
    <s v="theater/plays"/>
    <n v="0.36499999999999999"/>
    <x v="2930"/>
    <x v="1"/>
    <x v="6"/>
    <d v="2014-10-22T04:59:00"/>
    <x v="4094"/>
  </r>
  <r>
    <n v="4095"/>
    <s v="LOPE ENAMORADO"/>
    <s v="Proyecto teatral dirigido por MartÃ­n Acosta que habla y reflexiona sobre el amor y su naturaleza."/>
    <x v="11"/>
    <n v="800"/>
    <x v="2"/>
    <x v="14"/>
    <x v="10"/>
    <n v="1482108350"/>
    <n v="1479516350"/>
    <x v="0"/>
    <n v="1"/>
    <x v="1"/>
    <s v="theater/plays"/>
    <n v="2.6666666666666668E-2"/>
    <x v="2931"/>
    <x v="1"/>
    <x v="6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n v="1488271860"/>
    <n v="1484484219"/>
    <x v="0"/>
    <n v="5"/>
    <x v="1"/>
    <s v="theater/plays"/>
    <n v="0.11428571428571428"/>
    <x v="2932"/>
    <x v="1"/>
    <x v="6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n v="1454284500"/>
    <n v="1449431237"/>
    <x v="0"/>
    <n v="0"/>
    <x v="1"/>
    <s v="theater/plays"/>
    <n v="0"/>
    <x v="121"/>
    <x v="1"/>
    <x v="6"/>
    <d v="2016-01-31T23:55:00"/>
    <x v="4097"/>
  </r>
  <r>
    <n v="4098"/>
    <s v="Life is simple"/>
    <s v="Community Youth play, written by and performed by the youth about finding joy in the simple things in life"/>
    <x v="96"/>
    <n v="0"/>
    <x v="2"/>
    <x v="0"/>
    <x v="0"/>
    <n v="1465060797"/>
    <n v="1462468797"/>
    <x v="0"/>
    <n v="0"/>
    <x v="1"/>
    <s v="theater/plays"/>
    <n v="0"/>
    <x v="121"/>
    <x v="1"/>
    <x v="6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x v="0"/>
    <n v="1"/>
    <x v="1"/>
    <s v="theater/plays"/>
    <n v="1.1111111111111112E-2"/>
    <x v="73"/>
    <x v="1"/>
    <x v="6"/>
    <d v="2016-09-02T20:24:33"/>
    <x v="4099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n v="1414205990"/>
    <n v="1413341990"/>
    <x v="0"/>
    <n v="0"/>
    <x v="1"/>
    <s v="theater/plays"/>
    <n v="0"/>
    <x v="121"/>
    <x v="1"/>
    <x v="6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n v="1485380482"/>
    <n v="1482788482"/>
    <x v="0"/>
    <n v="0"/>
    <x v="1"/>
    <s v="theater/plays"/>
    <n v="0"/>
    <x v="121"/>
    <x v="1"/>
    <x v="6"/>
    <d v="2017-01-25T21:41:22"/>
    <x v="4101"/>
  </r>
  <r>
    <n v="4102"/>
    <s v="4th Wall Theatre Project"/>
    <s v="Local Community theater to get up and running in the Idaho Falls area. Something new, something different!"/>
    <x v="2"/>
    <n v="137"/>
    <x v="2"/>
    <x v="0"/>
    <x v="0"/>
    <n v="1463343673"/>
    <n v="1460751673"/>
    <x v="0"/>
    <n v="6"/>
    <x v="1"/>
    <s v="theater/plays"/>
    <n v="0.27400000000000002"/>
    <x v="2933"/>
    <x v="1"/>
    <x v="6"/>
    <d v="2016-05-15T20:21:13"/>
    <x v="4102"/>
  </r>
  <r>
    <n v="4103"/>
    <s v="Weather Men"/>
    <s v="Weather Men is a play, written by Nathan Black.  A comedy/drama that explores the question of 'why people stay together?'"/>
    <x v="28"/>
    <n v="100"/>
    <x v="2"/>
    <x v="0"/>
    <x v="0"/>
    <n v="1440613920"/>
    <n v="1435953566"/>
    <x v="0"/>
    <n v="6"/>
    <x v="1"/>
    <s v="theater/plays"/>
    <n v="0.1"/>
    <x v="412"/>
    <x v="1"/>
    <x v="6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n v="1477550434"/>
    <n v="1474958434"/>
    <x v="0"/>
    <n v="14"/>
    <x v="1"/>
    <s v="theater/plays"/>
    <n v="0.21366666666666667"/>
    <x v="2934"/>
    <x v="1"/>
    <x v="6"/>
    <d v="2016-10-27T06:40:34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x v="0"/>
    <n v="6"/>
    <x v="1"/>
    <s v="theater/plays"/>
    <n v="6.9696969696969702E-2"/>
    <x v="2935"/>
    <x v="1"/>
    <x v="6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x v="0"/>
    <n v="33"/>
    <x v="1"/>
    <s v="theater/plays"/>
    <n v="0.70599999999999996"/>
    <x v="2936"/>
    <x v="1"/>
    <x v="6"/>
    <d v="2015-04-02T01:00:00"/>
    <x v="4106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x v="0"/>
    <n v="4"/>
    <x v="1"/>
    <s v="theater/plays"/>
    <n v="2.0500000000000001E-2"/>
    <x v="2270"/>
    <x v="1"/>
    <x v="6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n v="1488517200"/>
    <n v="1485909937"/>
    <x v="0"/>
    <n v="1"/>
    <x v="1"/>
    <s v="theater/plays"/>
    <n v="1.9666666666666666E-2"/>
    <x v="585"/>
    <x v="1"/>
    <x v="6"/>
    <d v="2017-03-03T05:00:00"/>
    <x v="4108"/>
  </r>
  <r>
    <n v="4109"/>
    <s v="Jack the Lad"/>
    <s v="Jack the Lad - a new play that explores how far the boundaries of friendship will stretch when morality and loyalties clash."/>
    <x v="2"/>
    <n v="0"/>
    <x v="2"/>
    <x v="1"/>
    <x v="1"/>
    <n v="1448805404"/>
    <n v="1446209804"/>
    <x v="0"/>
    <n v="0"/>
    <x v="1"/>
    <s v="theater/plays"/>
    <n v="0"/>
    <x v="121"/>
    <x v="1"/>
    <x v="6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x v="0"/>
    <n v="6"/>
    <x v="1"/>
    <s v="theater/plays"/>
    <n v="0.28666666666666668"/>
    <x v="2937"/>
    <x v="1"/>
    <x v="6"/>
    <d v="2016-07-21T15:02:31"/>
    <x v="4110"/>
  </r>
  <r>
    <n v="4111"/>
    <s v="REBORN IN LOVE"/>
    <s v="REBORN IN LOVE is the sequel to REBORN FROM ABOVE: A Tale of Eternal Love.  This is part two, of a One-Act play series."/>
    <x v="9"/>
    <n v="94"/>
    <x v="2"/>
    <x v="0"/>
    <x v="0"/>
    <n v="1424747740"/>
    <n v="1422155740"/>
    <x v="0"/>
    <n v="6"/>
    <x v="1"/>
    <s v="theater/plays"/>
    <n v="3.1333333333333331E-2"/>
    <x v="2938"/>
    <x v="1"/>
    <x v="6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x v="0"/>
    <n v="1"/>
    <x v="1"/>
    <s v="theater/plays"/>
    <n v="4.0000000000000002E-4"/>
    <x v="120"/>
    <x v="1"/>
    <x v="6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x v="0"/>
    <n v="3"/>
    <x v="1"/>
    <s v="theater/plays"/>
    <n v="2E-3"/>
    <x v="120"/>
    <x v="1"/>
    <x v="6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6C43B-69A2-4427-87CE-E5385B05994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5D909-086F-4A02-ACC3-AD424D3DE23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4F1B6-6B7B-432C-907B-C7C67E75D71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76581-13D9-4B9D-9ABB-0B4D8E6FFC4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C29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2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 v="3"/>
    </i>
    <i t="grand">
      <x/>
    </i>
  </colItems>
  <pageFields count="2">
    <pageField fld="12" item="1" hier="-1"/>
    <pageField fld="1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55353-0E50-4DE7-90F9-1350E9828FFD}">
  <dimension ref="A1:F14"/>
  <sheetViews>
    <sheetView topLeftCell="A9" workbookViewId="0">
      <selection activeCell="B9" sqref="B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8224</v>
      </c>
    </row>
    <row r="3" spans="1:6" x14ac:dyDescent="0.35">
      <c r="A3" s="7" t="s">
        <v>8364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s="8" t="s">
        <v>8336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s="8" t="s">
        <v>8333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s="8" t="s">
        <v>8331</v>
      </c>
      <c r="B8" s="9">
        <v>23</v>
      </c>
      <c r="C8" s="9"/>
      <c r="D8" s="9"/>
      <c r="E8" s="9"/>
      <c r="F8" s="9">
        <v>23</v>
      </c>
    </row>
    <row r="9" spans="1:6" x14ac:dyDescent="0.35">
      <c r="A9" s="8" t="s">
        <v>8325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s="8" t="s">
        <v>8338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s="8" t="s">
        <v>8322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s="8" t="s">
        <v>8319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s="8" t="s">
        <v>8317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s="8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80B3-1EEC-4C27-9A7C-71D4865110E5}">
  <dimension ref="A1:F47"/>
  <sheetViews>
    <sheetView tabSelected="1" topLeftCell="A45" workbookViewId="0">
      <selection activeCell="E49" sqref="E4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8308</v>
      </c>
      <c r="B2" t="s">
        <v>8363</v>
      </c>
    </row>
    <row r="4" spans="1:6" x14ac:dyDescent="0.35">
      <c r="A4" s="7" t="s">
        <v>8364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899CF-5D21-4577-B2EF-7208A2A378CC}">
  <dimension ref="A1:F18"/>
  <sheetViews>
    <sheetView topLeftCell="A20" workbookViewId="0">
      <selection activeCell="F9" sqref="F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8363</v>
      </c>
    </row>
    <row r="2" spans="1:6" x14ac:dyDescent="0.35">
      <c r="A2" s="7" t="s">
        <v>8380</v>
      </c>
      <c r="B2" t="s">
        <v>8363</v>
      </c>
    </row>
    <row r="4" spans="1:6" x14ac:dyDescent="0.35">
      <c r="A4" s="7" t="s">
        <v>8364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2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2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2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2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2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2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2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2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2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2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2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B2939-8DF2-44D4-A333-225AAA3736FF}">
  <dimension ref="A3:C29"/>
  <sheetViews>
    <sheetView topLeftCell="A9" workbookViewId="0">
      <selection activeCell="F17" sqref="E17:F2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10.72656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3" spans="1:3" x14ac:dyDescent="0.35">
      <c r="A3" s="7" t="s">
        <v>8263</v>
      </c>
      <c r="B3" t="s">
        <v>8365</v>
      </c>
    </row>
    <row r="4" spans="1:3" x14ac:dyDescent="0.35">
      <c r="A4" s="7" t="s">
        <v>8261</v>
      </c>
      <c r="B4" t="s">
        <v>8363</v>
      </c>
    </row>
    <row r="6" spans="1:3" x14ac:dyDescent="0.35">
      <c r="A6" s="7" t="s">
        <v>8364</v>
      </c>
      <c r="B6" s="7" t="s">
        <v>8362</v>
      </c>
    </row>
    <row r="7" spans="1:3" x14ac:dyDescent="0.35">
      <c r="A7" s="7" t="s">
        <v>8360</v>
      </c>
      <c r="B7" t="s">
        <v>8219</v>
      </c>
      <c r="C7" t="s">
        <v>8361</v>
      </c>
    </row>
    <row r="8" spans="1:3" x14ac:dyDescent="0.35">
      <c r="A8" s="8" t="s">
        <v>8354</v>
      </c>
      <c r="B8" s="9">
        <v>40</v>
      </c>
      <c r="C8" s="9">
        <v>40</v>
      </c>
    </row>
    <row r="9" spans="1:3" x14ac:dyDescent="0.35">
      <c r="A9" s="8" t="s">
        <v>8315</v>
      </c>
      <c r="B9" s="9">
        <v>180</v>
      </c>
      <c r="C9" s="9">
        <v>180</v>
      </c>
    </row>
    <row r="10" spans="1:3" x14ac:dyDescent="0.35">
      <c r="A10" s="8" t="s">
        <v>8330</v>
      </c>
      <c r="B10" s="9">
        <v>40</v>
      </c>
      <c r="C10" s="9">
        <v>40</v>
      </c>
    </row>
    <row r="11" spans="1:3" x14ac:dyDescent="0.35">
      <c r="A11" s="8" t="s">
        <v>8349</v>
      </c>
      <c r="B11" s="9">
        <v>140</v>
      </c>
      <c r="C11" s="9">
        <v>140</v>
      </c>
    </row>
    <row r="12" spans="1:3" x14ac:dyDescent="0.35">
      <c r="A12" s="8" t="s">
        <v>8329</v>
      </c>
      <c r="B12" s="9">
        <v>140</v>
      </c>
      <c r="C12" s="9">
        <v>140</v>
      </c>
    </row>
    <row r="13" spans="1:3" x14ac:dyDescent="0.35">
      <c r="A13" s="8" t="s">
        <v>8356</v>
      </c>
      <c r="B13" s="9">
        <v>9</v>
      </c>
      <c r="C13" s="9">
        <v>9</v>
      </c>
    </row>
    <row r="14" spans="1:3" x14ac:dyDescent="0.35">
      <c r="A14" s="8" t="s">
        <v>8327</v>
      </c>
      <c r="B14" s="9">
        <v>20</v>
      </c>
      <c r="C14" s="9">
        <v>20</v>
      </c>
    </row>
    <row r="15" spans="1:3" x14ac:dyDescent="0.35">
      <c r="A15" s="8" t="s">
        <v>8359</v>
      </c>
      <c r="B15" s="9">
        <v>60</v>
      </c>
      <c r="C15" s="9">
        <v>60</v>
      </c>
    </row>
    <row r="16" spans="1:3" x14ac:dyDescent="0.35">
      <c r="A16" s="8" t="s">
        <v>8323</v>
      </c>
      <c r="B16" s="9">
        <v>60</v>
      </c>
      <c r="C16" s="9">
        <v>60</v>
      </c>
    </row>
    <row r="17" spans="1:3" x14ac:dyDescent="0.35">
      <c r="A17" s="8" t="s">
        <v>8339</v>
      </c>
      <c r="B17" s="9">
        <v>103</v>
      </c>
      <c r="C17" s="9">
        <v>103</v>
      </c>
    </row>
    <row r="18" spans="1:3" x14ac:dyDescent="0.35">
      <c r="A18" s="8" t="s">
        <v>8318</v>
      </c>
      <c r="B18" s="9">
        <v>694</v>
      </c>
      <c r="C18" s="9">
        <v>694</v>
      </c>
    </row>
    <row r="19" spans="1:3" x14ac:dyDescent="0.35">
      <c r="A19" s="8" t="s">
        <v>8346</v>
      </c>
      <c r="B19" s="9">
        <v>40</v>
      </c>
      <c r="C19" s="9">
        <v>40</v>
      </c>
    </row>
    <row r="20" spans="1:3" x14ac:dyDescent="0.35">
      <c r="A20" s="8" t="s">
        <v>8342</v>
      </c>
      <c r="B20" s="9">
        <v>20</v>
      </c>
      <c r="C20" s="9">
        <v>20</v>
      </c>
    </row>
    <row r="21" spans="1:3" x14ac:dyDescent="0.35">
      <c r="A21" s="8" t="s">
        <v>8326</v>
      </c>
      <c r="B21" s="9">
        <v>260</v>
      </c>
      <c r="C21" s="9">
        <v>260</v>
      </c>
    </row>
    <row r="22" spans="1:3" x14ac:dyDescent="0.35">
      <c r="A22" s="8" t="s">
        <v>8312</v>
      </c>
      <c r="B22" s="9">
        <v>60</v>
      </c>
      <c r="C22" s="9">
        <v>60</v>
      </c>
    </row>
    <row r="23" spans="1:3" x14ac:dyDescent="0.35">
      <c r="A23" s="8" t="s">
        <v>8352</v>
      </c>
      <c r="B23" s="9">
        <v>34</v>
      </c>
      <c r="C23" s="9">
        <v>34</v>
      </c>
    </row>
    <row r="24" spans="1:3" x14ac:dyDescent="0.35">
      <c r="A24" s="8" t="s">
        <v>8355</v>
      </c>
      <c r="B24" s="9">
        <v>40</v>
      </c>
      <c r="C24" s="9">
        <v>40</v>
      </c>
    </row>
    <row r="25" spans="1:3" x14ac:dyDescent="0.35">
      <c r="A25" s="8" t="s">
        <v>8357</v>
      </c>
      <c r="B25" s="9">
        <v>85</v>
      </c>
      <c r="C25" s="9">
        <v>85</v>
      </c>
    </row>
    <row r="26" spans="1:3" x14ac:dyDescent="0.35">
      <c r="A26" s="8" t="s">
        <v>8351</v>
      </c>
      <c r="B26" s="9">
        <v>80</v>
      </c>
      <c r="C26" s="9">
        <v>80</v>
      </c>
    </row>
    <row r="27" spans="1:3" x14ac:dyDescent="0.35">
      <c r="A27" s="8" t="s">
        <v>8311</v>
      </c>
      <c r="B27" s="9">
        <v>60</v>
      </c>
      <c r="C27" s="9">
        <v>60</v>
      </c>
    </row>
    <row r="28" spans="1:3" x14ac:dyDescent="0.35">
      <c r="A28" s="8" t="s">
        <v>8321</v>
      </c>
      <c r="B28" s="9">
        <v>20</v>
      </c>
      <c r="C28" s="9">
        <v>20</v>
      </c>
    </row>
    <row r="29" spans="1:3" x14ac:dyDescent="0.35">
      <c r="A29" s="8" t="s">
        <v>8361</v>
      </c>
      <c r="B29" s="9">
        <v>2185</v>
      </c>
      <c r="C29" s="9">
        <v>2185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6D97-D848-4490-A292-EAE8E5040040}">
  <dimension ref="B2:I15"/>
  <sheetViews>
    <sheetView zoomScale="63" workbookViewId="0">
      <selection activeCell="C4" sqref="C4"/>
    </sheetView>
  </sheetViews>
  <sheetFormatPr defaultRowHeight="14.5" x14ac:dyDescent="0.35"/>
  <cols>
    <col min="2" max="2" width="26.08984375" customWidth="1"/>
    <col min="3" max="3" width="16.7265625" customWidth="1"/>
    <col min="4" max="4" width="12.81640625" customWidth="1"/>
    <col min="5" max="5" width="15.26953125" customWidth="1"/>
    <col min="6" max="6" width="11.90625" customWidth="1"/>
    <col min="7" max="7" width="15.81640625" style="16" customWidth="1"/>
    <col min="8" max="8" width="15.08984375" style="16" customWidth="1"/>
    <col min="9" max="9" width="17.81640625" style="16" customWidth="1"/>
  </cols>
  <sheetData>
    <row r="2" spans="2:9" x14ac:dyDescent="0.35">
      <c r="B2" s="14" t="s">
        <v>8381</v>
      </c>
      <c r="C2" s="14" t="s">
        <v>8382</v>
      </c>
      <c r="D2" s="14" t="s">
        <v>8383</v>
      </c>
      <c r="E2" s="14" t="s">
        <v>8384</v>
      </c>
      <c r="F2" s="14" t="s">
        <v>8385</v>
      </c>
      <c r="G2" s="15" t="s">
        <v>8386</v>
      </c>
      <c r="H2" s="15" t="s">
        <v>8387</v>
      </c>
      <c r="I2" s="15" t="s">
        <v>8388</v>
      </c>
    </row>
    <row r="3" spans="2:9" x14ac:dyDescent="0.35">
      <c r="B3" t="s">
        <v>8389</v>
      </c>
      <c r="C3">
        <f>COUNTIFS(Sheet1!F:F, "=successful", Sheet1!D:D, "&lt;1000")</f>
        <v>322</v>
      </c>
      <c r="D3">
        <f>COUNTIFS(Sheet1!F:F, "=failed", Sheet1!D:D, "&lt;1000")</f>
        <v>113</v>
      </c>
      <c r="E3">
        <f>COUNTIFS(Sheet1!F:F, "=canceled", Sheet1!D:D, "&lt;1000")</f>
        <v>18</v>
      </c>
      <c r="F3">
        <f>SUM(C3:E3)</f>
        <v>453</v>
      </c>
      <c r="G3" s="16">
        <f>C3/F3</f>
        <v>0.71081677704194257</v>
      </c>
      <c r="H3" s="16">
        <f>D3/F3</f>
        <v>0.24944812362030905</v>
      </c>
      <c r="I3" s="16">
        <f>E3/F3</f>
        <v>3.9735099337748346E-2</v>
      </c>
    </row>
    <row r="4" spans="2:9" x14ac:dyDescent="0.35">
      <c r="B4" t="s">
        <v>8390</v>
      </c>
      <c r="C4">
        <f>COUNTIFS(Sheet1!F:F,"successful",Sheet1!D:D,"&gt;999", Sheet1!D:D,"&lt;4999")</f>
        <v>931</v>
      </c>
      <c r="D4">
        <f>COUNTIFS(Sheet1!F:F,"failed",Sheet1!D:D,"&gt;999", Sheet1!D:D,"&lt;4999")</f>
        <v>420</v>
      </c>
      <c r="E4">
        <f>COUNTIFS(Sheet1!F:F,"canceled",Sheet1!D:D,"&gt;999", Sheet1!D:D,"&lt;4999")</f>
        <v>60</v>
      </c>
      <c r="F4">
        <f t="shared" ref="F4:F14" si="0">SUM(C4:E4)</f>
        <v>1411</v>
      </c>
      <c r="G4" s="16">
        <f t="shared" ref="G4:G14" si="1">C4/F4</f>
        <v>0.65981573352232459</v>
      </c>
      <c r="H4" s="16">
        <f t="shared" ref="H4:H14" si="2">D4/F4</f>
        <v>0.297661233167966</v>
      </c>
      <c r="I4" s="16">
        <f t="shared" ref="I4:I14" si="3">E4/F4</f>
        <v>4.2523033309709427E-2</v>
      </c>
    </row>
    <row r="5" spans="2:9" x14ac:dyDescent="0.35">
      <c r="B5" t="s">
        <v>8391</v>
      </c>
      <c r="C5">
        <f>COUNTIFS(Sheet1!F:F,"successful",Sheet1!D:D,"&gt;4999",Sheet1!D:D,"&lt;10000")</f>
        <v>381</v>
      </c>
      <c r="D5">
        <f>COUNTIFS(Sheet1!F:F,"failed",Sheet1!D:D,"&gt;4999",Sheet1!D:D,"&lt;10000")</f>
        <v>283</v>
      </c>
      <c r="E5">
        <f>COUNTIFS(Sheet1!F:F,"canceled",Sheet1!D:D,"&gt;4999",Sheet1!D:D,"&lt;10000")</f>
        <v>52</v>
      </c>
      <c r="F5">
        <f t="shared" si="0"/>
        <v>716</v>
      </c>
      <c r="G5" s="16">
        <f t="shared" si="1"/>
        <v>0.53212290502793291</v>
      </c>
      <c r="H5" s="16">
        <f t="shared" si="2"/>
        <v>0.39525139664804471</v>
      </c>
      <c r="I5" s="16">
        <f t="shared" si="3"/>
        <v>7.2625698324022353E-2</v>
      </c>
    </row>
    <row r="6" spans="2:9" x14ac:dyDescent="0.35">
      <c r="B6" t="s">
        <v>8392</v>
      </c>
      <c r="C6">
        <f>COUNTIFS(Sheet1!F:F,"successful",Sheet1!D:D,"&gt;9999",Sheet1!D:D,"&lt;15000")</f>
        <v>168</v>
      </c>
      <c r="D6">
        <f>COUNTIFS(Sheet1!F:F,"failed",Sheet1!D:D,"&gt;9999",Sheet1!D:D,"&lt;15000")</f>
        <v>144</v>
      </c>
      <c r="E6">
        <f>COUNTIFS(Sheet1!F:F,"canceled",Sheet1!D:D,"&gt;9999",Sheet1!D:D,"&lt;15000")</f>
        <v>40</v>
      </c>
      <c r="F6">
        <f t="shared" si="0"/>
        <v>352</v>
      </c>
      <c r="G6" s="16">
        <f t="shared" si="1"/>
        <v>0.47727272727272729</v>
      </c>
      <c r="H6" s="16">
        <f t="shared" si="2"/>
        <v>0.40909090909090912</v>
      </c>
      <c r="I6" s="16">
        <f t="shared" si="3"/>
        <v>0.11363636363636363</v>
      </c>
    </row>
    <row r="7" spans="2:9" x14ac:dyDescent="0.35">
      <c r="B7" t="s">
        <v>8393</v>
      </c>
      <c r="C7">
        <f>COUNTIFS(Sheet1!F:F,"successful",Sheet1!D:D,"&gt;14999",Sheet1!D:D,"&lt;20000")</f>
        <v>94</v>
      </c>
      <c r="D7">
        <f>COUNTIFS(Sheet1!F:F,"failed",Sheet1!D:D,"&gt;14999",Sheet1!D:D,"&lt;20000")</f>
        <v>90</v>
      </c>
      <c r="E7">
        <f>COUNTIFS(Sheet1!F:F,"canceled",Sheet1!D:D,"&gt;14999",Sheet1!D:D,"&lt;20000")</f>
        <v>17</v>
      </c>
      <c r="F7">
        <f t="shared" si="0"/>
        <v>201</v>
      </c>
      <c r="G7" s="16">
        <f t="shared" si="1"/>
        <v>0.46766169154228854</v>
      </c>
      <c r="H7" s="16">
        <f t="shared" si="2"/>
        <v>0.44776119402985076</v>
      </c>
      <c r="I7" s="16">
        <f t="shared" si="3"/>
        <v>8.45771144278607E-2</v>
      </c>
    </row>
    <row r="8" spans="2:9" x14ac:dyDescent="0.35">
      <c r="B8" t="s">
        <v>8394</v>
      </c>
      <c r="C8">
        <f>COUNTIFS(Sheet1!F:F,"successful",Sheet1!D:D,"&gt;19999",Sheet1!D:D,"&lt;25000")</f>
        <v>62</v>
      </c>
      <c r="D8">
        <f>COUNTIFS(Sheet1!F:F,"failed",Sheet1!D:D,"&gt;19999",Sheet1!D:D,"&lt;25000")</f>
        <v>72</v>
      </c>
      <c r="E8">
        <f>COUNTIFS(Sheet1!F:F,"canceled",Sheet1!D:D,"&gt;19999",Sheet1!D:D,"&lt;25000")</f>
        <v>14</v>
      </c>
      <c r="F8">
        <f t="shared" si="0"/>
        <v>148</v>
      </c>
      <c r="G8" s="16">
        <f t="shared" si="1"/>
        <v>0.41891891891891891</v>
      </c>
      <c r="H8" s="16">
        <f t="shared" si="2"/>
        <v>0.48648648648648651</v>
      </c>
      <c r="I8" s="16">
        <f t="shared" si="3"/>
        <v>9.45945945945946E-2</v>
      </c>
    </row>
    <row r="9" spans="2:9" x14ac:dyDescent="0.35">
      <c r="B9" t="s">
        <v>8395</v>
      </c>
      <c r="C9">
        <f>COUNTIFS(Sheet1!F:F,"successful",Sheet1!D:D,"&lt;30000",Sheet1!D:D,"&gt;24999")</f>
        <v>55</v>
      </c>
      <c r="D9">
        <f>COUNTIFS(Sheet1!F:F,"failed",Sheet1!D:D,"&lt;30000",Sheet1!D:D,"&gt;24999")</f>
        <v>64</v>
      </c>
      <c r="E9">
        <f>COUNTIFS(Sheet1!F:F,"canceled",Sheet1!D:D,"&lt;30000",Sheet1!D:D,"&gt;24999")</f>
        <v>18</v>
      </c>
      <c r="F9">
        <f t="shared" si="0"/>
        <v>137</v>
      </c>
      <c r="G9" s="16">
        <f t="shared" si="1"/>
        <v>0.40145985401459855</v>
      </c>
      <c r="H9" s="16">
        <f t="shared" si="2"/>
        <v>0.46715328467153283</v>
      </c>
      <c r="I9" s="16">
        <f t="shared" si="3"/>
        <v>0.13138686131386862</v>
      </c>
    </row>
    <row r="10" spans="2:9" x14ac:dyDescent="0.35">
      <c r="B10" t="s">
        <v>8396</v>
      </c>
      <c r="C10">
        <f>COUNTIFS(Sheet1!F:F,"successful",Sheet1!D:D,"&lt;35000",Sheet1!D:D,"&gt;29999")</f>
        <v>32</v>
      </c>
      <c r="D10">
        <f>COUNTIFS(Sheet1!F:F,"failed",Sheet1!D:D,"&lt;35000",Sheet1!D:D,"&gt;29999")</f>
        <v>37</v>
      </c>
      <c r="E10">
        <f>COUNTIFS(Sheet1!F:F,"canceled",Sheet1!D:D,"&lt;35000",Sheet1!D:D,"&gt;29999")</f>
        <v>13</v>
      </c>
      <c r="F10">
        <f t="shared" si="0"/>
        <v>82</v>
      </c>
      <c r="G10" s="16">
        <f t="shared" si="1"/>
        <v>0.3902439024390244</v>
      </c>
      <c r="H10" s="16">
        <f t="shared" si="2"/>
        <v>0.45121951219512196</v>
      </c>
      <c r="I10" s="16">
        <f t="shared" si="3"/>
        <v>0.15853658536585366</v>
      </c>
    </row>
    <row r="11" spans="2:9" x14ac:dyDescent="0.35">
      <c r="B11" t="s">
        <v>8397</v>
      </c>
      <c r="C11">
        <f>COUNTIFS(Sheet1!F:F,"successful",Sheet1!D:D,"&gt;34999",Sheet1!D:D,"&lt;40000")</f>
        <v>26</v>
      </c>
      <c r="D11">
        <f>COUNTIFS(Sheet1!F:F,"failed",Sheet1!D:D,"&gt;34999",Sheet1!D:D,"&lt;40000")</f>
        <v>22</v>
      </c>
      <c r="E11">
        <f>COUNTIFS(Sheet1!F:F,"canceled",Sheet1!D:D,"&gt;34999",Sheet1!D:D,"&lt;40000")</f>
        <v>7</v>
      </c>
      <c r="F11">
        <f t="shared" si="0"/>
        <v>55</v>
      </c>
      <c r="G11" s="16">
        <f t="shared" si="1"/>
        <v>0.47272727272727272</v>
      </c>
      <c r="H11" s="16">
        <f t="shared" si="2"/>
        <v>0.4</v>
      </c>
      <c r="I11" s="16">
        <f t="shared" si="3"/>
        <v>0.12727272727272726</v>
      </c>
    </row>
    <row r="12" spans="2:9" x14ac:dyDescent="0.35">
      <c r="B12" t="s">
        <v>8398</v>
      </c>
      <c r="C12">
        <f>COUNTIFS(Sheet1!F:F,"successful",Sheet1!D:D,"&lt;45000",Sheet1!D:D,"&gt;39999")</f>
        <v>21</v>
      </c>
      <c r="D12">
        <f>COUNTIFS(Sheet1!F:F,"failed",Sheet1!D:D,"&lt;45000",Sheet1!D:D,"&gt;39999")</f>
        <v>16</v>
      </c>
      <c r="E12">
        <f>COUNTIFS(Sheet1!F:F,"canceled",Sheet1!D:D,"&lt;45000",Sheet1!D:D,"&gt;39999")</f>
        <v>6</v>
      </c>
      <c r="F12">
        <f t="shared" si="0"/>
        <v>43</v>
      </c>
      <c r="G12" s="16">
        <f t="shared" si="1"/>
        <v>0.48837209302325579</v>
      </c>
      <c r="H12" s="16">
        <f t="shared" si="2"/>
        <v>0.37209302325581395</v>
      </c>
      <c r="I12" s="16">
        <f t="shared" si="3"/>
        <v>0.13953488372093023</v>
      </c>
    </row>
    <row r="13" spans="2:9" x14ac:dyDescent="0.35">
      <c r="B13" t="s">
        <v>8399</v>
      </c>
      <c r="C13">
        <f>COUNTIFS(Sheet1!F:F,"successful",Sheet1!D:D,"&gt;44999",Sheet1!D:D,"&lt;50000")</f>
        <v>6</v>
      </c>
      <c r="D13">
        <f>COUNTIFS(Sheet1!F:F,"failed",Sheet1!D:D,"&gt;44999",Sheet1!D:D,"&lt;50000")</f>
        <v>11</v>
      </c>
      <c r="E13">
        <f>COUNTIFS(Sheet1!F:F,"canceled",Sheet1!D:D,"&gt;44999",Sheet1!D:D,"&lt;50000")</f>
        <v>4</v>
      </c>
      <c r="F13">
        <f t="shared" si="0"/>
        <v>21</v>
      </c>
      <c r="G13" s="16">
        <f t="shared" si="1"/>
        <v>0.2857142857142857</v>
      </c>
      <c r="H13" s="16">
        <f t="shared" si="2"/>
        <v>0.52380952380952384</v>
      </c>
      <c r="I13" s="16">
        <f t="shared" si="3"/>
        <v>0.19047619047619047</v>
      </c>
    </row>
    <row r="14" spans="2:9" x14ac:dyDescent="0.35">
      <c r="B14" t="s">
        <v>8400</v>
      </c>
      <c r="C14">
        <f>COUNTIFS(Sheet1!F:F,"successful",Sheet1!D:D,"&gt;49999")</f>
        <v>86</v>
      </c>
      <c r="D14">
        <f>COUNTIFS(Sheet1!F:F,"failed",Sheet1!D:D,"&gt;49999")</f>
        <v>258</v>
      </c>
      <c r="E14">
        <f>COUNTIFS(Sheet1!F:F,"canceled",Sheet1!D:D,"&gt;49999")</f>
        <v>100</v>
      </c>
      <c r="F14">
        <f t="shared" si="0"/>
        <v>444</v>
      </c>
      <c r="G14" s="16">
        <f t="shared" si="1"/>
        <v>0.19369369369369369</v>
      </c>
      <c r="H14" s="16">
        <f t="shared" si="2"/>
        <v>0.58108108108108103</v>
      </c>
      <c r="I14" s="16">
        <f t="shared" si="3"/>
        <v>0.22522522522522523</v>
      </c>
    </row>
    <row r="15" spans="2:9" x14ac:dyDescent="0.35">
      <c r="F15">
        <f>SUM(F3:F14)</f>
        <v>4063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348" zoomScale="55" zoomScaleNormal="55" workbookViewId="0">
      <selection activeCell="P2" sqref="P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54296875" style="6" customWidth="1"/>
    <col min="16" max="16" width="15.1796875" customWidth="1"/>
    <col min="17" max="17" width="25.81640625" customWidth="1"/>
    <col min="18" max="18" width="29" customWidth="1"/>
    <col min="19" max="20" width="20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(((I2/60)/60)/24)+DATE(1970,1,1)</f>
        <v>42208.125</v>
      </c>
      <c r="T2" s="11">
        <f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(((I3/60)/60)/24)+DATE(1970,1,1)</f>
        <v>42796.600497685184</v>
      </c>
      <c r="T3" s="11">
        <f t="shared" ref="T3:T66" si="3">(((J3/60)/60)/24)+DATE(1970,1,1)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42415.702349537038</v>
      </c>
      <c r="T4" s="11">
        <f t="shared" si="3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41858.515127314815</v>
      </c>
      <c r="T5" s="11">
        <f t="shared" si="3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42357.834247685183</v>
      </c>
      <c r="T6" s="11">
        <f t="shared" si="3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s="13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42580.232638888891</v>
      </c>
      <c r="T7" s="11">
        <f t="shared" si="3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41804.072337962964</v>
      </c>
      <c r="T8" s="11">
        <f t="shared" si="3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42556.047071759262</v>
      </c>
      <c r="T9" s="11">
        <f t="shared" si="3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42475.875</v>
      </c>
      <c r="T10" s="11">
        <f t="shared" si="3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42477.103518518517</v>
      </c>
      <c r="T11" s="11">
        <f t="shared" si="3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41815.068043981482</v>
      </c>
      <c r="T12" s="11">
        <f t="shared" si="3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42604.125</v>
      </c>
      <c r="T13" s="11">
        <f t="shared" si="3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41836.125</v>
      </c>
      <c r="T14" s="11">
        <f t="shared" si="3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42544.852083333331</v>
      </c>
      <c r="T15" s="11">
        <f t="shared" si="3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41833.582638888889</v>
      </c>
      <c r="T16" s="11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42274.843055555553</v>
      </c>
      <c r="T17" s="11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41806.229166666664</v>
      </c>
      <c r="T18" s="11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41947.773402777777</v>
      </c>
      <c r="T19" s="11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41899.542314814818</v>
      </c>
      <c r="T20" s="11">
        <f t="shared" si="3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42205.816365740742</v>
      </c>
      <c r="T21" s="11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42260.758240740746</v>
      </c>
      <c r="T22" s="11">
        <f t="shared" si="3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41908.627187500002</v>
      </c>
      <c r="T23" s="11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42005.332638888889</v>
      </c>
      <c r="T24" s="11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42124.638888888891</v>
      </c>
      <c r="T25" s="11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42262.818750000006</v>
      </c>
      <c r="T26" s="11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42378.025011574078</v>
      </c>
      <c r="T27" s="11">
        <f t="shared" si="3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41868.515555555554</v>
      </c>
      <c r="T28" s="11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41959.206400462965</v>
      </c>
      <c r="T29" s="11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42354.96393518518</v>
      </c>
      <c r="T30" s="11">
        <f t="shared" si="3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41842.67324074074</v>
      </c>
      <c r="T31" s="11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41872.292997685188</v>
      </c>
      <c r="T32" s="11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42394.79206018518</v>
      </c>
      <c r="T33" s="11">
        <f t="shared" si="3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42503.165972222225</v>
      </c>
      <c r="T34" s="11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42316.702557870376</v>
      </c>
      <c r="T35" s="11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41856.321770833332</v>
      </c>
      <c r="T36" s="11">
        <f t="shared" si="3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42122</v>
      </c>
      <c r="T37" s="11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42098.265335648146</v>
      </c>
      <c r="T38" s="11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42062.693043981482</v>
      </c>
      <c r="T39" s="11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41405.057222222218</v>
      </c>
      <c r="T40" s="11">
        <f t="shared" si="3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41784.957638888889</v>
      </c>
      <c r="T41" s="11">
        <f t="shared" si="3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41809.166666666664</v>
      </c>
      <c r="T42" s="11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41917.568912037037</v>
      </c>
      <c r="T43" s="11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42001.639189814814</v>
      </c>
      <c r="T44" s="11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41833</v>
      </c>
      <c r="T45" s="11">
        <f t="shared" si="3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41919.098807870374</v>
      </c>
      <c r="T46" s="11">
        <f t="shared" si="3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42487.623923611114</v>
      </c>
      <c r="T47" s="11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42353.964976851858</v>
      </c>
      <c r="T48" s="11">
        <f t="shared" si="3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41992.861192129625</v>
      </c>
      <c r="T49" s="11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42064.5</v>
      </c>
      <c r="T50" s="11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42301.176446759258</v>
      </c>
      <c r="T51" s="11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42034.708333333328</v>
      </c>
      <c r="T52" s="11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42226.928668981483</v>
      </c>
      <c r="T53" s="11">
        <f t="shared" si="3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41837.701921296299</v>
      </c>
      <c r="T54" s="11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41733.916666666664</v>
      </c>
      <c r="T55" s="11">
        <f t="shared" si="3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42363.713206018518</v>
      </c>
      <c r="T56" s="11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42517.968935185185</v>
      </c>
      <c r="T57" s="11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42163.666666666672</v>
      </c>
      <c r="T58" s="11">
        <f t="shared" si="3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42119.83289351852</v>
      </c>
      <c r="T59" s="11">
        <f t="shared" si="3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41962.786712962959</v>
      </c>
      <c r="T60" s="11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42261.875</v>
      </c>
      <c r="T61" s="11">
        <f t="shared" si="3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41721</v>
      </c>
      <c r="T62" s="11">
        <f t="shared" si="3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41431.814317129632</v>
      </c>
      <c r="T63" s="11">
        <f t="shared" si="3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41336.799513888887</v>
      </c>
      <c r="T64" s="11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41636.207638888889</v>
      </c>
      <c r="T65" s="11">
        <f t="shared" si="3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41463.01829861111</v>
      </c>
      <c r="T66" s="11">
        <f t="shared" si="3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(((I67/60)/60)/24)+DATE(1970,1,1)</f>
        <v>41862.249305555553</v>
      </c>
      <c r="T67" s="11">
        <f t="shared" ref="T67:T130" si="7">(((J67/60)/60)/24)+DATE(1970,1,1)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42569.849768518514</v>
      </c>
      <c r="T68" s="11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41105.583379629628</v>
      </c>
      <c r="T69" s="11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41693.569340277776</v>
      </c>
      <c r="T70" s="11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40818.290972222225</v>
      </c>
      <c r="T71" s="11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40790.896354166667</v>
      </c>
      <c r="T72" s="11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41057.271493055552</v>
      </c>
      <c r="T73" s="11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41228</v>
      </c>
      <c r="T74" s="11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40666.165972222225</v>
      </c>
      <c r="T75" s="11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42390.487210648149</v>
      </c>
      <c r="T76" s="11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41387.209166666667</v>
      </c>
      <c r="T77" s="11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40904.733310185184</v>
      </c>
      <c r="T78" s="11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41050.124305555553</v>
      </c>
      <c r="T79" s="11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42614.730567129634</v>
      </c>
      <c r="T80" s="11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41754.776539351849</v>
      </c>
      <c r="T81" s="11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41618.083981481483</v>
      </c>
      <c r="T82" s="11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41104.126388888886</v>
      </c>
      <c r="T83" s="11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40825.820150462961</v>
      </c>
      <c r="T84" s="11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42057.479166666672</v>
      </c>
      <c r="T85" s="11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40678.757939814815</v>
      </c>
      <c r="T86" s="11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40809.125428240739</v>
      </c>
      <c r="T87" s="11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42365.59774305555</v>
      </c>
      <c r="T88" s="11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40332.070138888892</v>
      </c>
      <c r="T89" s="11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41812.65892361111</v>
      </c>
      <c r="T90" s="11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41427.752222222225</v>
      </c>
      <c r="T91" s="11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40736.297442129631</v>
      </c>
      <c r="T92" s="11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40680.402361111112</v>
      </c>
      <c r="T93" s="11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42767.333333333328</v>
      </c>
      <c r="T94" s="11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41093.875</v>
      </c>
      <c r="T95" s="11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41736.717847222222</v>
      </c>
      <c r="T96" s="11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40965.005104166667</v>
      </c>
      <c r="T97" s="11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40391.125</v>
      </c>
      <c r="T98" s="11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40736.135208333333</v>
      </c>
      <c r="T99" s="11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41250.979166666664</v>
      </c>
      <c r="T100" s="11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41661.902766203704</v>
      </c>
      <c r="T101" s="11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41217.794976851852</v>
      </c>
      <c r="T102" s="11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41298.776736111111</v>
      </c>
      <c r="T103" s="11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40535.131168981483</v>
      </c>
      <c r="T104" s="11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41705.805902777778</v>
      </c>
      <c r="T105" s="11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40636.041666666664</v>
      </c>
      <c r="T106" s="11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42504</v>
      </c>
      <c r="T107" s="11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41001.776631944449</v>
      </c>
      <c r="T108" s="11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40657.982488425929</v>
      </c>
      <c r="T109" s="11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41425.613078703704</v>
      </c>
      <c r="T110" s="11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40600.025810185187</v>
      </c>
      <c r="T111" s="11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41592.249305555553</v>
      </c>
      <c r="T112" s="11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42155.333182870367</v>
      </c>
      <c r="T113" s="11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41742.083333333336</v>
      </c>
      <c r="T114" s="11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40761.625</v>
      </c>
      <c r="T115" s="11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40921.27416666667</v>
      </c>
      <c r="T116" s="11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40943.738935185182</v>
      </c>
      <c r="T117" s="11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40641.455497685187</v>
      </c>
      <c r="T118" s="11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40338.791666666664</v>
      </c>
      <c r="T119" s="11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40753.053657407407</v>
      </c>
      <c r="T120" s="11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40768.958333333336</v>
      </c>
      <c r="T121" s="11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42646.049849537041</v>
      </c>
      <c r="T122" s="11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42112.427777777775</v>
      </c>
      <c r="T123" s="11">
        <f t="shared" si="7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42653.431793981479</v>
      </c>
      <c r="T124" s="11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41940.916666666664</v>
      </c>
      <c r="T125" s="11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42139.928726851853</v>
      </c>
      <c r="T126" s="11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42769.993981481486</v>
      </c>
      <c r="T127" s="11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42166.083333333328</v>
      </c>
      <c r="T128" s="11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42097.582650462966</v>
      </c>
      <c r="T129" s="11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42663.22792824074</v>
      </c>
      <c r="T130" s="11">
        <f t="shared" si="7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(((I131/60)/60)/24)+DATE(1970,1,1)</f>
        <v>41942.937303240738</v>
      </c>
      <c r="T131" s="11">
        <f t="shared" ref="T131:T194" si="11">(((J131/60)/60)/24)+DATE(1970,1,1)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41806.844444444447</v>
      </c>
      <c r="T132" s="11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42557</v>
      </c>
      <c r="T133" s="11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41950.854247685187</v>
      </c>
      <c r="T134" s="11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42521.729861111111</v>
      </c>
      <c r="T135" s="11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42251.708333333328</v>
      </c>
      <c r="T136" s="11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41821.791666666664</v>
      </c>
      <c r="T137" s="11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42140.427777777775</v>
      </c>
      <c r="T138" s="11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42289.573993055557</v>
      </c>
      <c r="T139" s="11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42217.207638888889</v>
      </c>
      <c r="T140" s="11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42197.920972222222</v>
      </c>
      <c r="T141" s="11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42083.15662037037</v>
      </c>
      <c r="T142" s="11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42155.153043981481</v>
      </c>
      <c r="T143" s="11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41959.934930555552</v>
      </c>
      <c r="T144" s="11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42616.246527777781</v>
      </c>
      <c r="T145" s="11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42107.72074074074</v>
      </c>
      <c r="T146" s="11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42227.542268518519</v>
      </c>
      <c r="T147" s="11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42753.016180555554</v>
      </c>
      <c r="T148" s="11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42012.762499999997</v>
      </c>
      <c r="T149" s="11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42427.281666666662</v>
      </c>
      <c r="T150" s="11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41998.333333333328</v>
      </c>
      <c r="T151" s="11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42150.161828703705</v>
      </c>
      <c r="T152" s="11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42173.550821759258</v>
      </c>
      <c r="T153" s="11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41905.077546296299</v>
      </c>
      <c r="T154" s="11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41975.627824074079</v>
      </c>
      <c r="T155" s="11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42158.547395833331</v>
      </c>
      <c r="T156" s="11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42208.559432870374</v>
      </c>
      <c r="T157" s="11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41854.124953703707</v>
      </c>
      <c r="T158" s="11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42426.911712962959</v>
      </c>
      <c r="T159" s="11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41934.07671296296</v>
      </c>
      <c r="T160" s="11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42554.434548611112</v>
      </c>
      <c r="T161" s="11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42231.913090277783</v>
      </c>
      <c r="T162" s="11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41822.687442129631</v>
      </c>
      <c r="T163" s="11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41867.987500000003</v>
      </c>
      <c r="T164" s="11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42278</v>
      </c>
      <c r="T165" s="11">
        <f t="shared" si="11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41901.762743055559</v>
      </c>
      <c r="T166" s="11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42381.658842592587</v>
      </c>
      <c r="T167" s="11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42751.075949074075</v>
      </c>
      <c r="T168" s="11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42220.927488425921</v>
      </c>
      <c r="T169" s="11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42082.793634259258</v>
      </c>
      <c r="T170" s="11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41930.505312499998</v>
      </c>
      <c r="T171" s="11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42246.227777777778</v>
      </c>
      <c r="T172" s="11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42594.180717592593</v>
      </c>
      <c r="T173" s="11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42082.353275462956</v>
      </c>
      <c r="T174" s="11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42063.573009259257</v>
      </c>
      <c r="T175" s="11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42132.758981481486</v>
      </c>
      <c r="T176" s="11">
        <f t="shared" si="11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41880.777905092589</v>
      </c>
      <c r="T177" s="11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42221.824062500003</v>
      </c>
      <c r="T178" s="11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42087.00608796296</v>
      </c>
      <c r="T179" s="11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42334.997048611112</v>
      </c>
      <c r="T180" s="11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42433.080497685187</v>
      </c>
      <c r="T181" s="11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42107.791666666672</v>
      </c>
      <c r="T182" s="11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42177.741840277777</v>
      </c>
      <c r="T183" s="11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42742.011944444443</v>
      </c>
      <c r="T184" s="11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41969.851967592593</v>
      </c>
      <c r="T185" s="11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41883.165972222225</v>
      </c>
      <c r="T186" s="11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42600.91133101852</v>
      </c>
      <c r="T187" s="11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42797.833333333328</v>
      </c>
      <c r="T188" s="11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42206.290972222225</v>
      </c>
      <c r="T189" s="11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41887.18304398148</v>
      </c>
      <c r="T190" s="11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42616.690706018519</v>
      </c>
      <c r="T191" s="11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42537.650995370372</v>
      </c>
      <c r="T192" s="11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42279.441412037035</v>
      </c>
      <c r="T193" s="11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41929.792037037041</v>
      </c>
      <c r="T194" s="11">
        <f t="shared" si="11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(((I195/60)/60)/24)+DATE(1970,1,1)</f>
        <v>41971.976458333331</v>
      </c>
      <c r="T195" s="11">
        <f t="shared" ref="T195:T258" si="15">(((J195/60)/60)/24)+DATE(1970,1,1)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42435.996886574074</v>
      </c>
      <c r="T196" s="11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42195.67050925926</v>
      </c>
      <c r="T197" s="11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42287.875</v>
      </c>
      <c r="T198" s="11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42783.875</v>
      </c>
      <c r="T199" s="11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41917.383356481485</v>
      </c>
      <c r="T200" s="11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42614.123865740738</v>
      </c>
      <c r="T201" s="11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41897.083368055559</v>
      </c>
      <c r="T202" s="11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42043.818622685183</v>
      </c>
      <c r="T203" s="11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42285.874305555553</v>
      </c>
      <c r="T204" s="11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42033.847962962958</v>
      </c>
      <c r="T205" s="11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42586.583368055552</v>
      </c>
      <c r="T206" s="11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42283.632199074069</v>
      </c>
      <c r="T207" s="11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42588.004432870366</v>
      </c>
      <c r="T208" s="11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42008.197199074071</v>
      </c>
      <c r="T209" s="11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41989.369988425926</v>
      </c>
      <c r="T210" s="11">
        <f t="shared" si="15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42195.922858796301</v>
      </c>
      <c r="T211" s="11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42278.208333333328</v>
      </c>
      <c r="T212" s="11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42266.159918981488</v>
      </c>
      <c r="T213" s="11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42476.839351851857</v>
      </c>
      <c r="T214" s="11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42232.587974537033</v>
      </c>
      <c r="T215" s="11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42069.64061342593</v>
      </c>
      <c r="T216" s="11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42417.999305555553</v>
      </c>
      <c r="T217" s="11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42116.917094907403</v>
      </c>
      <c r="T218" s="11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42001.64061342593</v>
      </c>
      <c r="T219" s="11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42139.628344907411</v>
      </c>
      <c r="T220" s="11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42461.290972222225</v>
      </c>
      <c r="T221" s="11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42236.837499999994</v>
      </c>
      <c r="T222" s="11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42091.79587962963</v>
      </c>
      <c r="T223" s="11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42090.110416666663</v>
      </c>
      <c r="T224" s="11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42512.045138888891</v>
      </c>
      <c r="T225" s="11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42195.235254629632</v>
      </c>
      <c r="T226" s="11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42468.919606481482</v>
      </c>
      <c r="T227" s="11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42155.395138888889</v>
      </c>
      <c r="T228" s="11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42194.893993055557</v>
      </c>
      <c r="T229" s="11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42156.686400462961</v>
      </c>
      <c r="T230" s="11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42413.933993055558</v>
      </c>
      <c r="T231" s="11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42159.777210648142</v>
      </c>
      <c r="T232" s="11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42371.958923611113</v>
      </c>
      <c r="T233" s="11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42062.82576388889</v>
      </c>
      <c r="T234" s="11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42642.911712962959</v>
      </c>
      <c r="T235" s="11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42176.035405092596</v>
      </c>
      <c r="T236" s="11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42194.908530092594</v>
      </c>
      <c r="T237" s="11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42374</v>
      </c>
      <c r="T238" s="11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42437.577187499999</v>
      </c>
      <c r="T239" s="11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42734.375</v>
      </c>
      <c r="T240" s="11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42316.5</v>
      </c>
      <c r="T241" s="11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41399.708460648151</v>
      </c>
      <c r="T242" s="11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41994.697962962964</v>
      </c>
      <c r="T243" s="11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40897.492939814816</v>
      </c>
      <c r="T244" s="11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41692.047500000001</v>
      </c>
      <c r="T245" s="11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40253.29583333333</v>
      </c>
      <c r="T246" s="11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41137.053067129629</v>
      </c>
      <c r="T247" s="11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40530.405150462961</v>
      </c>
      <c r="T248" s="11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40467.152083333334</v>
      </c>
      <c r="T249" s="11">
        <f t="shared" si="15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40915.774409722224</v>
      </c>
      <c r="T250" s="11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40412.736111111109</v>
      </c>
      <c r="T251" s="11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41431.565868055557</v>
      </c>
      <c r="T252" s="11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41045.791666666664</v>
      </c>
      <c r="T253" s="11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40330.165972222225</v>
      </c>
      <c r="T254" s="11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40954.650868055556</v>
      </c>
      <c r="T255" s="11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42294.083333333328</v>
      </c>
      <c r="T256" s="11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40618.48474537037</v>
      </c>
      <c r="T257" s="11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41349.769293981481</v>
      </c>
      <c r="T258" s="11">
        <f t="shared" si="15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(((I259/60)/60)/24)+DATE(1970,1,1)</f>
        <v>42509.626875000002</v>
      </c>
      <c r="T259" s="11">
        <f t="shared" ref="T259:T322" si="19">(((J259/60)/60)/24)+DATE(1970,1,1)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40712.051689814813</v>
      </c>
      <c r="T260" s="11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42102.738067129627</v>
      </c>
      <c r="T261" s="11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40376.415972222225</v>
      </c>
      <c r="T262" s="11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41067.621527777781</v>
      </c>
      <c r="T263" s="11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40600.24800925926</v>
      </c>
      <c r="T264" s="11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41179.954791666663</v>
      </c>
      <c r="T265" s="11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41040.620312500003</v>
      </c>
      <c r="T266" s="11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40308.844444444447</v>
      </c>
      <c r="T267" s="11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40291.160416666666</v>
      </c>
      <c r="T268" s="11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41815.452534722222</v>
      </c>
      <c r="T269" s="11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40854.194189814814</v>
      </c>
      <c r="T270" s="11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42788.197013888886</v>
      </c>
      <c r="T271" s="11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40688.166666666664</v>
      </c>
      <c r="T272" s="11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41641.333333333336</v>
      </c>
      <c r="T273" s="11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40296.78402777778</v>
      </c>
      <c r="T274" s="11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40727.498449074075</v>
      </c>
      <c r="T275" s="11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41004.290972222225</v>
      </c>
      <c r="T276" s="11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41223.073680555557</v>
      </c>
      <c r="T277" s="11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41027.040208333332</v>
      </c>
      <c r="T278" s="11">
        <f t="shared" si="1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42147.891423611116</v>
      </c>
      <c r="T279" s="11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41194.040960648148</v>
      </c>
      <c r="T280" s="11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42793.084027777775</v>
      </c>
      <c r="T281" s="11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41789.590682870366</v>
      </c>
      <c r="T282" s="11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40035.80972222222</v>
      </c>
      <c r="T283" s="11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40231.916666666664</v>
      </c>
      <c r="T284" s="11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40695.207638888889</v>
      </c>
      <c r="T285" s="11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40929.738194444442</v>
      </c>
      <c r="T286" s="11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41536.756111111114</v>
      </c>
      <c r="T287" s="11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41358.774583333332</v>
      </c>
      <c r="T288" s="11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41215.166666666664</v>
      </c>
      <c r="T289" s="11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41086.168900462959</v>
      </c>
      <c r="T290" s="11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41580.456412037034</v>
      </c>
      <c r="T291" s="11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40576.332638888889</v>
      </c>
      <c r="T292" s="11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41395.000694444447</v>
      </c>
      <c r="T293" s="11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40845.165972222225</v>
      </c>
      <c r="T294" s="11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41749.667986111112</v>
      </c>
      <c r="T295" s="11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40378.666666666664</v>
      </c>
      <c r="T296" s="11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41579</v>
      </c>
      <c r="T297" s="11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41159.475497685184</v>
      </c>
      <c r="T298" s="11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42125.165972222225</v>
      </c>
      <c r="T299" s="11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41768.875</v>
      </c>
      <c r="T300" s="11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40499.266898148147</v>
      </c>
      <c r="T301" s="11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40657.959930555553</v>
      </c>
      <c r="T302" s="11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41352.696006944447</v>
      </c>
      <c r="T303" s="11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40963.856921296298</v>
      </c>
      <c r="T304" s="11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41062.071134259262</v>
      </c>
      <c r="T305" s="11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41153.083333333336</v>
      </c>
      <c r="T306" s="11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40978.630196759259</v>
      </c>
      <c r="T307" s="11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41353.795520833337</v>
      </c>
      <c r="T308" s="11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41312.944456018515</v>
      </c>
      <c r="T309" s="11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40612.694560185184</v>
      </c>
      <c r="T310" s="11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41155.751550925925</v>
      </c>
      <c r="T311" s="11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40836.083333333336</v>
      </c>
      <c r="T312" s="11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40909.332638888889</v>
      </c>
      <c r="T313" s="11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41378.877685185187</v>
      </c>
      <c r="T314" s="11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40401.665972222225</v>
      </c>
      <c r="T315" s="11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41334.833194444444</v>
      </c>
      <c r="T316" s="11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41143.77238425926</v>
      </c>
      <c r="T317" s="11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41984.207638888889</v>
      </c>
      <c r="T318" s="11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41619.676886574074</v>
      </c>
      <c r="T319" s="11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41359.997118055559</v>
      </c>
      <c r="T320" s="11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40211.332638888889</v>
      </c>
      <c r="T321" s="11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42360.958333333328</v>
      </c>
      <c r="T322" s="11">
        <f t="shared" si="1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(((I323/60)/60)/24)+DATE(1970,1,1)</f>
        <v>42682.488263888896</v>
      </c>
      <c r="T323" s="11">
        <f t="shared" ref="T323:T386" si="23">(((J323/60)/60)/24)+DATE(1970,1,1)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42503.57</v>
      </c>
      <c r="T324" s="11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42725.332638888889</v>
      </c>
      <c r="T325" s="11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42217.626250000001</v>
      </c>
      <c r="T326" s="11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42724.187881944439</v>
      </c>
      <c r="T327" s="11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42808.956250000003</v>
      </c>
      <c r="T328" s="11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42085.333333333328</v>
      </c>
      <c r="T329" s="11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42309.166666666672</v>
      </c>
      <c r="T330" s="11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42315.166666666672</v>
      </c>
      <c r="T331" s="11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41411.165972222225</v>
      </c>
      <c r="T332" s="11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42538.581412037034</v>
      </c>
      <c r="T333" s="11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42305.333333333328</v>
      </c>
      <c r="T334" s="11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42467.59480324074</v>
      </c>
      <c r="T335" s="11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42139.791666666672</v>
      </c>
      <c r="T336" s="11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42132.916666666672</v>
      </c>
      <c r="T337" s="11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42321.637939814813</v>
      </c>
      <c r="T338" s="11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42077.086898148147</v>
      </c>
      <c r="T339" s="11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42616.041666666672</v>
      </c>
      <c r="T340" s="11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42123.760046296295</v>
      </c>
      <c r="T341" s="11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42802.875</v>
      </c>
      <c r="T342" s="11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41913.165972222225</v>
      </c>
      <c r="T343" s="11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42489.780844907407</v>
      </c>
      <c r="T344" s="11">
        <f t="shared" si="23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41957.125</v>
      </c>
      <c r="T345" s="11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42156.097222222219</v>
      </c>
      <c r="T346" s="11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42144.944328703699</v>
      </c>
      <c r="T347" s="11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42291.500243055561</v>
      </c>
      <c r="T348" s="11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42322.537141203706</v>
      </c>
      <c r="T349" s="11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42237.58699074074</v>
      </c>
      <c r="T350" s="11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42790.498935185184</v>
      </c>
      <c r="T351" s="11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42624.165972222225</v>
      </c>
      <c r="T352" s="11">
        <f t="shared" si="23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42467.923078703709</v>
      </c>
      <c r="T353" s="11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41920.167453703703</v>
      </c>
      <c r="T354" s="11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42327.833553240736</v>
      </c>
      <c r="T355" s="11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42468.786122685182</v>
      </c>
      <c r="T356" s="11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41974.3355787037</v>
      </c>
      <c r="T357" s="11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42445.761493055557</v>
      </c>
      <c r="T358" s="11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42118.222187499996</v>
      </c>
      <c r="T359" s="11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42536.625</v>
      </c>
      <c r="T360" s="11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41957.216666666667</v>
      </c>
      <c r="T361" s="11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42208.132638888885</v>
      </c>
      <c r="T362" s="11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41966.042893518519</v>
      </c>
      <c r="T363" s="11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41859</v>
      </c>
      <c r="T364" s="11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40300.806944444441</v>
      </c>
      <c r="T365" s="11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41811.165972222225</v>
      </c>
      <c r="T366" s="11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41698.606469907405</v>
      </c>
      <c r="T367" s="11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41049.793032407404</v>
      </c>
      <c r="T368" s="11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41395.207638888889</v>
      </c>
      <c r="T369" s="11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42078.563912037032</v>
      </c>
      <c r="T370" s="11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40923.551724537036</v>
      </c>
      <c r="T371" s="11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42741.795138888891</v>
      </c>
      <c r="T372" s="11">
        <f t="shared" si="23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41306.767812500002</v>
      </c>
      <c r="T373" s="11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42465.666666666672</v>
      </c>
      <c r="T374" s="11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41108.91201388889</v>
      </c>
      <c r="T375" s="11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40802.889247685183</v>
      </c>
      <c r="T376" s="11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41699.720833333333</v>
      </c>
      <c r="T377" s="11">
        <f t="shared" si="23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42607.452731481477</v>
      </c>
      <c r="T378" s="11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42322.292361111111</v>
      </c>
      <c r="T379" s="11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42394.994444444441</v>
      </c>
      <c r="T380" s="11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41032.688333333332</v>
      </c>
      <c r="T381" s="11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42392.719814814816</v>
      </c>
      <c r="T382" s="11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41120.208333333336</v>
      </c>
      <c r="T383" s="11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41158.709490740745</v>
      </c>
      <c r="T384" s="11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41778.117581018516</v>
      </c>
      <c r="T385" s="11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42010.781793981485</v>
      </c>
      <c r="T386" s="11">
        <f t="shared" si="23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(((I387/60)/60)/24)+DATE(1970,1,1)</f>
        <v>41964.626168981486</v>
      </c>
      <c r="T387" s="11">
        <f t="shared" ref="T387:T450" si="27">(((J387/60)/60)/24)+DATE(1970,1,1)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42226.951284722221</v>
      </c>
      <c r="T388" s="11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42231.25</v>
      </c>
      <c r="T389" s="11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42579.076157407413</v>
      </c>
      <c r="T390" s="11">
        <f t="shared" si="27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41705.957638888889</v>
      </c>
      <c r="T391" s="11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42132.036712962959</v>
      </c>
      <c r="T392" s="11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40895.040972222225</v>
      </c>
      <c r="T393" s="11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40794.125</v>
      </c>
      <c r="T394" s="11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41557.708935185183</v>
      </c>
      <c r="T395" s="11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42477.776412037041</v>
      </c>
      <c r="T396" s="11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41026.897222222222</v>
      </c>
      <c r="T397" s="11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41097.564884259256</v>
      </c>
      <c r="T398" s="11">
        <f t="shared" si="27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40422.155555555553</v>
      </c>
      <c r="T399" s="11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42123.793124999997</v>
      </c>
      <c r="T400" s="11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42718.5</v>
      </c>
      <c r="T401" s="11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41776.145833333336</v>
      </c>
      <c r="T402" s="11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40762.842245370368</v>
      </c>
      <c r="T403" s="11">
        <f t="shared" si="27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42313.58121527778</v>
      </c>
      <c r="T404" s="11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40765.297222222223</v>
      </c>
      <c r="T405" s="11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41675.961111111108</v>
      </c>
      <c r="T406" s="11">
        <f t="shared" si="27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41704.08494212963</v>
      </c>
      <c r="T407" s="11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40672.249305555553</v>
      </c>
      <c r="T408" s="11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40866.912615740745</v>
      </c>
      <c r="T409" s="11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41583.777662037035</v>
      </c>
      <c r="T410" s="11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42573.862777777773</v>
      </c>
      <c r="T411" s="11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42173.981446759266</v>
      </c>
      <c r="T412" s="11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41630.208333333336</v>
      </c>
      <c r="T413" s="11">
        <f t="shared" si="27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41115.742800925924</v>
      </c>
      <c r="T414" s="11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41109.877442129626</v>
      </c>
      <c r="T415" s="11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41559.063252314816</v>
      </c>
      <c r="T416" s="11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41929.5</v>
      </c>
      <c r="T417" s="11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41678.396192129629</v>
      </c>
      <c r="T418" s="11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41372.189583333333</v>
      </c>
      <c r="T419" s="11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42208.282372685186</v>
      </c>
      <c r="T420" s="11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41454.842442129629</v>
      </c>
      <c r="T421" s="11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41712.194803240738</v>
      </c>
      <c r="T422" s="11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42237.491388888884</v>
      </c>
      <c r="T423" s="11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41893.260381944441</v>
      </c>
      <c r="T424" s="11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41430.92627314815</v>
      </c>
      <c r="T425" s="11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40994.334479166668</v>
      </c>
      <c r="T426" s="11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42335.902824074074</v>
      </c>
      <c r="T427" s="11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42430.711967592593</v>
      </c>
      <c r="T428" s="11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42299.790972222225</v>
      </c>
      <c r="T429" s="11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41806.916666666664</v>
      </c>
      <c r="T430" s="11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40144.207638888889</v>
      </c>
      <c r="T431" s="11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41528.107256944444</v>
      </c>
      <c r="T432" s="11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42556.871331018512</v>
      </c>
      <c r="T433" s="11">
        <f t="shared" si="27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42298.726631944446</v>
      </c>
      <c r="T434" s="11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42288.629884259266</v>
      </c>
      <c r="T435" s="11">
        <f t="shared" si="27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41609.876180555555</v>
      </c>
      <c r="T436" s="11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41530.747453703705</v>
      </c>
      <c r="T437" s="11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41486.36241898148</v>
      </c>
      <c r="T438" s="11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42651.31858796296</v>
      </c>
      <c r="T439" s="11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42326.302754629629</v>
      </c>
      <c r="T440" s="11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41929.761782407404</v>
      </c>
      <c r="T441" s="11">
        <f t="shared" si="27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42453.943900462968</v>
      </c>
      <c r="T442" s="11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41580.793935185182</v>
      </c>
      <c r="T443" s="11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42054.888692129629</v>
      </c>
      <c r="T444" s="11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41680.015057870369</v>
      </c>
      <c r="T445" s="11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40954.906956018516</v>
      </c>
      <c r="T446" s="11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42145.335358796292</v>
      </c>
      <c r="T447" s="11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42067.083564814813</v>
      </c>
      <c r="T448" s="11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41356.513460648144</v>
      </c>
      <c r="T449" s="11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41773.758043981477</v>
      </c>
      <c r="T450" s="11">
        <f t="shared" si="27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(((I451/60)/60)/24)+DATE(1970,1,1)</f>
        <v>41564.568113425928</v>
      </c>
      <c r="T451" s="11">
        <f t="shared" ref="T451:T514" si="31">(((J451/60)/60)/24)+DATE(1970,1,1)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41684.946759259255</v>
      </c>
      <c r="T452" s="11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41664.715173611112</v>
      </c>
      <c r="T453" s="11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42137.703877314809</v>
      </c>
      <c r="T454" s="11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42054.824988425928</v>
      </c>
      <c r="T455" s="11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41969.551388888889</v>
      </c>
      <c r="T456" s="11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41016.021527777775</v>
      </c>
      <c r="T457" s="11">
        <f t="shared" si="31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41569.165972222225</v>
      </c>
      <c r="T458" s="11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41867.767500000002</v>
      </c>
      <c r="T459" s="11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41408.69976851852</v>
      </c>
      <c r="T460" s="11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40860.682025462964</v>
      </c>
      <c r="T461" s="11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41791.166666666664</v>
      </c>
      <c r="T462" s="11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41427.84684027778</v>
      </c>
      <c r="T463" s="11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40765.126631944448</v>
      </c>
      <c r="T464" s="11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40810.710104166668</v>
      </c>
      <c r="T465" s="11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42508.848784722228</v>
      </c>
      <c r="T466" s="11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41817.120069444441</v>
      </c>
      <c r="T467" s="11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41159.942870370374</v>
      </c>
      <c r="T468" s="11">
        <f t="shared" si="31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41180.679791666669</v>
      </c>
      <c r="T469" s="11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41101.160474537035</v>
      </c>
      <c r="T470" s="11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41887.989861111113</v>
      </c>
      <c r="T471" s="11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41655.166666666664</v>
      </c>
      <c r="T472" s="11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41748.680312500001</v>
      </c>
      <c r="T473" s="11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41874.922662037039</v>
      </c>
      <c r="T474" s="11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41899.698136574072</v>
      </c>
      <c r="T475" s="11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42783.329039351855</v>
      </c>
      <c r="T476" s="11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42130.086145833338</v>
      </c>
      <c r="T477" s="11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41793.165972222225</v>
      </c>
      <c r="T478" s="11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41047.83488425926</v>
      </c>
      <c r="T479" s="11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42095.869317129633</v>
      </c>
      <c r="T480" s="11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41964.449479166666</v>
      </c>
      <c r="T481" s="11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41495.500173611108</v>
      </c>
      <c r="T482" s="11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41192.672326388885</v>
      </c>
      <c r="T483" s="11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42474.606944444444</v>
      </c>
      <c r="T484" s="11">
        <f t="shared" si="31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41303.197592592594</v>
      </c>
      <c r="T485" s="11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42313.981157407412</v>
      </c>
      <c r="T486" s="11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41411.50577546296</v>
      </c>
      <c r="T487" s="11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41791.94258101852</v>
      </c>
      <c r="T488" s="11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42729.636504629627</v>
      </c>
      <c r="T489" s="11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42744.054398148146</v>
      </c>
      <c r="T490" s="11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40913.481249999997</v>
      </c>
      <c r="T491" s="11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41143.968576388892</v>
      </c>
      <c r="T492" s="11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42396.982627314821</v>
      </c>
      <c r="T493" s="11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42656.03506944445</v>
      </c>
      <c r="T494" s="11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42144.726134259254</v>
      </c>
      <c r="T495" s="11">
        <f t="shared" si="31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41823.125</v>
      </c>
      <c r="T496" s="11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42201.827604166669</v>
      </c>
      <c r="T497" s="11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41680.93141203704</v>
      </c>
      <c r="T498" s="11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41998.208333333328</v>
      </c>
      <c r="T499" s="11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40900.762141203704</v>
      </c>
      <c r="T500" s="11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40098.874305555553</v>
      </c>
      <c r="T501" s="11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40306.927777777775</v>
      </c>
      <c r="T502" s="11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40733.234386574077</v>
      </c>
      <c r="T503" s="11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40986.511863425927</v>
      </c>
      <c r="T504" s="11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42021.526655092588</v>
      </c>
      <c r="T505" s="11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41009.941979166666</v>
      </c>
      <c r="T506" s="11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42363.098217592589</v>
      </c>
      <c r="T507" s="11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41496.552314814813</v>
      </c>
      <c r="T508" s="11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41201.958993055552</v>
      </c>
      <c r="T509" s="11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41054.593055555553</v>
      </c>
      <c r="T510" s="11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42183.631597222222</v>
      </c>
      <c r="T511" s="11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42430.176377314812</v>
      </c>
      <c r="T512" s="11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41370.261365740742</v>
      </c>
      <c r="T513" s="11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42694.783877314811</v>
      </c>
      <c r="T514" s="11">
        <f t="shared" si="31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(((I515/60)/60)/24)+DATE(1970,1,1)</f>
        <v>42597.291666666672</v>
      </c>
      <c r="T515" s="11">
        <f t="shared" ref="T515:T578" si="35">(((J515/60)/60)/24)+DATE(1970,1,1)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41860.613969907405</v>
      </c>
      <c r="T516" s="11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42367.490752314814</v>
      </c>
      <c r="T517" s="11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42151.778703703705</v>
      </c>
      <c r="T518" s="11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42768.615289351852</v>
      </c>
      <c r="T519" s="11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42253.615277777775</v>
      </c>
      <c r="T520" s="11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41248.391446759262</v>
      </c>
      <c r="T521" s="11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42348.702094907407</v>
      </c>
      <c r="T522" s="11">
        <f t="shared" si="35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42675.207638888889</v>
      </c>
      <c r="T523" s="11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42449.999131944445</v>
      </c>
      <c r="T524" s="11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42268.13282407407</v>
      </c>
      <c r="T525" s="11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42522.717233796298</v>
      </c>
      <c r="T526" s="11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41895.400937500002</v>
      </c>
      <c r="T527" s="11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42223.708333333328</v>
      </c>
      <c r="T528" s="11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42783.670138888891</v>
      </c>
      <c r="T529" s="11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42176.888888888891</v>
      </c>
      <c r="T530" s="11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42746.208333333328</v>
      </c>
      <c r="T531" s="11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42179.083333333328</v>
      </c>
      <c r="T532" s="11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42721.290972222225</v>
      </c>
      <c r="T533" s="11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42503.007037037038</v>
      </c>
      <c r="T534" s="11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42506.43478009259</v>
      </c>
      <c r="T535" s="11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42309.958333333328</v>
      </c>
      <c r="T536" s="11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42741.545196759253</v>
      </c>
      <c r="T537" s="11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42219.75</v>
      </c>
      <c r="T538" s="11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42312.810081018513</v>
      </c>
      <c r="T539" s="11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42503.794710648144</v>
      </c>
      <c r="T540" s="11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42556.049849537041</v>
      </c>
      <c r="T541" s="11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42039.817199074074</v>
      </c>
      <c r="T542" s="11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42306.046689814815</v>
      </c>
      <c r="T543" s="11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42493.695787037039</v>
      </c>
      <c r="T544" s="11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41944.092152777775</v>
      </c>
      <c r="T545" s="11">
        <f t="shared" si="35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42555.656944444447</v>
      </c>
      <c r="T546" s="11">
        <f t="shared" si="3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42323.634131944447</v>
      </c>
      <c r="T547" s="11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42294.667997685188</v>
      </c>
      <c r="T548" s="11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42410.696342592593</v>
      </c>
      <c r="T549" s="11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42306.903333333335</v>
      </c>
      <c r="T550" s="11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42193.636828703704</v>
      </c>
      <c r="T551" s="11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42766.208333333328</v>
      </c>
      <c r="T552" s="11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42217.745138888888</v>
      </c>
      <c r="T553" s="11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42378.616851851853</v>
      </c>
      <c r="T554" s="11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41957.761469907404</v>
      </c>
      <c r="T555" s="11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41931.684861111113</v>
      </c>
      <c r="T556" s="11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42533.353506944448</v>
      </c>
      <c r="T557" s="11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42375.860150462962</v>
      </c>
      <c r="T558" s="11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42706.983831018515</v>
      </c>
      <c r="T559" s="11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42087.841493055559</v>
      </c>
      <c r="T560" s="11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42351.283101851848</v>
      </c>
      <c r="T561" s="11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41990.771354166667</v>
      </c>
      <c r="T562" s="11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42303.658715277779</v>
      </c>
      <c r="T563" s="11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42722.389062500006</v>
      </c>
      <c r="T564" s="11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42052.069988425923</v>
      </c>
      <c r="T565" s="11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42441.942997685182</v>
      </c>
      <c r="T566" s="11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42195.785289351858</v>
      </c>
      <c r="T567" s="11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42565.68440972222</v>
      </c>
      <c r="T568" s="11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42005.842523148152</v>
      </c>
      <c r="T569" s="11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42385.458333333328</v>
      </c>
      <c r="T570" s="11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42370.847361111111</v>
      </c>
      <c r="T571" s="11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42418.798252314817</v>
      </c>
      <c r="T572" s="11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42212.165972222225</v>
      </c>
      <c r="T573" s="11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42312.757962962962</v>
      </c>
      <c r="T574" s="11">
        <f t="shared" si="3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42022.05</v>
      </c>
      <c r="T575" s="11">
        <f t="shared" si="35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42662.443368055552</v>
      </c>
      <c r="T576" s="11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42168.692627314813</v>
      </c>
      <c r="T577" s="11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42091.43</v>
      </c>
      <c r="T578" s="11">
        <f t="shared" si="35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(((I579/60)/60)/24)+DATE(1970,1,1)</f>
        <v>42510.589143518519</v>
      </c>
      <c r="T579" s="11">
        <f t="shared" ref="T579:T642" si="39">(((J579/60)/60)/24)+DATE(1970,1,1)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42254.578622685185</v>
      </c>
      <c r="T580" s="11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41998.852118055554</v>
      </c>
      <c r="T581" s="11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42635.908182870371</v>
      </c>
      <c r="T582" s="11">
        <f t="shared" si="3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42218.012777777782</v>
      </c>
      <c r="T583" s="11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42078.75</v>
      </c>
      <c r="T584" s="11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42082.896840277783</v>
      </c>
      <c r="T585" s="11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42079.674953703703</v>
      </c>
      <c r="T586" s="11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42339</v>
      </c>
      <c r="T587" s="11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42050.854247685187</v>
      </c>
      <c r="T588" s="11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42110.757326388892</v>
      </c>
      <c r="T589" s="11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42691.811180555553</v>
      </c>
      <c r="T590" s="11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42193.614571759259</v>
      </c>
      <c r="T591" s="11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42408.542361111111</v>
      </c>
      <c r="T592" s="11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42207.543171296296</v>
      </c>
      <c r="T593" s="11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41976.232175925921</v>
      </c>
      <c r="T594" s="11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42100.635937500003</v>
      </c>
      <c r="T595" s="11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42476.780162037037</v>
      </c>
      <c r="T596" s="11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42128.069884259254</v>
      </c>
      <c r="T597" s="11">
        <f t="shared" si="3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42676.896898148145</v>
      </c>
      <c r="T598" s="11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42582.666666666672</v>
      </c>
      <c r="T599" s="11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41978.00209490741</v>
      </c>
      <c r="T600" s="11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42071.636111111111</v>
      </c>
      <c r="T601" s="11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42133.798171296294</v>
      </c>
      <c r="T602" s="11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41999.858090277776</v>
      </c>
      <c r="T603" s="11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42173.79415509259</v>
      </c>
      <c r="T604" s="11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41865.639155092591</v>
      </c>
      <c r="T605" s="11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41879.035370370373</v>
      </c>
      <c r="T606" s="11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42239.357731481476</v>
      </c>
      <c r="T607" s="11">
        <f t="shared" si="3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42148.625</v>
      </c>
      <c r="T608" s="11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42330.867314814815</v>
      </c>
      <c r="T609" s="11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42170.921064814815</v>
      </c>
      <c r="T610" s="11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42337.075740740736</v>
      </c>
      <c r="T611" s="11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42116.83085648148</v>
      </c>
      <c r="T612" s="11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42388.560613425929</v>
      </c>
      <c r="T613" s="11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42615.031782407401</v>
      </c>
      <c r="T614" s="11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42278.207638888889</v>
      </c>
      <c r="T615" s="11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42545.061805555553</v>
      </c>
      <c r="T616" s="11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42272.122210648144</v>
      </c>
      <c r="T617" s="11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42791.376238425932</v>
      </c>
      <c r="T618" s="11">
        <f t="shared" si="3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42132.343090277776</v>
      </c>
      <c r="T619" s="11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42347.810219907406</v>
      </c>
      <c r="T620" s="11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41968.692013888889</v>
      </c>
      <c r="T621" s="11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41876.716874999998</v>
      </c>
      <c r="T622" s="11">
        <f t="shared" si="3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42558.987696759257</v>
      </c>
      <c r="T623" s="11">
        <f t="shared" si="3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42552.774745370371</v>
      </c>
      <c r="T624" s="11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42152.009224537032</v>
      </c>
      <c r="T625" s="11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42138.988900462966</v>
      </c>
      <c r="T626" s="11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42820.853900462964</v>
      </c>
      <c r="T627" s="11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42231.556944444441</v>
      </c>
      <c r="T628" s="11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42443.958333333328</v>
      </c>
      <c r="T629" s="11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41833.692789351851</v>
      </c>
      <c r="T630" s="11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42504.637824074074</v>
      </c>
      <c r="T631" s="11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42253.215277777781</v>
      </c>
      <c r="T632" s="11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42518.772326388891</v>
      </c>
      <c r="T633" s="11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42333.700983796298</v>
      </c>
      <c r="T634" s="11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42538.958333333328</v>
      </c>
      <c r="T635" s="11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42061.928576388891</v>
      </c>
      <c r="T636" s="11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42106.092152777783</v>
      </c>
      <c r="T637" s="11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42161.44930555555</v>
      </c>
      <c r="T638" s="11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42791.961111111115</v>
      </c>
      <c r="T639" s="11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42819.55164351852</v>
      </c>
      <c r="T640" s="11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41925.583275462966</v>
      </c>
      <c r="T641" s="11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42698.958333333328</v>
      </c>
      <c r="T642" s="11">
        <f t="shared" si="39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(((I643/60)/60)/24)+DATE(1970,1,1)</f>
        <v>42229.57</v>
      </c>
      <c r="T643" s="11">
        <f t="shared" ref="T643:T706" si="43">(((J643/60)/60)/24)+DATE(1970,1,1)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42235.651319444441</v>
      </c>
      <c r="T644" s="11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42155.642071759255</v>
      </c>
      <c r="T645" s="11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41941.041666666664</v>
      </c>
      <c r="T646" s="11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42594.026319444441</v>
      </c>
      <c r="T647" s="11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41862.852627314816</v>
      </c>
      <c r="T648" s="11">
        <f t="shared" si="43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42446.726261574076</v>
      </c>
      <c r="T649" s="11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41926.693379629629</v>
      </c>
      <c r="T650" s="11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41898.912187499998</v>
      </c>
      <c r="T651" s="11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41992.078518518523</v>
      </c>
      <c r="T652" s="11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41986.017488425925</v>
      </c>
      <c r="T653" s="11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42705.732060185182</v>
      </c>
      <c r="T654" s="11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42236.618518518517</v>
      </c>
      <c r="T655" s="11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42193.957326388889</v>
      </c>
      <c r="T656" s="11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42075.915648148148</v>
      </c>
      <c r="T657" s="11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42477.762951388882</v>
      </c>
      <c r="T658" s="11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42361.84574074074</v>
      </c>
      <c r="T659" s="11">
        <f t="shared" si="43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42211.75</v>
      </c>
      <c r="T660" s="11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42239.593692129631</v>
      </c>
      <c r="T661" s="11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41952.783321759263</v>
      </c>
      <c r="T662" s="11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42666.645358796297</v>
      </c>
      <c r="T663" s="11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42020.438043981485</v>
      </c>
      <c r="T664" s="11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42203.843240740738</v>
      </c>
      <c r="T665" s="11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42107.666377314818</v>
      </c>
      <c r="T666" s="11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42748.711354166662</v>
      </c>
      <c r="T667" s="11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41868.832152777781</v>
      </c>
      <c r="T668" s="11">
        <f t="shared" si="43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42672.373414351852</v>
      </c>
      <c r="T669" s="11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42135.831273148149</v>
      </c>
      <c r="T670" s="11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42557.625671296293</v>
      </c>
      <c r="T671" s="11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42540.340277777781</v>
      </c>
      <c r="T672" s="11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42018.166666666672</v>
      </c>
      <c r="T673" s="11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42005.207638888889</v>
      </c>
      <c r="T674" s="11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41883.840474537035</v>
      </c>
      <c r="T675" s="11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41863.116053240738</v>
      </c>
      <c r="T676" s="11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42005.290972222225</v>
      </c>
      <c r="T677" s="11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42042.768298611118</v>
      </c>
      <c r="T678" s="11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42549.403877314813</v>
      </c>
      <c r="T679" s="11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42511.376597222217</v>
      </c>
      <c r="T680" s="11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42616.695706018523</v>
      </c>
      <c r="T681" s="11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41899.501516203702</v>
      </c>
      <c r="T682" s="11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42669.805601851855</v>
      </c>
      <c r="T683" s="11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42808.723634259266</v>
      </c>
      <c r="T684" s="11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42674.900046296301</v>
      </c>
      <c r="T685" s="11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41845.125</v>
      </c>
      <c r="T686" s="11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42016.866574074069</v>
      </c>
      <c r="T687" s="11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42219.673263888893</v>
      </c>
      <c r="T688" s="11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42771.750613425931</v>
      </c>
      <c r="T689" s="11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42292.104780092588</v>
      </c>
      <c r="T690" s="11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42712.207638888889</v>
      </c>
      <c r="T691" s="11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42622.25</v>
      </c>
      <c r="T692" s="11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42186.028310185182</v>
      </c>
      <c r="T693" s="11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42726.37572916667</v>
      </c>
      <c r="T694" s="11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42124.808182870373</v>
      </c>
      <c r="T695" s="11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42767.663877314815</v>
      </c>
      <c r="T696" s="11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41943.521064814813</v>
      </c>
      <c r="T697" s="11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41845.927106481482</v>
      </c>
      <c r="T698" s="11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42403.523020833338</v>
      </c>
      <c r="T699" s="11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41900.083333333336</v>
      </c>
      <c r="T700" s="11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41600.666666666664</v>
      </c>
      <c r="T701" s="11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42745.688437500001</v>
      </c>
      <c r="T702" s="11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41843.662962962961</v>
      </c>
      <c r="T703" s="11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42698.768368055549</v>
      </c>
      <c r="T704" s="11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42766.98055555555</v>
      </c>
      <c r="T705" s="11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42786.192916666667</v>
      </c>
      <c r="T706" s="11">
        <f t="shared" si="43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(((I707/60)/60)/24)+DATE(1970,1,1)</f>
        <v>42756.491643518515</v>
      </c>
      <c r="T707" s="11">
        <f t="shared" ref="T707:T770" si="47">(((J707/60)/60)/24)+DATE(1970,1,1)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42718.777083333334</v>
      </c>
      <c r="T708" s="11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42736.663506944446</v>
      </c>
      <c r="T709" s="11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41895.581018518518</v>
      </c>
      <c r="T710" s="11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41978.041192129633</v>
      </c>
      <c r="T711" s="11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41871.030555555553</v>
      </c>
      <c r="T712" s="11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42718.500787037032</v>
      </c>
      <c r="T713" s="11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42414.680925925932</v>
      </c>
      <c r="T714" s="11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42526.529305555552</v>
      </c>
      <c r="T715" s="11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42794.787986111114</v>
      </c>
      <c r="T716" s="11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42313.132407407407</v>
      </c>
      <c r="T717" s="11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41974</v>
      </c>
      <c r="T718" s="11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41887.854189814818</v>
      </c>
      <c r="T719" s="11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42784.249305555553</v>
      </c>
      <c r="T720" s="11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42423.040231481486</v>
      </c>
      <c r="T721" s="11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40937.649201388893</v>
      </c>
      <c r="T722" s="11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41852.571840277778</v>
      </c>
      <c r="T723" s="11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41007.76363425926</v>
      </c>
      <c r="T724" s="11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42215.165972222225</v>
      </c>
      <c r="T725" s="11">
        <f t="shared" si="47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40724.638460648144</v>
      </c>
      <c r="T726" s="11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42351.626296296294</v>
      </c>
      <c r="T727" s="11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41376.042673611111</v>
      </c>
      <c r="T728" s="11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41288.888888888891</v>
      </c>
      <c r="T729" s="11">
        <f t="shared" si="47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40776.837465277778</v>
      </c>
      <c r="T730" s="11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41171.185891203706</v>
      </c>
      <c r="T731" s="11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40884.745266203703</v>
      </c>
      <c r="T732" s="11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40930.25</v>
      </c>
      <c r="T733" s="11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41546.424317129626</v>
      </c>
      <c r="T734" s="11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41628.420046296298</v>
      </c>
      <c r="T735" s="11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42133.208333333328</v>
      </c>
      <c r="T736" s="11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41977.027083333334</v>
      </c>
      <c r="T737" s="11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41599.207638888889</v>
      </c>
      <c r="T738" s="11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41684.833333333336</v>
      </c>
      <c r="T739" s="11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41974.207638888889</v>
      </c>
      <c r="T740" s="11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41862.502650462964</v>
      </c>
      <c r="T741" s="11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42176.146782407406</v>
      </c>
      <c r="T742" s="11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41436.648217592592</v>
      </c>
      <c r="T743" s="11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41719.876296296294</v>
      </c>
      <c r="T744" s="11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41015.875</v>
      </c>
      <c r="T745" s="11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41256.95721064815</v>
      </c>
      <c r="T746" s="11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41397.572280092594</v>
      </c>
      <c r="T747" s="11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41175.165972222225</v>
      </c>
      <c r="T748" s="11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42019.454166666663</v>
      </c>
      <c r="T749" s="11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41861.846828703703</v>
      </c>
      <c r="T750" s="11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42763.94131944445</v>
      </c>
      <c r="T751" s="11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41329.878148148149</v>
      </c>
      <c r="T752" s="11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40759.630497685182</v>
      </c>
      <c r="T753" s="11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42659.458333333328</v>
      </c>
      <c r="T754" s="11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42049.590173611112</v>
      </c>
      <c r="T755" s="11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41279.749085648145</v>
      </c>
      <c r="T756" s="11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41414.02847222222</v>
      </c>
      <c r="T757" s="11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40651.725219907406</v>
      </c>
      <c r="T758" s="11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41249.054560185185</v>
      </c>
      <c r="T759" s="11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40459.836435185185</v>
      </c>
      <c r="T760" s="11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41829.330312500002</v>
      </c>
      <c r="T761" s="11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42700.805706018517</v>
      </c>
      <c r="T762" s="11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41672.751458333332</v>
      </c>
      <c r="T763" s="11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42708.25</v>
      </c>
      <c r="T764" s="11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41501.446851851848</v>
      </c>
      <c r="T765" s="11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42257.173159722224</v>
      </c>
      <c r="T766" s="11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41931.542638888888</v>
      </c>
      <c r="T767" s="11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42051.783368055556</v>
      </c>
      <c r="T768" s="11">
        <f t="shared" si="47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42145.143634259264</v>
      </c>
      <c r="T769" s="11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41624.207060185188</v>
      </c>
      <c r="T770" s="11">
        <f t="shared" si="47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(((I771/60)/60)/24)+DATE(1970,1,1)</f>
        <v>41634.996458333335</v>
      </c>
      <c r="T771" s="11">
        <f t="shared" ref="T771:T834" si="51">(((J771/60)/60)/24)+DATE(1970,1,1)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41329.999641203707</v>
      </c>
      <c r="T772" s="11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42399.824097222227</v>
      </c>
      <c r="T773" s="11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40118.165972222225</v>
      </c>
      <c r="T774" s="11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42134.959027777775</v>
      </c>
      <c r="T775" s="11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41693.780300925922</v>
      </c>
      <c r="T776" s="11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40893.060127314813</v>
      </c>
      <c r="T777" s="11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42288.208333333328</v>
      </c>
      <c r="T778" s="11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41486.981215277774</v>
      </c>
      <c r="T779" s="11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41759.702314814815</v>
      </c>
      <c r="T780" s="11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40466.166666666664</v>
      </c>
      <c r="T781" s="11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40666.673900462964</v>
      </c>
      <c r="T782" s="11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41433.000856481485</v>
      </c>
      <c r="T783" s="11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41146.758125</v>
      </c>
      <c r="T784" s="11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41026.916666666664</v>
      </c>
      <c r="T785" s="11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41715.107858796298</v>
      </c>
      <c r="T786" s="11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41333.593923611108</v>
      </c>
      <c r="T787" s="11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41040.657638888886</v>
      </c>
      <c r="T788" s="11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41579.627615740741</v>
      </c>
      <c r="T789" s="11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41097.165972222225</v>
      </c>
      <c r="T790" s="11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41295.332638888889</v>
      </c>
      <c r="T791" s="11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41306.047905092593</v>
      </c>
      <c r="T792" s="11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41591.249305555553</v>
      </c>
      <c r="T793" s="11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41585.915312500001</v>
      </c>
      <c r="T794" s="11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41458.207638888889</v>
      </c>
      <c r="T795" s="11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40791.712500000001</v>
      </c>
      <c r="T796" s="11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41006.207638888889</v>
      </c>
      <c r="T797" s="11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41532.881944444445</v>
      </c>
      <c r="T798" s="11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41028.166666666664</v>
      </c>
      <c r="T799" s="11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41912.590127314819</v>
      </c>
      <c r="T800" s="11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41026.667199074072</v>
      </c>
      <c r="T801" s="11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41893.433495370373</v>
      </c>
      <c r="T802" s="11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40725.795370370368</v>
      </c>
      <c r="T803" s="11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41169.170138888891</v>
      </c>
      <c r="T804" s="11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40692.041666666664</v>
      </c>
      <c r="T805" s="11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40747.165972222225</v>
      </c>
      <c r="T806" s="11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40740.958333333336</v>
      </c>
      <c r="T807" s="11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40793.691423611112</v>
      </c>
      <c r="T808" s="11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42795.083333333328</v>
      </c>
      <c r="T809" s="11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41995.207638888889</v>
      </c>
      <c r="T810" s="11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41658.833680555559</v>
      </c>
      <c r="T811" s="11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41153.056273148148</v>
      </c>
      <c r="T812" s="11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41465.702777777777</v>
      </c>
      <c r="T813" s="11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41334.581944444442</v>
      </c>
      <c r="T814" s="11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41110.960243055553</v>
      </c>
      <c r="T815" s="11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40694.75277777778</v>
      </c>
      <c r="T816" s="11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41944.917858796296</v>
      </c>
      <c r="T817" s="11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41373.270833333336</v>
      </c>
      <c r="T818" s="11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40979.207638888889</v>
      </c>
      <c r="T819" s="11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41128.709027777775</v>
      </c>
      <c r="T820" s="11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41629.197222222225</v>
      </c>
      <c r="T821" s="11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41799.208333333336</v>
      </c>
      <c r="T822" s="11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42128.167361111111</v>
      </c>
      <c r="T823" s="11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41187.947337962964</v>
      </c>
      <c r="T824" s="11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42085.931157407409</v>
      </c>
      <c r="T825" s="11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40286.290972222225</v>
      </c>
      <c r="T826" s="11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41211.306527777779</v>
      </c>
      <c r="T827" s="11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40993.996874999997</v>
      </c>
      <c r="T828" s="11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40953.825694444444</v>
      </c>
      <c r="T829" s="11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41085.683333333334</v>
      </c>
      <c r="T830" s="11">
        <f t="shared" si="51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42564.801388888889</v>
      </c>
      <c r="T831" s="11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41355.484085648146</v>
      </c>
      <c r="T832" s="11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41026.646921296298</v>
      </c>
      <c r="T833" s="11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40929.342361111114</v>
      </c>
      <c r="T834" s="11">
        <f t="shared" si="51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(((I835/60)/60)/24)+DATE(1970,1,1)</f>
        <v>41748.878182870372</v>
      </c>
      <c r="T835" s="11">
        <f t="shared" ref="T835:T898" si="55">(((J835/60)/60)/24)+DATE(1970,1,1)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41456.165972222225</v>
      </c>
      <c r="T836" s="11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41048.125</v>
      </c>
      <c r="T837" s="11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41554.056921296295</v>
      </c>
      <c r="T838" s="11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41760.998402777775</v>
      </c>
      <c r="T839" s="11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40925.897974537038</v>
      </c>
      <c r="T840" s="11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41174.763379629629</v>
      </c>
      <c r="T841" s="11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42637.226701388892</v>
      </c>
      <c r="T842" s="11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41953.88035879629</v>
      </c>
      <c r="T843" s="11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41561.165972222225</v>
      </c>
      <c r="T844" s="11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42712.333333333328</v>
      </c>
      <c r="T845" s="11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41944.207638888889</v>
      </c>
      <c r="T846" s="11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42618.165972222225</v>
      </c>
      <c r="T847" s="11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41708.583333333336</v>
      </c>
      <c r="T848" s="11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42195.79833333334</v>
      </c>
      <c r="T849" s="11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42108.792048611111</v>
      </c>
      <c r="T850" s="11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42079.107222222221</v>
      </c>
      <c r="T851" s="11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42485.207638888889</v>
      </c>
      <c r="T852" s="11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42582.822916666672</v>
      </c>
      <c r="T853" s="11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42667.875</v>
      </c>
      <c r="T854" s="11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42051.832280092596</v>
      </c>
      <c r="T855" s="11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42732.212337962963</v>
      </c>
      <c r="T856" s="11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42575.125196759262</v>
      </c>
      <c r="T857" s="11">
        <f t="shared" si="55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42668.791666666672</v>
      </c>
      <c r="T858" s="11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42333.623043981483</v>
      </c>
      <c r="T859" s="11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42109.957638888889</v>
      </c>
      <c r="T860" s="11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42159</v>
      </c>
      <c r="T861" s="11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41600.524456018517</v>
      </c>
      <c r="T862" s="11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42629.965324074074</v>
      </c>
      <c r="T863" s="11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41589.596620370372</v>
      </c>
      <c r="T864" s="11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40951.117662037039</v>
      </c>
      <c r="T865" s="11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41563.415972222225</v>
      </c>
      <c r="T866" s="11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41290.77311342593</v>
      </c>
      <c r="T867" s="11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42063.631944444445</v>
      </c>
      <c r="T868" s="11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40148.207638888889</v>
      </c>
      <c r="T869" s="11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41646.027754629627</v>
      </c>
      <c r="T870" s="11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41372.803900462961</v>
      </c>
      <c r="T871" s="11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41518.022256944445</v>
      </c>
      <c r="T872" s="11">
        <f t="shared" si="55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41607.602951388886</v>
      </c>
      <c r="T873" s="11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40612.825543981482</v>
      </c>
      <c r="T874" s="11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41224.208796296298</v>
      </c>
      <c r="T875" s="11">
        <f t="shared" si="55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41398.583726851852</v>
      </c>
      <c r="T876" s="11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42268.723738425921</v>
      </c>
      <c r="T877" s="11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41309.496840277774</v>
      </c>
      <c r="T878" s="11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41627.788888888892</v>
      </c>
      <c r="T879" s="11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40535.232916666668</v>
      </c>
      <c r="T880" s="11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41058.829918981479</v>
      </c>
      <c r="T881" s="11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41212.32104166667</v>
      </c>
      <c r="T882" s="11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40922.25099537037</v>
      </c>
      <c r="T883" s="11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40792.860532407409</v>
      </c>
      <c r="T884" s="11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42431.935590277775</v>
      </c>
      <c r="T885" s="11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41041.104861111111</v>
      </c>
      <c r="T886" s="11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42734.941099537042</v>
      </c>
      <c r="T887" s="11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42628.870520833334</v>
      </c>
      <c r="T888" s="11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41056.958969907406</v>
      </c>
      <c r="T889" s="11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40787.25</v>
      </c>
      <c r="T890" s="11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41917.784062500003</v>
      </c>
      <c r="T891" s="11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41599.740497685183</v>
      </c>
      <c r="T892" s="11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41872.031597222223</v>
      </c>
      <c r="T893" s="11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40391.166666666664</v>
      </c>
      <c r="T894" s="11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42095.856053240743</v>
      </c>
      <c r="T895" s="11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42526.981597222228</v>
      </c>
      <c r="T896" s="11">
        <f t="shared" si="55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40476.127650462964</v>
      </c>
      <c r="T897" s="11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42244.166666666672</v>
      </c>
      <c r="T898" s="11">
        <f t="shared" si="55"/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(((I899/60)/60)/24)+DATE(1970,1,1)</f>
        <v>41241.730416666665</v>
      </c>
      <c r="T899" s="11">
        <f t="shared" ref="T899:T962" si="59">(((J899/60)/60)/24)+DATE(1970,1,1)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40923.758217592593</v>
      </c>
      <c r="T900" s="11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40691.099097222221</v>
      </c>
      <c r="T901" s="11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42459.807893518519</v>
      </c>
      <c r="T902" s="11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40337.799305555556</v>
      </c>
      <c r="T903" s="11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41881.645833333336</v>
      </c>
      <c r="T904" s="11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41175.100694444445</v>
      </c>
      <c r="T905" s="11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42372.080289351856</v>
      </c>
      <c r="T906" s="11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40567.239884259259</v>
      </c>
      <c r="T907" s="11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41711.148032407407</v>
      </c>
      <c r="T908" s="11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40797.192395833335</v>
      </c>
      <c r="T909" s="11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40386.207638888889</v>
      </c>
      <c r="T910" s="11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41113.166666666664</v>
      </c>
      <c r="T911" s="11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42797.545358796298</v>
      </c>
      <c r="T912" s="11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41663.005150462966</v>
      </c>
      <c r="T913" s="11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41254.151006944441</v>
      </c>
      <c r="T914" s="11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41034.139108796298</v>
      </c>
      <c r="T915" s="11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41146.763275462967</v>
      </c>
      <c r="T916" s="11">
        <f t="shared" si="5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40969.207638888889</v>
      </c>
      <c r="T917" s="11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40473.208333333336</v>
      </c>
      <c r="T918" s="11">
        <f t="shared" si="5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41834.104166666664</v>
      </c>
      <c r="T919" s="11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41974.957881944443</v>
      </c>
      <c r="T920" s="11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41262.641724537039</v>
      </c>
      <c r="T921" s="11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41592.713217592594</v>
      </c>
      <c r="T922" s="11">
        <f t="shared" si="5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40889.212685185186</v>
      </c>
      <c r="T923" s="11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41913.530011574076</v>
      </c>
      <c r="T924" s="11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41965.001423611116</v>
      </c>
      <c r="T925" s="11">
        <f t="shared" si="5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41318.942928240744</v>
      </c>
      <c r="T926" s="11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41605.922581018516</v>
      </c>
      <c r="T927" s="11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40367.944444444445</v>
      </c>
      <c r="T928" s="11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41043.822858796295</v>
      </c>
      <c r="T929" s="11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41231</v>
      </c>
      <c r="T930" s="11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41008.196400462963</v>
      </c>
      <c r="T931" s="11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40354.897222222222</v>
      </c>
      <c r="T932" s="11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41714.916666666664</v>
      </c>
      <c r="T933" s="11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41355.927604166667</v>
      </c>
      <c r="T934" s="11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41771.169085648151</v>
      </c>
      <c r="T935" s="11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41763.25</v>
      </c>
      <c r="T936" s="11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42398.333668981482</v>
      </c>
      <c r="T937" s="11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40926.833333333336</v>
      </c>
      <c r="T938" s="11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41581.839780092596</v>
      </c>
      <c r="T939" s="11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41154.479722222226</v>
      </c>
      <c r="T940" s="11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41455.831944444442</v>
      </c>
      <c r="T941" s="11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42227.008402777778</v>
      </c>
      <c r="T942" s="11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42776.096585648149</v>
      </c>
      <c r="T943" s="11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42418.843287037031</v>
      </c>
      <c r="T944" s="11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42703.709548611107</v>
      </c>
      <c r="T945" s="11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42478.583333333328</v>
      </c>
      <c r="T946" s="11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42784.999305555553</v>
      </c>
      <c r="T947" s="11">
        <f t="shared" si="5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42622.750555555554</v>
      </c>
      <c r="T948" s="11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42551.781319444446</v>
      </c>
      <c r="T949" s="11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42441.828287037039</v>
      </c>
      <c r="T950" s="11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42421.043703703705</v>
      </c>
      <c r="T951" s="11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42386.750706018516</v>
      </c>
      <c r="T952" s="11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42525.653611111105</v>
      </c>
      <c r="T953" s="11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42692.655231481483</v>
      </c>
      <c r="T954" s="11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42029.164340277777</v>
      </c>
      <c r="T955" s="11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42236.833784722221</v>
      </c>
      <c r="T956" s="11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42626.295138888891</v>
      </c>
      <c r="T957" s="11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42120.872210648144</v>
      </c>
      <c r="T958" s="11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42691.594131944439</v>
      </c>
      <c r="T959" s="11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42104.207638888889</v>
      </c>
      <c r="T960" s="11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42023.174363425926</v>
      </c>
      <c r="T961" s="11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42808.585127314815</v>
      </c>
      <c r="T962" s="11">
        <f t="shared" si="59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(((I963/60)/60)/24)+DATE(1970,1,1)</f>
        <v>42786.791666666672</v>
      </c>
      <c r="T963" s="11">
        <f t="shared" ref="T963:T1026" si="63">(((J963/60)/60)/24)+DATE(1970,1,1)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42411.712418981479</v>
      </c>
      <c r="T964" s="11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42660.635636574079</v>
      </c>
      <c r="T965" s="11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42248.628692129627</v>
      </c>
      <c r="T966" s="11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42669.165972222225</v>
      </c>
      <c r="T967" s="11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42649.635787037041</v>
      </c>
      <c r="T968" s="11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42482.21266203704</v>
      </c>
      <c r="T969" s="11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41866.847615740742</v>
      </c>
      <c r="T970" s="11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42775.30332175926</v>
      </c>
      <c r="T971" s="11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42758.207638888889</v>
      </c>
      <c r="T972" s="11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42156.709027777775</v>
      </c>
      <c r="T973" s="11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41886.290972222225</v>
      </c>
      <c r="T974" s="11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42317.056631944448</v>
      </c>
      <c r="T975" s="11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42454.707824074074</v>
      </c>
      <c r="T976" s="11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42549.696585648147</v>
      </c>
      <c r="T977" s="11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42230.058993055558</v>
      </c>
      <c r="T978" s="11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42421.942094907412</v>
      </c>
      <c r="T979" s="11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42425.309039351851</v>
      </c>
      <c r="T980" s="11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42541.790972222225</v>
      </c>
      <c r="T981" s="11">
        <f t="shared" si="63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41973.945856481485</v>
      </c>
      <c r="T982" s="11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41860.947013888886</v>
      </c>
      <c r="T983" s="11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42645.753310185188</v>
      </c>
      <c r="T984" s="11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42605.870833333334</v>
      </c>
      <c r="T985" s="11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42091.074166666673</v>
      </c>
      <c r="T986" s="11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42369.958333333328</v>
      </c>
      <c r="T987" s="11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42379</v>
      </c>
      <c r="T988" s="11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41813.294560185182</v>
      </c>
      <c r="T989" s="11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42644.356770833328</v>
      </c>
      <c r="T990" s="11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42641.933969907404</v>
      </c>
      <c r="T991" s="11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41885.784305555557</v>
      </c>
      <c r="T992" s="11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42563.785416666666</v>
      </c>
      <c r="T993" s="11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42497.883321759262</v>
      </c>
      <c r="T994" s="11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42686.208333333328</v>
      </c>
      <c r="T995" s="11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41973.957638888889</v>
      </c>
      <c r="T996" s="11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41972.666666666672</v>
      </c>
      <c r="T997" s="11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41847.643750000003</v>
      </c>
      <c r="T998" s="11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41971.144641203704</v>
      </c>
      <c r="T999" s="11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42327.210659722223</v>
      </c>
      <c r="T1000" s="11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41956.334722222222</v>
      </c>
      <c r="T1001" s="11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42809.018055555556</v>
      </c>
      <c r="T1002" s="11">
        <f t="shared" si="63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42765.720057870371</v>
      </c>
      <c r="T1003" s="11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42355.249305555553</v>
      </c>
      <c r="T1004" s="11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42810.667372685188</v>
      </c>
      <c r="T1005" s="11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42418.708645833336</v>
      </c>
      <c r="T1006" s="11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42307.624803240738</v>
      </c>
      <c r="T1007" s="11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41985.299305555556</v>
      </c>
      <c r="T1008" s="11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42718.6252662037</v>
      </c>
      <c r="T1009" s="11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42732.809201388889</v>
      </c>
      <c r="T1010" s="11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42540.604699074072</v>
      </c>
      <c r="T1011" s="11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42618.124305555553</v>
      </c>
      <c r="T1012" s="11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41991.898090277777</v>
      </c>
      <c r="T1013" s="11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42759.440416666665</v>
      </c>
      <c r="T1014" s="11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42367.833333333328</v>
      </c>
      <c r="T1015" s="11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42005.002488425926</v>
      </c>
      <c r="T1016" s="11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42333.920081018514</v>
      </c>
      <c r="T1017" s="11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42467.065462962957</v>
      </c>
      <c r="T1018" s="11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42329.716840277775</v>
      </c>
      <c r="T1019" s="11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42565.492280092592</v>
      </c>
      <c r="T1020" s="11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42039.973946759259</v>
      </c>
      <c r="T1021" s="11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42157.032638888893</v>
      </c>
      <c r="T1022" s="11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42294.166666666672</v>
      </c>
      <c r="T1023" s="11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42141.646724537044</v>
      </c>
      <c r="T1024" s="11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42175.919687500005</v>
      </c>
      <c r="T1025" s="11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42400.580590277779</v>
      </c>
      <c r="T1026" s="11">
        <f t="shared" si="63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(((I1027/60)/60)/24)+DATE(1970,1,1)</f>
        <v>42079.792094907403</v>
      </c>
      <c r="T1027" s="11">
        <f t="shared" ref="T1027:T1090" si="67">(((J1027/60)/60)/24)+DATE(1970,1,1)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42460.365925925929</v>
      </c>
      <c r="T1028" s="11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41935.034108796295</v>
      </c>
      <c r="T1029" s="11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42800.833333333328</v>
      </c>
      <c r="T1030" s="11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42098.915972222225</v>
      </c>
      <c r="T1031" s="11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42625.483206018514</v>
      </c>
      <c r="T1032" s="11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42354.764004629629</v>
      </c>
      <c r="T1033" s="11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42544.666956018518</v>
      </c>
      <c r="T1034" s="11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42716.732407407413</v>
      </c>
      <c r="T1035" s="11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42587.165972222225</v>
      </c>
      <c r="T1036" s="11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42046.641435185185</v>
      </c>
      <c r="T1037" s="11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41281.333333333336</v>
      </c>
      <c r="T1038" s="11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42142.208333333328</v>
      </c>
      <c r="T1039" s="11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42448.190081018518</v>
      </c>
      <c r="T1040" s="11">
        <f t="shared" si="67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42717.332638888889</v>
      </c>
      <c r="T1041" s="11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42609.708437499998</v>
      </c>
      <c r="T1042" s="11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41851.060092592597</v>
      </c>
      <c r="T1043" s="11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41894.416666666664</v>
      </c>
      <c r="T1044" s="11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42144.252951388888</v>
      </c>
      <c r="T1045" s="11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42068.852083333331</v>
      </c>
      <c r="T1046" s="11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41874.874421296299</v>
      </c>
      <c r="T1047" s="11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42364.851388888885</v>
      </c>
      <c r="T1048" s="11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41948.860127314816</v>
      </c>
      <c r="T1049" s="11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42638.053113425922</v>
      </c>
      <c r="T1050" s="11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42412.431076388893</v>
      </c>
      <c r="T1051" s="11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42261.7971875</v>
      </c>
      <c r="T1052" s="11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41878.014178240745</v>
      </c>
      <c r="T1053" s="11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42527.839583333334</v>
      </c>
      <c r="T1054" s="11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42800.172824074078</v>
      </c>
      <c r="T1055" s="11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41861.916666666664</v>
      </c>
      <c r="T1056" s="11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42436.992418981477</v>
      </c>
      <c r="T1057" s="11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42118.677974537044</v>
      </c>
      <c r="T1058" s="11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42708.912997685184</v>
      </c>
      <c r="T1059" s="11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42089</v>
      </c>
      <c r="T1060" s="11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42076.748333333337</v>
      </c>
      <c r="T1061" s="11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42109.913113425922</v>
      </c>
      <c r="T1062" s="11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42492.041666666672</v>
      </c>
      <c r="T1063" s="11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42563.807187500002</v>
      </c>
      <c r="T1064" s="11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42613.030810185184</v>
      </c>
      <c r="T1065" s="11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41462.228043981479</v>
      </c>
      <c r="T1066" s="11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41689.381041666667</v>
      </c>
      <c r="T1067" s="11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41490.962754629632</v>
      </c>
      <c r="T1068" s="11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41629.855682870373</v>
      </c>
      <c r="T1069" s="11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42470.329444444447</v>
      </c>
      <c r="T1070" s="11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41604.271516203706</v>
      </c>
      <c r="T1071" s="11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41183.011828703704</v>
      </c>
      <c r="T1072" s="11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42325.795057870375</v>
      </c>
      <c r="T1073" s="11">
        <f t="shared" si="67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41675.832141203704</v>
      </c>
      <c r="T1074" s="11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40832.964594907404</v>
      </c>
      <c r="T1075" s="11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41643.172974537039</v>
      </c>
      <c r="T1076" s="11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41035.904120370367</v>
      </c>
      <c r="T1077" s="11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41893.377893518518</v>
      </c>
      <c r="T1078" s="11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42383.16679398148</v>
      </c>
      <c r="T1079" s="11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40746.195844907408</v>
      </c>
      <c r="T1080" s="11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42504.566388888896</v>
      </c>
      <c r="T1081" s="11">
        <f t="shared" si="67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41770.138113425928</v>
      </c>
      <c r="T1082" s="11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42032.926990740743</v>
      </c>
      <c r="T1083" s="11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41131.906111111115</v>
      </c>
      <c r="T1084" s="11">
        <f t="shared" si="67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41853.659525462965</v>
      </c>
      <c r="T1085" s="11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41859.912083333329</v>
      </c>
      <c r="T1086" s="11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42443.629340277781</v>
      </c>
      <c r="T1087" s="11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41875.866793981484</v>
      </c>
      <c r="T1088" s="11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41805.713969907411</v>
      </c>
      <c r="T1089" s="11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41753.799386574072</v>
      </c>
      <c r="T1090" s="11">
        <f t="shared" si="67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(((I1091/60)/60)/24)+DATE(1970,1,1)</f>
        <v>42181.189525462964</v>
      </c>
      <c r="T1091" s="11">
        <f t="shared" ref="T1091:T1154" si="71">(((J1091/60)/60)/24)+DATE(1970,1,1)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42153.185798611114</v>
      </c>
      <c r="T1092" s="11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42470.778611111105</v>
      </c>
      <c r="T1093" s="11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41280.025902777779</v>
      </c>
      <c r="T1094" s="11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42411.973807870367</v>
      </c>
      <c r="T1095" s="11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40825.713344907403</v>
      </c>
      <c r="T1096" s="11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41516.537268518521</v>
      </c>
      <c r="T1097" s="11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41916.145833333336</v>
      </c>
      <c r="T1098" s="11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41700.792557870373</v>
      </c>
      <c r="T1099" s="11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41742.762673611112</v>
      </c>
      <c r="T1100" s="11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42137.836435185185</v>
      </c>
      <c r="T1101" s="11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42414.110775462963</v>
      </c>
      <c r="T1102" s="11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42565.758333333331</v>
      </c>
      <c r="T1103" s="11">
        <f t="shared" si="71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41617.249305555553</v>
      </c>
      <c r="T1104" s="11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42539.22210648148</v>
      </c>
      <c r="T1105" s="11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41801.40996527778</v>
      </c>
      <c r="T1106" s="11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41722.0940625</v>
      </c>
      <c r="T1107" s="11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41003.698784722219</v>
      </c>
      <c r="T1108" s="11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41843.861388888887</v>
      </c>
      <c r="T1109" s="11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41012.595312500001</v>
      </c>
      <c r="T1110" s="11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42692.793865740736</v>
      </c>
      <c r="T1111" s="11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41250.933124999996</v>
      </c>
      <c r="T1112" s="11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42377.203587962969</v>
      </c>
      <c r="T1113" s="11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42023.354166666672</v>
      </c>
      <c r="T1114" s="11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41865.977083333331</v>
      </c>
      <c r="T1115" s="11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41556.345914351856</v>
      </c>
      <c r="T1116" s="11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42459.653877314813</v>
      </c>
      <c r="T1117" s="11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41069.847314814811</v>
      </c>
      <c r="T1118" s="11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42363.598530092597</v>
      </c>
      <c r="T1119" s="11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41734.124756944446</v>
      </c>
      <c r="T1120" s="11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41735.792407407411</v>
      </c>
      <c r="T1121" s="11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40844.872685185182</v>
      </c>
      <c r="T1122" s="11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42442.892546296294</v>
      </c>
      <c r="T1123" s="11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41424.703993055555</v>
      </c>
      <c r="T1124" s="11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41748.5237037037</v>
      </c>
      <c r="T1125" s="11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42124.667256944449</v>
      </c>
      <c r="T1126" s="11">
        <f t="shared" si="71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42272.624189814815</v>
      </c>
      <c r="T1127" s="11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42565.327476851846</v>
      </c>
      <c r="T1128" s="11">
        <f t="shared" si="71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41957.895833333328</v>
      </c>
      <c r="T1129" s="11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41858.649502314816</v>
      </c>
      <c r="T1130" s="11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42526.264965277776</v>
      </c>
      <c r="T1131" s="11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41969.038194444445</v>
      </c>
      <c r="T1132" s="11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42362.908194444448</v>
      </c>
      <c r="T1133" s="11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42736.115405092598</v>
      </c>
      <c r="T1134" s="11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41851.407187500001</v>
      </c>
      <c r="T1135" s="11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41972.189583333333</v>
      </c>
      <c r="T1136" s="11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42588.989513888882</v>
      </c>
      <c r="T1137" s="11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42357.671631944439</v>
      </c>
      <c r="T1138" s="11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42483.819687499999</v>
      </c>
      <c r="T1139" s="11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42756.9066087963</v>
      </c>
      <c r="T1140" s="11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42005.347523148142</v>
      </c>
      <c r="T1141" s="11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42222.462048611109</v>
      </c>
      <c r="T1142" s="11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42194.699652777781</v>
      </c>
      <c r="T1143" s="11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42052.006099537044</v>
      </c>
      <c r="T1144" s="11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42355.19358796296</v>
      </c>
      <c r="T1145" s="11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42123.181944444441</v>
      </c>
      <c r="T1146" s="11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41914.747592592597</v>
      </c>
      <c r="T1147" s="11">
        <f t="shared" si="71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41761.9533912037</v>
      </c>
      <c r="T1148" s="11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41931.972025462965</v>
      </c>
      <c r="T1149" s="11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42705.212743055556</v>
      </c>
      <c r="T1150" s="11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42537.71025462963</v>
      </c>
      <c r="T1151" s="11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42377.954571759255</v>
      </c>
      <c r="T1152" s="11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42254.102581018517</v>
      </c>
      <c r="T1153" s="11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42139.709629629629</v>
      </c>
      <c r="T1154" s="11">
        <f t="shared" si="71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(((I1155/60)/60)/24)+DATE(1970,1,1)</f>
        <v>42173.714178240742</v>
      </c>
      <c r="T1155" s="11">
        <f t="shared" ref="T1155:T1218" si="75">(((J1155/60)/60)/24)+DATE(1970,1,1)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42253.108865740738</v>
      </c>
      <c r="T1156" s="11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41865.763981481483</v>
      </c>
      <c r="T1157" s="11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42059.07131944444</v>
      </c>
      <c r="T1158" s="11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41978.669907407413</v>
      </c>
      <c r="T1159" s="11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41982.09175925926</v>
      </c>
      <c r="T1160" s="11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42185.65625</v>
      </c>
      <c r="T1161" s="11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42091.113263888896</v>
      </c>
      <c r="T1162" s="11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42143.629502314812</v>
      </c>
      <c r="T1163" s="11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41907.683611111112</v>
      </c>
      <c r="T1164" s="11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41860.723611111112</v>
      </c>
      <c r="T1165" s="11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42539.724328703705</v>
      </c>
      <c r="T1166" s="11">
        <f t="shared" si="75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41826.214467592588</v>
      </c>
      <c r="T1167" s="11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42181.166666666672</v>
      </c>
      <c r="T1168" s="11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41894.734895833331</v>
      </c>
      <c r="T1169" s="11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42635.053993055553</v>
      </c>
      <c r="T1170" s="11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42057.353738425925</v>
      </c>
      <c r="T1171" s="11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42154.893182870372</v>
      </c>
      <c r="T1172" s="11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41956.846377314811</v>
      </c>
      <c r="T1173" s="11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41871.682314814818</v>
      </c>
      <c r="T1174" s="11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42219.185844907406</v>
      </c>
      <c r="T1175" s="11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42498.84174768519</v>
      </c>
      <c r="T1176" s="11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42200.728460648148</v>
      </c>
      <c r="T1177" s="11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42800.541666666672</v>
      </c>
      <c r="T1178" s="11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41927.660833333335</v>
      </c>
      <c r="T1179" s="11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41867.905694444446</v>
      </c>
      <c r="T1180" s="11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42305.720219907409</v>
      </c>
      <c r="T1181" s="11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41818.806875000002</v>
      </c>
      <c r="T1182" s="11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42064.339363425926</v>
      </c>
      <c r="T1183" s="11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42747.695833333331</v>
      </c>
      <c r="T1184" s="11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42676.165972222225</v>
      </c>
      <c r="T1185" s="11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42772.599664351852</v>
      </c>
      <c r="T1186" s="11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42163.166666666672</v>
      </c>
      <c r="T1187" s="11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42156.945833333331</v>
      </c>
      <c r="T1188" s="11">
        <f t="shared" si="75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42141.75</v>
      </c>
      <c r="T1189" s="11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42732.700694444444</v>
      </c>
      <c r="T1190" s="11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42550.979108796295</v>
      </c>
      <c r="T1191" s="11">
        <f t="shared" si="7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41882.665798611109</v>
      </c>
      <c r="T1192" s="11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42449.562037037031</v>
      </c>
      <c r="T1193" s="11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42777.506689814814</v>
      </c>
      <c r="T1194" s="11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42469.734409722223</v>
      </c>
      <c r="T1195" s="11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42102.488182870366</v>
      </c>
      <c r="T1196" s="11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42358.375</v>
      </c>
      <c r="T1197" s="11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42356.818738425922</v>
      </c>
      <c r="T1198" s="11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42534.249305555553</v>
      </c>
      <c r="T1199" s="11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42369.125</v>
      </c>
      <c r="T1200" s="11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42193.770833333328</v>
      </c>
      <c r="T1201" s="11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42110.477500000001</v>
      </c>
      <c r="T1202" s="11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42566.60701388889</v>
      </c>
      <c r="T1203" s="11">
        <f t="shared" si="7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42182.288819444439</v>
      </c>
      <c r="T1204" s="11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42155.614895833336</v>
      </c>
      <c r="T1205" s="11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42342.208333333328</v>
      </c>
      <c r="T1206" s="11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42168.506377314814</v>
      </c>
      <c r="T1207" s="11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42805.561805555553</v>
      </c>
      <c r="T1208" s="11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42460.416666666672</v>
      </c>
      <c r="T1209" s="11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42453.667407407411</v>
      </c>
      <c r="T1210" s="11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42791.846122685187</v>
      </c>
      <c r="T1211" s="11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42155.875</v>
      </c>
      <c r="T1212" s="11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42530.866446759261</v>
      </c>
      <c r="T1213" s="11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42335.041666666672</v>
      </c>
      <c r="T1214" s="11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42766.755787037036</v>
      </c>
      <c r="T1215" s="11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42164.840335648143</v>
      </c>
      <c r="T1216" s="11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41789.923101851848</v>
      </c>
      <c r="T1217" s="11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42279.960416666669</v>
      </c>
      <c r="T1218" s="11">
        <f t="shared" si="75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(((I1219/60)/60)/24)+DATE(1970,1,1)</f>
        <v>42565.809490740736</v>
      </c>
      <c r="T1219" s="11">
        <f t="shared" ref="T1219:T1282" si="79">(((J1219/60)/60)/24)+DATE(1970,1,1)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42309.125</v>
      </c>
      <c r="T1220" s="11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42663.461956018517</v>
      </c>
      <c r="T1221" s="11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42241.628611111111</v>
      </c>
      <c r="T1222" s="11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42708</v>
      </c>
      <c r="T1223" s="11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42461.166666666672</v>
      </c>
      <c r="T1224" s="11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42684.218854166669</v>
      </c>
      <c r="T1225" s="11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41796.549791666665</v>
      </c>
      <c r="T1226" s="11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41569.905995370369</v>
      </c>
      <c r="T1227" s="11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41750.041666666664</v>
      </c>
      <c r="T1228" s="11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41858.291666666664</v>
      </c>
      <c r="T1229" s="11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40814.729259259257</v>
      </c>
      <c r="T1230" s="11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41015.666666666664</v>
      </c>
      <c r="T1231" s="11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40598.972569444442</v>
      </c>
      <c r="T1232" s="11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42244.041666666672</v>
      </c>
      <c r="T1233" s="11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41553.848032407412</v>
      </c>
      <c r="T1234" s="11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40960.948773148149</v>
      </c>
      <c r="T1235" s="11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42037.788680555561</v>
      </c>
      <c r="T1236" s="11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41623.135405092595</v>
      </c>
      <c r="T1237" s="11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41118.666666666664</v>
      </c>
      <c r="T1238" s="11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41145.283159722225</v>
      </c>
      <c r="T1239" s="11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40761.61037037037</v>
      </c>
      <c r="T1240" s="11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40913.962581018517</v>
      </c>
      <c r="T1241" s="11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41467.910416666666</v>
      </c>
      <c r="T1242" s="11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41946.249305555553</v>
      </c>
      <c r="T1243" s="11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40797.554166666669</v>
      </c>
      <c r="T1244" s="11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40732.875</v>
      </c>
      <c r="T1245" s="11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41386.875</v>
      </c>
      <c r="T1246" s="11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41804.599930555552</v>
      </c>
      <c r="T1247" s="11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40883.085057870368</v>
      </c>
      <c r="T1248" s="11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41400.292303240742</v>
      </c>
      <c r="T1249" s="11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41803.290972222225</v>
      </c>
      <c r="T1250" s="11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41097.74086805556</v>
      </c>
      <c r="T1251" s="11">
        <f t="shared" si="7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41888.64271990741</v>
      </c>
      <c r="T1252" s="11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40811.814432870371</v>
      </c>
      <c r="T1253" s="11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41571.988067129627</v>
      </c>
      <c r="T1254" s="11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41885.783645833333</v>
      </c>
      <c r="T1255" s="11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40544.207638888889</v>
      </c>
      <c r="T1256" s="11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41609.887175925927</v>
      </c>
      <c r="T1257" s="11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40951.919340277782</v>
      </c>
      <c r="T1258" s="11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40636.043865740743</v>
      </c>
      <c r="T1259" s="11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41517.611250000002</v>
      </c>
      <c r="T1260" s="11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41799.165972222225</v>
      </c>
      <c r="T1261" s="11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41696.842824074076</v>
      </c>
      <c r="T1262" s="11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41668.342905092592</v>
      </c>
      <c r="T1263" s="11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41686.762638888889</v>
      </c>
      <c r="T1264" s="11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41727.041666666664</v>
      </c>
      <c r="T1265" s="11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41576.662997685184</v>
      </c>
      <c r="T1266" s="11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40512.655266203699</v>
      </c>
      <c r="T1267" s="11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41650.87667824074</v>
      </c>
      <c r="T1268" s="11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41479.585162037038</v>
      </c>
      <c r="T1269" s="11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41537.845451388886</v>
      </c>
      <c r="T1270" s="11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42476</v>
      </c>
      <c r="T1271" s="11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40993.815300925926</v>
      </c>
      <c r="T1272" s="11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41591.725219907406</v>
      </c>
      <c r="T1273" s="11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40344.166666666664</v>
      </c>
      <c r="T1274" s="11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41882.730219907404</v>
      </c>
      <c r="T1275" s="11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41151.690104166664</v>
      </c>
      <c r="T1276" s="11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41493.867905092593</v>
      </c>
      <c r="T1277" s="11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40057.166666666664</v>
      </c>
      <c r="T1278" s="11">
        <f t="shared" si="7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41156.561886574076</v>
      </c>
      <c r="T1279" s="11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41815.083333333336</v>
      </c>
      <c r="T1280" s="11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41722.057523148149</v>
      </c>
      <c r="T1281" s="11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40603.757569444446</v>
      </c>
      <c r="T1282" s="11">
        <f t="shared" si="7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(((I1283/60)/60)/24)+DATE(1970,1,1)</f>
        <v>41483.743472222224</v>
      </c>
      <c r="T1283" s="11">
        <f t="shared" ref="T1283:T1346" si="83">(((J1283/60)/60)/24)+DATE(1970,1,1)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41617.207638888889</v>
      </c>
      <c r="T1284" s="11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41344.166666666664</v>
      </c>
      <c r="T1285" s="11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42735.707638888889</v>
      </c>
      <c r="T1286" s="11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42175.583043981482</v>
      </c>
      <c r="T1287" s="11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42052.583333333328</v>
      </c>
      <c r="T1288" s="11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42167.621018518519</v>
      </c>
      <c r="T1289" s="11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42592.166666666672</v>
      </c>
      <c r="T1290" s="11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42739.134780092587</v>
      </c>
      <c r="T1291" s="11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42117.290972222225</v>
      </c>
      <c r="T1292" s="11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42101.291666666672</v>
      </c>
      <c r="T1293" s="11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42283.957638888889</v>
      </c>
      <c r="T1294" s="11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42322.742719907401</v>
      </c>
      <c r="T1295" s="11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42296.458333333328</v>
      </c>
      <c r="T1296" s="11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42214.708333333328</v>
      </c>
      <c r="T1297" s="11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42443.008946759262</v>
      </c>
      <c r="T1298" s="11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42491.747199074074</v>
      </c>
      <c r="T1299" s="11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42488.680925925932</v>
      </c>
      <c r="T1300" s="11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42199.814340277779</v>
      </c>
      <c r="T1301" s="11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42522.789583333331</v>
      </c>
      <c r="T1302" s="11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42206.125</v>
      </c>
      <c r="T1303" s="11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42705.099664351852</v>
      </c>
      <c r="T1304" s="11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42582.458333333328</v>
      </c>
      <c r="T1305" s="11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42807.152835648143</v>
      </c>
      <c r="T1306" s="11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42572.729166666672</v>
      </c>
      <c r="T1307" s="11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41977.457569444443</v>
      </c>
      <c r="T1308" s="11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42417.503229166665</v>
      </c>
      <c r="T1309" s="11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42651.613564814819</v>
      </c>
      <c r="T1310" s="11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42292.882731481484</v>
      </c>
      <c r="T1311" s="11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42601.667245370365</v>
      </c>
      <c r="T1312" s="11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42704.843969907408</v>
      </c>
      <c r="T1313" s="11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42112.702800925923</v>
      </c>
      <c r="T1314" s="11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42432.709652777776</v>
      </c>
      <c r="T1315" s="11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42664.669675925921</v>
      </c>
      <c r="T1316" s="11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42314.041666666672</v>
      </c>
      <c r="T1317" s="11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42428.961909722217</v>
      </c>
      <c r="T1318" s="11">
        <f t="shared" si="83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42572.583333333328</v>
      </c>
      <c r="T1319" s="11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42015.043657407412</v>
      </c>
      <c r="T1320" s="11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41831.666666666664</v>
      </c>
      <c r="T1321" s="11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42734.958333333328</v>
      </c>
      <c r="T1322" s="11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42727.74927083333</v>
      </c>
      <c r="T1323" s="11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42145.656539351854</v>
      </c>
      <c r="T1324" s="11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42486.288194444445</v>
      </c>
      <c r="T1325" s="11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42656.633703703701</v>
      </c>
      <c r="T1326" s="11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42734.086053240739</v>
      </c>
      <c r="T1327" s="11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42019.791990740734</v>
      </c>
      <c r="T1328" s="11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42153.678645833337</v>
      </c>
      <c r="T1329" s="11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42657.642754629633</v>
      </c>
      <c r="T1330" s="11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41975.263252314813</v>
      </c>
      <c r="T1331" s="11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42553.166666666672</v>
      </c>
      <c r="T1332" s="11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42599.50409722222</v>
      </c>
      <c r="T1333" s="11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42762.060277777782</v>
      </c>
      <c r="T1334" s="11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41836.106770833336</v>
      </c>
      <c r="T1335" s="11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42440.774155092593</v>
      </c>
      <c r="T1336" s="11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42343.936365740738</v>
      </c>
      <c r="T1337" s="11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41990.863750000004</v>
      </c>
      <c r="T1338" s="11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42797.577303240745</v>
      </c>
      <c r="T1339" s="11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42218.803622685184</v>
      </c>
      <c r="T1340" s="11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41981.688831018517</v>
      </c>
      <c r="T1341" s="11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41866.595520833333</v>
      </c>
      <c r="T1342" s="11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42644.624039351853</v>
      </c>
      <c r="T1343" s="11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42202.816423611104</v>
      </c>
      <c r="T1344" s="11">
        <f t="shared" si="83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42601.165972222225</v>
      </c>
      <c r="T1345" s="11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42551.789803240739</v>
      </c>
      <c r="T1346" s="11">
        <f t="shared" si="83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(((I1347/60)/60)/24)+DATE(1970,1,1)</f>
        <v>41834.814340277779</v>
      </c>
      <c r="T1347" s="11">
        <f t="shared" ref="T1347:T1410" si="87">(((J1347/60)/60)/24)+DATE(1970,1,1)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41452.075821759259</v>
      </c>
      <c r="T1348" s="11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42070.638020833328</v>
      </c>
      <c r="T1349" s="11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41991.506168981476</v>
      </c>
      <c r="T1350" s="11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42354.290972222225</v>
      </c>
      <c r="T1351" s="11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42364.013124999998</v>
      </c>
      <c r="T1352" s="11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42412.74009259259</v>
      </c>
      <c r="T1353" s="11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42252.165972222225</v>
      </c>
      <c r="T1354" s="11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41344</v>
      </c>
      <c r="T1355" s="11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42532.807627314818</v>
      </c>
      <c r="T1356" s="11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41243.416666666664</v>
      </c>
      <c r="T1357" s="11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41460.038888888892</v>
      </c>
      <c r="T1358" s="11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41334.249305555553</v>
      </c>
      <c r="T1359" s="11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40719.570868055554</v>
      </c>
      <c r="T1360" s="11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40730.814699074072</v>
      </c>
      <c r="T1361" s="11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41123.900694444441</v>
      </c>
      <c r="T1362" s="11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41811.717268518521</v>
      </c>
      <c r="T1363" s="11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41524.934386574074</v>
      </c>
      <c r="T1364" s="11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42415.332638888889</v>
      </c>
      <c r="T1365" s="11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42011.6956712963</v>
      </c>
      <c r="T1366" s="11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42079.691574074073</v>
      </c>
      <c r="T1367" s="11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41970.037766203706</v>
      </c>
      <c r="T1368" s="11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42322.044560185182</v>
      </c>
      <c r="T1369" s="11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42170.190902777773</v>
      </c>
      <c r="T1370" s="11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41740.594282407408</v>
      </c>
      <c r="T1371" s="11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41563.00335648148</v>
      </c>
      <c r="T1372" s="11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42131.758587962962</v>
      </c>
      <c r="T1373" s="11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41102.739953703705</v>
      </c>
      <c r="T1374" s="11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42734.95177083333</v>
      </c>
      <c r="T1375" s="11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42454.12023148148</v>
      </c>
      <c r="T1376" s="11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42750.066192129627</v>
      </c>
      <c r="T1377" s="11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42707.710717592592</v>
      </c>
      <c r="T1378" s="11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42769.174305555556</v>
      </c>
      <c r="T1379" s="11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42583.759374999994</v>
      </c>
      <c r="T1380" s="11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42160.491620370376</v>
      </c>
      <c r="T1381" s="11">
        <f t="shared" si="87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42164.083333333328</v>
      </c>
      <c r="T1382" s="11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42733.214409722219</v>
      </c>
      <c r="T1383" s="11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41400.800185185188</v>
      </c>
      <c r="T1384" s="11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42727.074976851851</v>
      </c>
      <c r="T1385" s="11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42190.735208333332</v>
      </c>
      <c r="T1386" s="11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42489.507638888885</v>
      </c>
      <c r="T1387" s="11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42214.646863425922</v>
      </c>
      <c r="T1388" s="11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42158.1875</v>
      </c>
      <c r="T1389" s="11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42660.676388888889</v>
      </c>
      <c r="T1390" s="11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42595.480983796297</v>
      </c>
      <c r="T1391" s="11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42121.716666666667</v>
      </c>
      <c r="T1392" s="11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42238.207638888889</v>
      </c>
      <c r="T1393" s="11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42432.154930555553</v>
      </c>
      <c r="T1394" s="11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42583.681979166664</v>
      </c>
      <c r="T1395" s="11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42795.125</v>
      </c>
      <c r="T1396" s="11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42749.90834490741</v>
      </c>
      <c r="T1397" s="11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42048.99863425926</v>
      </c>
      <c r="T1398" s="11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42670.888194444444</v>
      </c>
      <c r="T1399" s="11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42556.874236111107</v>
      </c>
      <c r="T1400" s="11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41919.004317129627</v>
      </c>
      <c r="T1401" s="11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42533.229166666672</v>
      </c>
      <c r="T1402" s="11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41420.99622685185</v>
      </c>
      <c r="T1403" s="11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42125.011701388896</v>
      </c>
      <c r="T1404" s="11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41481.062905092593</v>
      </c>
      <c r="T1405" s="11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42057.510243055556</v>
      </c>
      <c r="T1406" s="11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41971.722233796296</v>
      </c>
      <c r="T1407" s="11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42350.416666666672</v>
      </c>
      <c r="T1408" s="11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41863.536782407406</v>
      </c>
      <c r="T1409" s="11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42321.913842592592</v>
      </c>
      <c r="T1410" s="11">
        <f t="shared" si="87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(((I1411/60)/60)/24)+DATE(1970,1,1)</f>
        <v>42005.175173611111</v>
      </c>
      <c r="T1411" s="11">
        <f t="shared" ref="T1411:T1474" si="91">(((J1411/60)/60)/24)+DATE(1970,1,1)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42524.318518518514</v>
      </c>
      <c r="T1412" s="11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42041.059027777781</v>
      </c>
      <c r="T1413" s="11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41977.063645833332</v>
      </c>
      <c r="T1414" s="11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42420.437152777777</v>
      </c>
      <c r="T1415" s="11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42738.25309027778</v>
      </c>
      <c r="T1416" s="11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42232.675821759258</v>
      </c>
      <c r="T1417" s="11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42329.967812499999</v>
      </c>
      <c r="T1418" s="11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42262.465972222228</v>
      </c>
      <c r="T1419" s="11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42425.456412037034</v>
      </c>
      <c r="T1420" s="11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42652.456238425926</v>
      </c>
      <c r="T1421" s="11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42549.667662037042</v>
      </c>
      <c r="T1422" s="11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42043.915613425925</v>
      </c>
      <c r="T1423" s="11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42634.239629629628</v>
      </c>
      <c r="T1424" s="11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42370.360312500001</v>
      </c>
      <c r="T1425" s="11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42689.759282407409</v>
      </c>
      <c r="T1426" s="11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42123.131469907406</v>
      </c>
      <c r="T1427" s="11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42240.390277777777</v>
      </c>
      <c r="T1428" s="11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42631.851678240739</v>
      </c>
      <c r="T1429" s="11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42462.338159722218</v>
      </c>
      <c r="T1430" s="11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42104.060671296291</v>
      </c>
      <c r="T1431" s="11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41992.813518518517</v>
      </c>
      <c r="T1432" s="11">
        <f t="shared" si="91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42334.252500000002</v>
      </c>
      <c r="T1433" s="11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42205.780416666668</v>
      </c>
      <c r="T1434" s="11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42714.458333333328</v>
      </c>
      <c r="T1435" s="11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42163.625</v>
      </c>
      <c r="T1436" s="11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42288.780324074076</v>
      </c>
      <c r="T1437" s="11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42421.35019675926</v>
      </c>
      <c r="T1438" s="11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41833.207638888889</v>
      </c>
      <c r="T1439" s="11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42487.579861111109</v>
      </c>
      <c r="T1440" s="11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42070.829872685179</v>
      </c>
      <c r="T1441" s="11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42516.748414351852</v>
      </c>
      <c r="T1442" s="11">
        <f t="shared" si="91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42258.765844907408</v>
      </c>
      <c r="T1443" s="11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42515.64534722222</v>
      </c>
      <c r="T1444" s="11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42737.926030092596</v>
      </c>
      <c r="T1445" s="11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42259.873402777783</v>
      </c>
      <c r="T1446" s="11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42169.542303240742</v>
      </c>
      <c r="T1447" s="11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42481.447662037041</v>
      </c>
      <c r="T1448" s="11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42559.730717592596</v>
      </c>
      <c r="T1449" s="11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42146.225694444445</v>
      </c>
      <c r="T1450" s="11">
        <f t="shared" si="91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42134.811400462961</v>
      </c>
      <c r="T1451" s="11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42420.171261574069</v>
      </c>
      <c r="T1452" s="11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41962.00068287037</v>
      </c>
      <c r="T1453" s="11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41848.703275462962</v>
      </c>
      <c r="T1454" s="11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42840.654479166667</v>
      </c>
      <c r="T1455" s="11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42484.915972222225</v>
      </c>
      <c r="T1456" s="11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41887.568749999999</v>
      </c>
      <c r="T1457" s="11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42738.668576388889</v>
      </c>
      <c r="T1458" s="11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42319.938009259262</v>
      </c>
      <c r="T1459" s="11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41862.166666666664</v>
      </c>
      <c r="T1460" s="11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42340.725694444445</v>
      </c>
      <c r="T1461" s="11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41973.989583333328</v>
      </c>
      <c r="T1462" s="11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41933</v>
      </c>
      <c r="T1463" s="11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41374.662858796299</v>
      </c>
      <c r="T1464" s="11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41371.869652777779</v>
      </c>
      <c r="T1465" s="11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41321.661550925928</v>
      </c>
      <c r="T1466" s="11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40990.125</v>
      </c>
      <c r="T1467" s="11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42381.208333333328</v>
      </c>
      <c r="T1468" s="11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40993.760243055556</v>
      </c>
      <c r="T1469" s="11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40706.014456018522</v>
      </c>
      <c r="T1470" s="11">
        <f t="shared" si="91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41320.598483796297</v>
      </c>
      <c r="T1471" s="11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41271.827118055553</v>
      </c>
      <c r="T1472" s="11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42103.957569444443</v>
      </c>
      <c r="T1473" s="11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41563.542858796296</v>
      </c>
      <c r="T1474" s="11">
        <f t="shared" si="91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(((I1475/60)/60)/24)+DATE(1970,1,1)</f>
        <v>40969.979618055557</v>
      </c>
      <c r="T1475" s="11">
        <f t="shared" ref="T1475:T1538" si="95">(((J1475/60)/60)/24)+DATE(1970,1,1)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41530.727916666663</v>
      </c>
      <c r="T1476" s="11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41993.207638888889</v>
      </c>
      <c r="T1477" s="11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40796.041921296295</v>
      </c>
      <c r="T1478" s="11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40900.125</v>
      </c>
      <c r="T1479" s="11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41408.871678240743</v>
      </c>
      <c r="T1480" s="11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41769.165972222225</v>
      </c>
      <c r="T1481" s="11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41481.708333333336</v>
      </c>
      <c r="T1482" s="11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41580.922974537039</v>
      </c>
      <c r="T1483" s="11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41159.32708333333</v>
      </c>
      <c r="T1484" s="11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42573.192997685182</v>
      </c>
      <c r="T1485" s="11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41111.618750000001</v>
      </c>
      <c r="T1486" s="11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42175.795983796299</v>
      </c>
      <c r="T1487" s="11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42062.168530092589</v>
      </c>
      <c r="T1488" s="11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42584.917488425926</v>
      </c>
      <c r="T1489" s="11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41644.563194444447</v>
      </c>
      <c r="T1490" s="11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41228.653379629628</v>
      </c>
      <c r="T1491" s="11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41549.561041666668</v>
      </c>
      <c r="T1492" s="11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42050.651388888888</v>
      </c>
      <c r="T1493" s="11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40712.884791666671</v>
      </c>
      <c r="T1494" s="11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41441.866608796299</v>
      </c>
      <c r="T1495" s="11">
        <f t="shared" si="95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42097.651388888888</v>
      </c>
      <c r="T1496" s="11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40782.789710648147</v>
      </c>
      <c r="T1497" s="11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41898.475219907406</v>
      </c>
      <c r="T1498" s="11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41486.821527777778</v>
      </c>
      <c r="T1499" s="11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41885.983541666668</v>
      </c>
      <c r="T1500" s="11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42587.007326388892</v>
      </c>
      <c r="T1501" s="11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41395.904594907406</v>
      </c>
      <c r="T1502" s="11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42193.583599537036</v>
      </c>
      <c r="T1503" s="11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42454.916666666672</v>
      </c>
      <c r="T1504" s="11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42666.347233796296</v>
      </c>
      <c r="T1505" s="11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41800.356249999997</v>
      </c>
      <c r="T1506" s="11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42451.834027777775</v>
      </c>
      <c r="T1507" s="11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41844.785925925928</v>
      </c>
      <c r="T1508" s="11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40313.340277777781</v>
      </c>
      <c r="T1509" s="11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41817.614363425928</v>
      </c>
      <c r="T1510" s="11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42780.957638888889</v>
      </c>
      <c r="T1511" s="11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41839.385162037033</v>
      </c>
      <c r="T1512" s="11">
        <f t="shared" si="95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42326.625046296293</v>
      </c>
      <c r="T1513" s="11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42771.684479166666</v>
      </c>
      <c r="T1514" s="11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41836.637337962966</v>
      </c>
      <c r="T1515" s="11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42274.597685185188</v>
      </c>
      <c r="T1516" s="11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42445.211770833332</v>
      </c>
      <c r="T1517" s="11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42649.583333333328</v>
      </c>
      <c r="T1518" s="11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41979.25</v>
      </c>
      <c r="T1519" s="11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41790.8200462963</v>
      </c>
      <c r="T1520" s="11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41810.915972222225</v>
      </c>
      <c r="T1521" s="11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41992.166666666672</v>
      </c>
      <c r="T1522" s="11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42528.167719907404</v>
      </c>
      <c r="T1523" s="11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41929.830312500002</v>
      </c>
      <c r="T1524" s="11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41996</v>
      </c>
      <c r="T1525" s="11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42786.501041666663</v>
      </c>
      <c r="T1526" s="11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42600.702986111108</v>
      </c>
      <c r="T1527" s="11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42388.276006944448</v>
      </c>
      <c r="T1528" s="11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42808.558865740735</v>
      </c>
      <c r="T1529" s="11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42767</v>
      </c>
      <c r="T1530" s="11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42082.587037037039</v>
      </c>
      <c r="T1531" s="11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42300.767303240747</v>
      </c>
      <c r="T1532" s="11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41974.125</v>
      </c>
      <c r="T1533" s="11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42415.625</v>
      </c>
      <c r="T1534" s="11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42492.165972222225</v>
      </c>
      <c r="T1535" s="11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42251.67432870371</v>
      </c>
      <c r="T1536" s="11">
        <f t="shared" si="95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42513.916666666672</v>
      </c>
      <c r="T1537" s="11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42243.802199074074</v>
      </c>
      <c r="T1538" s="11">
        <f t="shared" si="95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(((I1539/60)/60)/24)+DATE(1970,1,1)</f>
        <v>42588.75</v>
      </c>
      <c r="T1539" s="11">
        <f t="shared" ref="T1539:T1602" si="99">(((J1539/60)/60)/24)+DATE(1970,1,1)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42026.782060185185</v>
      </c>
      <c r="T1540" s="11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42738.919201388882</v>
      </c>
      <c r="T1541" s="11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41969.052083333328</v>
      </c>
      <c r="T1542" s="11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42004.712245370371</v>
      </c>
      <c r="T1543" s="11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42185.996527777781</v>
      </c>
      <c r="T1544" s="11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41965.551319444443</v>
      </c>
      <c r="T1545" s="11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42095.012499999997</v>
      </c>
      <c r="T1546" s="11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42065.886111111111</v>
      </c>
      <c r="T1547" s="11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41899.212951388887</v>
      </c>
      <c r="T1548" s="11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42789.426875000005</v>
      </c>
      <c r="T1549" s="11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42316.923842592587</v>
      </c>
      <c r="T1550" s="11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42311.177766203706</v>
      </c>
      <c r="T1551" s="11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42502.449467592596</v>
      </c>
      <c r="T1552" s="11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42151.824525462958</v>
      </c>
      <c r="T1553" s="11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41913.165972222225</v>
      </c>
      <c r="T1554" s="11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42249.282951388886</v>
      </c>
      <c r="T1555" s="11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42218.252199074079</v>
      </c>
      <c r="T1556" s="11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42264.708333333328</v>
      </c>
      <c r="T1557" s="11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42555.153055555551</v>
      </c>
      <c r="T1558" s="11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41902.65315972222</v>
      </c>
      <c r="T1559" s="11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42244.508333333331</v>
      </c>
      <c r="T1560" s="11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42123.05322916666</v>
      </c>
      <c r="T1561" s="11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41956.062418981484</v>
      </c>
      <c r="T1562" s="11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41585.083368055559</v>
      </c>
      <c r="T1563" s="11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40149.034722222219</v>
      </c>
      <c r="T1564" s="11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41712.700821759259</v>
      </c>
      <c r="T1565" s="11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42152.836805555555</v>
      </c>
      <c r="T1566" s="11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40702.729872685188</v>
      </c>
      <c r="T1567" s="11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42578.916666666672</v>
      </c>
      <c r="T1568" s="11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41687</v>
      </c>
      <c r="T1569" s="11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41997.062326388885</v>
      </c>
      <c r="T1570" s="11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41419.679560185185</v>
      </c>
      <c r="T1571" s="11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42468.771782407406</v>
      </c>
      <c r="T1572" s="11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42174.769479166673</v>
      </c>
      <c r="T1573" s="11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42428.999305555553</v>
      </c>
      <c r="T1574" s="11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42826.165972222225</v>
      </c>
      <c r="T1575" s="11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42052.927418981482</v>
      </c>
      <c r="T1576" s="11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41829.524259259262</v>
      </c>
      <c r="T1577" s="11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42185.879259259258</v>
      </c>
      <c r="T1578" s="11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41114.847777777781</v>
      </c>
      <c r="T1579" s="11">
        <f t="shared" si="9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40423.083333333336</v>
      </c>
      <c r="T1580" s="11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41514.996423611112</v>
      </c>
      <c r="T1581" s="11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41050.050069444449</v>
      </c>
      <c r="T1582" s="11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42357.448958333334</v>
      </c>
      <c r="T1583" s="11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42303.888888888891</v>
      </c>
      <c r="T1584" s="11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41907.904988425929</v>
      </c>
      <c r="T1585" s="11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41789.649317129632</v>
      </c>
      <c r="T1586" s="11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42729.458333333328</v>
      </c>
      <c r="T1587" s="11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42099.062754629631</v>
      </c>
      <c r="T1588" s="11">
        <f t="shared" si="9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41986.950983796298</v>
      </c>
      <c r="T1589" s="11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42035.841666666667</v>
      </c>
      <c r="T1590" s="11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42286.984791666662</v>
      </c>
      <c r="T1591" s="11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42270.857222222221</v>
      </c>
      <c r="T1592" s="11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42463.68450231482</v>
      </c>
      <c r="T1593" s="11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42091.031076388885</v>
      </c>
      <c r="T1594" s="11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42063.845543981486</v>
      </c>
      <c r="T1595" s="11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42505.681249999994</v>
      </c>
      <c r="T1596" s="11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41808.842361111114</v>
      </c>
      <c r="T1597" s="11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41986.471863425926</v>
      </c>
      <c r="T1598" s="11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42633.354131944448</v>
      </c>
      <c r="T1599" s="11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42211.667337962965</v>
      </c>
      <c r="T1600" s="11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42468.497407407413</v>
      </c>
      <c r="T1601" s="11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41835.21597222222</v>
      </c>
      <c r="T1602" s="11">
        <f t="shared" si="99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(((I1603/60)/60)/24)+DATE(1970,1,1)</f>
        <v>40668.092974537038</v>
      </c>
      <c r="T1603" s="11">
        <f t="shared" ref="T1603:T1666" si="103">(((J1603/60)/60)/24)+DATE(1970,1,1)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40830.958333333336</v>
      </c>
      <c r="T1604" s="11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40936.169664351852</v>
      </c>
      <c r="T1605" s="11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40985.80364583333</v>
      </c>
      <c r="T1606" s="11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40756.291666666664</v>
      </c>
      <c r="T1607" s="11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40626.069884259261</v>
      </c>
      <c r="T1608" s="11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41074.80846064815</v>
      </c>
      <c r="T1609" s="11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41640.226388888892</v>
      </c>
      <c r="T1610" s="11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40849.333333333336</v>
      </c>
      <c r="T1611" s="11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41258.924884259257</v>
      </c>
      <c r="T1612" s="11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41430.00037037037</v>
      </c>
      <c r="T1613" s="11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41276.874814814815</v>
      </c>
      <c r="T1614" s="11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41112.069467592592</v>
      </c>
      <c r="T1615" s="11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41854.708333333336</v>
      </c>
      <c r="T1616" s="11">
        <f t="shared" si="103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40890.092546296299</v>
      </c>
      <c r="T1617" s="11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41235.916666666664</v>
      </c>
      <c r="T1618" s="11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41579.791666666664</v>
      </c>
      <c r="T1619" s="11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41341.654340277775</v>
      </c>
      <c r="T1620" s="11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41897.18618055556</v>
      </c>
      <c r="T1621" s="11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41328.339583333334</v>
      </c>
      <c r="T1622" s="11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41057.165972222225</v>
      </c>
      <c r="T1623" s="11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41990.332638888889</v>
      </c>
      <c r="T1624" s="11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41513.688530092593</v>
      </c>
      <c r="T1625" s="11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41283.367303240739</v>
      </c>
      <c r="T1626" s="11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41163.699687500004</v>
      </c>
      <c r="T1627" s="11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41609.889664351853</v>
      </c>
      <c r="T1628" s="11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41239.207638888889</v>
      </c>
      <c r="T1629" s="11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41807.737060185187</v>
      </c>
      <c r="T1630" s="11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41690.867280092592</v>
      </c>
      <c r="T1631" s="11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40970.290972222225</v>
      </c>
      <c r="T1632" s="11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41194.859502314815</v>
      </c>
      <c r="T1633" s="11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40810.340902777774</v>
      </c>
      <c r="T1634" s="11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40924.208333333336</v>
      </c>
      <c r="T1635" s="11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40696.249305555553</v>
      </c>
      <c r="T1636" s="11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42562.868761574078</v>
      </c>
      <c r="T1637" s="11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40706.166666666664</v>
      </c>
      <c r="T1638" s="11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40178.98541666667</v>
      </c>
      <c r="T1639" s="11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41333.892361111109</v>
      </c>
      <c r="T1640" s="11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40971.652372685188</v>
      </c>
      <c r="T1641" s="11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40393.082638888889</v>
      </c>
      <c r="T1642" s="11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41992.596574074079</v>
      </c>
      <c r="T1643" s="11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40708.024618055555</v>
      </c>
      <c r="T1644" s="11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41176.824212962965</v>
      </c>
      <c r="T1645" s="11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41235.101388888892</v>
      </c>
      <c r="T1646" s="11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41535.617361111108</v>
      </c>
      <c r="T1647" s="11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41865.757638888892</v>
      </c>
      <c r="T1648" s="11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41069.409456018519</v>
      </c>
      <c r="T1649" s="11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40622.662986111114</v>
      </c>
      <c r="T1650" s="11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41782.684664351851</v>
      </c>
      <c r="T1651" s="11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41556.435613425929</v>
      </c>
      <c r="T1652" s="11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40659.290972222225</v>
      </c>
      <c r="T1653" s="11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41602.534641203703</v>
      </c>
      <c r="T1654" s="11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40657.834444444445</v>
      </c>
      <c r="T1655" s="11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41017.890740740739</v>
      </c>
      <c r="T1656" s="11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41004.750231481477</v>
      </c>
      <c r="T1657" s="11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41256.928842592592</v>
      </c>
      <c r="T1658" s="11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41053.782037037039</v>
      </c>
      <c r="T1659" s="11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41261.597222222219</v>
      </c>
      <c r="T1660" s="11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41625.5</v>
      </c>
      <c r="T1661" s="11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42490.915972222225</v>
      </c>
      <c r="T1662" s="11">
        <f t="shared" si="103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42386.875</v>
      </c>
      <c r="T1663" s="11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40908.239999999998</v>
      </c>
      <c r="T1664" s="11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42036.02207175926</v>
      </c>
      <c r="T1665" s="11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40984.165972222225</v>
      </c>
      <c r="T1666" s="11">
        <f t="shared" si="103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(((I1667/60)/60)/24)+DATE(1970,1,1)</f>
        <v>40596.125</v>
      </c>
      <c r="T1667" s="11">
        <f t="shared" ref="T1667:T1730" si="107">(((J1667/60)/60)/24)+DATE(1970,1,1)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41361.211493055554</v>
      </c>
      <c r="T1668" s="11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41709.290972222225</v>
      </c>
      <c r="T1669" s="11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40875.191423611112</v>
      </c>
      <c r="T1670" s="11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42521.885138888887</v>
      </c>
      <c r="T1671" s="11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40364.166666666664</v>
      </c>
      <c r="T1672" s="11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42583.54414351852</v>
      </c>
      <c r="T1673" s="11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41064.656597222223</v>
      </c>
      <c r="T1674" s="11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42069.878379629634</v>
      </c>
      <c r="T1675" s="11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42600.290972222225</v>
      </c>
      <c r="T1676" s="11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40832.918749999997</v>
      </c>
      <c r="T1677" s="11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41020.165972222225</v>
      </c>
      <c r="T1678" s="11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42476.249305555553</v>
      </c>
      <c r="T1679" s="11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41676.854988425926</v>
      </c>
      <c r="T1680" s="11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40746.068807870368</v>
      </c>
      <c r="T1681" s="11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41832.757719907408</v>
      </c>
      <c r="T1682" s="11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42823.083333333328</v>
      </c>
      <c r="T1683" s="11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42839.171990740739</v>
      </c>
      <c r="T1684" s="11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42832.781689814816</v>
      </c>
      <c r="T1685" s="11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42811.773622685185</v>
      </c>
      <c r="T1686" s="11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42818.208599537036</v>
      </c>
      <c r="T1687" s="11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42852.802303240736</v>
      </c>
      <c r="T1688" s="11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42835.84375</v>
      </c>
      <c r="T1689" s="11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42834.492986111116</v>
      </c>
      <c r="T1690" s="11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42810.900810185187</v>
      </c>
      <c r="T1691" s="11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42831.389374999999</v>
      </c>
      <c r="T1692" s="11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42828.041666666672</v>
      </c>
      <c r="T1693" s="11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42820.999305555553</v>
      </c>
      <c r="T1694" s="11">
        <f t="shared" si="107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42834.833333333328</v>
      </c>
      <c r="T1695" s="11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42821.191666666666</v>
      </c>
      <c r="T1696" s="11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42835.041666666672</v>
      </c>
      <c r="T1697" s="11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42826.027905092589</v>
      </c>
      <c r="T1698" s="11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42834.991296296299</v>
      </c>
      <c r="T1699" s="11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42820.147916666669</v>
      </c>
      <c r="T1700" s="11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42836.863946759258</v>
      </c>
      <c r="T1701" s="11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42826.166666666672</v>
      </c>
      <c r="T1702" s="11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42019.664409722223</v>
      </c>
      <c r="T1703" s="11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42093.828125</v>
      </c>
      <c r="T1704" s="11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42247.281678240746</v>
      </c>
      <c r="T1705" s="11">
        <f t="shared" si="107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42051.139733796299</v>
      </c>
      <c r="T1706" s="11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42256.666666666672</v>
      </c>
      <c r="T1707" s="11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42239.306388888886</v>
      </c>
      <c r="T1708" s="11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42457.679340277777</v>
      </c>
      <c r="T1709" s="11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42491.866967592592</v>
      </c>
      <c r="T1710" s="11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41882.818749999999</v>
      </c>
      <c r="T1711" s="11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42387.541666666672</v>
      </c>
      <c r="T1712" s="11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41883.646226851852</v>
      </c>
      <c r="T1713" s="11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42185.913807870369</v>
      </c>
      <c r="T1714" s="11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41917.801064814819</v>
      </c>
      <c r="T1715" s="11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42125.918530092589</v>
      </c>
      <c r="T1716" s="11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42094.140277777777</v>
      </c>
      <c r="T1717" s="11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42713.619201388887</v>
      </c>
      <c r="T1718" s="11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42481.166666666672</v>
      </c>
      <c r="T1719" s="11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42504.207638888889</v>
      </c>
      <c r="T1720" s="11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41899.534618055557</v>
      </c>
      <c r="T1721" s="11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41952.824895833335</v>
      </c>
      <c r="T1722" s="11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42349.461377314816</v>
      </c>
      <c r="T1723" s="11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42463.006944444445</v>
      </c>
      <c r="T1724" s="11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42186.25</v>
      </c>
      <c r="T1725" s="11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41942.932430555556</v>
      </c>
      <c r="T1726" s="11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41875.968159722222</v>
      </c>
      <c r="T1727" s="11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41817.919722222221</v>
      </c>
      <c r="T1728" s="11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42099.458333333328</v>
      </c>
      <c r="T1729" s="11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42298.625856481478</v>
      </c>
      <c r="T1730" s="11">
        <f t="shared" si="107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(((I1731/60)/60)/24)+DATE(1970,1,1)</f>
        <v>42531.052152777775</v>
      </c>
      <c r="T1731" s="11">
        <f t="shared" ref="T1731:T1794" si="111">(((J1731/60)/60)/24)+DATE(1970,1,1)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42302.087766203709</v>
      </c>
      <c r="T1732" s="11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42166.625</v>
      </c>
      <c r="T1733" s="11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42385.208333333328</v>
      </c>
      <c r="T1734" s="11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42626.895833333328</v>
      </c>
      <c r="T1735" s="11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42132.036527777775</v>
      </c>
      <c r="T1736" s="11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42589.814178240747</v>
      </c>
      <c r="T1737" s="11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42316.90315972222</v>
      </c>
      <c r="T1738" s="11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42205.948981481488</v>
      </c>
      <c r="T1739" s="11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41914.874328703707</v>
      </c>
      <c r="T1740" s="11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42494.832546296297</v>
      </c>
      <c r="T1741" s="11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42201.817384259266</v>
      </c>
      <c r="T1742" s="11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42165.628136574072</v>
      </c>
      <c r="T1743" s="11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42742.875</v>
      </c>
      <c r="T1744" s="11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42609.165972222225</v>
      </c>
      <c r="T1745" s="11">
        <f t="shared" si="111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42071.563391203701</v>
      </c>
      <c r="T1746" s="11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42726.083333333328</v>
      </c>
      <c r="T1747" s="11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42698.083333333328</v>
      </c>
      <c r="T1748" s="11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42321.625</v>
      </c>
      <c r="T1749" s="11">
        <f t="shared" si="111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42249.950729166667</v>
      </c>
      <c r="T1750" s="11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42795.791666666672</v>
      </c>
      <c r="T1751" s="11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42479.836851851855</v>
      </c>
      <c r="T1752" s="11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42082.739849537036</v>
      </c>
      <c r="T1753" s="11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42657.253263888888</v>
      </c>
      <c r="T1754" s="11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42450.707962962959</v>
      </c>
      <c r="T1755" s="11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42097.835104166668</v>
      </c>
      <c r="T1756" s="11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42282.788900462961</v>
      </c>
      <c r="T1757" s="11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42611.167465277773</v>
      </c>
      <c r="T1758" s="11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42763.811805555553</v>
      </c>
      <c r="T1759" s="11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42565.955925925926</v>
      </c>
      <c r="T1760" s="11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42088.787372685183</v>
      </c>
      <c r="T1761" s="11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42425.67260416667</v>
      </c>
      <c r="T1762" s="11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42259.567824074074</v>
      </c>
      <c r="T1763" s="11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42440.982002314813</v>
      </c>
      <c r="T1764" s="11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42666.868518518517</v>
      </c>
      <c r="T1765" s="11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41854.485868055555</v>
      </c>
      <c r="T1766" s="11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41864.980462962965</v>
      </c>
      <c r="T1767" s="11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41876.859814814816</v>
      </c>
      <c r="T1768" s="11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41854.658379629633</v>
      </c>
      <c r="T1769" s="11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41909.560694444444</v>
      </c>
      <c r="T1770" s="11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42017.818969907406</v>
      </c>
      <c r="T1771" s="11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41926.780023148152</v>
      </c>
      <c r="T1772" s="11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41935.979629629634</v>
      </c>
      <c r="T1773" s="11">
        <f t="shared" si="111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41826.718009259261</v>
      </c>
      <c r="T1774" s="11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42023.760393518518</v>
      </c>
      <c r="T1775" s="11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41972.624305555553</v>
      </c>
      <c r="T1776" s="11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41936.976388888892</v>
      </c>
      <c r="T1777" s="11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41941.95684027778</v>
      </c>
      <c r="T1778" s="11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42055.357094907406</v>
      </c>
      <c r="T1779" s="11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42090.821701388893</v>
      </c>
      <c r="T1780" s="11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42615.691898148143</v>
      </c>
      <c r="T1781" s="11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42553.600810185191</v>
      </c>
      <c r="T1782" s="11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42628.617418981477</v>
      </c>
      <c r="T1783" s="11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42421.575104166666</v>
      </c>
      <c r="T1784" s="11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42145.949976851851</v>
      </c>
      <c r="T1785" s="11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42035.142361111109</v>
      </c>
      <c r="T1786" s="11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41928</v>
      </c>
      <c r="T1787" s="11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41988.550659722227</v>
      </c>
      <c r="T1788" s="11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42098.613854166666</v>
      </c>
      <c r="T1789" s="11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41943.94840277778</v>
      </c>
      <c r="T1790" s="11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42016.250034722223</v>
      </c>
      <c r="T1791" s="11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42040.674513888895</v>
      </c>
      <c r="T1792" s="11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42033.740335648152</v>
      </c>
      <c r="T1793" s="11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42226.290972222225</v>
      </c>
      <c r="T1794" s="11">
        <f t="shared" si="111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(((I1795/60)/60)/24)+DATE(1970,1,1)</f>
        <v>41970.933333333334</v>
      </c>
      <c r="T1795" s="11">
        <f t="shared" ref="T1795:T1858" si="115">(((J1795/60)/60)/24)+DATE(1970,1,1)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42046.551180555558</v>
      </c>
      <c r="T1796" s="11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42657.666666666672</v>
      </c>
      <c r="T1797" s="11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42575.439421296294</v>
      </c>
      <c r="T1798" s="11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42719.56931712963</v>
      </c>
      <c r="T1799" s="11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42404.32677083333</v>
      </c>
      <c r="T1800" s="11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41954.884351851855</v>
      </c>
      <c r="T1801" s="11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42653.606134259258</v>
      </c>
      <c r="T1802" s="11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42353.506944444445</v>
      </c>
      <c r="T1803" s="11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42182.915972222225</v>
      </c>
      <c r="T1804" s="11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42049.071550925932</v>
      </c>
      <c r="T1805" s="11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42322.719953703709</v>
      </c>
      <c r="T1806" s="11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42279.75</v>
      </c>
      <c r="T1807" s="11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41912.638298611113</v>
      </c>
      <c r="T1808" s="11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41910.068437499998</v>
      </c>
      <c r="T1809" s="11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42777.680902777778</v>
      </c>
      <c r="T1810" s="11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42064.907858796301</v>
      </c>
      <c r="T1811" s="11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41872.91002314815</v>
      </c>
      <c r="T1812" s="11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41936.166666666664</v>
      </c>
      <c r="T1813" s="11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42554.318703703699</v>
      </c>
      <c r="T1814" s="11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41859.889027777775</v>
      </c>
      <c r="T1815" s="11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42063.314074074078</v>
      </c>
      <c r="T1816" s="11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42186.906678240746</v>
      </c>
      <c r="T1817" s="11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42576.791666666672</v>
      </c>
      <c r="T1818" s="11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42765.290972222225</v>
      </c>
      <c r="T1819" s="11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42097.192708333328</v>
      </c>
      <c r="T1820" s="11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41850.752268518518</v>
      </c>
      <c r="T1821" s="11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42095.042708333334</v>
      </c>
      <c r="T1822" s="11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40971.319062499999</v>
      </c>
      <c r="T1823" s="11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41670.792361111111</v>
      </c>
      <c r="T1824" s="11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41206.684907407405</v>
      </c>
      <c r="T1825" s="11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41647.088888888888</v>
      </c>
      <c r="T1826" s="11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41466.83452546296</v>
      </c>
      <c r="T1827" s="11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41687.923807870371</v>
      </c>
      <c r="T1828" s="11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40605.325937499998</v>
      </c>
      <c r="T1829" s="11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41768.916666666664</v>
      </c>
      <c r="T1830" s="11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40564.916666666664</v>
      </c>
      <c r="T1831" s="11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41694.684108796297</v>
      </c>
      <c r="T1832" s="11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41041.996099537035</v>
      </c>
      <c r="T1833" s="11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40606.539664351854</v>
      </c>
      <c r="T1834" s="11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41335.332638888889</v>
      </c>
      <c r="T1835" s="11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42028.964062500003</v>
      </c>
      <c r="T1836" s="11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42460.660543981481</v>
      </c>
      <c r="T1837" s="11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41322.809363425928</v>
      </c>
      <c r="T1838" s="11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40986.006192129629</v>
      </c>
      <c r="T1839" s="11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40817.125</v>
      </c>
      <c r="T1840" s="11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42644.722013888888</v>
      </c>
      <c r="T1841" s="11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41401.207638888889</v>
      </c>
      <c r="T1842" s="11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41779.207638888889</v>
      </c>
      <c r="T1843" s="11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42065.249305555553</v>
      </c>
      <c r="T1844" s="11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40594.994837962964</v>
      </c>
      <c r="T1845" s="11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40705.125</v>
      </c>
      <c r="T1846" s="11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42538.204861111109</v>
      </c>
      <c r="T1847" s="11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41258.650196759263</v>
      </c>
      <c r="T1848" s="11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42115.236481481479</v>
      </c>
      <c r="T1849" s="11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40755.290972222225</v>
      </c>
      <c r="T1850" s="11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41199.845590277779</v>
      </c>
      <c r="T1851" s="11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41830.959490740745</v>
      </c>
      <c r="T1852" s="11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41848.041666666664</v>
      </c>
      <c r="T1853" s="11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42119</v>
      </c>
      <c r="T1854" s="11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41227.102048611108</v>
      </c>
      <c r="T1855" s="11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41418.021261574075</v>
      </c>
      <c r="T1856" s="11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41645.538657407407</v>
      </c>
      <c r="T1857" s="11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41838.854999999996</v>
      </c>
      <c r="T1858" s="11">
        <f t="shared" si="115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(((I1859/60)/60)/24)+DATE(1970,1,1)</f>
        <v>41894.76866898148</v>
      </c>
      <c r="T1859" s="11">
        <f t="shared" ref="T1859:T1922" si="119">(((J1859/60)/60)/24)+DATE(1970,1,1)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40893.242141203707</v>
      </c>
      <c r="T1860" s="11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40808.770011574074</v>
      </c>
      <c r="T1861" s="11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41676.709305555552</v>
      </c>
      <c r="T1862" s="11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42030.300243055557</v>
      </c>
      <c r="T1863" s="11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42802.3125</v>
      </c>
      <c r="T1864" s="11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41802.797280092593</v>
      </c>
      <c r="T1865" s="11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41763.716435185182</v>
      </c>
      <c r="T1866" s="11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42680.409108796302</v>
      </c>
      <c r="T1867" s="11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42795.166666666672</v>
      </c>
      <c r="T1868" s="11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42679.924907407403</v>
      </c>
      <c r="T1869" s="11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42353.332638888889</v>
      </c>
      <c r="T1870" s="11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42739.002881944441</v>
      </c>
      <c r="T1871" s="11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42400.178472222222</v>
      </c>
      <c r="T1872" s="11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41963.825243055559</v>
      </c>
      <c r="T1873" s="11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42185.129652777774</v>
      </c>
      <c r="T1874" s="11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42193.697916666672</v>
      </c>
      <c r="T1875" s="11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42549.969131944439</v>
      </c>
      <c r="T1876" s="11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42588.899398148147</v>
      </c>
      <c r="T1877" s="11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41806.284780092588</v>
      </c>
      <c r="T1878" s="11">
        <f t="shared" si="11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42064.029224537036</v>
      </c>
      <c r="T1879" s="11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41803.008738425924</v>
      </c>
      <c r="T1880" s="11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42443.607974537037</v>
      </c>
      <c r="T1881" s="11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42459.525231481486</v>
      </c>
      <c r="T1882" s="11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42073.110983796301</v>
      </c>
      <c r="T1883" s="11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41100.991666666669</v>
      </c>
      <c r="T1884" s="11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41007.906342592592</v>
      </c>
      <c r="T1885" s="11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41240.5</v>
      </c>
      <c r="T1886" s="11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41131.916666666664</v>
      </c>
      <c r="T1887" s="11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41955.94835648148</v>
      </c>
      <c r="T1888" s="11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42341.895833333328</v>
      </c>
      <c r="T1889" s="11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40330.207638888889</v>
      </c>
      <c r="T1890" s="11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41344.751689814817</v>
      </c>
      <c r="T1891" s="11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41258.786203703705</v>
      </c>
      <c r="T1892" s="11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40381.25</v>
      </c>
      <c r="T1893" s="11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40701.637511574074</v>
      </c>
      <c r="T1894" s="11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40649.165972222225</v>
      </c>
      <c r="T1895" s="11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40951.904895833337</v>
      </c>
      <c r="T1896" s="11">
        <f t="shared" si="11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42297.746782407412</v>
      </c>
      <c r="T1897" s="11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41011.710243055553</v>
      </c>
      <c r="T1898" s="11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41702.875</v>
      </c>
      <c r="T1899" s="11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42401.75</v>
      </c>
      <c r="T1900" s="11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42088.90006944444</v>
      </c>
      <c r="T1901" s="11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41188.415972222225</v>
      </c>
      <c r="T1902" s="11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42146.541666666672</v>
      </c>
      <c r="T1903" s="11">
        <f t="shared" si="11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42067.789895833332</v>
      </c>
      <c r="T1904" s="11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42762.770729166667</v>
      </c>
      <c r="T1905" s="11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42371.685428240744</v>
      </c>
      <c r="T1906" s="11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41889.925856481481</v>
      </c>
      <c r="T1907" s="11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42544.671099537038</v>
      </c>
      <c r="T1908" s="11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41782.587094907409</v>
      </c>
      <c r="T1909" s="11">
        <f t="shared" si="11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42733.917824074073</v>
      </c>
      <c r="T1910" s="11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41935.429155092592</v>
      </c>
      <c r="T1911" s="11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42308.947916666672</v>
      </c>
      <c r="T1912" s="11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41860.033958333333</v>
      </c>
      <c r="T1913" s="11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42159.226388888885</v>
      </c>
      <c r="T1914" s="11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41920.511319444442</v>
      </c>
      <c r="T1915" s="11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41944.165972222225</v>
      </c>
      <c r="T1916" s="11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41884.04886574074</v>
      </c>
      <c r="T1917" s="11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42681.758969907409</v>
      </c>
      <c r="T1918" s="11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42776.270057870366</v>
      </c>
      <c r="T1919" s="11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41863.789942129632</v>
      </c>
      <c r="T1920" s="11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42143.875567129624</v>
      </c>
      <c r="T1921" s="11">
        <f t="shared" si="11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42298.958333333328</v>
      </c>
      <c r="T1922" s="11">
        <f t="shared" si="11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(((I1923/60)/60)/24)+DATE(1970,1,1)</f>
        <v>41104.221562500003</v>
      </c>
      <c r="T1923" s="11">
        <f t="shared" ref="T1923:T1986" si="123">(((J1923/60)/60)/24)+DATE(1970,1,1)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41620.255868055552</v>
      </c>
      <c r="T1924" s="11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40813.207638888889</v>
      </c>
      <c r="T1925" s="11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41654.814583333333</v>
      </c>
      <c r="T1926" s="11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41558</v>
      </c>
      <c r="T1927" s="11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40484.018055555556</v>
      </c>
      <c r="T1928" s="11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40976.207638888889</v>
      </c>
      <c r="T1929" s="11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41401.648078703707</v>
      </c>
      <c r="T1930" s="11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40729.021597222221</v>
      </c>
      <c r="T1931" s="11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41462.558819444443</v>
      </c>
      <c r="T1932" s="11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41051.145833333336</v>
      </c>
      <c r="T1933" s="11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40932.809872685182</v>
      </c>
      <c r="T1934" s="11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41909.130868055552</v>
      </c>
      <c r="T1935" s="11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40902.208333333336</v>
      </c>
      <c r="T1936" s="11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41811.207638888889</v>
      </c>
      <c r="T1937" s="11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40883.249305555553</v>
      </c>
      <c r="T1938" s="11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41075.165972222225</v>
      </c>
      <c r="T1939" s="11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41457.208333333336</v>
      </c>
      <c r="T1940" s="11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41343.943379629629</v>
      </c>
      <c r="T1941" s="11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40709.165972222225</v>
      </c>
      <c r="T1942" s="11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41774.290868055556</v>
      </c>
      <c r="T1943" s="11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40728.828009259261</v>
      </c>
      <c r="T1944" s="11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42593.269861111112</v>
      </c>
      <c r="T1945" s="11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41760.584374999999</v>
      </c>
      <c r="T1946" s="11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42197.251828703709</v>
      </c>
      <c r="T1947" s="11">
        <f t="shared" si="123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41749.108344907407</v>
      </c>
      <c r="T1948" s="11">
        <f t="shared" si="123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40140.249305555553</v>
      </c>
      <c r="T1949" s="11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42527.709722222222</v>
      </c>
      <c r="T1950" s="11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41830.423043981478</v>
      </c>
      <c r="T1951" s="11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40655.181400462963</v>
      </c>
      <c r="T1952" s="11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42681.462233796294</v>
      </c>
      <c r="T1953" s="11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41563.60665509259</v>
      </c>
      <c r="T1954" s="11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40970.125</v>
      </c>
      <c r="T1955" s="11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42441.208333333328</v>
      </c>
      <c r="T1956" s="11">
        <f t="shared" si="123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41052.791666666664</v>
      </c>
      <c r="T1957" s="11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42112.882002314815</v>
      </c>
      <c r="T1958" s="11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41209.098530092589</v>
      </c>
      <c r="T1959" s="11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41356.94630787037</v>
      </c>
      <c r="T1960" s="11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41913</v>
      </c>
      <c r="T1961" s="11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41994.362743055557</v>
      </c>
      <c r="T1962" s="11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41188.165972222225</v>
      </c>
      <c r="T1963" s="11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41772.780509259261</v>
      </c>
      <c r="T1964" s="11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41898.429791666669</v>
      </c>
      <c r="T1965" s="11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42482.272824074069</v>
      </c>
      <c r="T1966" s="11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40920.041666666664</v>
      </c>
      <c r="T1967" s="11">
        <f t="shared" si="123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41865.540486111109</v>
      </c>
      <c r="T1968" s="11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41760.663530092592</v>
      </c>
      <c r="T1969" s="11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42707.628645833334</v>
      </c>
      <c r="T1970" s="11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42587.792453703703</v>
      </c>
      <c r="T1971" s="11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41384.151631944449</v>
      </c>
      <c r="T1972" s="11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41593.166666666664</v>
      </c>
      <c r="T1973" s="11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41231.053749999999</v>
      </c>
      <c r="T1974" s="11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42588.291666666672</v>
      </c>
      <c r="T1975" s="11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41505.334131944444</v>
      </c>
      <c r="T1976" s="11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41343.755219907405</v>
      </c>
      <c r="T1977" s="11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41468.899594907409</v>
      </c>
      <c r="T1978" s="11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42357.332638888889</v>
      </c>
      <c r="T1979" s="11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41072.291666666664</v>
      </c>
      <c r="T1980" s="11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42327.207638888889</v>
      </c>
      <c r="T1981" s="11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42463.500717592593</v>
      </c>
      <c r="T1982" s="11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41829.725289351853</v>
      </c>
      <c r="T1983" s="11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42708.628321759257</v>
      </c>
      <c r="T1984" s="11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42615.291666666672</v>
      </c>
      <c r="T1985" s="11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41973.831956018519</v>
      </c>
      <c r="T1986" s="11">
        <f t="shared" si="123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(((I1987/60)/60)/24)+DATE(1970,1,1)</f>
        <v>42584.958333333328</v>
      </c>
      <c r="T1987" s="11">
        <f t="shared" ref="T1987:T2050" si="127">(((J1987/60)/60)/24)+DATE(1970,1,1)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42443.392164351855</v>
      </c>
      <c r="T1988" s="11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42064.639768518522</v>
      </c>
      <c r="T1989" s="11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42236.763217592597</v>
      </c>
      <c r="T1990" s="11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42715.680648148147</v>
      </c>
      <c r="T1991" s="11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42413.195972222224</v>
      </c>
      <c r="T1992" s="11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42188.89335648148</v>
      </c>
      <c r="T1993" s="11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42053.143414351856</v>
      </c>
      <c r="T1994" s="11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42359.58839120371</v>
      </c>
      <c r="T1995" s="11">
        <f t="shared" si="127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42711.047939814816</v>
      </c>
      <c r="T1996" s="11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42201.902037037042</v>
      </c>
      <c r="T1997" s="11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41830.819571759261</v>
      </c>
      <c r="T1998" s="11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41877.930694444447</v>
      </c>
      <c r="T1999" s="11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41852.118495370371</v>
      </c>
      <c r="T2000" s="11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41956.524398148147</v>
      </c>
      <c r="T2001" s="11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42375.951539351852</v>
      </c>
      <c r="T2002" s="11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42167.833333333328</v>
      </c>
      <c r="T2003" s="11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42758.71230324074</v>
      </c>
      <c r="T2004" s="11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40361.958333333336</v>
      </c>
      <c r="T2005" s="11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41830.604895833334</v>
      </c>
      <c r="T2006" s="11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41563.165972222225</v>
      </c>
      <c r="T2007" s="11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41976.542187500003</v>
      </c>
      <c r="T2008" s="11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40414.166666666664</v>
      </c>
      <c r="T2009" s="11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40805.604421296295</v>
      </c>
      <c r="T2010" s="11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42697.365081018521</v>
      </c>
      <c r="T2011" s="11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42600.996423611112</v>
      </c>
      <c r="T2012" s="11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42380.958333333328</v>
      </c>
      <c r="T2013" s="11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42040.822233796294</v>
      </c>
      <c r="T2014" s="11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42559.960810185185</v>
      </c>
      <c r="T2015" s="11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41358.172905092593</v>
      </c>
      <c r="T2016" s="11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40795.876886574071</v>
      </c>
      <c r="T2017" s="11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41342.88077546296</v>
      </c>
      <c r="T2018" s="11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40992.166666666664</v>
      </c>
      <c r="T2019" s="11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42229.365844907406</v>
      </c>
      <c r="T2020" s="11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42635.70857638889</v>
      </c>
      <c r="T2021" s="11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41773.961111111108</v>
      </c>
      <c r="T2022" s="11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41906.070567129631</v>
      </c>
      <c r="T2023" s="11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42532.569120370375</v>
      </c>
      <c r="T2024" s="11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42166.420752314814</v>
      </c>
      <c r="T2025" s="11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41134.125</v>
      </c>
      <c r="T2026" s="11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42166.184560185182</v>
      </c>
      <c r="T2027" s="11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41750.165972222225</v>
      </c>
      <c r="T2028" s="11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42093.772210648152</v>
      </c>
      <c r="T2029" s="11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40252.913194444445</v>
      </c>
      <c r="T2030" s="11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41878.021770833337</v>
      </c>
      <c r="T2031" s="11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41242.996481481481</v>
      </c>
      <c r="T2032" s="11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42013.041666666672</v>
      </c>
      <c r="T2033" s="11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42719.208333333328</v>
      </c>
      <c r="T2034" s="11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41755.082384259258</v>
      </c>
      <c r="T2035" s="11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42131.290277777778</v>
      </c>
      <c r="T2036" s="11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42357.041666666672</v>
      </c>
      <c r="T2037" s="11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41768.864803240744</v>
      </c>
      <c r="T2038" s="11">
        <f t="shared" si="127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41638.251770833333</v>
      </c>
      <c r="T2039" s="11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41456.75</v>
      </c>
      <c r="T2040" s="11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42705.207638888889</v>
      </c>
      <c r="T2041" s="11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41593.968784722223</v>
      </c>
      <c r="T2042" s="11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42684.567442129628</v>
      </c>
      <c r="T2043" s="11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42391.708032407405</v>
      </c>
      <c r="T2044" s="11">
        <f t="shared" si="127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42715.207638888889</v>
      </c>
      <c r="T2045" s="11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42168.684189814812</v>
      </c>
      <c r="T2046" s="11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41099.088506944441</v>
      </c>
      <c r="T2047" s="11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41417.171805555554</v>
      </c>
      <c r="T2048" s="11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42111</v>
      </c>
      <c r="T2049" s="11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41417.651516203703</v>
      </c>
      <c r="T2050" s="11">
        <f t="shared" si="127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(((I2051/60)/60)/24)+DATE(1970,1,1)</f>
        <v>41610.957638888889</v>
      </c>
      <c r="T2051" s="11">
        <f t="shared" ref="T2051:T2114" si="131">(((J2051/60)/60)/24)+DATE(1970,1,1)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42155.071504629625</v>
      </c>
      <c r="T2052" s="11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41634.022418981483</v>
      </c>
      <c r="T2053" s="11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42420.08394675926</v>
      </c>
      <c r="T2054" s="11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42333.659155092595</v>
      </c>
      <c r="T2055" s="11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41761.520949074074</v>
      </c>
      <c r="T2056" s="11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41976.166666666672</v>
      </c>
      <c r="T2057" s="11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41381.76090277778</v>
      </c>
      <c r="T2058" s="11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42426.494583333333</v>
      </c>
      <c r="T2059" s="11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42065.833333333328</v>
      </c>
      <c r="T2060" s="11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42400.915972222225</v>
      </c>
      <c r="T2061" s="11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41843.642939814818</v>
      </c>
      <c r="T2062" s="11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42735.764513888891</v>
      </c>
      <c r="T2063" s="11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42453.341412037036</v>
      </c>
      <c r="T2064" s="11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42505.73265046296</v>
      </c>
      <c r="T2065" s="11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41425.5</v>
      </c>
      <c r="T2066" s="11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41633.333668981482</v>
      </c>
      <c r="T2067" s="11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41874.771793981483</v>
      </c>
      <c r="T2068" s="11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42148.853888888887</v>
      </c>
      <c r="T2069" s="11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42663.841608796298</v>
      </c>
      <c r="T2070" s="11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42371.972118055557</v>
      </c>
      <c r="T2071" s="11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42549.6565162037</v>
      </c>
      <c r="T2072" s="11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42645.278749999998</v>
      </c>
      <c r="T2073" s="11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42497.581388888888</v>
      </c>
      <c r="T2074" s="11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42132.668032407411</v>
      </c>
      <c r="T2075" s="11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42496.826180555552</v>
      </c>
      <c r="T2076" s="11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41480.681574074071</v>
      </c>
      <c r="T2077" s="11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41843.880659722221</v>
      </c>
      <c r="T2078" s="11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42160.875</v>
      </c>
      <c r="T2079" s="11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42722.771493055552</v>
      </c>
      <c r="T2080" s="11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42180.791666666672</v>
      </c>
      <c r="T2081" s="11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42319.998842592591</v>
      </c>
      <c r="T2082" s="11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41045.207638888889</v>
      </c>
      <c r="T2083" s="11">
        <f t="shared" si="131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40871.161990740737</v>
      </c>
      <c r="T2084" s="11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41064.72216435185</v>
      </c>
      <c r="T2085" s="11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41763.290972222225</v>
      </c>
      <c r="T2086" s="11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41105.835497685184</v>
      </c>
      <c r="T2087" s="11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40891.207638888889</v>
      </c>
      <c r="T2088" s="11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40794.204375000001</v>
      </c>
      <c r="T2089" s="11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40432.165972222225</v>
      </c>
      <c r="T2090" s="11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41488.076319444444</v>
      </c>
      <c r="T2091" s="11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41329.381423611114</v>
      </c>
      <c r="T2092" s="11">
        <f t="shared" si="131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40603.833333333336</v>
      </c>
      <c r="T2093" s="11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40823.707546296297</v>
      </c>
      <c r="T2094" s="11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41265.896203703705</v>
      </c>
      <c r="T2095" s="11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40973.125</v>
      </c>
      <c r="T2096" s="11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40818.733483796292</v>
      </c>
      <c r="T2097" s="11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41208.165972222225</v>
      </c>
      <c r="T2098" s="11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40878.626562500001</v>
      </c>
      <c r="T2099" s="11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40976.11383101852</v>
      </c>
      <c r="T2100" s="11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42187.152777777781</v>
      </c>
      <c r="T2101" s="11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41090.165972222225</v>
      </c>
      <c r="T2102" s="11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40952.149467592593</v>
      </c>
      <c r="T2103" s="11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40668.868611111109</v>
      </c>
      <c r="T2104" s="11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41222.7966087963</v>
      </c>
      <c r="T2105" s="11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41425</v>
      </c>
      <c r="T2106" s="11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41964.166666666672</v>
      </c>
      <c r="T2107" s="11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41300.21497685185</v>
      </c>
      <c r="T2108" s="11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41955.752233796295</v>
      </c>
      <c r="T2109" s="11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41162.163194444445</v>
      </c>
      <c r="T2110" s="11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42190.708530092597</v>
      </c>
      <c r="T2111" s="11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41787.207638888889</v>
      </c>
      <c r="T2112" s="11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40770.041666666664</v>
      </c>
      <c r="T2113" s="11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41379.928159722222</v>
      </c>
      <c r="T2114" s="11">
        <f t="shared" si="131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(((I2115/60)/60)/24)+DATE(1970,1,1)</f>
        <v>41905.86546296296</v>
      </c>
      <c r="T2115" s="11">
        <f t="shared" ref="T2115:T2178" si="135">(((J2115/60)/60)/24)+DATE(1970,1,1)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40521.207638888889</v>
      </c>
      <c r="T2116" s="11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40594.081030092595</v>
      </c>
      <c r="T2117" s="11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41184.777812500004</v>
      </c>
      <c r="T2118" s="11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42304.207638888889</v>
      </c>
      <c r="T2119" s="11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40748.839537037034</v>
      </c>
      <c r="T2120" s="11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41137.130150462966</v>
      </c>
      <c r="T2121" s="11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41640.964537037034</v>
      </c>
      <c r="T2122" s="11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42746.7424537037</v>
      </c>
      <c r="T2123" s="11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42742.300567129627</v>
      </c>
      <c r="T2124" s="11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40252.290972222225</v>
      </c>
      <c r="T2125" s="11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40512.208333333336</v>
      </c>
      <c r="T2126" s="11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42221.023530092592</v>
      </c>
      <c r="T2127" s="11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41981.973229166666</v>
      </c>
      <c r="T2128" s="11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42075.463692129633</v>
      </c>
      <c r="T2129" s="11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41903.772789351853</v>
      </c>
      <c r="T2130" s="11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42439.024305555555</v>
      </c>
      <c r="T2131" s="11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41867.086377314816</v>
      </c>
      <c r="T2132" s="11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42197.207071759258</v>
      </c>
      <c r="T2133" s="11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41673.487175925926</v>
      </c>
      <c r="T2134" s="11">
        <f t="shared" si="135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40657.290972222225</v>
      </c>
      <c r="T2135" s="11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41391.886469907404</v>
      </c>
      <c r="T2136" s="11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41186.963344907403</v>
      </c>
      <c r="T2137" s="11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41566.509097222224</v>
      </c>
      <c r="T2138" s="11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41978.771168981482</v>
      </c>
      <c r="T2139" s="11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41587.054849537039</v>
      </c>
      <c r="T2140" s="11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42677.750092592592</v>
      </c>
      <c r="T2141" s="11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41285.833611111113</v>
      </c>
      <c r="T2142" s="11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41957.277303240742</v>
      </c>
      <c r="T2143" s="11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42368.701504629629</v>
      </c>
      <c r="T2144" s="11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40380.791666666664</v>
      </c>
      <c r="T2145" s="11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41531.546759259261</v>
      </c>
      <c r="T2146" s="11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41605.279097222221</v>
      </c>
      <c r="T2147" s="11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42411.679513888885</v>
      </c>
      <c r="T2148" s="11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41959.337361111116</v>
      </c>
      <c r="T2149" s="11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42096.691921296297</v>
      </c>
      <c r="T2150" s="11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40390</v>
      </c>
      <c r="T2151" s="11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42564.284710648149</v>
      </c>
      <c r="T2152" s="11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42550.847384259265</v>
      </c>
      <c r="T2153" s="11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41713.790613425925</v>
      </c>
      <c r="T2154" s="11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42014.332638888889</v>
      </c>
      <c r="T2155" s="11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41667.632256944446</v>
      </c>
      <c r="T2156" s="11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42460.70584490741</v>
      </c>
      <c r="T2157" s="11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41533.85423611111</v>
      </c>
      <c r="T2158" s="11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42727.332638888889</v>
      </c>
      <c r="T2159" s="11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41309.853865740741</v>
      </c>
      <c r="T2160" s="11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40740.731180555551</v>
      </c>
      <c r="T2161" s="11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41048.711863425924</v>
      </c>
      <c r="T2162" s="11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42270.852534722217</v>
      </c>
      <c r="T2163" s="11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41844.766099537039</v>
      </c>
      <c r="T2164" s="11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42163.159722222219</v>
      </c>
      <c r="T2165" s="11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42546.165972222225</v>
      </c>
      <c r="T2166" s="11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42468.625405092593</v>
      </c>
      <c r="T2167" s="11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41978.879837962959</v>
      </c>
      <c r="T2168" s="11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41167.066400462965</v>
      </c>
      <c r="T2169" s="11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42776.208333333328</v>
      </c>
      <c r="T2170" s="11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42796.700821759259</v>
      </c>
      <c r="T2171" s="11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42238.750254629631</v>
      </c>
      <c r="T2172" s="11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42177.208333333328</v>
      </c>
      <c r="T2173" s="11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42112.580092592587</v>
      </c>
      <c r="T2174" s="11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41527.165972222225</v>
      </c>
      <c r="T2175" s="11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42495.542905092589</v>
      </c>
      <c r="T2176" s="11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42572.009097222224</v>
      </c>
      <c r="T2177" s="11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42126.633206018523</v>
      </c>
      <c r="T2178" s="11">
        <f t="shared" si="135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(((I2179/60)/60)/24)+DATE(1970,1,1)</f>
        <v>42527.250775462962</v>
      </c>
      <c r="T2179" s="11">
        <f t="shared" ref="T2179:T2242" si="139">(((J2179/60)/60)/24)+DATE(1970,1,1)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42753.63653935185</v>
      </c>
      <c r="T2180" s="11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42105.171203703707</v>
      </c>
      <c r="T2181" s="11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42321.711435185185</v>
      </c>
      <c r="T2182" s="11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42787.005243055552</v>
      </c>
      <c r="T2183" s="11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41914.900752314818</v>
      </c>
      <c r="T2184" s="11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42775.208333333328</v>
      </c>
      <c r="T2185" s="11">
        <f t="shared" si="13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42394.666666666672</v>
      </c>
      <c r="T2186" s="11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41359.349988425929</v>
      </c>
      <c r="T2187" s="11">
        <f t="shared" si="13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42620.083333333328</v>
      </c>
      <c r="T2188" s="11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42097.165972222225</v>
      </c>
      <c r="T2189" s="11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42668.708333333328</v>
      </c>
      <c r="T2190" s="11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42481.916666666672</v>
      </c>
      <c r="T2191" s="11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42452.290972222225</v>
      </c>
      <c r="T2192" s="11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42780.833645833336</v>
      </c>
      <c r="T2193" s="11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42719.958333333328</v>
      </c>
      <c r="T2194" s="11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42695.207638888889</v>
      </c>
      <c r="T2195" s="11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42455.716319444444</v>
      </c>
      <c r="T2196" s="11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42227.771990740745</v>
      </c>
      <c r="T2197" s="11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42706.291666666672</v>
      </c>
      <c r="T2198" s="11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42063.584016203706</v>
      </c>
      <c r="T2199" s="11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42322.555555555555</v>
      </c>
      <c r="T2200" s="11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42292.416643518518</v>
      </c>
      <c r="T2201" s="11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42191.125</v>
      </c>
      <c r="T2202" s="11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41290.846817129634</v>
      </c>
      <c r="T2203" s="11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41214.849166666667</v>
      </c>
      <c r="T2204" s="11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42271.85974537037</v>
      </c>
      <c r="T2205" s="11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41342.311562499999</v>
      </c>
      <c r="T2206" s="11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41061.82163194444</v>
      </c>
      <c r="T2207" s="11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41015.257222222222</v>
      </c>
      <c r="T2208" s="11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41594.235798611109</v>
      </c>
      <c r="T2209" s="11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41006.166666666664</v>
      </c>
      <c r="T2210" s="11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41743.958333333336</v>
      </c>
      <c r="T2211" s="11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41013.73333333333</v>
      </c>
      <c r="T2212" s="11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41739.290972222225</v>
      </c>
      <c r="T2213" s="11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41582.041666666664</v>
      </c>
      <c r="T2214" s="11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42139.826145833329</v>
      </c>
      <c r="T2215" s="11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41676.792222222226</v>
      </c>
      <c r="T2216" s="11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40981.290972222225</v>
      </c>
      <c r="T2217" s="11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42208.751678240747</v>
      </c>
      <c r="T2218" s="11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42310.333333333328</v>
      </c>
      <c r="T2219" s="11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41150</v>
      </c>
      <c r="T2220" s="11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42235.718888888892</v>
      </c>
      <c r="T2221" s="11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41482.060601851852</v>
      </c>
      <c r="T2222" s="11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42483</v>
      </c>
      <c r="T2223" s="11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40936.787581018521</v>
      </c>
      <c r="T2224" s="11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42182.640833333338</v>
      </c>
      <c r="T2225" s="11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42672.791666666672</v>
      </c>
      <c r="T2226" s="11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41903.79184027778</v>
      </c>
      <c r="T2227" s="11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42412.207638888889</v>
      </c>
      <c r="T2228" s="11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41591.849016203705</v>
      </c>
      <c r="T2229" s="11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42232.278194444443</v>
      </c>
      <c r="T2230" s="11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41520.166666666664</v>
      </c>
      <c r="T2231" s="11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41754.881099537037</v>
      </c>
      <c r="T2232" s="11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41450.208333333336</v>
      </c>
      <c r="T2233" s="11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41839.125</v>
      </c>
      <c r="T2234" s="11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42352</v>
      </c>
      <c r="T2235" s="11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42740.824618055558</v>
      </c>
      <c r="T2236" s="11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42091.980451388896</v>
      </c>
      <c r="T2237" s="11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42401.617164351846</v>
      </c>
      <c r="T2238" s="11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41955.332638888889</v>
      </c>
      <c r="T2239" s="11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42804.621712962966</v>
      </c>
      <c r="T2240" s="11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41609.168055555558</v>
      </c>
      <c r="T2241" s="11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42482.825740740736</v>
      </c>
      <c r="T2242" s="11">
        <f t="shared" si="13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(((I2243/60)/60)/24)+DATE(1970,1,1)</f>
        <v>42796.827546296292</v>
      </c>
      <c r="T2243" s="11">
        <f t="shared" ref="T2243:T2306" si="143">(((J2243/60)/60)/24)+DATE(1970,1,1)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41605.126388888886</v>
      </c>
      <c r="T2244" s="11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42807.125</v>
      </c>
      <c r="T2245" s="11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42659.854166666672</v>
      </c>
      <c r="T2246" s="11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41691.75</v>
      </c>
      <c r="T2247" s="11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42251.79178240741</v>
      </c>
      <c r="T2248" s="11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42214.666261574079</v>
      </c>
      <c r="T2249" s="11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42718.875902777778</v>
      </c>
      <c r="T2250" s="11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41366.661631944444</v>
      </c>
      <c r="T2251" s="11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42707.0471412037</v>
      </c>
      <c r="T2252" s="11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41867.34579861111</v>
      </c>
      <c r="T2253" s="11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42588.327986111108</v>
      </c>
      <c r="T2254" s="11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42326.672997685186</v>
      </c>
      <c r="T2255" s="11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42759.647777777776</v>
      </c>
      <c r="T2256" s="11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42497.951979166668</v>
      </c>
      <c r="T2257" s="11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42696.451921296291</v>
      </c>
      <c r="T2258" s="11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42540.958333333328</v>
      </c>
      <c r="T2259" s="11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42166.75100694444</v>
      </c>
      <c r="T2260" s="11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42712.804814814815</v>
      </c>
      <c r="T2261" s="11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41724.975115740745</v>
      </c>
      <c r="T2262" s="11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42780.724768518514</v>
      </c>
      <c r="T2263" s="11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41961</v>
      </c>
      <c r="T2264" s="11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42035.832326388889</v>
      </c>
      <c r="T2265" s="11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42513.125</v>
      </c>
      <c r="T2266" s="11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42696.853090277778</v>
      </c>
      <c r="T2267" s="11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42487.083333333328</v>
      </c>
      <c r="T2268" s="11">
        <f t="shared" si="143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41994.041666666672</v>
      </c>
      <c r="T2269" s="11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42806.082349537035</v>
      </c>
      <c r="T2270" s="11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42801.208333333328</v>
      </c>
      <c r="T2271" s="11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42745.915972222225</v>
      </c>
      <c r="T2272" s="11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42714.000046296293</v>
      </c>
      <c r="T2273" s="11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42345.699490740735</v>
      </c>
      <c r="T2274" s="11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42806.507430555561</v>
      </c>
      <c r="T2275" s="11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41693.500659722224</v>
      </c>
      <c r="T2276" s="11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41995.616655092599</v>
      </c>
      <c r="T2277" s="11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41644.651493055557</v>
      </c>
      <c r="T2278" s="11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40966.678506944445</v>
      </c>
      <c r="T2279" s="11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42372.957638888889</v>
      </c>
      <c r="T2280" s="11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42039.166666666672</v>
      </c>
      <c r="T2281" s="11">
        <f t="shared" si="143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42264.624895833331</v>
      </c>
      <c r="T2282" s="11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40749.284722222219</v>
      </c>
      <c r="T2283" s="11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42383.17460648148</v>
      </c>
      <c r="T2284" s="11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41038.083379629628</v>
      </c>
      <c r="T2285" s="11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40614.166666666664</v>
      </c>
      <c r="T2286" s="11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41089.185682870368</v>
      </c>
      <c r="T2287" s="11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41523.165972222225</v>
      </c>
      <c r="T2288" s="11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41813.667361111111</v>
      </c>
      <c r="T2289" s="11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41086.75</v>
      </c>
      <c r="T2290" s="11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41614.973611111112</v>
      </c>
      <c r="T2291" s="11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40148.708333333336</v>
      </c>
      <c r="T2292" s="11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41022.166666666664</v>
      </c>
      <c r="T2293" s="11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41017.697638888887</v>
      </c>
      <c r="T2294" s="11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41177.165972222225</v>
      </c>
      <c r="T2295" s="11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41294.72314814815</v>
      </c>
      <c r="T2296" s="11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41300.954351851848</v>
      </c>
      <c r="T2297" s="11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40962.731782407405</v>
      </c>
      <c r="T2298" s="11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40982.165972222225</v>
      </c>
      <c r="T2299" s="11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41724.798993055556</v>
      </c>
      <c r="T2300" s="11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40580.032511574071</v>
      </c>
      <c r="T2301" s="11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41088.727037037039</v>
      </c>
      <c r="T2302" s="11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41446.146944444445</v>
      </c>
      <c r="T2303" s="11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41639.291666666664</v>
      </c>
      <c r="T2304" s="11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40890.152731481481</v>
      </c>
      <c r="T2305" s="11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40544.207638888889</v>
      </c>
      <c r="T2306" s="11">
        <f t="shared" si="143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(((I2307/60)/60)/24)+DATE(1970,1,1)</f>
        <v>41859.75</v>
      </c>
      <c r="T2307" s="11">
        <f t="shared" ref="T2307:T2370" si="147">(((J2307/60)/60)/24)+DATE(1970,1,1)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40978.16815972222</v>
      </c>
      <c r="T2308" s="11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41034.802407407406</v>
      </c>
      <c r="T2309" s="11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41880.041666666664</v>
      </c>
      <c r="T2310" s="11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41342.987696759257</v>
      </c>
      <c r="T2311" s="11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41354.752488425926</v>
      </c>
      <c r="T2312" s="11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41766.004502314812</v>
      </c>
      <c r="T2313" s="11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41747.958333333336</v>
      </c>
      <c r="T2314" s="11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41032.958634259259</v>
      </c>
      <c r="T2315" s="11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41067.551585648151</v>
      </c>
      <c r="T2316" s="11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41034.72619212963</v>
      </c>
      <c r="T2317" s="11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40156.76666666667</v>
      </c>
      <c r="T2318" s="11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40224.208333333336</v>
      </c>
      <c r="T2319" s="11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40082.165972222225</v>
      </c>
      <c r="T2320" s="11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41623.082002314812</v>
      </c>
      <c r="T2321" s="11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41731.775462962964</v>
      </c>
      <c r="T2322" s="11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42829.21876157407</v>
      </c>
      <c r="T2323" s="11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42834.853807870371</v>
      </c>
      <c r="T2324" s="11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42814.755173611105</v>
      </c>
      <c r="T2325" s="11">
        <f t="shared" si="147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42820.843576388885</v>
      </c>
      <c r="T2326" s="11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42823.980682870373</v>
      </c>
      <c r="T2327" s="11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42855.708333333328</v>
      </c>
      <c r="T2328" s="11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41877.917129629634</v>
      </c>
      <c r="T2329" s="11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42169.781678240746</v>
      </c>
      <c r="T2330" s="11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41837.624374999999</v>
      </c>
      <c r="T2331" s="11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42363</v>
      </c>
      <c r="T2332" s="11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41869.005671296298</v>
      </c>
      <c r="T2333" s="11">
        <f t="shared" si="147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42041.628136574072</v>
      </c>
      <c r="T2334" s="11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41788.743055555555</v>
      </c>
      <c r="T2335" s="11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41948.731944444444</v>
      </c>
      <c r="T2336" s="11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41801.572256944448</v>
      </c>
      <c r="T2337" s="11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41706.924710648149</v>
      </c>
      <c r="T2338" s="11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41816.640543981484</v>
      </c>
      <c r="T2339" s="11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41819.896805555552</v>
      </c>
      <c r="T2340" s="11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42723.332638888889</v>
      </c>
      <c r="T2341" s="11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42673.642800925925</v>
      </c>
      <c r="T2342" s="11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42197.813703703709</v>
      </c>
      <c r="T2343" s="11">
        <f t="shared" si="147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41918.208333333336</v>
      </c>
      <c r="T2344" s="11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42377.82430555555</v>
      </c>
      <c r="T2345" s="11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42545.727650462963</v>
      </c>
      <c r="T2346" s="11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42094.985416666663</v>
      </c>
      <c r="T2347" s="11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42660.79896990741</v>
      </c>
      <c r="T2348" s="11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42607.607361111113</v>
      </c>
      <c r="T2349" s="11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42420.932152777779</v>
      </c>
      <c r="T2350" s="11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42227.775787037041</v>
      </c>
      <c r="T2351" s="11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42738.842245370368</v>
      </c>
      <c r="T2352" s="11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42124.101145833338</v>
      </c>
      <c r="T2353" s="11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42161.633703703701</v>
      </c>
      <c r="T2354" s="11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42115.676180555558</v>
      </c>
      <c r="T2355" s="11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42014.722916666666</v>
      </c>
      <c r="T2356" s="11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42126.918240740735</v>
      </c>
      <c r="T2357" s="11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42160.78361111111</v>
      </c>
      <c r="T2358" s="11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42294.620115740734</v>
      </c>
      <c r="T2359" s="11">
        <f t="shared" si="147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42035.027083333334</v>
      </c>
      <c r="T2360" s="11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42219.649583333332</v>
      </c>
      <c r="T2361" s="11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42407.70694444445</v>
      </c>
      <c r="T2362" s="11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42490.916666666672</v>
      </c>
      <c r="T2363" s="11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41984.688310185185</v>
      </c>
      <c r="T2364" s="11">
        <f t="shared" si="147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42367.011574074073</v>
      </c>
      <c r="T2365" s="11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42303.934675925921</v>
      </c>
      <c r="T2366" s="11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42386.958333333328</v>
      </c>
      <c r="T2367" s="11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42298.531631944439</v>
      </c>
      <c r="T2368" s="11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42485.928425925929</v>
      </c>
      <c r="T2369" s="11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42108.680150462969</v>
      </c>
      <c r="T2370" s="11">
        <f t="shared" si="147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(((I2371/60)/60)/24)+DATE(1970,1,1)</f>
        <v>42410.812627314815</v>
      </c>
      <c r="T2371" s="11">
        <f t="shared" ref="T2371:T2434" si="151">(((J2371/60)/60)/24)+DATE(1970,1,1)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41991.18913194444</v>
      </c>
      <c r="T2372" s="11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42180.777731481481</v>
      </c>
      <c r="T2373" s="11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42118.069108796291</v>
      </c>
      <c r="T2374" s="11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42245.662314814821</v>
      </c>
      <c r="T2375" s="11">
        <f t="shared" si="151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42047.843287037031</v>
      </c>
      <c r="T2376" s="11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42622.836076388892</v>
      </c>
      <c r="T2377" s="11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42348.925532407404</v>
      </c>
      <c r="T2378" s="11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42699.911840277782</v>
      </c>
      <c r="T2379" s="11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42242.013078703705</v>
      </c>
      <c r="T2380" s="11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42282.016388888893</v>
      </c>
      <c r="T2381" s="11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42278.793310185181</v>
      </c>
      <c r="T2382" s="11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42104.935740740737</v>
      </c>
      <c r="T2383" s="11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42220.187534722223</v>
      </c>
      <c r="T2384" s="11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42057.056793981479</v>
      </c>
      <c r="T2385" s="11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41957.109293981484</v>
      </c>
      <c r="T2386" s="11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42221.70175925926</v>
      </c>
      <c r="T2387" s="11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42014.838240740741</v>
      </c>
      <c r="T2388" s="11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42573.626620370371</v>
      </c>
      <c r="T2389" s="11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42019.811805555553</v>
      </c>
      <c r="T2390" s="11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42210.915972222225</v>
      </c>
      <c r="T2391" s="11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42008.262314814812</v>
      </c>
      <c r="T2392" s="11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42094.752824074079</v>
      </c>
      <c r="T2393" s="11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42306.120636574073</v>
      </c>
      <c r="T2394" s="11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42224.648344907408</v>
      </c>
      <c r="T2395" s="11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42061.362187499995</v>
      </c>
      <c r="T2396" s="11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42745.372916666667</v>
      </c>
      <c r="T2397" s="11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42292.849050925928</v>
      </c>
      <c r="T2398" s="11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42006.88490740741</v>
      </c>
      <c r="T2399" s="11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42187.916481481487</v>
      </c>
      <c r="T2400" s="11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41991.853078703702</v>
      </c>
      <c r="T2401" s="11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42474.268101851849</v>
      </c>
      <c r="T2402" s="11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42434.822870370372</v>
      </c>
      <c r="T2403" s="11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42137.679756944446</v>
      </c>
      <c r="T2404" s="11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42459.840949074074</v>
      </c>
      <c r="T2405" s="11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42372.03943287037</v>
      </c>
      <c r="T2406" s="11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42616.585358796292</v>
      </c>
      <c r="T2407" s="11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42023.110995370371</v>
      </c>
      <c r="T2408" s="11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42105.25</v>
      </c>
      <c r="T2409" s="11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41949.182372685187</v>
      </c>
      <c r="T2410" s="11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42234.875868055555</v>
      </c>
      <c r="T2411" s="11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42254.408275462964</v>
      </c>
      <c r="T2412" s="11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42241.732430555552</v>
      </c>
      <c r="T2413" s="11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42700.778622685189</v>
      </c>
      <c r="T2414" s="11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41790.979166666664</v>
      </c>
      <c r="T2415" s="11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42238.165972222225</v>
      </c>
      <c r="T2416" s="11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42566.862800925926</v>
      </c>
      <c r="T2417" s="11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42077.625</v>
      </c>
      <c r="T2418" s="11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41861.884108796294</v>
      </c>
      <c r="T2419" s="11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42087.815324074079</v>
      </c>
      <c r="T2420" s="11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42053.738298611104</v>
      </c>
      <c r="T2421" s="11">
        <f t="shared" si="151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41953.070543981477</v>
      </c>
      <c r="T2422" s="11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42056.687453703707</v>
      </c>
      <c r="T2423" s="11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42074.683287037042</v>
      </c>
      <c r="T2424" s="11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42004.704745370371</v>
      </c>
      <c r="T2425" s="11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41939.892453703702</v>
      </c>
      <c r="T2426" s="11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42517.919444444444</v>
      </c>
      <c r="T2427" s="11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42224.170046296291</v>
      </c>
      <c r="T2428" s="11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42452.277002314819</v>
      </c>
      <c r="T2429" s="11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42075.742488425924</v>
      </c>
      <c r="T2430" s="11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42771.697222222225</v>
      </c>
      <c r="T2431" s="11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42412.130833333329</v>
      </c>
      <c r="T2432" s="11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42549.099687499998</v>
      </c>
      <c r="T2433" s="11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42071.218715277777</v>
      </c>
      <c r="T2434" s="11">
        <f t="shared" si="151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(((I2435/60)/60)/24)+DATE(1970,1,1)</f>
        <v>42427.89980324074</v>
      </c>
      <c r="T2435" s="11">
        <f t="shared" ref="T2435:T2498" si="155">(((J2435/60)/60)/24)+DATE(1970,1,1)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42220.18604166666</v>
      </c>
      <c r="T2436" s="11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42282.277615740735</v>
      </c>
      <c r="T2437" s="11">
        <f t="shared" si="15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42398.615393518514</v>
      </c>
      <c r="T2438" s="11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42080.75</v>
      </c>
      <c r="T2439" s="11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42345.956736111111</v>
      </c>
      <c r="T2440" s="11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42295.818622685183</v>
      </c>
      <c r="T2441" s="11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42413.899456018517</v>
      </c>
      <c r="T2442" s="11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42208.207638888889</v>
      </c>
      <c r="T2443" s="11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42082.625324074077</v>
      </c>
      <c r="T2444" s="11">
        <f t="shared" si="15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41866.625254629631</v>
      </c>
      <c r="T2445" s="11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42515.754525462966</v>
      </c>
      <c r="T2446" s="11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42273.190057870372</v>
      </c>
      <c r="T2447" s="11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42700.64434027778</v>
      </c>
      <c r="T2448" s="11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42686.166666666672</v>
      </c>
      <c r="T2449" s="11">
        <f t="shared" si="155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42613.233333333337</v>
      </c>
      <c r="T2450" s="11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41973.184201388889</v>
      </c>
      <c r="T2451" s="11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41940.132638888892</v>
      </c>
      <c r="T2452" s="11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42799.908449074079</v>
      </c>
      <c r="T2453" s="11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42367.958333333328</v>
      </c>
      <c r="T2454" s="11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42768.692233796297</v>
      </c>
      <c r="T2455" s="11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42805.201481481476</v>
      </c>
      <c r="T2456" s="11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42480.781828703708</v>
      </c>
      <c r="T2457" s="11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42791.961099537039</v>
      </c>
      <c r="T2458" s="11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42453.560833333337</v>
      </c>
      <c r="T2459" s="11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42530.791666666672</v>
      </c>
      <c r="T2460" s="11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42452.595891203702</v>
      </c>
      <c r="T2461" s="11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42738.178472222222</v>
      </c>
      <c r="T2462" s="11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40817.125</v>
      </c>
      <c r="T2463" s="11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41109.186296296299</v>
      </c>
      <c r="T2464" s="11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41380.791666666664</v>
      </c>
      <c r="T2465" s="11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42277.811805555553</v>
      </c>
      <c r="T2466" s="11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41175.719305555554</v>
      </c>
      <c r="T2467" s="11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41403.102465277778</v>
      </c>
      <c r="T2468" s="11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41039.708333333336</v>
      </c>
      <c r="T2469" s="11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41210.208333333336</v>
      </c>
      <c r="T2470" s="11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40582.429733796293</v>
      </c>
      <c r="T2471" s="11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41053.07471064815</v>
      </c>
      <c r="T2472" s="11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40933.992962962962</v>
      </c>
      <c r="T2473" s="11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40425.043749999997</v>
      </c>
      <c r="T2474" s="11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41223.790150462963</v>
      </c>
      <c r="T2475" s="11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40462.011296296296</v>
      </c>
      <c r="T2476" s="11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40369.916666666664</v>
      </c>
      <c r="T2477" s="11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41946.370023148149</v>
      </c>
      <c r="T2478" s="11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41133.691493055558</v>
      </c>
      <c r="T2479" s="11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41287.950381944444</v>
      </c>
      <c r="T2480" s="11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41118.083333333336</v>
      </c>
      <c r="T2481" s="11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42287.936157407406</v>
      </c>
      <c r="T2482" s="11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41029.645925925928</v>
      </c>
      <c r="T2483" s="11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40756.782210648147</v>
      </c>
      <c r="T2484" s="11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41030.708368055559</v>
      </c>
      <c r="T2485" s="11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40801.916701388887</v>
      </c>
      <c r="T2486" s="11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40828.998599537037</v>
      </c>
      <c r="T2487" s="11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41021.708055555559</v>
      </c>
      <c r="T2488" s="11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41056.083298611113</v>
      </c>
      <c r="T2489" s="11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40863.674861111111</v>
      </c>
      <c r="T2490" s="11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41403.690266203703</v>
      </c>
      <c r="T2491" s="11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41083.227731481478</v>
      </c>
      <c r="T2492" s="11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40559.07708333333</v>
      </c>
      <c r="T2493" s="11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41076.415972222225</v>
      </c>
      <c r="T2494" s="11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41393.168287037035</v>
      </c>
      <c r="T2495" s="11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41052.645185185182</v>
      </c>
      <c r="T2496" s="11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41066.946469907409</v>
      </c>
      <c r="T2497" s="11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41362.954768518517</v>
      </c>
      <c r="T2498" s="11">
        <f t="shared" si="155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(((I2499/60)/60)/24)+DATE(1970,1,1)</f>
        <v>40760.878912037035</v>
      </c>
      <c r="T2499" s="11">
        <f t="shared" ref="T2499:T2562" si="159">(((J2499/60)/60)/24)+DATE(1970,1,1)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42031.967442129629</v>
      </c>
      <c r="T2500" s="11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41274.75</v>
      </c>
      <c r="T2501" s="11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41083.772858796299</v>
      </c>
      <c r="T2502" s="11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42274.776666666665</v>
      </c>
      <c r="T2503" s="11">
        <f t="shared" si="15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41903.825439814813</v>
      </c>
      <c r="T2504" s="11">
        <f t="shared" si="15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42528.879166666666</v>
      </c>
      <c r="T2505" s="11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41958.057106481487</v>
      </c>
      <c r="T2506" s="11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42077.014074074075</v>
      </c>
      <c r="T2507" s="11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42280.875</v>
      </c>
      <c r="T2508" s="11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42135.072962962964</v>
      </c>
      <c r="T2509" s="11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41865.951782407406</v>
      </c>
      <c r="T2510" s="11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42114.767928240741</v>
      </c>
      <c r="T2511" s="11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42138.997361111105</v>
      </c>
      <c r="T2512" s="11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42401.446909722217</v>
      </c>
      <c r="T2513" s="11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41986.876863425925</v>
      </c>
      <c r="T2514" s="11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42792.00681712963</v>
      </c>
      <c r="T2515" s="11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41871.389780092592</v>
      </c>
      <c r="T2516" s="11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42057.839733796296</v>
      </c>
      <c r="T2517" s="11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41972.6950462963</v>
      </c>
      <c r="T2518" s="11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42082.760763888888</v>
      </c>
      <c r="T2519" s="11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41956.722546296296</v>
      </c>
      <c r="T2520" s="11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41839.155138888891</v>
      </c>
      <c r="T2521" s="11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42658.806249999994</v>
      </c>
      <c r="T2522" s="11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42290.967835648145</v>
      </c>
      <c r="T2523" s="11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42482.619444444441</v>
      </c>
      <c r="T2524" s="11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41961.017268518524</v>
      </c>
      <c r="T2525" s="11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41994.1875</v>
      </c>
      <c r="T2526" s="11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41088.844571759262</v>
      </c>
      <c r="T2527" s="11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41981.207638888889</v>
      </c>
      <c r="T2528" s="11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41565.165972222225</v>
      </c>
      <c r="T2529" s="11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42236.458333333328</v>
      </c>
      <c r="T2530" s="11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40993.0390625</v>
      </c>
      <c r="T2531" s="11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42114.201388888891</v>
      </c>
      <c r="T2532" s="11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42231.165972222225</v>
      </c>
      <c r="T2533" s="11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41137.849143518521</v>
      </c>
      <c r="T2534" s="11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41334.750787037039</v>
      </c>
      <c r="T2535" s="11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40179.25</v>
      </c>
      <c r="T2536" s="11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41974.832696759258</v>
      </c>
      <c r="T2537" s="11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41485.106087962966</v>
      </c>
      <c r="T2538" s="11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40756.648784722223</v>
      </c>
      <c r="T2539" s="11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41329.207638888889</v>
      </c>
      <c r="T2540" s="11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42037.902222222227</v>
      </c>
      <c r="T2541" s="11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40845.675011574072</v>
      </c>
      <c r="T2542" s="11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41543.449282407404</v>
      </c>
      <c r="T2543" s="11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41548.165972222225</v>
      </c>
      <c r="T2544" s="11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40545.125</v>
      </c>
      <c r="T2545" s="11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41098.520474537036</v>
      </c>
      <c r="T2546" s="11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42062.020833333328</v>
      </c>
      <c r="T2547" s="11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41552.208333333336</v>
      </c>
      <c r="T2548" s="11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41003.731516203705</v>
      </c>
      <c r="T2549" s="11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42643.185416666667</v>
      </c>
      <c r="T2550" s="11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41425.708333333336</v>
      </c>
      <c r="T2551" s="11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42285.165972222225</v>
      </c>
      <c r="T2552" s="11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40989.866666666669</v>
      </c>
      <c r="T2553" s="11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42799.809965277775</v>
      </c>
      <c r="T2554" s="11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41173.199155092596</v>
      </c>
      <c r="T2555" s="11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42156.165972222225</v>
      </c>
      <c r="T2556" s="11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41057.655011574076</v>
      </c>
      <c r="T2557" s="11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41267.991400462961</v>
      </c>
      <c r="T2558" s="11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41774.745208333334</v>
      </c>
      <c r="T2559" s="11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42125.582638888889</v>
      </c>
      <c r="T2560" s="11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40862.817361111112</v>
      </c>
      <c r="T2561" s="11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42069.951087962967</v>
      </c>
      <c r="T2562" s="11">
        <f t="shared" si="15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(((I2563/60)/60)/24)+DATE(1970,1,1)</f>
        <v>42290.528807870374</v>
      </c>
      <c r="T2563" s="11">
        <f t="shared" ref="T2563:T2626" si="163">(((J2563/60)/60)/24)+DATE(1970,1,1)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42654.524756944447</v>
      </c>
      <c r="T2564" s="11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42215.139479166668</v>
      </c>
      <c r="T2565" s="11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41852.040497685186</v>
      </c>
      <c r="T2566" s="11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42499.868055555555</v>
      </c>
      <c r="T2567" s="11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41872.980879629627</v>
      </c>
      <c r="T2568" s="11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42117.878912037035</v>
      </c>
      <c r="T2569" s="11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42614.666597222225</v>
      </c>
      <c r="T2570" s="11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42264.105462962965</v>
      </c>
      <c r="T2571" s="11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42774.903182870374</v>
      </c>
      <c r="T2572" s="11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42509.341678240744</v>
      </c>
      <c r="T2573" s="11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42107.119409722218</v>
      </c>
      <c r="T2574" s="11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41874.592002314814</v>
      </c>
      <c r="T2575" s="11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42508.825752314813</v>
      </c>
      <c r="T2576" s="11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42016.108726851846</v>
      </c>
      <c r="T2577" s="11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42104.968136574069</v>
      </c>
      <c r="T2578" s="11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41855.820567129631</v>
      </c>
      <c r="T2579" s="11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42286.708333333328</v>
      </c>
      <c r="T2580" s="11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41897.829895833333</v>
      </c>
      <c r="T2581" s="11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42140.125</v>
      </c>
      <c r="T2582" s="11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42324.670115740737</v>
      </c>
      <c r="T2583" s="11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42672.988819444443</v>
      </c>
      <c r="T2584" s="11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42079.727777777778</v>
      </c>
      <c r="T2585" s="11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42170.173252314817</v>
      </c>
      <c r="T2586" s="11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41825.963333333333</v>
      </c>
      <c r="T2587" s="11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42363.330277777779</v>
      </c>
      <c r="T2588" s="11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42368.675381944442</v>
      </c>
      <c r="T2589" s="11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42094.551388888889</v>
      </c>
      <c r="T2590" s="11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42452.494525462964</v>
      </c>
      <c r="T2591" s="11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42395.589085648149</v>
      </c>
      <c r="T2592" s="11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42442.864861111113</v>
      </c>
      <c r="T2593" s="11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41917.801168981481</v>
      </c>
      <c r="T2594" s="11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42119.84520833334</v>
      </c>
      <c r="T2595" s="11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41858.967916666668</v>
      </c>
      <c r="T2596" s="11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42790.244212962964</v>
      </c>
      <c r="T2597" s="11">
        <f t="shared" si="163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41858.664456018516</v>
      </c>
      <c r="T2598" s="11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42540.341631944444</v>
      </c>
      <c r="T2599" s="11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42270.840289351851</v>
      </c>
      <c r="T2600" s="11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41854.754016203704</v>
      </c>
      <c r="T2601" s="11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42454.858796296292</v>
      </c>
      <c r="T2602" s="11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41165.165972222225</v>
      </c>
      <c r="T2603" s="11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41955.888888888891</v>
      </c>
      <c r="T2604" s="11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41631.912662037037</v>
      </c>
      <c r="T2605" s="11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41028.051192129627</v>
      </c>
      <c r="T2606" s="11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42538.541550925926</v>
      </c>
      <c r="T2607" s="11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41758.712754629632</v>
      </c>
      <c r="T2608" s="11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42228.083333333328</v>
      </c>
      <c r="T2609" s="11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42809</v>
      </c>
      <c r="T2610" s="11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41105.237858796296</v>
      </c>
      <c r="T2611" s="11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42604.290972222225</v>
      </c>
      <c r="T2612" s="11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42737.957638888889</v>
      </c>
      <c r="T2613" s="11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42013.143171296295</v>
      </c>
      <c r="T2614" s="11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41173.81821759259</v>
      </c>
      <c r="T2615" s="11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41759.208333333336</v>
      </c>
      <c r="T2616" s="11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42490.5</v>
      </c>
      <c r="T2617" s="11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42241.99454861111</v>
      </c>
      <c r="T2618" s="11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41932.874432870369</v>
      </c>
      <c r="T2619" s="11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42339.834039351852</v>
      </c>
      <c r="T2620" s="11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42300.458333333328</v>
      </c>
      <c r="T2621" s="11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42288.041666666672</v>
      </c>
      <c r="T2622" s="11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42145.74754629629</v>
      </c>
      <c r="T2623" s="11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42734.74324074074</v>
      </c>
      <c r="T2624" s="11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42706.256550925929</v>
      </c>
      <c r="T2625" s="11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41165.42155092593</v>
      </c>
      <c r="T2626" s="11">
        <f t="shared" si="163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(((I2627/60)/60)/24)+DATE(1970,1,1)</f>
        <v>42683.851944444439</v>
      </c>
      <c r="T2627" s="11">
        <f t="shared" ref="T2627:T2690" si="167">(((J2627/60)/60)/24)+DATE(1970,1,1)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42158.628113425926</v>
      </c>
      <c r="T2628" s="11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42334.871076388896</v>
      </c>
      <c r="T2629" s="11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41973.966053240743</v>
      </c>
      <c r="T2630" s="11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42138.538449074069</v>
      </c>
      <c r="T2631" s="11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42551.416666666672</v>
      </c>
      <c r="T2632" s="11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42246.169293981482</v>
      </c>
      <c r="T2633" s="11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42519.061793981484</v>
      </c>
      <c r="T2634" s="11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41697.958333333336</v>
      </c>
      <c r="T2635" s="11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42642.656493055561</v>
      </c>
      <c r="T2636" s="11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42072.909270833334</v>
      </c>
      <c r="T2637" s="11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42659.041666666672</v>
      </c>
      <c r="T2638" s="11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42655.549479166672</v>
      </c>
      <c r="T2639" s="11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42019.913136574076</v>
      </c>
      <c r="T2640" s="11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42054.86513888889</v>
      </c>
      <c r="T2641" s="11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42163.160578703704</v>
      </c>
      <c r="T2642" s="11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41897.839583333334</v>
      </c>
      <c r="T2643" s="11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42566.289583333331</v>
      </c>
      <c r="T2644" s="11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42725.332638888889</v>
      </c>
      <c r="T2645" s="11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42804.792071759264</v>
      </c>
      <c r="T2646" s="11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41951.884293981479</v>
      </c>
      <c r="T2647" s="11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42256.313298611116</v>
      </c>
      <c r="T2648" s="11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42230.261793981481</v>
      </c>
      <c r="T2649" s="11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42438.714814814812</v>
      </c>
      <c r="T2650" s="11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42401.99700231482</v>
      </c>
      <c r="T2651" s="11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42725.624340277776</v>
      </c>
      <c r="T2652" s="11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42355.805659722217</v>
      </c>
      <c r="T2653" s="11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41983.158854166672</v>
      </c>
      <c r="T2654" s="11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41803.166666666664</v>
      </c>
      <c r="T2655" s="11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42115.559328703705</v>
      </c>
      <c r="T2656" s="11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42409.833333333328</v>
      </c>
      <c r="T2657" s="11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42806.791666666672</v>
      </c>
      <c r="T2658" s="11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42585.0625</v>
      </c>
      <c r="T2659" s="11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42581.884189814817</v>
      </c>
      <c r="T2660" s="11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42112.069560185191</v>
      </c>
      <c r="T2661" s="11">
        <f t="shared" si="167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42332.754837962959</v>
      </c>
      <c r="T2662" s="11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41572.958449074074</v>
      </c>
      <c r="T2663" s="11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42237.746678240743</v>
      </c>
      <c r="T2664" s="11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42251.625</v>
      </c>
      <c r="T2665" s="11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42347.290972222225</v>
      </c>
      <c r="T2666" s="11">
        <f t="shared" si="167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42128.895532407405</v>
      </c>
      <c r="T2667" s="11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42272.875</v>
      </c>
      <c r="T2668" s="11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42410.926111111112</v>
      </c>
      <c r="T2669" s="11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42317.60555555555</v>
      </c>
      <c r="T2670" s="11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42379.035833333335</v>
      </c>
      <c r="T2671" s="11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41849.020601851851</v>
      </c>
      <c r="T2672" s="11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41992.818055555559</v>
      </c>
      <c r="T2673" s="11">
        <f t="shared" si="167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42366.25</v>
      </c>
      <c r="T2674" s="11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41941.947916666664</v>
      </c>
      <c r="T2675" s="11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42556.207638888889</v>
      </c>
      <c r="T2676" s="11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41953.899178240739</v>
      </c>
      <c r="T2677" s="11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42512.624699074076</v>
      </c>
      <c r="T2678" s="11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41823.029432870368</v>
      </c>
      <c r="T2679" s="11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42271.798206018517</v>
      </c>
      <c r="T2680" s="11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42063.001087962963</v>
      </c>
      <c r="T2681" s="11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42466.170034722221</v>
      </c>
      <c r="T2682" s="11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41830.895254629628</v>
      </c>
      <c r="T2683" s="11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41965.249305555553</v>
      </c>
      <c r="T2684" s="11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42064.75509259259</v>
      </c>
      <c r="T2685" s="11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41860.914641203701</v>
      </c>
      <c r="T2686" s="11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42121.654282407413</v>
      </c>
      <c r="T2687" s="11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41912.974803240737</v>
      </c>
      <c r="T2688" s="11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42184.64025462963</v>
      </c>
      <c r="T2689" s="11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42059.125</v>
      </c>
      <c r="T2690" s="11">
        <f t="shared" si="167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(((I2691/60)/60)/24)+DATE(1970,1,1)</f>
        <v>42581.961689814809</v>
      </c>
      <c r="T2691" s="11">
        <f t="shared" ref="T2691:T2754" si="171">(((J2691/60)/60)/24)+DATE(1970,1,1)</f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42158.105046296296</v>
      </c>
      <c r="T2692" s="11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42134.724039351851</v>
      </c>
      <c r="T2693" s="11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42088.292361111111</v>
      </c>
      <c r="T2694" s="11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41864.138495370367</v>
      </c>
      <c r="T2695" s="11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41908.140497685185</v>
      </c>
      <c r="T2696" s="11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42108.14025462963</v>
      </c>
      <c r="T2697" s="11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41998.844444444447</v>
      </c>
      <c r="T2698" s="11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42218.916666666672</v>
      </c>
      <c r="T2699" s="11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41817.898240740738</v>
      </c>
      <c r="T2700" s="11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41859.896562499998</v>
      </c>
      <c r="T2701" s="11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41900.87467592593</v>
      </c>
      <c r="T2702" s="11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42832.733032407406</v>
      </c>
      <c r="T2703" s="11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42830.760150462964</v>
      </c>
      <c r="T2704" s="11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42816.648495370369</v>
      </c>
      <c r="T2705" s="11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42830.820763888885</v>
      </c>
      <c r="T2706" s="11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42818.874513888892</v>
      </c>
      <c r="T2707" s="11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41928.290972222225</v>
      </c>
      <c r="T2708" s="11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41421.290972222225</v>
      </c>
      <c r="T2709" s="11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42572.698217592595</v>
      </c>
      <c r="T2710" s="11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42647.165972222225</v>
      </c>
      <c r="T2711" s="11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41860.083333333336</v>
      </c>
      <c r="T2712" s="11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41810.917361111111</v>
      </c>
      <c r="T2713" s="11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41468.75</v>
      </c>
      <c r="T2714" s="11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42362.653749999998</v>
      </c>
      <c r="T2715" s="11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42657.958333333328</v>
      </c>
      <c r="T2716" s="11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42421.398472222223</v>
      </c>
      <c r="T2717" s="11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42285.333252314813</v>
      </c>
      <c r="T2718" s="11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41979.956585648149</v>
      </c>
      <c r="T2719" s="11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42493.958333333328</v>
      </c>
      <c r="T2720" s="11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42477.989513888882</v>
      </c>
      <c r="T2721" s="11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42685.507557870369</v>
      </c>
      <c r="T2722" s="11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41523.791666666664</v>
      </c>
      <c r="T2723" s="11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42764.857094907406</v>
      </c>
      <c r="T2724" s="11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42004.880648148144</v>
      </c>
      <c r="T2725" s="11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42231.32707175926</v>
      </c>
      <c r="T2726" s="11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42795.744618055556</v>
      </c>
      <c r="T2727" s="11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42482.579988425925</v>
      </c>
      <c r="T2728" s="11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42223.676655092597</v>
      </c>
      <c r="T2729" s="11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42368.59993055556</v>
      </c>
      <c r="T2730" s="11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42125.240706018521</v>
      </c>
      <c r="T2731" s="11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41386.541377314818</v>
      </c>
      <c r="T2732" s="11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41930.166666666664</v>
      </c>
      <c r="T2733" s="11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41422</v>
      </c>
      <c r="T2734" s="11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42104.231180555551</v>
      </c>
      <c r="T2735" s="11">
        <f t="shared" si="171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42656.915972222225</v>
      </c>
      <c r="T2736" s="11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41346.833333333336</v>
      </c>
      <c r="T2737" s="11">
        <f t="shared" si="171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41752.666354166664</v>
      </c>
      <c r="T2738" s="11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41654.791666666664</v>
      </c>
      <c r="T2739" s="11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42680.143564814818</v>
      </c>
      <c r="T2740" s="11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41764.887928240743</v>
      </c>
      <c r="T2741" s="11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42074.99018518519</v>
      </c>
      <c r="T2742" s="11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41932.088194444441</v>
      </c>
      <c r="T2743" s="11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41044.719756944447</v>
      </c>
      <c r="T2744" s="11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42662.328784722224</v>
      </c>
      <c r="T2745" s="11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40968.062476851854</v>
      </c>
      <c r="T2746" s="11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41104.988055555557</v>
      </c>
      <c r="T2747" s="11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41880.781377314815</v>
      </c>
      <c r="T2748" s="11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41076.131944444445</v>
      </c>
      <c r="T2749" s="11">
        <f t="shared" si="171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42615.7106712963</v>
      </c>
      <c r="T2750" s="11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42098.757372685184</v>
      </c>
      <c r="T2751" s="11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41090.833333333336</v>
      </c>
      <c r="T2752" s="11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41807.887060185189</v>
      </c>
      <c r="T2753" s="11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40895.765092592592</v>
      </c>
      <c r="T2754" s="11">
        <f t="shared" si="171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(((I2755/60)/60)/24)+DATE(1970,1,1)</f>
        <v>41147.900729166664</v>
      </c>
      <c r="T2755" s="11">
        <f t="shared" ref="T2755:T2818" si="175">(((J2755/60)/60)/24)+DATE(1970,1,1)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41893.636006944449</v>
      </c>
      <c r="T2756" s="11">
        <f t="shared" si="175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42102.790821759263</v>
      </c>
      <c r="T2757" s="11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41650.90047453704</v>
      </c>
      <c r="T2758" s="11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42588.65662037037</v>
      </c>
      <c r="T2759" s="11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42653.441932870366</v>
      </c>
      <c r="T2760" s="11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42567.36650462963</v>
      </c>
      <c r="T2761" s="11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41445.461319444446</v>
      </c>
      <c r="T2762" s="11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41277.063576388886</v>
      </c>
      <c r="T2763" s="11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40986.995312500003</v>
      </c>
      <c r="T2764" s="11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41418.579675925925</v>
      </c>
      <c r="T2765" s="11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41059.791666666664</v>
      </c>
      <c r="T2766" s="11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41210.579027777778</v>
      </c>
      <c r="T2767" s="11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40766.668032407404</v>
      </c>
      <c r="T2768" s="11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42232.958912037036</v>
      </c>
      <c r="T2769" s="11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40997.573182870372</v>
      </c>
      <c r="T2770" s="11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41795.826273148145</v>
      </c>
      <c r="T2771" s="11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41716.663541666669</v>
      </c>
      <c r="T2772" s="11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41306.708333333336</v>
      </c>
      <c r="T2773" s="11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41552.869143518517</v>
      </c>
      <c r="T2774" s="11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42484.86482638889</v>
      </c>
      <c r="T2775" s="11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41341.126481481479</v>
      </c>
      <c r="T2776" s="11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40893.013356481482</v>
      </c>
      <c r="T2777" s="11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42167.297175925924</v>
      </c>
      <c r="T2778" s="11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42202.669027777782</v>
      </c>
      <c r="T2779" s="11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41876.978078703702</v>
      </c>
      <c r="T2780" s="11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42330.627557870372</v>
      </c>
      <c r="T2781" s="11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42804.447777777779</v>
      </c>
      <c r="T2782" s="11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42047.291666666672</v>
      </c>
      <c r="T2783" s="11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42052.207638888889</v>
      </c>
      <c r="T2784" s="11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42117.535254629634</v>
      </c>
      <c r="T2785" s="11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41941.787534722222</v>
      </c>
      <c r="T2786" s="11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42587.875</v>
      </c>
      <c r="T2787" s="11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41829.569212962961</v>
      </c>
      <c r="T2788" s="11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41838.198518518519</v>
      </c>
      <c r="T2789" s="11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42580.701886574068</v>
      </c>
      <c r="T2790" s="11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42075.166666666672</v>
      </c>
      <c r="T2791" s="11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42046.938692129625</v>
      </c>
      <c r="T2792" s="11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42622.166666666672</v>
      </c>
      <c r="T2793" s="11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42228.231006944443</v>
      </c>
      <c r="T2794" s="11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42206.419039351851</v>
      </c>
      <c r="T2795" s="11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42432.791666666672</v>
      </c>
      <c r="T2796" s="11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41796.958333333336</v>
      </c>
      <c r="T2797" s="11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41825.528101851851</v>
      </c>
      <c r="T2798" s="11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41828.94027777778</v>
      </c>
      <c r="T2799" s="11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42216.666666666672</v>
      </c>
      <c r="T2800" s="11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42538.666666666672</v>
      </c>
      <c r="T2801" s="11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42008.552847222221</v>
      </c>
      <c r="T2802" s="11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41922.458333333336</v>
      </c>
      <c r="T2803" s="11">
        <f t="shared" si="175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42222.64707175926</v>
      </c>
      <c r="T2804" s="11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42201</v>
      </c>
      <c r="T2805" s="11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41911.453587962962</v>
      </c>
      <c r="T2806" s="11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42238.505474537036</v>
      </c>
      <c r="T2807" s="11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42221.458333333328</v>
      </c>
      <c r="T2808" s="11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42184.873124999998</v>
      </c>
      <c r="T2809" s="11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42238.84646990741</v>
      </c>
      <c r="T2810" s="11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42459.610416666663</v>
      </c>
      <c r="T2811" s="11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41791.165972222225</v>
      </c>
      <c r="T2812" s="11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42058.496562500004</v>
      </c>
      <c r="T2813" s="11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42100.166666666672</v>
      </c>
      <c r="T2814" s="11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42718.742604166662</v>
      </c>
      <c r="T2815" s="11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42133.399479166663</v>
      </c>
      <c r="T2816" s="11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42589.776724537034</v>
      </c>
      <c r="T2817" s="11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42218.666666666672</v>
      </c>
      <c r="T2818" s="11">
        <f t="shared" si="175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(((I2819/60)/60)/24)+DATE(1970,1,1)</f>
        <v>42063.634976851856</v>
      </c>
      <c r="T2819" s="11">
        <f t="shared" ref="T2819:T2882" si="179">(((J2819/60)/60)/24)+DATE(1970,1,1)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42270.598217592589</v>
      </c>
      <c r="T2820" s="11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42169.525567129633</v>
      </c>
      <c r="T2821" s="11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42426</v>
      </c>
      <c r="T2822" s="11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41905.922858796301</v>
      </c>
      <c r="T2823" s="11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42090.642268518524</v>
      </c>
      <c r="T2824" s="11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42094.957638888889</v>
      </c>
      <c r="T2825" s="11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42168.071527777778</v>
      </c>
      <c r="T2826" s="11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42342.792662037042</v>
      </c>
      <c r="T2827" s="11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42195.291666666672</v>
      </c>
      <c r="T2828" s="11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42524.6875</v>
      </c>
      <c r="T2829" s="11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42279.958333333328</v>
      </c>
      <c r="T2830" s="11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42523.434236111112</v>
      </c>
      <c r="T2831" s="11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41771.165972222225</v>
      </c>
      <c r="T2832" s="11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42201.824884259258</v>
      </c>
      <c r="T2833" s="11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41966.916666666672</v>
      </c>
      <c r="T2834" s="11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42288.083333333328</v>
      </c>
      <c r="T2835" s="11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42034.959837962961</v>
      </c>
      <c r="T2836" s="11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42343</v>
      </c>
      <c r="T2837" s="11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42784.207638888889</v>
      </c>
      <c r="T2838" s="11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42347.950046296297</v>
      </c>
      <c r="T2839" s="11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41864.916666666664</v>
      </c>
      <c r="T2840" s="11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41876.207638888889</v>
      </c>
      <c r="T2841" s="11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42081.708333333328</v>
      </c>
      <c r="T2842" s="11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42351.781215277777</v>
      </c>
      <c r="T2843" s="11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41811.458333333336</v>
      </c>
      <c r="T2844" s="11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42534.166666666672</v>
      </c>
      <c r="T2845" s="11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42739.546064814815</v>
      </c>
      <c r="T2846" s="11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42163.016585648147</v>
      </c>
      <c r="T2847" s="11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42153.692060185189</v>
      </c>
      <c r="T2848" s="11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42513.806307870371</v>
      </c>
      <c r="T2849" s="11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42153.648831018523</v>
      </c>
      <c r="T2850" s="11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42483.428240740745</v>
      </c>
      <c r="T2851" s="11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41888.007071759261</v>
      </c>
      <c r="T2852" s="11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42398.970138888893</v>
      </c>
      <c r="T2853" s="11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41811.045173611114</v>
      </c>
      <c r="T2854" s="11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41896.190937499996</v>
      </c>
      <c r="T2855" s="11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42131.71665509259</v>
      </c>
      <c r="T2856" s="11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42398.981944444444</v>
      </c>
      <c r="T2857" s="11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42224.898611111115</v>
      </c>
      <c r="T2858" s="11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42786.75</v>
      </c>
      <c r="T2859" s="11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41978.477777777778</v>
      </c>
      <c r="T2860" s="11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42293.362314814818</v>
      </c>
      <c r="T2861" s="11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42540.800648148142</v>
      </c>
      <c r="T2862" s="11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42271.590833333335</v>
      </c>
      <c r="T2863" s="11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41814.789687500001</v>
      </c>
      <c r="T2864" s="11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41891.675034722226</v>
      </c>
      <c r="T2865" s="11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42202.554166666669</v>
      </c>
      <c r="T2866" s="11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42010.114108796297</v>
      </c>
      <c r="T2867" s="11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42657.916666666672</v>
      </c>
      <c r="T2868" s="11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42555.166666666672</v>
      </c>
      <c r="T2869" s="11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42648.827013888891</v>
      </c>
      <c r="T2870" s="11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42570.593530092592</v>
      </c>
      <c r="T2871" s="11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41776.189409722225</v>
      </c>
      <c r="T2872" s="11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41994.738576388889</v>
      </c>
      <c r="T2873" s="11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42175.11618055556</v>
      </c>
      <c r="T2874" s="11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42032.817488425921</v>
      </c>
      <c r="T2875" s="11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42752.84474537037</v>
      </c>
      <c r="T2876" s="11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42495.128391203703</v>
      </c>
      <c r="T2877" s="11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42201.743969907402</v>
      </c>
      <c r="T2878" s="11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42704.708333333328</v>
      </c>
      <c r="T2879" s="11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42188.615682870368</v>
      </c>
      <c r="T2880" s="11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42389.725243055553</v>
      </c>
      <c r="T2881" s="11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42236.711805555555</v>
      </c>
      <c r="T2882" s="11">
        <f t="shared" si="17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(((I2883/60)/60)/24)+DATE(1970,1,1)</f>
        <v>41976.639305555553</v>
      </c>
      <c r="T2883" s="11">
        <f t="shared" ref="T2883:T2946" si="183">(((J2883/60)/60)/24)+DATE(1970,1,1)</f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42491.596273148149</v>
      </c>
      <c r="T2884" s="11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42406.207638888889</v>
      </c>
      <c r="T2885" s="11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41978.727256944447</v>
      </c>
      <c r="T2886" s="11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42077.034733796296</v>
      </c>
      <c r="T2887" s="11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42266.165972222225</v>
      </c>
      <c r="T2888" s="11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42015.427361111113</v>
      </c>
      <c r="T2889" s="11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41930.207638888889</v>
      </c>
      <c r="T2890" s="11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41880.863252314812</v>
      </c>
      <c r="T2891" s="11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41860.125</v>
      </c>
      <c r="T2892" s="11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42475.84175925926</v>
      </c>
      <c r="T2893" s="11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41876.875</v>
      </c>
      <c r="T2894" s="11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42013.083333333328</v>
      </c>
      <c r="T2895" s="11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42097.944618055553</v>
      </c>
      <c r="T2896" s="11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41812.875</v>
      </c>
      <c r="T2897" s="11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42716.25</v>
      </c>
      <c r="T2898" s="11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42288.645196759258</v>
      </c>
      <c r="T2899" s="11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42308.664965277778</v>
      </c>
      <c r="T2900" s="11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42575.078217592592</v>
      </c>
      <c r="T2901" s="11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41860.234166666669</v>
      </c>
      <c r="T2902" s="11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42042.904386574075</v>
      </c>
      <c r="T2903" s="11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42240.439768518518</v>
      </c>
      <c r="T2904" s="11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42256.166874999995</v>
      </c>
      <c r="T2905" s="11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41952.5</v>
      </c>
      <c r="T2906" s="11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42620.056863425925</v>
      </c>
      <c r="T2907" s="11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42217.041666666672</v>
      </c>
      <c r="T2908" s="11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42504.877743055549</v>
      </c>
      <c r="T2909" s="11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42529.731701388882</v>
      </c>
      <c r="T2910" s="11">
        <f t="shared" si="183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41968.823611111111</v>
      </c>
      <c r="T2911" s="11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42167.841284722221</v>
      </c>
      <c r="T2912" s="11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42182.768819444449</v>
      </c>
      <c r="T2913" s="11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42384.131643518514</v>
      </c>
      <c r="T2914" s="11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41888.922905092593</v>
      </c>
      <c r="T2915" s="11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42077.865671296298</v>
      </c>
      <c r="T2916" s="11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42445.356365740736</v>
      </c>
      <c r="T2917" s="11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41778.476724537039</v>
      </c>
      <c r="T2918" s="11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42263.234340277777</v>
      </c>
      <c r="T2919" s="11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42306.629710648151</v>
      </c>
      <c r="T2920" s="11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41856.61954861111</v>
      </c>
      <c r="T2921" s="11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42088.750810185185</v>
      </c>
      <c r="T2922" s="11">
        <f t="shared" si="183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41907.886620370373</v>
      </c>
      <c r="T2923" s="11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42142.874155092592</v>
      </c>
      <c r="T2924" s="11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42028.125</v>
      </c>
      <c r="T2925" s="11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42133.165972222225</v>
      </c>
      <c r="T2926" s="11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41893.584120370368</v>
      </c>
      <c r="T2927" s="11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42058.765960648147</v>
      </c>
      <c r="T2928" s="11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41835.208333333336</v>
      </c>
      <c r="T2929" s="11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42433.998217592598</v>
      </c>
      <c r="T2930" s="11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41784.564328703702</v>
      </c>
      <c r="T2931" s="11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42131.584074074075</v>
      </c>
      <c r="T2932" s="11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41897.255555555559</v>
      </c>
      <c r="T2933" s="11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42056.458333333328</v>
      </c>
      <c r="T2934" s="11">
        <f t="shared" si="183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42525.956631944442</v>
      </c>
      <c r="T2935" s="11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41805.636157407411</v>
      </c>
      <c r="T2936" s="11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42611.708333333328</v>
      </c>
      <c r="T2937" s="11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41925.207638888889</v>
      </c>
      <c r="T2938" s="11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41833.457326388889</v>
      </c>
      <c r="T2939" s="11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42034.703865740739</v>
      </c>
      <c r="T2940" s="11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41879.041666666664</v>
      </c>
      <c r="T2941" s="11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42022.773356481484</v>
      </c>
      <c r="T2942" s="11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42064.960127314815</v>
      </c>
      <c r="T2943" s="11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42354.845833333333</v>
      </c>
      <c r="T2944" s="11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42107.129398148143</v>
      </c>
      <c r="T2945" s="11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42162.9143287037</v>
      </c>
      <c r="T2946" s="11">
        <f t="shared" si="183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(((I2947/60)/60)/24)+DATE(1970,1,1)</f>
        <v>42148.139583333337</v>
      </c>
      <c r="T2947" s="11">
        <f t="shared" ref="T2947:T3010" si="187">(((J2947/60)/60)/24)+DATE(1970,1,1)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42597.531157407408</v>
      </c>
      <c r="T2948" s="11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42698.715972222228</v>
      </c>
      <c r="T2949" s="11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42157.649224537032</v>
      </c>
      <c r="T2950" s="11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42327.864780092597</v>
      </c>
      <c r="T2951" s="11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42392.36518518519</v>
      </c>
      <c r="T2952" s="11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41917.802928240737</v>
      </c>
      <c r="T2953" s="11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42660.166666666672</v>
      </c>
      <c r="T2954" s="11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42285.791909722218</v>
      </c>
      <c r="T2955" s="11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42810.541701388895</v>
      </c>
      <c r="T2956" s="11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42171.741307870368</v>
      </c>
      <c r="T2957" s="11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42494.958912037036</v>
      </c>
      <c r="T2958" s="11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42090.969583333332</v>
      </c>
      <c r="T2959" s="11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42498.73746527778</v>
      </c>
      <c r="T2960" s="11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42528.008391203708</v>
      </c>
      <c r="T2961" s="11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41893.757210648146</v>
      </c>
      <c r="T2962" s="11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42089.166666666672</v>
      </c>
      <c r="T2963" s="11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42064.290972222225</v>
      </c>
      <c r="T2964" s="11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42187.470185185186</v>
      </c>
      <c r="T2965" s="11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41857.897222222222</v>
      </c>
      <c r="T2966" s="11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42192.729548611111</v>
      </c>
      <c r="T2967" s="11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42263.738564814819</v>
      </c>
      <c r="T2968" s="11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42072.156157407408</v>
      </c>
      <c r="T2969" s="11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42599.165972222225</v>
      </c>
      <c r="T2970" s="11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42127.952083333337</v>
      </c>
      <c r="T2971" s="11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41838.669571759259</v>
      </c>
      <c r="T2972" s="11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41882.658310185187</v>
      </c>
      <c r="T2973" s="11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42709.041666666672</v>
      </c>
      <c r="T2974" s="11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42370.166666666672</v>
      </c>
      <c r="T2975" s="11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41908.065972222219</v>
      </c>
      <c r="T2976" s="11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41970.125</v>
      </c>
      <c r="T2977" s="11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42442.5</v>
      </c>
      <c r="T2978" s="11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42086.093055555553</v>
      </c>
      <c r="T2979" s="11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41932.249305555553</v>
      </c>
      <c r="T2980" s="11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42010.25</v>
      </c>
      <c r="T2981" s="11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42240.083333333328</v>
      </c>
      <c r="T2982" s="11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42270.559675925921</v>
      </c>
      <c r="T2983" s="11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42411.686840277776</v>
      </c>
      <c r="T2984" s="11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41954.674027777779</v>
      </c>
      <c r="T2985" s="11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42606.278715277775</v>
      </c>
      <c r="T2986" s="11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42674.166666666672</v>
      </c>
      <c r="T2987" s="11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42491.458402777775</v>
      </c>
      <c r="T2988" s="11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42656</v>
      </c>
      <c r="T2989" s="11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42541.362048611118</v>
      </c>
      <c r="T2990" s="11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42359.207638888889</v>
      </c>
      <c r="T2991" s="11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42376.57430555555</v>
      </c>
      <c r="T2992" s="11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42762.837152777778</v>
      </c>
      <c r="T2993" s="11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42652.767476851848</v>
      </c>
      <c r="T2994" s="11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42420.838738425926</v>
      </c>
      <c r="T2995" s="11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41915.478842592594</v>
      </c>
      <c r="T2996" s="11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42754.665173611109</v>
      </c>
      <c r="T2997" s="11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42150.912500000006</v>
      </c>
      <c r="T2998" s="11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42793.207638888889</v>
      </c>
      <c r="T2999" s="11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41806.184027777781</v>
      </c>
      <c r="T3000" s="11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42795.083333333328</v>
      </c>
      <c r="T3001" s="11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42766.75</v>
      </c>
      <c r="T3002" s="11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42564.895625000005</v>
      </c>
      <c r="T3003" s="11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41269.83625</v>
      </c>
      <c r="T3004" s="11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42430.249305555553</v>
      </c>
      <c r="T3005" s="11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41958.922731481478</v>
      </c>
      <c r="T3006" s="11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41918.674826388888</v>
      </c>
      <c r="T3007" s="11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41987.756840277783</v>
      </c>
      <c r="T3008" s="11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42119.216238425928</v>
      </c>
      <c r="T3009" s="11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42390.212025462963</v>
      </c>
      <c r="T3010" s="11">
        <f t="shared" si="187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(((I3011/60)/60)/24)+DATE(1970,1,1)</f>
        <v>41969.611574074079</v>
      </c>
      <c r="T3011" s="11">
        <f t="shared" ref="T3011:T3074" si="191">(((J3011/60)/60)/24)+DATE(1970,1,1)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42056.832395833335</v>
      </c>
      <c r="T3012" s="11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42361.957638888889</v>
      </c>
      <c r="T3013" s="11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42045.702893518523</v>
      </c>
      <c r="T3014" s="11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42176.836215277777</v>
      </c>
      <c r="T3015" s="11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41948.208333333336</v>
      </c>
      <c r="T3016" s="11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41801.166666666664</v>
      </c>
      <c r="T3017" s="11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41838.548055555555</v>
      </c>
      <c r="T3018" s="11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41871.850034722222</v>
      </c>
      <c r="T3019" s="11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42205.916666666672</v>
      </c>
      <c r="T3020" s="11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41786.125</v>
      </c>
      <c r="T3021" s="11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42230.846446759257</v>
      </c>
      <c r="T3022" s="11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42696.249305555553</v>
      </c>
      <c r="T3023" s="11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42609.95380787037</v>
      </c>
      <c r="T3024" s="11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42166.675763888896</v>
      </c>
      <c r="T3025" s="11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41188.993923611109</v>
      </c>
      <c r="T3026" s="11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41789.666666666664</v>
      </c>
      <c r="T3027" s="11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42797.459398148145</v>
      </c>
      <c r="T3028" s="11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42083.662627314814</v>
      </c>
      <c r="T3029" s="11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42597.264178240745</v>
      </c>
      <c r="T3030" s="11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41961.190972222219</v>
      </c>
      <c r="T3031" s="11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42263.747349537036</v>
      </c>
      <c r="T3032" s="11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42657.882488425923</v>
      </c>
      <c r="T3033" s="11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42258.044664351852</v>
      </c>
      <c r="T3034" s="11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42600.110243055555</v>
      </c>
      <c r="T3035" s="11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42675.165972222225</v>
      </c>
      <c r="T3036" s="11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41398.560289351852</v>
      </c>
      <c r="T3037" s="11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41502.499305555553</v>
      </c>
      <c r="T3038" s="11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40453.207638888889</v>
      </c>
      <c r="T3039" s="11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42433.252280092594</v>
      </c>
      <c r="T3040" s="11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41637.332638888889</v>
      </c>
      <c r="T3041" s="11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42181.958333333328</v>
      </c>
      <c r="T3042" s="11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42389.868611111116</v>
      </c>
      <c r="T3043" s="11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42283.688043981485</v>
      </c>
      <c r="T3044" s="11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42110.118055555555</v>
      </c>
      <c r="T3045" s="11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42402.7268287037</v>
      </c>
      <c r="T3046" s="11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41873.155729166669</v>
      </c>
      <c r="T3047" s="11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41892.202777777777</v>
      </c>
      <c r="T3048" s="11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42487.552777777775</v>
      </c>
      <c r="T3049" s="11">
        <f t="shared" si="191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42004.890277777777</v>
      </c>
      <c r="T3050" s="11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42169.014525462961</v>
      </c>
      <c r="T3051" s="11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42495.16851851852</v>
      </c>
      <c r="T3052" s="11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42774.416030092587</v>
      </c>
      <c r="T3053" s="11">
        <f t="shared" si="191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42152.665972222225</v>
      </c>
      <c r="T3054" s="11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41914.165972222225</v>
      </c>
      <c r="T3055" s="11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42065.044444444444</v>
      </c>
      <c r="T3056" s="11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42013.95821759259</v>
      </c>
      <c r="T3057" s="11">
        <f t="shared" si="191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41911.636388888888</v>
      </c>
      <c r="T3058" s="11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42463.608923611115</v>
      </c>
      <c r="T3059" s="11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42510.374305555553</v>
      </c>
      <c r="T3060" s="11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41859.935717592591</v>
      </c>
      <c r="T3061" s="11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42275.274699074071</v>
      </c>
      <c r="T3062" s="11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41864.784120370372</v>
      </c>
      <c r="T3063" s="11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42277.75</v>
      </c>
      <c r="T3064" s="11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42665.922893518517</v>
      </c>
      <c r="T3065" s="11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42330.290972222225</v>
      </c>
      <c r="T3066" s="11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41850.055231481485</v>
      </c>
      <c r="T3067" s="11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42561.228437500002</v>
      </c>
      <c r="T3068" s="11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42256.938414351855</v>
      </c>
      <c r="T3069" s="11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42293.691574074073</v>
      </c>
      <c r="T3070" s="11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41987.833726851852</v>
      </c>
      <c r="T3071" s="11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42711.733437499999</v>
      </c>
      <c r="T3072" s="11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42115.249305555553</v>
      </c>
      <c r="T3073" s="11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42673.073611111111</v>
      </c>
      <c r="T3074" s="11">
        <f t="shared" si="191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(((I3075/60)/60)/24)+DATE(1970,1,1)</f>
        <v>42169.804861111115</v>
      </c>
      <c r="T3075" s="11">
        <f t="shared" ref="T3075:T3138" si="195">(((J3075/60)/60)/24)+DATE(1970,1,1)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42439.571284722217</v>
      </c>
      <c r="T3076" s="11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42601.102314814809</v>
      </c>
      <c r="T3077" s="11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42286.651886574073</v>
      </c>
      <c r="T3078" s="11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42796.956921296296</v>
      </c>
      <c r="T3079" s="11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42061.138831018514</v>
      </c>
      <c r="T3080" s="11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42085.671701388885</v>
      </c>
      <c r="T3081" s="11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42000.0699537037</v>
      </c>
      <c r="T3082" s="11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42267.181608796294</v>
      </c>
      <c r="T3083" s="11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42323.96465277778</v>
      </c>
      <c r="T3084" s="11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41883.208333333336</v>
      </c>
      <c r="T3085" s="11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42129.783333333333</v>
      </c>
      <c r="T3086" s="11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42276.883784722217</v>
      </c>
      <c r="T3087" s="11">
        <f t="shared" si="19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42233.67082175926</v>
      </c>
      <c r="T3088" s="11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42725.192013888889</v>
      </c>
      <c r="T3089" s="11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42012.570138888885</v>
      </c>
      <c r="T3090" s="11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42560.082638888889</v>
      </c>
      <c r="T3091" s="11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42125.777141203704</v>
      </c>
      <c r="T3092" s="11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42596.948414351849</v>
      </c>
      <c r="T3093" s="11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42292.916666666672</v>
      </c>
      <c r="T3094" s="11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41791.165972222225</v>
      </c>
      <c r="T3095" s="11">
        <f t="shared" si="19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42267.795787037037</v>
      </c>
      <c r="T3096" s="11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42583.025231481486</v>
      </c>
      <c r="T3097" s="11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42144.825532407413</v>
      </c>
      <c r="T3098" s="11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42650.583333333328</v>
      </c>
      <c r="T3099" s="11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42408.01180555555</v>
      </c>
      <c r="T3100" s="11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42412.189710648148</v>
      </c>
      <c r="T3101" s="11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41932.622395833336</v>
      </c>
      <c r="T3102" s="11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42201.330555555556</v>
      </c>
      <c r="T3103" s="11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42605.340486111112</v>
      </c>
      <c r="T3104" s="11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42167.156319444446</v>
      </c>
      <c r="T3105" s="11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42038.083333333328</v>
      </c>
      <c r="T3106" s="11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41931.208333333336</v>
      </c>
      <c r="T3107" s="11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42263.916666666672</v>
      </c>
      <c r="T3108" s="11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42135.814247685179</v>
      </c>
      <c r="T3109" s="11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42122.638819444444</v>
      </c>
      <c r="T3110" s="11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41879.125115740739</v>
      </c>
      <c r="T3111" s="11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42785.031469907408</v>
      </c>
      <c r="T3112" s="11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41916.595138888886</v>
      </c>
      <c r="T3113" s="11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42675.121921296297</v>
      </c>
      <c r="T3114" s="11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42111.731273148151</v>
      </c>
      <c r="T3115" s="11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41903.632523148146</v>
      </c>
      <c r="T3116" s="11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42526.447071759263</v>
      </c>
      <c r="T3117" s="11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42095.515335648146</v>
      </c>
      <c r="T3118" s="11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42517.55</v>
      </c>
      <c r="T3119" s="11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42553.649571759262</v>
      </c>
      <c r="T3120" s="11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42090.003842592589</v>
      </c>
      <c r="T3121" s="11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42495.900416666671</v>
      </c>
      <c r="T3122" s="11">
        <f t="shared" si="195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41908.679803240739</v>
      </c>
      <c r="T3123" s="11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42683.973750000005</v>
      </c>
      <c r="T3124" s="11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42560.993032407408</v>
      </c>
      <c r="T3125" s="11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42037.780104166668</v>
      </c>
      <c r="T3126" s="11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42376.20685185185</v>
      </c>
      <c r="T3127" s="11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42456.976412037038</v>
      </c>
      <c r="T3128" s="11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42064.856817129628</v>
      </c>
      <c r="T3129" s="11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42810.784039351856</v>
      </c>
      <c r="T3130" s="11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42843.801145833335</v>
      </c>
      <c r="T3131" s="11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42839.207638888889</v>
      </c>
      <c r="T3132" s="11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42833.537557870368</v>
      </c>
      <c r="T3133" s="11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42846.308564814812</v>
      </c>
      <c r="T3134" s="11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42818.523541666669</v>
      </c>
      <c r="T3135" s="11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42821.678460648152</v>
      </c>
      <c r="T3136" s="11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42829.151863425926</v>
      </c>
      <c r="T3137" s="11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42825.957638888889</v>
      </c>
      <c r="T3138" s="11">
        <f t="shared" si="195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(((I3139/60)/60)/24)+DATE(1970,1,1)</f>
        <v>42858.8</v>
      </c>
      <c r="T3139" s="11">
        <f t="shared" ref="T3139:T3202" si="199">(((J3139/60)/60)/24)+DATE(1970,1,1)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42828.645914351851</v>
      </c>
      <c r="T3140" s="11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42819.189583333333</v>
      </c>
      <c r="T3141" s="11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42832.677118055552</v>
      </c>
      <c r="T3142" s="11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42841.833333333328</v>
      </c>
      <c r="T3143" s="11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42813.471516203703</v>
      </c>
      <c r="T3144" s="11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42834.358287037037</v>
      </c>
      <c r="T3145" s="11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42813.25</v>
      </c>
      <c r="T3146" s="11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42821.999236111107</v>
      </c>
      <c r="T3147" s="11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42841.640810185185</v>
      </c>
      <c r="T3148" s="11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41950.011053240742</v>
      </c>
      <c r="T3149" s="11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41913.166666666664</v>
      </c>
      <c r="T3150" s="11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41250.083333333336</v>
      </c>
      <c r="T3151" s="11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40568.166666666664</v>
      </c>
      <c r="T3152" s="11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41892.83997685185</v>
      </c>
      <c r="T3153" s="11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41580.867673611108</v>
      </c>
      <c r="T3154" s="11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40664.207638888889</v>
      </c>
      <c r="T3155" s="11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41000.834004629629</v>
      </c>
      <c r="T3156" s="11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41263.499131944445</v>
      </c>
      <c r="T3157" s="11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41061.953055555554</v>
      </c>
      <c r="T3158" s="11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41839.208333333336</v>
      </c>
      <c r="T3159" s="11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41477.839722222219</v>
      </c>
      <c r="T3160" s="11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40926.958333333336</v>
      </c>
      <c r="T3161" s="11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41864.207638888889</v>
      </c>
      <c r="T3162" s="11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41927.536134259259</v>
      </c>
      <c r="T3163" s="11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41827.083333333336</v>
      </c>
      <c r="T3164" s="11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41805.753761574073</v>
      </c>
      <c r="T3165" s="11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41799.80572916667</v>
      </c>
      <c r="T3166" s="11">
        <f t="shared" si="1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40666.165972222225</v>
      </c>
      <c r="T3167" s="11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41969.332638888889</v>
      </c>
      <c r="T3168" s="11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41853.175706018519</v>
      </c>
      <c r="T3169" s="11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41803.916666666664</v>
      </c>
      <c r="T3170" s="11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41621.207638888889</v>
      </c>
      <c r="T3171" s="11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41822.166666666664</v>
      </c>
      <c r="T3172" s="11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42496.608310185184</v>
      </c>
      <c r="T3173" s="11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40953.729953703703</v>
      </c>
      <c r="T3174" s="11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41908.878379629627</v>
      </c>
      <c r="T3175" s="11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41876.864675925928</v>
      </c>
      <c r="T3176" s="11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40591.886886574073</v>
      </c>
      <c r="T3177" s="11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41504.625</v>
      </c>
      <c r="T3178" s="11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41811.666770833333</v>
      </c>
      <c r="T3179" s="11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41836.605034722219</v>
      </c>
      <c r="T3180" s="11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41400.702210648145</v>
      </c>
      <c r="T3181" s="11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41810.412604166668</v>
      </c>
      <c r="T3182" s="11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41805.666666666664</v>
      </c>
      <c r="T3183" s="11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40939.708333333336</v>
      </c>
      <c r="T3184" s="11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41509.79478009259</v>
      </c>
      <c r="T3185" s="11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41821.993414351848</v>
      </c>
      <c r="T3186" s="11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41836.977326388893</v>
      </c>
      <c r="T3187" s="11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41898.875</v>
      </c>
      <c r="T3188" s="11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41855.666354166664</v>
      </c>
      <c r="T3189" s="11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42165.415532407409</v>
      </c>
      <c r="T3190" s="11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42148.346435185187</v>
      </c>
      <c r="T3191" s="11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42713.192997685182</v>
      </c>
      <c r="T3192" s="11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42598.755428240736</v>
      </c>
      <c r="T3193" s="11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42063.916666666672</v>
      </c>
      <c r="T3194" s="11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42055.968240740738</v>
      </c>
      <c r="T3195" s="11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42212.062476851846</v>
      </c>
      <c r="T3196" s="11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42047.594236111108</v>
      </c>
      <c r="T3197" s="11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42217.583333333328</v>
      </c>
      <c r="T3198" s="11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42039.493263888886</v>
      </c>
      <c r="T3199" s="11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42051.424502314811</v>
      </c>
      <c r="T3200" s="11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41888.875</v>
      </c>
      <c r="T3201" s="11">
        <f t="shared" si="1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42490.231944444444</v>
      </c>
      <c r="T3202" s="11">
        <f t="shared" si="1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(((I3203/60)/60)/24)+DATE(1970,1,1)</f>
        <v>41882.767094907409</v>
      </c>
      <c r="T3203" s="11">
        <f t="shared" ref="T3203:T3266" si="203">(((J3203/60)/60)/24)+DATE(1970,1,1)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42352.249305555553</v>
      </c>
      <c r="T3204" s="11">
        <f t="shared" si="203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42272.988680555558</v>
      </c>
      <c r="T3205" s="11">
        <f t="shared" si="203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42202.676388888889</v>
      </c>
      <c r="T3206" s="11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42125.374675925923</v>
      </c>
      <c r="T3207" s="11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42266.276053240741</v>
      </c>
      <c r="T3208" s="11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42117.236192129625</v>
      </c>
      <c r="T3209" s="11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41848.605057870373</v>
      </c>
      <c r="T3210" s="11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41810.958333333336</v>
      </c>
      <c r="T3211" s="11">
        <f t="shared" si="203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41061.165972222225</v>
      </c>
      <c r="T3212" s="11">
        <f t="shared" si="203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41866.083333333336</v>
      </c>
      <c r="T3213" s="11">
        <f t="shared" si="203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41859.795729166668</v>
      </c>
      <c r="T3214" s="11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42211.763414351852</v>
      </c>
      <c r="T3215" s="11">
        <f t="shared" si="203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42374.996527777781</v>
      </c>
      <c r="T3216" s="11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42257.165972222225</v>
      </c>
      <c r="T3217" s="11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42196.604166666672</v>
      </c>
      <c r="T3218" s="11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42678.546111111107</v>
      </c>
      <c r="T3219" s="11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42004</v>
      </c>
      <c r="T3220" s="11">
        <f t="shared" si="203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42085.941516203704</v>
      </c>
      <c r="T3221" s="11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42806.875</v>
      </c>
      <c r="T3222" s="11">
        <f t="shared" si="203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42190.696793981479</v>
      </c>
      <c r="T3223" s="11">
        <f t="shared" si="203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42301.895138888889</v>
      </c>
      <c r="T3224" s="11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42236.835370370376</v>
      </c>
      <c r="T3225" s="11">
        <f t="shared" si="203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42745.208333333328</v>
      </c>
      <c r="T3226" s="11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42524.875</v>
      </c>
      <c r="T3227" s="11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42307.583472222221</v>
      </c>
      <c r="T3228" s="11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42752.882361111115</v>
      </c>
      <c r="T3229" s="11">
        <f t="shared" si="203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42355.207638888889</v>
      </c>
      <c r="T3230" s="11">
        <f t="shared" si="203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41963.333310185189</v>
      </c>
      <c r="T3231" s="11">
        <f t="shared" si="203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41913.165972222225</v>
      </c>
      <c r="T3232" s="11">
        <f t="shared" si="203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42476.943831018521</v>
      </c>
      <c r="T3233" s="11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42494.165972222225</v>
      </c>
      <c r="T3234" s="11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42796.805034722223</v>
      </c>
      <c r="T3235" s="11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42767.979861111111</v>
      </c>
      <c r="T3236" s="11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42552.347812499997</v>
      </c>
      <c r="T3237" s="11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42732.917048611111</v>
      </c>
      <c r="T3238" s="11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42276.165972222225</v>
      </c>
      <c r="T3239" s="11">
        <f t="shared" si="203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42186.510393518518</v>
      </c>
      <c r="T3240" s="11">
        <f t="shared" si="203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42302.999305555553</v>
      </c>
      <c r="T3241" s="11">
        <f t="shared" si="203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42782.958333333328</v>
      </c>
      <c r="T3242" s="11">
        <f t="shared" si="203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41926.290972222225</v>
      </c>
      <c r="T3243" s="11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41901.755694444444</v>
      </c>
      <c r="T3244" s="11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42286</v>
      </c>
      <c r="T3245" s="11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42705.735902777778</v>
      </c>
      <c r="T3246" s="11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42167.083333333328</v>
      </c>
      <c r="T3247" s="11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42259.165972222225</v>
      </c>
      <c r="T3248" s="11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42197.434166666666</v>
      </c>
      <c r="T3249" s="11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42098.846724537041</v>
      </c>
      <c r="T3250" s="11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42175.746689814812</v>
      </c>
      <c r="T3251" s="11">
        <f t="shared" si="203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41948.783842592595</v>
      </c>
      <c r="T3252" s="11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42176.731087962966</v>
      </c>
      <c r="T3253" s="11">
        <f t="shared" si="203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42620.472685185188</v>
      </c>
      <c r="T3254" s="11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42621.15625</v>
      </c>
      <c r="T3255" s="11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42089.044085648144</v>
      </c>
      <c r="T3256" s="11">
        <f t="shared" si="203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41919.768229166664</v>
      </c>
      <c r="T3257" s="11">
        <f t="shared" si="203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42166.165972222225</v>
      </c>
      <c r="T3258" s="11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42788.559629629628</v>
      </c>
      <c r="T3259" s="11">
        <f t="shared" si="203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42012.887280092589</v>
      </c>
      <c r="T3260" s="11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42644.165972222225</v>
      </c>
      <c r="T3261" s="11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42338.714328703703</v>
      </c>
      <c r="T3262" s="11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42201.725416666668</v>
      </c>
      <c r="T3263" s="11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41995.166666666672</v>
      </c>
      <c r="T3264" s="11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42307.875</v>
      </c>
      <c r="T3265" s="11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42032.916666666672</v>
      </c>
      <c r="T3266" s="11">
        <f t="shared" si="203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(((I3267/60)/60)/24)+DATE(1970,1,1)</f>
        <v>42341.708333333328</v>
      </c>
      <c r="T3267" s="11">
        <f t="shared" ref="T3267:T3330" si="207">(((J3267/60)/60)/24)+DATE(1970,1,1)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42167.875</v>
      </c>
      <c r="T3268" s="11">
        <f t="shared" si="207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42202.757638888885</v>
      </c>
      <c r="T3269" s="11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42606.90425925926</v>
      </c>
      <c r="T3270" s="11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42171.458333333328</v>
      </c>
      <c r="T3271" s="11">
        <f t="shared" si="207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42197.533159722225</v>
      </c>
      <c r="T3272" s="11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41945.478877314818</v>
      </c>
      <c r="T3273" s="11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42314.541770833333</v>
      </c>
      <c r="T3274" s="11">
        <f t="shared" si="207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42627.791666666672</v>
      </c>
      <c r="T3275" s="11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42444.875</v>
      </c>
      <c r="T3276" s="11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42044.1875</v>
      </c>
      <c r="T3277" s="11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42461.165972222225</v>
      </c>
      <c r="T3278" s="11">
        <f t="shared" si="207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41961.724606481483</v>
      </c>
      <c r="T3279" s="11">
        <f t="shared" si="207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42154.848414351851</v>
      </c>
      <c r="T3280" s="11">
        <f t="shared" si="207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42461.06086805556</v>
      </c>
      <c r="T3281" s="11">
        <f t="shared" si="207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42156.208333333328</v>
      </c>
      <c r="T3282" s="11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42249.019733796296</v>
      </c>
      <c r="T3283" s="11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42489.19430555556</v>
      </c>
      <c r="T3284" s="11">
        <f t="shared" si="207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42410.875</v>
      </c>
      <c r="T3285" s="11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42398.249305555553</v>
      </c>
      <c r="T3286" s="11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42794.208333333328</v>
      </c>
      <c r="T3287" s="11">
        <f t="shared" si="207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42597.840069444443</v>
      </c>
      <c r="T3288" s="11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42336.750324074077</v>
      </c>
      <c r="T3289" s="11">
        <f t="shared" si="207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42541.958333333328</v>
      </c>
      <c r="T3290" s="11">
        <f t="shared" si="207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42786.368078703701</v>
      </c>
      <c r="T3291" s="11">
        <f t="shared" si="207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42805.51494212963</v>
      </c>
      <c r="T3292" s="11">
        <f t="shared" si="207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42264.165972222225</v>
      </c>
      <c r="T3293" s="11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42342.811898148153</v>
      </c>
      <c r="T3294" s="11">
        <f t="shared" si="207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42798.425370370373</v>
      </c>
      <c r="T3295" s="11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42171.541134259256</v>
      </c>
      <c r="T3296" s="11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42639.442465277782</v>
      </c>
      <c r="T3297" s="11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42330.916666666672</v>
      </c>
      <c r="T3298" s="11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42212.957638888889</v>
      </c>
      <c r="T3299" s="11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42260</v>
      </c>
      <c r="T3300" s="11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42291.917395833334</v>
      </c>
      <c r="T3301" s="11">
        <f t="shared" si="207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42123.743773148148</v>
      </c>
      <c r="T3302" s="11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42583.290972222225</v>
      </c>
      <c r="T3303" s="11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42711.35157407407</v>
      </c>
      <c r="T3304" s="11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42091.609768518523</v>
      </c>
      <c r="T3305" s="11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42726.624444444446</v>
      </c>
      <c r="T3306" s="11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42216.855879629627</v>
      </c>
      <c r="T3307" s="11">
        <f t="shared" si="207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42531.125</v>
      </c>
      <c r="T3308" s="11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42505.057164351849</v>
      </c>
      <c r="T3309" s="11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42473.876909722225</v>
      </c>
      <c r="T3310" s="11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42659.650208333333</v>
      </c>
      <c r="T3311" s="11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42283.928530092591</v>
      </c>
      <c r="T3312" s="11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42294.29178240741</v>
      </c>
      <c r="T3313" s="11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42685.916666666672</v>
      </c>
      <c r="T3314" s="11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42396.041666666672</v>
      </c>
      <c r="T3315" s="11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42132.836805555555</v>
      </c>
      <c r="T3316" s="11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42496.303715277783</v>
      </c>
      <c r="T3317" s="11">
        <f t="shared" si="207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41859.57916666667</v>
      </c>
      <c r="T3318" s="11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42529.039629629624</v>
      </c>
      <c r="T3319" s="11">
        <f t="shared" si="207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42471.104166666672</v>
      </c>
      <c r="T3320" s="11">
        <f t="shared" si="207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42035.585486111115</v>
      </c>
      <c r="T3321" s="11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42543.045798611114</v>
      </c>
      <c r="T3322" s="11">
        <f t="shared" si="207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41928.165972222225</v>
      </c>
      <c r="T3323" s="11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42543.163194444445</v>
      </c>
      <c r="T3324" s="11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42638.36583333333</v>
      </c>
      <c r="T3325" s="11">
        <f t="shared" si="207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42526.58321759259</v>
      </c>
      <c r="T3326" s="11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42099.743946759263</v>
      </c>
      <c r="T3327" s="11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42071.67251157407</v>
      </c>
      <c r="T3328" s="11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42498.374606481477</v>
      </c>
      <c r="T3329" s="11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41825.041666666664</v>
      </c>
      <c r="T3330" s="11">
        <f t="shared" si="207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(((I3331/60)/60)/24)+DATE(1970,1,1)</f>
        <v>41847.958333333336</v>
      </c>
      <c r="T3331" s="11">
        <f t="shared" ref="T3331:T3394" si="211">(((J3331/60)/60)/24)+DATE(1970,1,1)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42095.845694444448</v>
      </c>
      <c r="T3332" s="11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42283.697754629626</v>
      </c>
      <c r="T3333" s="11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41839.860300925924</v>
      </c>
      <c r="T3334" s="11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42170.676851851851</v>
      </c>
      <c r="T3335" s="11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42215.521087962959</v>
      </c>
      <c r="T3336" s="11">
        <f t="shared" si="211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41854.958333333336</v>
      </c>
      <c r="T3337" s="11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42465.35701388889</v>
      </c>
      <c r="T3338" s="11">
        <f t="shared" si="211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41922.875</v>
      </c>
      <c r="T3339" s="11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42790.574999999997</v>
      </c>
      <c r="T3340" s="11">
        <f t="shared" si="211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42579.665717592594</v>
      </c>
      <c r="T3341" s="11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42710.974004629628</v>
      </c>
      <c r="T3342" s="11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42533.708333333328</v>
      </c>
      <c r="T3343" s="11">
        <f t="shared" si="211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42095.207638888889</v>
      </c>
      <c r="T3344" s="11">
        <f t="shared" si="211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42473.554166666669</v>
      </c>
      <c r="T3345" s="11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41881.200150462959</v>
      </c>
      <c r="T3346" s="11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42112.025694444441</v>
      </c>
      <c r="T3347" s="11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42061.024421296301</v>
      </c>
      <c r="T3348" s="11">
        <f t="shared" si="211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42498.875</v>
      </c>
      <c r="T3349" s="11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42490.165972222225</v>
      </c>
      <c r="T3350" s="11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42534.708333333328</v>
      </c>
      <c r="T3351" s="11">
        <f t="shared" si="211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42337.958333333328</v>
      </c>
      <c r="T3352" s="11">
        <f t="shared" si="211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41843.458333333336</v>
      </c>
      <c r="T3353" s="11">
        <f t="shared" si="211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42552.958333333328</v>
      </c>
      <c r="T3354" s="11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42492.958333333328</v>
      </c>
      <c r="T3355" s="11">
        <f t="shared" si="211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42306.167361111111</v>
      </c>
      <c r="T3356" s="11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42500.470138888893</v>
      </c>
      <c r="T3357" s="11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42566.815648148149</v>
      </c>
      <c r="T3358" s="11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41852.417939814812</v>
      </c>
      <c r="T3359" s="11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41962.352766203709</v>
      </c>
      <c r="T3360" s="11">
        <f t="shared" si="211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42791.057106481487</v>
      </c>
      <c r="T3361" s="11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42718.665972222225</v>
      </c>
      <c r="T3362" s="11">
        <f t="shared" si="211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41883.665972222225</v>
      </c>
      <c r="T3363" s="11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42070.204861111109</v>
      </c>
      <c r="T3364" s="11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41870.666666666664</v>
      </c>
      <c r="T3365" s="11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42444.875</v>
      </c>
      <c r="T3366" s="11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42351.101759259262</v>
      </c>
      <c r="T3367" s="11">
        <f t="shared" si="211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42137.067557870367</v>
      </c>
      <c r="T3368" s="11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42217.933958333335</v>
      </c>
      <c r="T3369" s="11">
        <f t="shared" si="211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42005.208333333328</v>
      </c>
      <c r="T3370" s="11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42750.041435185187</v>
      </c>
      <c r="T3371" s="11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42721.333333333328</v>
      </c>
      <c r="T3372" s="11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42340.874594907407</v>
      </c>
      <c r="T3373" s="11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41876.207638888889</v>
      </c>
      <c r="T3374" s="11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42203.666666666672</v>
      </c>
      <c r="T3375" s="11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42305.731666666667</v>
      </c>
      <c r="T3376" s="11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41777.610798611109</v>
      </c>
      <c r="T3377" s="11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42119.659652777773</v>
      </c>
      <c r="T3378" s="11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42083.705555555556</v>
      </c>
      <c r="T3379" s="11">
        <f t="shared" si="211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41882.547222222223</v>
      </c>
      <c r="T3380" s="11">
        <f t="shared" si="211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42242.958333333328</v>
      </c>
      <c r="T3381" s="11">
        <f t="shared" si="211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41972.995115740734</v>
      </c>
      <c r="T3382" s="11">
        <f t="shared" si="211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42074.143321759257</v>
      </c>
      <c r="T3383" s="11">
        <f t="shared" si="211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42583.957638888889</v>
      </c>
      <c r="T3384" s="11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42544.782638888893</v>
      </c>
      <c r="T3385" s="11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42329.125</v>
      </c>
      <c r="T3386" s="11">
        <f t="shared" si="211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41983.8675</v>
      </c>
      <c r="T3387" s="11">
        <f t="shared" si="211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41976.644745370373</v>
      </c>
      <c r="T3388" s="11">
        <f t="shared" si="211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41987.762592592597</v>
      </c>
      <c r="T3389" s="11">
        <f t="shared" si="211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42173.461122685185</v>
      </c>
      <c r="T3390" s="11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42524.563449074078</v>
      </c>
      <c r="T3391" s="11">
        <f t="shared" si="211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41830.774826388886</v>
      </c>
      <c r="T3392" s="11">
        <f t="shared" si="211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41859.936111111114</v>
      </c>
      <c r="T3393" s="11">
        <f t="shared" si="211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42496.845543981486</v>
      </c>
      <c r="T3394" s="11">
        <f t="shared" si="211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(((I3395/60)/60)/24)+DATE(1970,1,1)</f>
        <v>41949.031944444447</v>
      </c>
      <c r="T3395" s="11">
        <f t="shared" ref="T3395:T3458" si="215">(((J3395/60)/60)/24)+DATE(1970,1,1)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41847.59542824074</v>
      </c>
      <c r="T3396" s="11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42154.756944444445</v>
      </c>
      <c r="T3397" s="11">
        <f t="shared" si="215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41791.165972222225</v>
      </c>
      <c r="T3398" s="11">
        <f t="shared" si="215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42418.916666666672</v>
      </c>
      <c r="T3399" s="11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41964.708333333328</v>
      </c>
      <c r="T3400" s="11">
        <f t="shared" si="215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42056.920428240745</v>
      </c>
      <c r="T3401" s="11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41879.953865740739</v>
      </c>
      <c r="T3402" s="11">
        <f t="shared" si="215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42223.723912037036</v>
      </c>
      <c r="T3403" s="11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42320.104861111111</v>
      </c>
      <c r="T3404" s="11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42180.462083333332</v>
      </c>
      <c r="T3405" s="11">
        <f t="shared" si="215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42172.503495370373</v>
      </c>
      <c r="T3406" s="11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42430.999305555553</v>
      </c>
      <c r="T3407" s="11">
        <f t="shared" si="215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41836.492777777778</v>
      </c>
      <c r="T3408" s="11">
        <f t="shared" si="215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41826.422326388885</v>
      </c>
      <c r="T3409" s="11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41838.991944444446</v>
      </c>
      <c r="T3410" s="11">
        <f t="shared" si="215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42582.873611111107</v>
      </c>
      <c r="T3411" s="11">
        <f t="shared" si="215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42527.291666666672</v>
      </c>
      <c r="T3412" s="11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42285.022824074069</v>
      </c>
      <c r="T3413" s="11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41909.959050925929</v>
      </c>
      <c r="T3414" s="11">
        <f t="shared" si="215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42063.207638888889</v>
      </c>
      <c r="T3415" s="11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42705.332638888889</v>
      </c>
      <c r="T3416" s="11">
        <f t="shared" si="215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42477.979166666672</v>
      </c>
      <c r="T3417" s="11">
        <f t="shared" si="215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42117.770833333328</v>
      </c>
      <c r="T3418" s="11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41938.029861111114</v>
      </c>
      <c r="T3419" s="11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41782.83457175926</v>
      </c>
      <c r="T3420" s="11">
        <f t="shared" si="215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42466.895833333328</v>
      </c>
      <c r="T3421" s="11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42414</v>
      </c>
      <c r="T3422" s="11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42067.791238425925</v>
      </c>
      <c r="T3423" s="11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42352</v>
      </c>
      <c r="T3424" s="11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42118.911354166667</v>
      </c>
      <c r="T3425" s="11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42040.290972222225</v>
      </c>
      <c r="T3426" s="11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41916.617314814815</v>
      </c>
      <c r="T3427" s="11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41903.083333333336</v>
      </c>
      <c r="T3428" s="11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41822.645277777774</v>
      </c>
      <c r="T3429" s="11">
        <f t="shared" si="215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42063.708333333328</v>
      </c>
      <c r="T3430" s="11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42676.021539351852</v>
      </c>
      <c r="T3431" s="11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41850.945613425924</v>
      </c>
      <c r="T3432" s="11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41869.730937500004</v>
      </c>
      <c r="T3433" s="11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42405.916666666672</v>
      </c>
      <c r="T3434" s="11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41807.125</v>
      </c>
      <c r="T3435" s="11">
        <f t="shared" si="215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41830.380428240744</v>
      </c>
      <c r="T3436" s="11">
        <f t="shared" si="215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42589.125</v>
      </c>
      <c r="T3437" s="11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41872.686111111114</v>
      </c>
      <c r="T3438" s="11">
        <f t="shared" si="215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42235.710879629631</v>
      </c>
      <c r="T3439" s="11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42126.875</v>
      </c>
      <c r="T3440" s="11">
        <f t="shared" si="215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42388.207638888889</v>
      </c>
      <c r="T3441" s="11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41831.677083333336</v>
      </c>
      <c r="T3442" s="11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42321.845138888893</v>
      </c>
      <c r="T3443" s="11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42154.841111111105</v>
      </c>
      <c r="T3444" s="11">
        <f t="shared" si="215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41891.524837962963</v>
      </c>
      <c r="T3445" s="11">
        <f t="shared" si="215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42529.582638888889</v>
      </c>
      <c r="T3446" s="11">
        <f t="shared" si="215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42300.530509259261</v>
      </c>
      <c r="T3447" s="11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42040.513888888891</v>
      </c>
      <c r="T3448" s="11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42447.847361111111</v>
      </c>
      <c r="T3449" s="11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41990.119085648148</v>
      </c>
      <c r="T3450" s="11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42560.166666666672</v>
      </c>
      <c r="T3451" s="11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42096.662858796291</v>
      </c>
      <c r="T3452" s="11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42115.723692129628</v>
      </c>
      <c r="T3453" s="11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41843.165972222225</v>
      </c>
      <c r="T3454" s="11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42595.97865740741</v>
      </c>
      <c r="T3455" s="11">
        <f t="shared" si="215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41851.698599537034</v>
      </c>
      <c r="T3456" s="11">
        <f t="shared" si="215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42656.7503125</v>
      </c>
      <c r="T3457" s="11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41852.290972222225</v>
      </c>
      <c r="T3458" s="11">
        <f t="shared" si="215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(((I3459/60)/60)/24)+DATE(1970,1,1)</f>
        <v>42047.249305555553</v>
      </c>
      <c r="T3459" s="11">
        <f t="shared" ref="T3459:T3522" si="219">(((J3459/60)/60)/24)+DATE(1970,1,1)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42038.185416666667</v>
      </c>
      <c r="T3460" s="11">
        <f t="shared" si="21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42510.479861111111</v>
      </c>
      <c r="T3461" s="11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41866.527222222219</v>
      </c>
      <c r="T3462" s="11">
        <f t="shared" si="21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42672.125</v>
      </c>
      <c r="T3463" s="11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42195.75</v>
      </c>
      <c r="T3464" s="11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42654.165972222225</v>
      </c>
      <c r="T3465" s="11">
        <f t="shared" si="21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42605.130057870367</v>
      </c>
      <c r="T3466" s="11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42225.666666666672</v>
      </c>
      <c r="T3467" s="11">
        <f t="shared" si="21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42479.977430555555</v>
      </c>
      <c r="T3468" s="11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42083.630000000005</v>
      </c>
      <c r="T3469" s="11">
        <f t="shared" si="21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42634.125</v>
      </c>
      <c r="T3470" s="11">
        <f t="shared" si="21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42488.641724537039</v>
      </c>
      <c r="T3471" s="11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42566.901388888888</v>
      </c>
      <c r="T3472" s="11">
        <f t="shared" si="219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41882.833333333336</v>
      </c>
      <c r="T3473" s="11">
        <f t="shared" si="21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41949.249305555553</v>
      </c>
      <c r="T3474" s="11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42083.852083333331</v>
      </c>
      <c r="T3475" s="11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42571.501516203702</v>
      </c>
      <c r="T3476" s="11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41946</v>
      </c>
      <c r="T3477" s="11">
        <f t="shared" si="21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41939.125</v>
      </c>
      <c r="T3478" s="11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42141.125</v>
      </c>
      <c r="T3479" s="11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42079.875</v>
      </c>
      <c r="T3480" s="11">
        <f t="shared" si="21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41811.855092592588</v>
      </c>
      <c r="T3481" s="11">
        <f t="shared" si="21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42195.875</v>
      </c>
      <c r="T3482" s="11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42006.24754629629</v>
      </c>
      <c r="T3483" s="11">
        <f t="shared" si="21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41826.771597222221</v>
      </c>
      <c r="T3484" s="11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41823.668761574074</v>
      </c>
      <c r="T3485" s="11">
        <f t="shared" si="21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42536.760405092587</v>
      </c>
      <c r="T3486" s="11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42402.693055555559</v>
      </c>
      <c r="T3487" s="11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42158.290972222225</v>
      </c>
      <c r="T3488" s="11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42179.940416666665</v>
      </c>
      <c r="T3489" s="11">
        <f t="shared" si="21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42111.666666666672</v>
      </c>
      <c r="T3490" s="11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41783.875</v>
      </c>
      <c r="T3491" s="11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42473.802361111113</v>
      </c>
      <c r="T3492" s="11">
        <f t="shared" si="21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42142.249814814815</v>
      </c>
      <c r="T3493" s="11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42303.009224537032</v>
      </c>
      <c r="T3494" s="11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41868.21597222222</v>
      </c>
      <c r="T3495" s="11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42700.25</v>
      </c>
      <c r="T3496" s="11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41944.720833333333</v>
      </c>
      <c r="T3497" s="11">
        <f t="shared" si="21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42624.846828703703</v>
      </c>
      <c r="T3498" s="11">
        <f t="shared" si="21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42523.916666666672</v>
      </c>
      <c r="T3499" s="11">
        <f t="shared" si="21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42518.905555555553</v>
      </c>
      <c r="T3500" s="11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42186.290972222225</v>
      </c>
      <c r="T3501" s="11">
        <f t="shared" si="21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42436.207638888889</v>
      </c>
      <c r="T3502" s="11">
        <f t="shared" si="21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42258.763831018514</v>
      </c>
      <c r="T3503" s="11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42445.165972222225</v>
      </c>
      <c r="T3504" s="11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42575.478333333333</v>
      </c>
      <c r="T3505" s="11">
        <f t="shared" si="219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42327.790405092594</v>
      </c>
      <c r="T3506" s="11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41772.166666666664</v>
      </c>
      <c r="T3507" s="11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41874.734259259261</v>
      </c>
      <c r="T3508" s="11">
        <f t="shared" si="21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42521.92288194444</v>
      </c>
      <c r="T3509" s="11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42500.875</v>
      </c>
      <c r="T3510" s="11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41964.204861111109</v>
      </c>
      <c r="T3511" s="11">
        <f t="shared" si="21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41822.62090277778</v>
      </c>
      <c r="T3512" s="11">
        <f t="shared" si="21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41950.770833333336</v>
      </c>
      <c r="T3513" s="11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42117.49527777778</v>
      </c>
      <c r="T3514" s="11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41794.207638888889</v>
      </c>
      <c r="T3515" s="11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42037.207638888889</v>
      </c>
      <c r="T3516" s="11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42155.772812499999</v>
      </c>
      <c r="T3517" s="11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41890.125</v>
      </c>
      <c r="T3518" s="11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41824.458333333336</v>
      </c>
      <c r="T3519" s="11">
        <f t="shared" si="21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41914.597916666666</v>
      </c>
      <c r="T3520" s="11">
        <f t="shared" si="21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42067.598958333328</v>
      </c>
      <c r="T3521" s="11">
        <f t="shared" si="21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42253.57430555555</v>
      </c>
      <c r="T3522" s="11">
        <f t="shared" si="219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(((I3523/60)/60)/24)+DATE(1970,1,1)</f>
        <v>41911.361342592594</v>
      </c>
      <c r="T3523" s="11">
        <f t="shared" ref="T3523:T3586" si="223">(((J3523/60)/60)/24)+DATE(1970,1,1)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42262.420833333337</v>
      </c>
      <c r="T3524" s="11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42638.958333333328</v>
      </c>
      <c r="T3525" s="11">
        <f t="shared" si="223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41895.166666666664</v>
      </c>
      <c r="T3526" s="11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42225.666666666672</v>
      </c>
      <c r="T3527" s="11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42488.249305555553</v>
      </c>
      <c r="T3528" s="11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42196.165972222225</v>
      </c>
      <c r="T3529" s="11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42753.50136574074</v>
      </c>
      <c r="T3530" s="11">
        <f t="shared" si="223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42198.041666666672</v>
      </c>
      <c r="T3531" s="11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42470.833333333328</v>
      </c>
      <c r="T3532" s="11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42551.654328703706</v>
      </c>
      <c r="T3533" s="11">
        <f t="shared" si="223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41900.165972222225</v>
      </c>
      <c r="T3534" s="11">
        <f t="shared" si="223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42319.802858796291</v>
      </c>
      <c r="T3535" s="11">
        <f t="shared" si="223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42278.6252662037</v>
      </c>
      <c r="T3536" s="11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42279.75</v>
      </c>
      <c r="T3537" s="11">
        <f t="shared" si="223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42358.499305555553</v>
      </c>
      <c r="T3538" s="11">
        <f t="shared" si="223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41960.332638888889</v>
      </c>
      <c r="T3539" s="11">
        <f t="shared" si="223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42599.420601851853</v>
      </c>
      <c r="T3540" s="11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42621.756041666667</v>
      </c>
      <c r="T3541" s="11">
        <f t="shared" si="223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42547.003368055557</v>
      </c>
      <c r="T3542" s="11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42247.730034722219</v>
      </c>
      <c r="T3543" s="11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41889.599791666667</v>
      </c>
      <c r="T3544" s="11">
        <f t="shared" si="223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42180.755312499998</v>
      </c>
      <c r="T3545" s="11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42070.831678240742</v>
      </c>
      <c r="T3546" s="11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42105.807395833333</v>
      </c>
      <c r="T3547" s="11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42095.165972222225</v>
      </c>
      <c r="T3548" s="11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42504.165972222225</v>
      </c>
      <c r="T3549" s="11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42434.041666666672</v>
      </c>
      <c r="T3550" s="11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42251.394363425927</v>
      </c>
      <c r="T3551" s="11">
        <f t="shared" si="223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42492.893495370372</v>
      </c>
      <c r="T3552" s="11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41781.921527777777</v>
      </c>
      <c r="T3553" s="11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41818.587083333332</v>
      </c>
      <c r="T3554" s="11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42228</v>
      </c>
      <c r="T3555" s="11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42046.708333333328</v>
      </c>
      <c r="T3556" s="11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42691.483726851846</v>
      </c>
      <c r="T3557" s="11">
        <f t="shared" si="223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41868.649583333332</v>
      </c>
      <c r="T3558" s="11">
        <f t="shared" si="223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41764.276747685188</v>
      </c>
      <c r="T3559" s="11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42181.875</v>
      </c>
      <c r="T3560" s="11">
        <f t="shared" si="223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42216.373611111107</v>
      </c>
      <c r="T3561" s="11">
        <f t="shared" si="223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42151.114583333328</v>
      </c>
      <c r="T3562" s="11">
        <f t="shared" si="223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42221.774999999994</v>
      </c>
      <c r="T3563" s="11">
        <f t="shared" si="223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42442.916666666672</v>
      </c>
      <c r="T3564" s="11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42583.791666666672</v>
      </c>
      <c r="T3565" s="11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42282.666666666672</v>
      </c>
      <c r="T3566" s="11">
        <f t="shared" si="223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42004.743148148147</v>
      </c>
      <c r="T3567" s="11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42027.507905092592</v>
      </c>
      <c r="T3568" s="11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42165.810694444444</v>
      </c>
      <c r="T3569" s="11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41899.740671296298</v>
      </c>
      <c r="T3570" s="11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42012.688611111109</v>
      </c>
      <c r="T3571" s="11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42004.291666666672</v>
      </c>
      <c r="T3572" s="11">
        <f t="shared" si="223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41942.858946759261</v>
      </c>
      <c r="T3573" s="11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42176.570393518516</v>
      </c>
      <c r="T3574" s="11">
        <f t="shared" si="223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41951.417199074072</v>
      </c>
      <c r="T3575" s="11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41956.984351851846</v>
      </c>
      <c r="T3576" s="11">
        <f t="shared" si="223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42593.165972222225</v>
      </c>
      <c r="T3577" s="11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42709.590902777782</v>
      </c>
      <c r="T3578" s="11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42120.26944444445</v>
      </c>
      <c r="T3579" s="11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42490.733530092592</v>
      </c>
      <c r="T3580" s="11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42460.720555555556</v>
      </c>
      <c r="T3581" s="11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42064.207638888889</v>
      </c>
      <c r="T3582" s="11">
        <f t="shared" si="223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41850.471180555556</v>
      </c>
      <c r="T3583" s="11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42465.095856481479</v>
      </c>
      <c r="T3584" s="11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42478.384317129632</v>
      </c>
      <c r="T3585" s="11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42198.316481481481</v>
      </c>
      <c r="T3586" s="11">
        <f t="shared" si="223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(((I3587/60)/60)/24)+DATE(1970,1,1)</f>
        <v>41994.716319444444</v>
      </c>
      <c r="T3587" s="11">
        <f t="shared" ref="T3587:T3650" si="227">(((J3587/60)/60)/24)+DATE(1970,1,1)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42636.697569444441</v>
      </c>
      <c r="T3588" s="11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42548.791666666672</v>
      </c>
      <c r="T3589" s="11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42123.958333333328</v>
      </c>
      <c r="T3590" s="11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42150.647534722222</v>
      </c>
      <c r="T3591" s="11">
        <f t="shared" si="227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41932.333726851852</v>
      </c>
      <c r="T3592" s="11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42028.207638888889</v>
      </c>
      <c r="T3593" s="11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42046.207638888889</v>
      </c>
      <c r="T3594" s="11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42009.851388888885</v>
      </c>
      <c r="T3595" s="11">
        <f t="shared" si="227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42617.066921296297</v>
      </c>
      <c r="T3596" s="11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42076.290972222225</v>
      </c>
      <c r="T3597" s="11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41877.715069444443</v>
      </c>
      <c r="T3598" s="11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42432.249305555553</v>
      </c>
      <c r="T3599" s="11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41885.207638888889</v>
      </c>
      <c r="T3600" s="11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42246</v>
      </c>
      <c r="T3601" s="11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42656.849120370374</v>
      </c>
      <c r="T3602" s="11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42020.99863425926</v>
      </c>
      <c r="T3603" s="11">
        <f t="shared" si="227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42507.894432870366</v>
      </c>
      <c r="T3604" s="11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42313.906018518523</v>
      </c>
      <c r="T3605" s="11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42489.290972222225</v>
      </c>
      <c r="T3606" s="11">
        <f t="shared" si="227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42413.793124999997</v>
      </c>
      <c r="T3607" s="11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42596.604826388888</v>
      </c>
      <c r="T3608" s="11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42353</v>
      </c>
      <c r="T3609" s="11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42538.583333333328</v>
      </c>
      <c r="T3610" s="11">
        <f t="shared" si="227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42459.950057870374</v>
      </c>
      <c r="T3611" s="11">
        <f t="shared" si="227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42233.432129629626</v>
      </c>
      <c r="T3612" s="11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42102.370381944449</v>
      </c>
      <c r="T3613" s="11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41799.726979166669</v>
      </c>
      <c r="T3614" s="11">
        <f t="shared" si="227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41818.58997685185</v>
      </c>
      <c r="T3615" s="11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42174.041851851856</v>
      </c>
      <c r="T3616" s="11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42348.593703703707</v>
      </c>
      <c r="T3617" s="11">
        <f t="shared" si="22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42082.908148148148</v>
      </c>
      <c r="T3618" s="11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42794</v>
      </c>
      <c r="T3619" s="11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42158.627893518518</v>
      </c>
      <c r="T3620" s="11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42693.916666666672</v>
      </c>
      <c r="T3621" s="11">
        <f t="shared" si="22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42068.166666666672</v>
      </c>
      <c r="T3622" s="11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42643.875</v>
      </c>
      <c r="T3623" s="11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41910.140972222223</v>
      </c>
      <c r="T3624" s="11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41846.291666666664</v>
      </c>
      <c r="T3625" s="11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42605.774189814809</v>
      </c>
      <c r="T3626" s="11">
        <f t="shared" si="22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42187.652511574073</v>
      </c>
      <c r="T3627" s="11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41867.667326388888</v>
      </c>
      <c r="T3628" s="11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42511.165972222225</v>
      </c>
      <c r="T3629" s="11">
        <f t="shared" si="227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42351.874953703707</v>
      </c>
      <c r="T3630" s="11">
        <f t="shared" si="22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42495.708333333328</v>
      </c>
      <c r="T3631" s="11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41972.888773148152</v>
      </c>
      <c r="T3632" s="11">
        <f t="shared" si="227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41905.165972222225</v>
      </c>
      <c r="T3633" s="11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41966.936909722222</v>
      </c>
      <c r="T3634" s="11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42693.041666666672</v>
      </c>
      <c r="T3635" s="11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42749.165972222225</v>
      </c>
      <c r="T3636" s="11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42480.88282407407</v>
      </c>
      <c r="T3637" s="11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42261.694780092599</v>
      </c>
      <c r="T3638" s="11">
        <f t="shared" si="22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42005.700636574074</v>
      </c>
      <c r="T3639" s="11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42113.631157407406</v>
      </c>
      <c r="T3640" s="11">
        <f t="shared" si="227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42650.632638888885</v>
      </c>
      <c r="T3641" s="11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42134.781597222223</v>
      </c>
      <c r="T3642" s="11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41917.208333333336</v>
      </c>
      <c r="T3643" s="11">
        <f t="shared" si="22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42338.708333333328</v>
      </c>
      <c r="T3644" s="11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42325.185636574075</v>
      </c>
      <c r="T3645" s="11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42437.207638888889</v>
      </c>
      <c r="T3646" s="11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42696.012013888889</v>
      </c>
      <c r="T3647" s="11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42171.979166666672</v>
      </c>
      <c r="T3648" s="11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42643.749155092592</v>
      </c>
      <c r="T3649" s="11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41917.292187500003</v>
      </c>
      <c r="T3650" s="11">
        <f t="shared" si="22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(((I3651/60)/60)/24)+DATE(1970,1,1)</f>
        <v>41806.712893518517</v>
      </c>
      <c r="T3651" s="11">
        <f t="shared" ref="T3651:T3714" si="231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42402.478981481487</v>
      </c>
      <c r="T3652" s="11">
        <f t="shared" si="231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41861.665972222225</v>
      </c>
      <c r="T3653" s="11">
        <f t="shared" si="231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42607.165972222225</v>
      </c>
      <c r="T3654" s="11">
        <f t="shared" si="231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42221.363506944443</v>
      </c>
      <c r="T3655" s="11">
        <f t="shared" si="231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42463.708333333328</v>
      </c>
      <c r="T3656" s="11">
        <f t="shared" si="231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42203.290972222225</v>
      </c>
      <c r="T3657" s="11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42767.957638888889</v>
      </c>
      <c r="T3658" s="11">
        <f t="shared" si="231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42522.904166666667</v>
      </c>
      <c r="T3659" s="11">
        <f t="shared" si="231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41822.165972222225</v>
      </c>
      <c r="T3660" s="11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42082.610416666663</v>
      </c>
      <c r="T3661" s="11">
        <f t="shared" si="231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41996.881076388891</v>
      </c>
      <c r="T3662" s="11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42470.166666666672</v>
      </c>
      <c r="T3663" s="11">
        <f t="shared" si="231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42094.178402777776</v>
      </c>
      <c r="T3664" s="11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42725.493402777778</v>
      </c>
      <c r="T3665" s="11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42537.248715277776</v>
      </c>
      <c r="T3666" s="11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42305.829166666663</v>
      </c>
      <c r="T3667" s="11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41844.291666666664</v>
      </c>
      <c r="T3668" s="11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42203.970127314817</v>
      </c>
      <c r="T3669" s="11">
        <f t="shared" si="231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42208.772916666669</v>
      </c>
      <c r="T3670" s="11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42166.675196759257</v>
      </c>
      <c r="T3671" s="11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42155.958333333328</v>
      </c>
      <c r="T3672" s="11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41841.165972222225</v>
      </c>
      <c r="T3673" s="11">
        <f t="shared" si="231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41908.946574074071</v>
      </c>
      <c r="T3674" s="11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41948.536111111112</v>
      </c>
      <c r="T3675" s="11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42616.873020833329</v>
      </c>
      <c r="T3676" s="11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42505.958333333328</v>
      </c>
      <c r="T3677" s="11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41894.815787037034</v>
      </c>
      <c r="T3678" s="11">
        <f t="shared" si="231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41823.165972222225</v>
      </c>
      <c r="T3679" s="11">
        <f t="shared" si="231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42155.531226851846</v>
      </c>
      <c r="T3680" s="11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41821.207638888889</v>
      </c>
      <c r="T3681" s="11">
        <f t="shared" si="231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42648.454097222217</v>
      </c>
      <c r="T3682" s="11">
        <f t="shared" si="231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42384.651504629626</v>
      </c>
      <c r="T3683" s="11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41806.290972222225</v>
      </c>
      <c r="T3684" s="11">
        <f t="shared" si="231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42663.116851851853</v>
      </c>
      <c r="T3685" s="11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42249.180393518516</v>
      </c>
      <c r="T3686" s="11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41778.875</v>
      </c>
      <c r="T3687" s="11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42245.165972222225</v>
      </c>
      <c r="T3688" s="11">
        <f t="shared" si="231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41817.218229166669</v>
      </c>
      <c r="T3689" s="11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41859.787083333329</v>
      </c>
      <c r="T3690" s="11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42176.934027777781</v>
      </c>
      <c r="T3691" s="11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41970.639849537038</v>
      </c>
      <c r="T3692" s="11">
        <f t="shared" si="231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42065.207638888889</v>
      </c>
      <c r="T3693" s="11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41901</v>
      </c>
      <c r="T3694" s="11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42338.9375</v>
      </c>
      <c r="T3695" s="11">
        <f t="shared" si="231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42527.083333333328</v>
      </c>
      <c r="T3696" s="11">
        <f t="shared" si="231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42015.870486111111</v>
      </c>
      <c r="T3697" s="11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42048.617083333331</v>
      </c>
      <c r="T3698" s="11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42500.465833333335</v>
      </c>
      <c r="T3699" s="11">
        <f t="shared" si="231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42431.806562500002</v>
      </c>
      <c r="T3700" s="11">
        <f t="shared" si="231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41927.602037037039</v>
      </c>
      <c r="T3701" s="11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41912.666666666664</v>
      </c>
      <c r="T3702" s="11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42159.541585648149</v>
      </c>
      <c r="T3703" s="11">
        <f t="shared" si="231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42561.957638888889</v>
      </c>
      <c r="T3704" s="11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42595.290972222225</v>
      </c>
      <c r="T3705" s="11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42521.689745370371</v>
      </c>
      <c r="T3706" s="11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41813.75</v>
      </c>
      <c r="T3707" s="11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41894.913761574076</v>
      </c>
      <c r="T3708" s="11">
        <f t="shared" si="231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42573.226388888885</v>
      </c>
      <c r="T3709" s="11">
        <f t="shared" si="231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41824.142199074071</v>
      </c>
      <c r="T3710" s="11">
        <f t="shared" si="231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41815.707708333335</v>
      </c>
      <c r="T3711" s="11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42097.576249999998</v>
      </c>
      <c r="T3712" s="11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41805.666666666664</v>
      </c>
      <c r="T3713" s="11">
        <f t="shared" si="231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42155.290972222225</v>
      </c>
      <c r="T3714" s="11">
        <f t="shared" si="231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(((I3715/60)/60)/24)+DATE(1970,1,1)</f>
        <v>42525.738032407404</v>
      </c>
      <c r="T3715" s="11">
        <f t="shared" ref="T3715:T3778" si="235">(((J3715/60)/60)/24)+DATE(1970,1,1)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42150.165972222225</v>
      </c>
      <c r="T3716" s="11">
        <f t="shared" si="23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42094.536111111112</v>
      </c>
      <c r="T3717" s="11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42390.887835648144</v>
      </c>
      <c r="T3718" s="11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42133.866307870368</v>
      </c>
      <c r="T3719" s="11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42062.716145833328</v>
      </c>
      <c r="T3720" s="11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42177.729930555557</v>
      </c>
      <c r="T3721" s="11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42187.993125000001</v>
      </c>
      <c r="T3722" s="11">
        <f t="shared" si="23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41948.977824074071</v>
      </c>
      <c r="T3723" s="11">
        <f t="shared" si="23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42411.957638888889</v>
      </c>
      <c r="T3724" s="11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41973.794699074075</v>
      </c>
      <c r="T3725" s="11">
        <f t="shared" si="23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42494.958333333328</v>
      </c>
      <c r="T3726" s="11">
        <f t="shared" si="23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42418.895833333328</v>
      </c>
      <c r="T3727" s="11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42489.875</v>
      </c>
      <c r="T3728" s="11">
        <f t="shared" si="23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42663.204861111109</v>
      </c>
      <c r="T3729" s="11">
        <f t="shared" si="23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42235.171018518522</v>
      </c>
      <c r="T3730" s="11">
        <f t="shared" si="23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42086.16333333333</v>
      </c>
      <c r="T3731" s="11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42233.677766203706</v>
      </c>
      <c r="T3732" s="11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42014.140972222223</v>
      </c>
      <c r="T3733" s="11">
        <f t="shared" si="23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42028.5</v>
      </c>
      <c r="T3734" s="11">
        <f t="shared" si="23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42112.9375</v>
      </c>
      <c r="T3735" s="11">
        <f t="shared" si="23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42149.901574074072</v>
      </c>
      <c r="T3736" s="11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42152.693159722221</v>
      </c>
      <c r="T3737" s="11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42086.75</v>
      </c>
      <c r="T3738" s="11">
        <f t="shared" si="23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42320.290972222225</v>
      </c>
      <c r="T3739" s="11">
        <f t="shared" si="23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41835.916666666664</v>
      </c>
      <c r="T3740" s="11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42568.449861111112</v>
      </c>
      <c r="T3741" s="11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41863.079143518517</v>
      </c>
      <c r="T3742" s="11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42355.920717592591</v>
      </c>
      <c r="T3743" s="11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41888.214629629627</v>
      </c>
      <c r="T3744" s="11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41823.710231481484</v>
      </c>
      <c r="T3745" s="11">
        <f t="shared" si="23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41825.165972222225</v>
      </c>
      <c r="T3746" s="11">
        <f t="shared" si="23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41861.697939814818</v>
      </c>
      <c r="T3747" s="11">
        <f t="shared" si="235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42651.389340277776</v>
      </c>
      <c r="T3748" s="11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42190.957638888889</v>
      </c>
      <c r="T3749" s="11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42416.249305555553</v>
      </c>
      <c r="T3750" s="11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42489.165972222225</v>
      </c>
      <c r="T3751" s="11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42045.332638888889</v>
      </c>
      <c r="T3752" s="11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42462.993900462956</v>
      </c>
      <c r="T3753" s="11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42659.875</v>
      </c>
      <c r="T3754" s="11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42158</v>
      </c>
      <c r="T3755" s="11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41846.207638888889</v>
      </c>
      <c r="T3756" s="11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42475.866979166662</v>
      </c>
      <c r="T3757" s="11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41801.814791666664</v>
      </c>
      <c r="T3758" s="11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41974.850868055553</v>
      </c>
      <c r="T3759" s="11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41778.208333333336</v>
      </c>
      <c r="T3760" s="11">
        <f t="shared" si="23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42242.108252314814</v>
      </c>
      <c r="T3761" s="11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41764.525300925925</v>
      </c>
      <c r="T3762" s="11">
        <f t="shared" si="23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42226.958333333328</v>
      </c>
      <c r="T3763" s="11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42218.813530092593</v>
      </c>
      <c r="T3764" s="11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42095.708634259259</v>
      </c>
      <c r="T3765" s="11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42519.024999999994</v>
      </c>
      <c r="T3766" s="11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41850.776412037041</v>
      </c>
      <c r="T3767" s="11">
        <f t="shared" si="23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41823.167187500003</v>
      </c>
      <c r="T3768" s="11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42064.207638888889</v>
      </c>
      <c r="T3769" s="11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41802.727893518517</v>
      </c>
      <c r="T3770" s="11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42475.598136574074</v>
      </c>
      <c r="T3771" s="11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42168.930671296301</v>
      </c>
      <c r="T3772" s="11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42508</v>
      </c>
      <c r="T3773" s="11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42703.25</v>
      </c>
      <c r="T3774" s="11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42689.088888888888</v>
      </c>
      <c r="T3775" s="11">
        <f t="shared" si="235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42103.792303240742</v>
      </c>
      <c r="T3776" s="11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42103.166666666672</v>
      </c>
      <c r="T3777" s="11">
        <f t="shared" si="23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41852.041666666664</v>
      </c>
      <c r="T3778" s="11">
        <f t="shared" si="235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(((I3779/60)/60)/24)+DATE(1970,1,1)</f>
        <v>41909.166666666664</v>
      </c>
      <c r="T3779" s="11">
        <f t="shared" ref="T3779:T3842" si="239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42049.819212962961</v>
      </c>
      <c r="T3780" s="11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42455.693750000006</v>
      </c>
      <c r="T3781" s="11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42198.837499999994</v>
      </c>
      <c r="T3782" s="11">
        <f t="shared" si="23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41890.882928240739</v>
      </c>
      <c r="T3783" s="11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42575.958333333328</v>
      </c>
      <c r="T3784" s="11">
        <f t="shared" si="23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42444.666666666672</v>
      </c>
      <c r="T3785" s="11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42561.980694444443</v>
      </c>
      <c r="T3786" s="11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42584.418749999997</v>
      </c>
      <c r="T3787" s="11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42517.037905092591</v>
      </c>
      <c r="T3788" s="11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42196.165972222225</v>
      </c>
      <c r="T3789" s="11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42361.679166666669</v>
      </c>
      <c r="T3790" s="11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42170.798819444448</v>
      </c>
      <c r="T3791" s="11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42696.708599537036</v>
      </c>
      <c r="T3792" s="11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41826.692037037035</v>
      </c>
      <c r="T3793" s="11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42200.447013888886</v>
      </c>
      <c r="T3794" s="11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41989.938993055555</v>
      </c>
      <c r="T3795" s="11">
        <f t="shared" si="23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42162.58048611111</v>
      </c>
      <c r="T3796" s="11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42244.9375</v>
      </c>
      <c r="T3797" s="11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42749.029583333337</v>
      </c>
      <c r="T3798" s="11">
        <f t="shared" si="23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42114.881539351853</v>
      </c>
      <c r="T3799" s="11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41861.722777777781</v>
      </c>
      <c r="T3800" s="11">
        <f t="shared" si="23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42440.93105324074</v>
      </c>
      <c r="T3801" s="11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42015.207638888889</v>
      </c>
      <c r="T3802" s="11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42006.676111111112</v>
      </c>
      <c r="T3803" s="11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42299.126226851848</v>
      </c>
      <c r="T3804" s="11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42433.971851851849</v>
      </c>
      <c r="T3805" s="11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42582.291666666672</v>
      </c>
      <c r="T3806" s="11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41909.887037037035</v>
      </c>
      <c r="T3807" s="11">
        <f t="shared" si="23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41819.259039351848</v>
      </c>
      <c r="T3808" s="11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42097.909016203703</v>
      </c>
      <c r="T3809" s="11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42119.412256944444</v>
      </c>
      <c r="T3810" s="11">
        <f t="shared" si="23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41850.958333333336</v>
      </c>
      <c r="T3811" s="11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42084.807384259257</v>
      </c>
      <c r="T3812" s="11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42521.458333333328</v>
      </c>
      <c r="T3813" s="11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42156.165972222225</v>
      </c>
      <c r="T3814" s="11">
        <f t="shared" si="23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42535.904861111107</v>
      </c>
      <c r="T3815" s="11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42095.165972222225</v>
      </c>
      <c r="T3816" s="11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42236.958333333328</v>
      </c>
      <c r="T3817" s="11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41837.690081018518</v>
      </c>
      <c r="T3818" s="11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42301.165972222225</v>
      </c>
      <c r="T3819" s="11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42075.800717592589</v>
      </c>
      <c r="T3820" s="11">
        <f t="shared" si="23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42202.876388888893</v>
      </c>
      <c r="T3821" s="11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42190.651817129634</v>
      </c>
      <c r="T3822" s="11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42373.180636574078</v>
      </c>
      <c r="T3823" s="11">
        <f t="shared" si="23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42388.957638888889</v>
      </c>
      <c r="T3824" s="11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42205.165972222225</v>
      </c>
      <c r="T3825" s="11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42583.570138888885</v>
      </c>
      <c r="T3826" s="11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42172.069606481484</v>
      </c>
      <c r="T3827" s="11">
        <f t="shared" si="23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42131.423541666663</v>
      </c>
      <c r="T3828" s="11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42090</v>
      </c>
      <c r="T3829" s="11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42004.569293981483</v>
      </c>
      <c r="T3830" s="11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42613.865405092598</v>
      </c>
      <c r="T3831" s="11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42517.740868055553</v>
      </c>
      <c r="T3832" s="11">
        <f t="shared" si="23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41948.890567129631</v>
      </c>
      <c r="T3833" s="11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42420.114988425921</v>
      </c>
      <c r="T3834" s="11">
        <f t="shared" si="23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41974.797916666663</v>
      </c>
      <c r="T3835" s="11">
        <f t="shared" si="23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42173.445219907408</v>
      </c>
      <c r="T3836" s="11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42481.94222222222</v>
      </c>
      <c r="T3837" s="11">
        <f t="shared" si="23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42585.172916666663</v>
      </c>
      <c r="T3838" s="11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42188.765717592592</v>
      </c>
      <c r="T3839" s="11">
        <f t="shared" si="23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42146.710752314815</v>
      </c>
      <c r="T3840" s="11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42215.142638888887</v>
      </c>
      <c r="T3841" s="11">
        <f t="shared" si="23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42457.660057870366</v>
      </c>
      <c r="T3842" s="11">
        <f t="shared" si="23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(((I3843/60)/60)/24)+DATE(1970,1,1)</f>
        <v>41840.785729166666</v>
      </c>
      <c r="T3843" s="11">
        <f t="shared" ref="T3843:T3906" si="243">(((J3843/60)/60)/24)+DATE(1970,1,1)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41770.493657407409</v>
      </c>
      <c r="T3844" s="11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41791.072500000002</v>
      </c>
      <c r="T3845" s="11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41793.290972222225</v>
      </c>
      <c r="T3846" s="11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42278.627013888887</v>
      </c>
      <c r="T3847" s="11">
        <f t="shared" si="243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41916.290972222225</v>
      </c>
      <c r="T3848" s="11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42204.224432870367</v>
      </c>
      <c r="T3849" s="11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42295.817002314812</v>
      </c>
      <c r="T3850" s="11">
        <f t="shared" si="243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42166.767175925925</v>
      </c>
      <c r="T3851" s="11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42005.124340277776</v>
      </c>
      <c r="T3852" s="11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42202.439571759256</v>
      </c>
      <c r="T3853" s="11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42090.149027777778</v>
      </c>
      <c r="T3854" s="11">
        <f t="shared" si="243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41883.84002314815</v>
      </c>
      <c r="T3855" s="11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42133.884930555556</v>
      </c>
      <c r="T3856" s="11">
        <f t="shared" si="243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42089.929062499999</v>
      </c>
      <c r="T3857" s="11">
        <f t="shared" si="243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42071.701423611114</v>
      </c>
      <c r="T3858" s="11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41852.716666666667</v>
      </c>
      <c r="T3859" s="11">
        <f t="shared" si="243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42146.875</v>
      </c>
      <c r="T3860" s="11">
        <f t="shared" si="243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41815.875</v>
      </c>
      <c r="T3861" s="11">
        <f t="shared" si="243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41863.660995370366</v>
      </c>
      <c r="T3862" s="11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41955.907638888893</v>
      </c>
      <c r="T3863" s="11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42625.707638888889</v>
      </c>
      <c r="T3864" s="11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42313.674826388888</v>
      </c>
      <c r="T3865" s="11">
        <f t="shared" si="243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42325.933495370366</v>
      </c>
      <c r="T3866" s="11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41881.229166666664</v>
      </c>
      <c r="T3867" s="11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42452.145138888889</v>
      </c>
      <c r="T3868" s="11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42539.814108796301</v>
      </c>
      <c r="T3869" s="11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41890.659780092588</v>
      </c>
      <c r="T3870" s="11">
        <f t="shared" si="243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42077.132638888885</v>
      </c>
      <c r="T3871" s="11">
        <f t="shared" si="243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41823.17219907407</v>
      </c>
      <c r="T3872" s="11">
        <f t="shared" si="243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42823.739004629635</v>
      </c>
      <c r="T3873" s="11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42230.145787037036</v>
      </c>
      <c r="T3874" s="11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42285.696006944447</v>
      </c>
      <c r="T3875" s="11">
        <f t="shared" si="243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42028.041666666672</v>
      </c>
      <c r="T3876" s="11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42616.416666666672</v>
      </c>
      <c r="T3877" s="11">
        <f t="shared" si="243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42402.624166666668</v>
      </c>
      <c r="T3878" s="11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42712.67768518519</v>
      </c>
      <c r="T3879" s="11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42185.165972222225</v>
      </c>
      <c r="T3880" s="11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42029.861064814817</v>
      </c>
      <c r="T3881" s="11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41850.958333333336</v>
      </c>
      <c r="T3882" s="11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42786.018506944441</v>
      </c>
      <c r="T3883" s="11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42400.960416666669</v>
      </c>
      <c r="T3884" s="11">
        <f t="shared" si="243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41884.602650462963</v>
      </c>
      <c r="T3885" s="11">
        <f t="shared" si="243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42090.749907407408</v>
      </c>
      <c r="T3886" s="11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42499.951284722221</v>
      </c>
      <c r="T3887" s="11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41984.228032407409</v>
      </c>
      <c r="T3888" s="11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42125.916666666672</v>
      </c>
      <c r="T3889" s="11">
        <f t="shared" si="243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42792.545810185184</v>
      </c>
      <c r="T3890" s="11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42008.976388888885</v>
      </c>
      <c r="T3891" s="11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42231.758611111116</v>
      </c>
      <c r="T3892" s="11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42086.207638888889</v>
      </c>
      <c r="T3893" s="11">
        <f t="shared" si="243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41875.291666666664</v>
      </c>
      <c r="T3894" s="11">
        <f t="shared" si="243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41821.25</v>
      </c>
      <c r="T3895" s="11">
        <f t="shared" si="243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42710.207638888889</v>
      </c>
      <c r="T3896" s="11">
        <f t="shared" si="243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42063.250208333338</v>
      </c>
      <c r="T3897" s="11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41807.191875000004</v>
      </c>
      <c r="T3898" s="11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42012.87364583333</v>
      </c>
      <c r="T3899" s="11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42233.666666666672</v>
      </c>
      <c r="T3900" s="11">
        <f t="shared" si="243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41863.775011574071</v>
      </c>
      <c r="T3901" s="11">
        <f t="shared" si="243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42166.092488425929</v>
      </c>
      <c r="T3902" s="11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42357.826377314821</v>
      </c>
      <c r="T3903" s="11">
        <f t="shared" si="243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42688.509745370371</v>
      </c>
      <c r="T3904" s="11">
        <f t="shared" si="243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42230.818055555559</v>
      </c>
      <c r="T3905" s="11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42109.211111111115</v>
      </c>
      <c r="T3906" s="11">
        <f t="shared" si="243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(((I3907/60)/60)/24)+DATE(1970,1,1)</f>
        <v>42166.958333333328</v>
      </c>
      <c r="T3907" s="11">
        <f t="shared" ref="T3907:T3970" si="247">(((J3907/60)/60)/24)+DATE(1970,1,1)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42181.559027777781</v>
      </c>
      <c r="T3908" s="11">
        <f t="shared" si="247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41938.838888888888</v>
      </c>
      <c r="T3909" s="11">
        <f t="shared" si="247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41849.135370370372</v>
      </c>
      <c r="T3910" s="11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41893.359282407408</v>
      </c>
      <c r="T3911" s="11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42254.756909722222</v>
      </c>
      <c r="T3912" s="11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41969.853900462964</v>
      </c>
      <c r="T3913" s="11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42119.190972222219</v>
      </c>
      <c r="T3914" s="11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42338.252881944441</v>
      </c>
      <c r="T3915" s="11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42134.957638888889</v>
      </c>
      <c r="T3916" s="11">
        <f t="shared" si="247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42522.98505787037</v>
      </c>
      <c r="T3917" s="11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42524.471666666665</v>
      </c>
      <c r="T3918" s="11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41893.527326388888</v>
      </c>
      <c r="T3919" s="11">
        <f t="shared" si="247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41855.666666666664</v>
      </c>
      <c r="T3920" s="11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42387</v>
      </c>
      <c r="T3921" s="11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42687.428935185191</v>
      </c>
      <c r="T3922" s="11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41938.75</v>
      </c>
      <c r="T3923" s="11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42065.958333333328</v>
      </c>
      <c r="T3924" s="11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42103.979988425926</v>
      </c>
      <c r="T3925" s="11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41816.959745370368</v>
      </c>
      <c r="T3926" s="11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41850.870821759258</v>
      </c>
      <c r="T3927" s="11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42000.085046296299</v>
      </c>
      <c r="T3928" s="11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41860.267407407409</v>
      </c>
      <c r="T3929" s="11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42293.207638888889</v>
      </c>
      <c r="T3930" s="11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42631.827141203699</v>
      </c>
      <c r="T3931" s="11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42461.25</v>
      </c>
      <c r="T3932" s="11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42253.151701388888</v>
      </c>
      <c r="T3933" s="11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42445.126898148148</v>
      </c>
      <c r="T3934" s="11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42568.029861111107</v>
      </c>
      <c r="T3935" s="11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42278.541666666672</v>
      </c>
      <c r="T3936" s="11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42281.656782407401</v>
      </c>
      <c r="T3937" s="11">
        <f t="shared" si="247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42705.304629629631</v>
      </c>
      <c r="T3938" s="11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42562.631481481483</v>
      </c>
      <c r="T3939" s="11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42182.905717592599</v>
      </c>
      <c r="T3940" s="11">
        <f t="shared" si="247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41919.1875</v>
      </c>
      <c r="T3941" s="11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42006.492488425924</v>
      </c>
      <c r="T3942" s="11">
        <f t="shared" si="247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41968.041666666672</v>
      </c>
      <c r="T3943" s="11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42171.904097222221</v>
      </c>
      <c r="T3944" s="11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42310.701388888891</v>
      </c>
      <c r="T3945" s="11">
        <f t="shared" si="247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42243.662905092591</v>
      </c>
      <c r="T3946" s="11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42139.801712962959</v>
      </c>
      <c r="T3947" s="11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42063.333333333328</v>
      </c>
      <c r="T3948" s="11">
        <f t="shared" si="247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42645.142870370371</v>
      </c>
      <c r="T3949" s="11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41889.325497685182</v>
      </c>
      <c r="T3950" s="11">
        <f t="shared" si="247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42046.120613425926</v>
      </c>
      <c r="T3951" s="11">
        <f t="shared" si="247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42468.774305555555</v>
      </c>
      <c r="T3952" s="11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42493.784050925926</v>
      </c>
      <c r="T3953" s="11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42303.790393518517</v>
      </c>
      <c r="T3954" s="11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42580.978472222225</v>
      </c>
      <c r="T3955" s="11">
        <f t="shared" si="247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41834.651203703703</v>
      </c>
      <c r="T3956" s="11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42336.890520833331</v>
      </c>
      <c r="T3957" s="11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42485.013888888891</v>
      </c>
      <c r="T3958" s="11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42559.976319444439</v>
      </c>
      <c r="T3959" s="11">
        <f t="shared" si="247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41853.583333333336</v>
      </c>
      <c r="T3960" s="11">
        <f t="shared" si="247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41910.788842592592</v>
      </c>
      <c r="T3961" s="11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42372.845555555556</v>
      </c>
      <c r="T3962" s="11">
        <f t="shared" si="247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41767.891319444447</v>
      </c>
      <c r="T3963" s="11">
        <f t="shared" si="247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42336.621458333335</v>
      </c>
      <c r="T3964" s="11">
        <f t="shared" si="247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42326.195798611108</v>
      </c>
      <c r="T3965" s="11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42113.680393518516</v>
      </c>
      <c r="T3966" s="11">
        <f t="shared" si="247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42474.194212962961</v>
      </c>
      <c r="T3967" s="11">
        <f t="shared" si="247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41844.124305555553</v>
      </c>
      <c r="T3968" s="11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42800.290590277778</v>
      </c>
      <c r="T3969" s="11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42512.815659722226</v>
      </c>
      <c r="T3970" s="11">
        <f t="shared" si="247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(((I3971/60)/60)/24)+DATE(1970,1,1)</f>
        <v>42611.163194444445</v>
      </c>
      <c r="T3971" s="11">
        <f t="shared" ref="T3971:T4034" si="251">(((J3971/60)/60)/24)+DATE(1970,1,1)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42477.863553240735</v>
      </c>
      <c r="T3972" s="11">
        <f t="shared" si="251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41841.536180555559</v>
      </c>
      <c r="T3973" s="11">
        <f t="shared" si="251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42041.067523148144</v>
      </c>
      <c r="T3974" s="11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42499.166666666672</v>
      </c>
      <c r="T3975" s="11">
        <f t="shared" si="251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42523.546851851846</v>
      </c>
      <c r="T3976" s="11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42564.866875</v>
      </c>
      <c r="T3977" s="11">
        <f t="shared" si="251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41852.291666666664</v>
      </c>
      <c r="T3978" s="11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42573.788564814815</v>
      </c>
      <c r="T3979" s="11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42035.642974537041</v>
      </c>
      <c r="T3980" s="11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42092.833333333328</v>
      </c>
      <c r="T3981" s="11">
        <f t="shared" si="251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41825.598923611113</v>
      </c>
      <c r="T3982" s="11">
        <f t="shared" si="251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42568.179965277777</v>
      </c>
      <c r="T3983" s="11">
        <f t="shared" si="251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42192.809953703705</v>
      </c>
      <c r="T3984" s="11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41779.290972222225</v>
      </c>
      <c r="T3985" s="11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41951</v>
      </c>
      <c r="T3986" s="11">
        <f t="shared" si="251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42420.878472222219</v>
      </c>
      <c r="T3987" s="11">
        <f t="shared" si="251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42496.544444444444</v>
      </c>
      <c r="T3988" s="11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41775.92465277778</v>
      </c>
      <c r="T3989" s="11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42245.08116898148</v>
      </c>
      <c r="T3990" s="11">
        <f t="shared" si="251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42316.791446759264</v>
      </c>
      <c r="T3991" s="11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42431.672372685185</v>
      </c>
      <c r="T3992" s="11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42155.644467592589</v>
      </c>
      <c r="T3993" s="11">
        <f t="shared" si="251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42349.982164351852</v>
      </c>
      <c r="T3994" s="11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42137.864722222221</v>
      </c>
      <c r="T3995" s="11">
        <f t="shared" si="251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41839.389930555553</v>
      </c>
      <c r="T3996" s="11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42049.477083333331</v>
      </c>
      <c r="T3997" s="11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41963.669444444444</v>
      </c>
      <c r="T3998" s="11">
        <f t="shared" si="251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42099.349780092598</v>
      </c>
      <c r="T3999" s="11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42091.921597222223</v>
      </c>
      <c r="T4000" s="11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41882.827650462961</v>
      </c>
      <c r="T4001" s="11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42497.603680555556</v>
      </c>
      <c r="T4002" s="11">
        <f t="shared" si="251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42795.791666666672</v>
      </c>
      <c r="T4003" s="11">
        <f t="shared" si="251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41909.043530092589</v>
      </c>
      <c r="T4004" s="11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42050.587349537032</v>
      </c>
      <c r="T4005" s="11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41920.16269675926</v>
      </c>
      <c r="T4006" s="11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41932.807696759257</v>
      </c>
      <c r="T4007" s="11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42416.772997685184</v>
      </c>
      <c r="T4008" s="11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41877.686111111114</v>
      </c>
      <c r="T4009" s="11">
        <f t="shared" si="251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42207.964201388888</v>
      </c>
      <c r="T4010" s="11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41891.700925925928</v>
      </c>
      <c r="T4011" s="11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41938.770439814813</v>
      </c>
      <c r="T4012" s="11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42032.54488425926</v>
      </c>
      <c r="T4013" s="11">
        <f t="shared" si="251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42126.544548611113</v>
      </c>
      <c r="T4014" s="11">
        <f t="shared" si="251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42051.301192129627</v>
      </c>
      <c r="T4015" s="11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42434.246168981481</v>
      </c>
      <c r="T4016" s="11">
        <f t="shared" si="251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42204.780821759254</v>
      </c>
      <c r="T4017" s="11">
        <f t="shared" si="251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41899.872685185182</v>
      </c>
      <c r="T4018" s="11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41886.672152777777</v>
      </c>
      <c r="T4019" s="11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42650.91097222222</v>
      </c>
      <c r="T4020" s="11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42475.686111111107</v>
      </c>
      <c r="T4021" s="11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42087.149293981478</v>
      </c>
      <c r="T4022" s="11">
        <f t="shared" si="251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41938.911550925928</v>
      </c>
      <c r="T4023" s="11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42036.120833333334</v>
      </c>
      <c r="T4024" s="11">
        <f t="shared" si="251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42453.957905092597</v>
      </c>
      <c r="T4025" s="11">
        <f t="shared" si="251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42247.670104166667</v>
      </c>
      <c r="T4026" s="11">
        <f t="shared" si="251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42211.237685185188</v>
      </c>
      <c r="T4027" s="11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42342.697210648148</v>
      </c>
      <c r="T4028" s="11">
        <f t="shared" si="251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42789.041666666672</v>
      </c>
      <c r="T4029" s="11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41795.938657407409</v>
      </c>
      <c r="T4030" s="11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42352.025115740747</v>
      </c>
      <c r="T4031" s="11">
        <f t="shared" si="251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42403.784027777772</v>
      </c>
      <c r="T4032" s="11">
        <f t="shared" si="251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41991.626898148148</v>
      </c>
      <c r="T4033" s="11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42353.85087962963</v>
      </c>
      <c r="T4034" s="11">
        <f t="shared" si="251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(((I4035/60)/60)/24)+DATE(1970,1,1)</f>
        <v>42645.375</v>
      </c>
      <c r="T4035" s="11">
        <f t="shared" ref="T4035:T4098" si="255">(((J4035/60)/60)/24)+DATE(1970,1,1)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42097.905671296292</v>
      </c>
      <c r="T4036" s="11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41933.882951388885</v>
      </c>
      <c r="T4037" s="11">
        <f t="shared" si="255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41821.9375</v>
      </c>
      <c r="T4038" s="11">
        <f t="shared" si="255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42514.600694444445</v>
      </c>
      <c r="T4039" s="11">
        <f t="shared" si="255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41929.798726851855</v>
      </c>
      <c r="T4040" s="11">
        <f t="shared" si="255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42339.249305555553</v>
      </c>
      <c r="T4041" s="11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42203.125</v>
      </c>
      <c r="T4042" s="11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42619.474004629628</v>
      </c>
      <c r="T4043" s="11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42024.802777777775</v>
      </c>
      <c r="T4044" s="11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41963.957465277781</v>
      </c>
      <c r="T4045" s="11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42104.208333333328</v>
      </c>
      <c r="T4046" s="11">
        <f t="shared" si="255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41872.201261574075</v>
      </c>
      <c r="T4047" s="11">
        <f t="shared" si="255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41934.650578703702</v>
      </c>
      <c r="T4048" s="11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42015.041666666672</v>
      </c>
      <c r="T4049" s="11">
        <f t="shared" si="255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42471.467442129629</v>
      </c>
      <c r="T4050" s="11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42199.958506944444</v>
      </c>
      <c r="T4051" s="11">
        <f t="shared" si="255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41935.636469907404</v>
      </c>
      <c r="T4052" s="11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41768.286805555559</v>
      </c>
      <c r="T4053" s="11">
        <f t="shared" si="255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41925.878657407404</v>
      </c>
      <c r="T4054" s="11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41958.833333333328</v>
      </c>
      <c r="T4055" s="11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42644.166666666672</v>
      </c>
      <c r="T4056" s="11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41809.648506944446</v>
      </c>
      <c r="T4057" s="11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42554.832638888889</v>
      </c>
      <c r="T4058" s="11">
        <f t="shared" si="255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42333.958333333328</v>
      </c>
      <c r="T4059" s="11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42461.165972222225</v>
      </c>
      <c r="T4060" s="11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41898.125</v>
      </c>
      <c r="T4061" s="11">
        <f t="shared" si="255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41813.666666666664</v>
      </c>
      <c r="T4062" s="11">
        <f t="shared" si="255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42481.099803240737</v>
      </c>
      <c r="T4063" s="11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42553.739212962959</v>
      </c>
      <c r="T4064" s="11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41817.681527777779</v>
      </c>
      <c r="T4065" s="11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42123.588263888887</v>
      </c>
      <c r="T4066" s="11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41863.951516203706</v>
      </c>
      <c r="T4067" s="11">
        <f t="shared" si="255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42509.039212962962</v>
      </c>
      <c r="T4068" s="11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42275.117476851854</v>
      </c>
      <c r="T4069" s="11">
        <f t="shared" si="255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42748.961805555555</v>
      </c>
      <c r="T4070" s="11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42063.5</v>
      </c>
      <c r="T4071" s="11">
        <f t="shared" si="255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42064.125</v>
      </c>
      <c r="T4072" s="11">
        <f t="shared" si="255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42730.804756944446</v>
      </c>
      <c r="T4073" s="11">
        <f t="shared" si="255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41872.77443287037</v>
      </c>
      <c r="T4074" s="11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42133.166666666672</v>
      </c>
      <c r="T4075" s="11">
        <f t="shared" si="255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42313.594618055555</v>
      </c>
      <c r="T4076" s="11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41820.727777777778</v>
      </c>
      <c r="T4077" s="11">
        <f t="shared" si="255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41933.82708333333</v>
      </c>
      <c r="T4078" s="11">
        <f t="shared" si="255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42725.7105787037</v>
      </c>
      <c r="T4079" s="11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42762.787523148145</v>
      </c>
      <c r="T4080" s="11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42540.938900462963</v>
      </c>
      <c r="T4081" s="11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42535.787500000006</v>
      </c>
      <c r="T4082" s="11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42071.539641203708</v>
      </c>
      <c r="T4083" s="11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42322.958333333328</v>
      </c>
      <c r="T4084" s="11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42383.761759259258</v>
      </c>
      <c r="T4085" s="11">
        <f t="shared" si="255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42652.436412037037</v>
      </c>
      <c r="T4086" s="11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42087.165972222225</v>
      </c>
      <c r="T4087" s="11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42329.166666666672</v>
      </c>
      <c r="T4088" s="11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42568.742893518516</v>
      </c>
      <c r="T4089" s="11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42020.434722222228</v>
      </c>
      <c r="T4090" s="11">
        <f t="shared" si="255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42155.732638888891</v>
      </c>
      <c r="T4091" s="11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42223.625</v>
      </c>
      <c r="T4092" s="11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42020.506377314814</v>
      </c>
      <c r="T4093" s="11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42099.153321759266</v>
      </c>
      <c r="T4094" s="11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42238.815891203703</v>
      </c>
      <c r="T4095" s="11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41934.207638888889</v>
      </c>
      <c r="T4096" s="11">
        <f t="shared" si="255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42723.031828703708</v>
      </c>
      <c r="T4097" s="11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42794.368749999994</v>
      </c>
      <c r="T4098" s="11">
        <f t="shared" si="255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(((I4099/60)/60)/24)+DATE(1970,1,1)</f>
        <v>42400.996527777781</v>
      </c>
      <c r="T4099" s="11">
        <f t="shared" ref="T4099:T4115" si="259">(((J4099/60)/60)/24)+DATE(1970,1,1)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42525.722187499996</v>
      </c>
      <c r="T4100" s="11">
        <f t="shared" si="25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42615.850381944445</v>
      </c>
      <c r="T4101" s="11">
        <f t="shared" si="25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41937.124884259261</v>
      </c>
      <c r="T4102" s="11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42760.903726851851</v>
      </c>
      <c r="T4103" s="11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42505.848067129627</v>
      </c>
      <c r="T4104" s="11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42242.772222222222</v>
      </c>
      <c r="T4105" s="11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42670.278171296297</v>
      </c>
      <c r="T4106" s="11">
        <f t="shared" si="25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42730.010520833333</v>
      </c>
      <c r="T4107" s="11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42096.041666666672</v>
      </c>
      <c r="T4108" s="11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41906.916678240741</v>
      </c>
      <c r="T4109" s="11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42797.208333333328</v>
      </c>
      <c r="T4110" s="11">
        <f t="shared" si="25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42337.581064814818</v>
      </c>
      <c r="T4111" s="11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42572.626747685179</v>
      </c>
      <c r="T4112" s="11">
        <f t="shared" si="25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42059.135879629626</v>
      </c>
      <c r="T4113" s="11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42428</v>
      </c>
      <c r="T4114" s="11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42377.273611111115</v>
      </c>
      <c r="T4115" s="11">
        <f t="shared" si="259"/>
        <v>42358.573182870372</v>
      </c>
    </row>
  </sheetData>
  <conditionalFormatting sqref="F1:F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10" operator="containsText" text="successful">
      <formula>NOT(ISERROR(SEARCH("successful",F1)))</formula>
    </cfRule>
    <cfRule type="containsText" dxfId="2" priority="9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Dale</cp:lastModifiedBy>
  <dcterms:created xsi:type="dcterms:W3CDTF">2017-04-20T15:17:24Z</dcterms:created>
  <dcterms:modified xsi:type="dcterms:W3CDTF">2020-03-16T18:13:51Z</dcterms:modified>
</cp:coreProperties>
</file>