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T:\Marketing\2023\Social Media\Insights\Dashboards\Monthly Report\"/>
    </mc:Choice>
  </mc:AlternateContent>
  <xr:revisionPtr revIDLastSave="0" documentId="13_ncr:1_{385940AC-B1AB-41E2-ADE5-8A4709EC369D}" xr6:coauthVersionLast="47" xr6:coauthVersionMax="47" xr10:uidLastSave="{00000000-0000-0000-0000-000000000000}"/>
  <bookViews>
    <workbookView xWindow="-120" yWindow="-120" windowWidth="29040" windowHeight="15840" tabRatio="698" firstSheet="5" activeTab="8" xr2:uid="{046D3C66-D01E-47A1-9599-852DEDD7319D}"/>
  </bookViews>
  <sheets>
    <sheet name="IG_raw_data" sheetId="2" state="hidden" r:id="rId1"/>
    <sheet name="Facebook_Photo" sheetId="7" state="hidden" r:id="rId2"/>
    <sheet name="Facebook_video" sheetId="8" state="hidden" r:id="rId3"/>
    <sheet name="LinkedIn Data" sheetId="15" r:id="rId4"/>
    <sheet name="Pivot Table - Facebook Photos" sheetId="9" r:id="rId5"/>
    <sheet name="Pivot Table - LinkedIn" sheetId="12" r:id="rId6"/>
    <sheet name="Pivot Table - Facebook Reels" sheetId="10" r:id="rId7"/>
    <sheet name="Pivot Table - Instagram" sheetId="3" r:id="rId8"/>
    <sheet name="IG - Dashboard" sheetId="11" r:id="rId9"/>
    <sheet name="FB - Dashboard" sheetId="4" r:id="rId10"/>
  </sheets>
  <definedNames>
    <definedName name="ExternalData_1" localSheetId="1" hidden="1">Facebook_Photo!$A$1:$N$36</definedName>
    <definedName name="ExternalData_1" localSheetId="0" hidden="1">IG_raw_data!$A$1:$Q$122</definedName>
    <definedName name="ExternalData_1" localSheetId="3" hidden="1">'LinkedIn Data'!$A$1:$M$59</definedName>
    <definedName name="ExternalData_2" localSheetId="2" hidden="1">Facebook_video!$A$1:$N$35</definedName>
    <definedName name="Slicer_Month_Name">#N/A</definedName>
    <definedName name="Slicer_Month_Name1">#N/A</definedName>
    <definedName name="Slicer_Post_type">#N/A</definedName>
  </definedNames>
  <calcPr calcId="191029"/>
  <pivotCaches>
    <pivotCache cacheId="115" r:id="rId11"/>
    <pivotCache cacheId="122" r:id="rId12"/>
    <pivotCache cacheId="128" r:id="rId13"/>
    <pivotCache cacheId="133"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ebook_Post_data_Apr-01-2023__67320515-ec43-406a-9ec9-90e2fcb274ca" name="Facebook_Post_data_Apr-01-2023_" connection="Query - Facebook_Post_data_Apr-01-2023_"/>
          <x15:modelTable id="Facebook_video_data_Apr-01-2023_91d7f9b9-7b5b-4086-9a1e-612a54ebe746" name="Facebook_video_data_Apr-01-2023" connection="Query - Facebook_video_data_Apr-01-202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3" l="1"/>
  <c r="N15" i="10"/>
  <c r="M15" i="10"/>
  <c r="L15" i="10"/>
  <c r="K15" i="10"/>
  <c r="J15" i="10"/>
  <c r="F27" i="3"/>
  <c r="J27" i="3"/>
  <c r="I27" i="3"/>
  <c r="D27" i="3"/>
  <c r="B27" i="3"/>
  <c r="C27" i="3"/>
  <c r="G27" i="3"/>
  <c r="H27" i="3"/>
  <c r="E27" i="3"/>
  <c r="O15" i="10"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B04D9D-E40C-430D-ADE5-817831F5448F}" keepAlive="1" name="Query - All posts" description="Connection to the 'All posts' query in the workbook." type="5" refreshedVersion="0" background="1">
    <dbPr connection="Provider=Microsoft.Mashup.OleDb.1;Data Source=$Workbook$;Location=&quot;All posts&quot;;Extended Properties=&quot;&quot;" command="SELECT * FROM [All posts]"/>
  </connection>
  <connection id="2" xr16:uid="{D39DABB0-D0D3-4504-942E-956A61438D75}" keepAlive="1" name="Query - All posts (2)" description="Connection to the 'All posts (2)' query in the workbook." type="5" refreshedVersion="8" background="1" saveData="1">
    <dbPr connection="Provider=Microsoft.Mashup.OleDb.1;Data Source=$Workbook$;Location=&quot;All posts (2)&quot;;Extended Properties=&quot;&quot;" command="SELECT * FROM [All posts (2)]"/>
  </connection>
  <connection id="3" xr16:uid="{7656F907-4C7B-4B19-ABAA-33576924FA5B}" name="Query - Facebook_Post_data_Apr-01-2023_" description="Connection to the 'Facebook_Post_data_Apr-01-2023_' query in the workbook." type="100" refreshedVersion="8" minRefreshableVersion="5">
    <extLst>
      <ext xmlns:x15="http://schemas.microsoft.com/office/spreadsheetml/2010/11/main" uri="{DE250136-89BD-433C-8126-D09CA5730AF9}">
        <x15:connection id="c3fe9472-74fb-4219-a73f-d74374cc4124"/>
      </ext>
    </extLst>
  </connection>
  <connection id="4" xr16:uid="{A6932A0C-4494-4C12-8C6E-CD72C9D1CC57}" keepAlive="1" name="Query - Facebook_Post_data_Apr-01-2023_ (2)" description="Connection to the 'Facebook_Post_data_Apr-01-2023_ (2)' query in the workbook." type="5" refreshedVersion="8" background="1" saveData="1">
    <dbPr connection="Provider=Microsoft.Mashup.OleDb.1;Data Source=$Workbook$;Location=&quot;Facebook_Post_data_Apr-01-2023_ (2)&quot;;Extended Properties=&quot;&quot;" command="SELECT * FROM [Facebook_Post_data_Apr-01-2023_ (2)]"/>
  </connection>
  <connection id="5" xr16:uid="{20ABD939-A0E6-4147-84FA-7F13042967F4}" name="Query - Facebook_video_data_Apr-01-2023" description="Connection to the 'Facebook_video_data_Apr-01-2023' query in the workbook." type="100" refreshedVersion="8" minRefreshableVersion="5">
    <extLst>
      <ext xmlns:x15="http://schemas.microsoft.com/office/spreadsheetml/2010/11/main" uri="{DE250136-89BD-433C-8126-D09CA5730AF9}">
        <x15:connection id="6e95fca3-a191-492b-99a0-12155b8e183e"/>
      </ext>
    </extLst>
  </connection>
  <connection id="6" xr16:uid="{D5A4DAA8-FB22-4D07-B0ED-01E1B92E9771}" keepAlive="1" name="Query - Facebook_video_data_Apr-01-2023 (2)" description="Connection to the 'Facebook_video_data_Apr-01-2023 (2)' query in the workbook." type="5" refreshedVersion="8" background="1" saveData="1">
    <dbPr connection="Provider=Microsoft.Mashup.OleDb.1;Data Source=$Workbook$;Location=&quot;Facebook_video_data_Apr-01-2023 (2)&quot;;Extended Properties=&quot;&quot;" command="SELECT * FROM [Facebook_video_data_Apr-01-2023 (2)]"/>
  </connection>
  <connection id="7" xr16:uid="{1E364ABC-0AD8-42F0-B2FD-C6B933F0949B}" keepAlive="1" name="Query - IG_raw_data" description="Connection to the 'IG_raw_data' query in the workbook." type="5" refreshedVersion="8" background="1" saveData="1">
    <dbPr connection="Provider=Microsoft.Mashup.OleDb.1;Data Source=$Workbook$;Location=IG_raw_data;Extended Properties=&quot;&quot;" command="SELECT * FROM [IG_raw_data]"/>
  </connection>
  <connection id="8" xr16:uid="{F29A33BA-315F-4BA1-BFB3-BB5CE6DF87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<sst xmlns="http://schemas.openxmlformats.org/spreadsheetml/2006/main" count="1212" uniqueCount="335">
  <si>
    <t>Publish time</t>
  </si>
  <si>
    <t>Permalink</t>
  </si>
  <si>
    <t>Post type</t>
  </si>
  <si>
    <t>Impressions</t>
  </si>
  <si>
    <t>Reach</t>
  </si>
  <si>
    <t>Shares</t>
  </si>
  <si>
    <t>Follows</t>
  </si>
  <si>
    <t>3s views</t>
  </si>
  <si>
    <t>Likes</t>
  </si>
  <si>
    <t>Comments</t>
  </si>
  <si>
    <t>Saves</t>
  </si>
  <si>
    <t>Total Engagement Per Post</t>
  </si>
  <si>
    <t>https://www.instagram.com/p/CqnpEilA1py/</t>
  </si>
  <si>
    <t>IG carousel</t>
  </si>
  <si>
    <t>https://www.instagram.com/p/CqqVVwfLTXe/</t>
  </si>
  <si>
    <t>https://www.instagram.com/reel/CqswB1VNG1K/</t>
  </si>
  <si>
    <t>IG reel</t>
  </si>
  <si>
    <t>https://www.instagram.com/reel/CqvUE1jNC2Y/</t>
  </si>
  <si>
    <t>https://www.instagram.com/p/Cq3CFzWBvNN/</t>
  </si>
  <si>
    <t>IG image</t>
  </si>
  <si>
    <t>https://www.instagram.com/reel/Cq5wUoUrVFQ/</t>
  </si>
  <si>
    <t>https://www.instagram.com/p/Cq8Lu-KuzMl/</t>
  </si>
  <si>
    <t>https://www.instagram.com/reel/Cq87jjQB7qT/</t>
  </si>
  <si>
    <t>https://www.instagram.com/reel/Cq--gGJrw_g/</t>
  </si>
  <si>
    <t>https://www.instagram.com/p/CrBVsVlsd-b/</t>
  </si>
  <si>
    <t>https://www.instagram.com/reel/CrJftlHh3yg/</t>
  </si>
  <si>
    <t>https://www.instagram.com/reel/CrLruS8ssvf/</t>
  </si>
  <si>
    <t>https://www.instagram.com/reel/CrOPVH1Ok6r/</t>
  </si>
  <si>
    <t>https://www.instagram.com/p/CrQyIuTsOCb/</t>
  </si>
  <si>
    <t>https://www.instagram.com/reel/CrTamPpsdAL/</t>
  </si>
  <si>
    <t>https://www.instagram.com/reel/CrbAbIyMDG8/</t>
  </si>
  <si>
    <t>https://www.instagram.com/reel/CrdpfHEhx9l/</t>
  </si>
  <si>
    <t>https://www.instagram.com/p/CrgO4r4O-cu/</t>
  </si>
  <si>
    <t>https://www.instagram.com/reel/Criz9-8LNU8/</t>
  </si>
  <si>
    <t>https://www.instagram.com/reel/CrlchcDNUib/</t>
  </si>
  <si>
    <t>https://www.instagram.com/reel/CrtGs_LtEAc/</t>
  </si>
  <si>
    <t>https://www.instagram.com/reel/CrvvgUzg4oN/</t>
  </si>
  <si>
    <t>https://www.instagram.com/p/CryWwAFOnPx/</t>
  </si>
  <si>
    <t>https://www.instagram.com/reel/Cr3apDUsTG7/</t>
  </si>
  <si>
    <t>https://www.instagram.com/reel/Cr_OGoxraCc/</t>
  </si>
  <si>
    <t>https://www.instagram.com/p/CsBtVGtuCes/</t>
  </si>
  <si>
    <t>https://www.instagram.com/p/CsEUvlWMlhY/</t>
  </si>
  <si>
    <t>https://www.instagram.com/p/CsHTbHnrf2a/</t>
  </si>
  <si>
    <t>https://www.instagram.com/p/CsJboFjOvB6/</t>
  </si>
  <si>
    <t>https://www.instagram.com/reel/CsRLgwQMxmx/</t>
  </si>
  <si>
    <t>https://www.instagram.com/reel/CsT543UMvns/</t>
  </si>
  <si>
    <t>https://www.instagram.com/p/CsWTmByr6ai/</t>
  </si>
  <si>
    <t>https://www.instagram.com/p/CsbZ5qusJHS/</t>
  </si>
  <si>
    <t>https://www.instagram.com/reel/Csl13bisPVd/</t>
  </si>
  <si>
    <t>https://www.instagram.com/reel/CsoV0NJtlcy/</t>
  </si>
  <si>
    <t>https://www.instagram.com/reel/Csq6yXts8XW/</t>
  </si>
  <si>
    <t>https://www.instagram.com/reel/CstfO95LiRe/</t>
  </si>
  <si>
    <t>https://www.instagram.com/p/Cs3yGq_Ih8v/</t>
  </si>
  <si>
    <t>https://www.instagram.com/reel/Cs6XCTCoDbX/</t>
  </si>
  <si>
    <t>https://www.instagram.com/p/Cs_uRnoOjn4/</t>
  </si>
  <si>
    <t>https://www.instagram.com/reel/CtHPXY-tZ2M/</t>
  </si>
  <si>
    <t>https://www.instagram.com/p/CtJ28L4uaPr/</t>
  </si>
  <si>
    <t>https://www.instagram.com/p/CtO9OS2MOA2/</t>
  </si>
  <si>
    <t>https://www.instagram.com/reel/CtRtiURLb8d/</t>
  </si>
  <si>
    <t>https://www.instagram.com/p/Ctb8Sf4OxSL/</t>
  </si>
  <si>
    <t>https://www.instagram.com/reel/CtjsttQtonc/</t>
  </si>
  <si>
    <t>https://www.instagram.com/p/CtrZBLIPqij/</t>
  </si>
  <si>
    <t>https://www.instagram.com/p/Ctt93LMOLAK/</t>
  </si>
  <si>
    <t>https://www.instagram.com/reel/CtzcDIXLoTk/</t>
  </si>
  <si>
    <t>https://www.instagram.com/p/Ct10WUCOY9w/</t>
  </si>
  <si>
    <t>https://www.instagram.com/reel/Ct9TvB6LMIu/</t>
  </si>
  <si>
    <t>https://www.instagram.com/p/CuAGE6mPExg/</t>
  </si>
  <si>
    <t>https://www.instagram.com/reel/CuFDx48te5C/</t>
  </si>
  <si>
    <t>https://www.instagram.com/p/CuH9U5dLyzB/</t>
  </si>
  <si>
    <t>https://www.instagram.com/reel/CqlBH8UPHMa/</t>
  </si>
  <si>
    <t>Month Name</t>
  </si>
  <si>
    <t>Day Name</t>
  </si>
  <si>
    <t>Week of Month</t>
  </si>
  <si>
    <t>April</t>
  </si>
  <si>
    <t>Tuesday</t>
  </si>
  <si>
    <t>Wednesday</t>
  </si>
  <si>
    <t>Thursday</t>
  </si>
  <si>
    <t>Friday</t>
  </si>
  <si>
    <t>Monday</t>
  </si>
  <si>
    <t>May</t>
  </si>
  <si>
    <t>June</t>
  </si>
  <si>
    <t>Weekly Sum of Engagement</t>
  </si>
  <si>
    <t>Weekly Sum of Account Reach</t>
  </si>
  <si>
    <t>Row Labels</t>
  </si>
  <si>
    <t>Grand Total</t>
  </si>
  <si>
    <t>Sum of Total Engagement Per Post</t>
  </si>
  <si>
    <t>Count of Post type</t>
  </si>
  <si>
    <t>(All)</t>
  </si>
  <si>
    <t>Sum of Saves</t>
  </si>
  <si>
    <t>Sum of Comments</t>
  </si>
  <si>
    <t>Sum of Likes</t>
  </si>
  <si>
    <t>Sum of 3s views</t>
  </si>
  <si>
    <t>Sum of Follows</t>
  </si>
  <si>
    <t>Sum of Shares</t>
  </si>
  <si>
    <t>Sum of Reach</t>
  </si>
  <si>
    <t>Engagement Rate</t>
  </si>
  <si>
    <t>Grand Totals Pulled From Table</t>
  </si>
  <si>
    <t>Sum of Average Engagment</t>
  </si>
  <si>
    <t>January</t>
  </si>
  <si>
    <t>https://www.instagram.com/reel/Cm_y6TlKJT9/</t>
  </si>
  <si>
    <t>Sunday</t>
  </si>
  <si>
    <t>https://www.instagram.com/p/CnLI5yjvnr6/</t>
  </si>
  <si>
    <t>https://www.instagram.com/p/Cnwd3Q1rM1U/</t>
  </si>
  <si>
    <t>https://www.instagram.com/p/Cn4soqovtDg/</t>
  </si>
  <si>
    <t>https://www.instagram.com/p/CoDILRfPML9/</t>
  </si>
  <si>
    <t>February</t>
  </si>
  <si>
    <t>https://www.instagram.com/reel/CoH1iJCqs2Z/</t>
  </si>
  <si>
    <t>https://www.instagram.com/reel/CoKaf4WuqCS/</t>
  </si>
  <si>
    <t>https://www.instagram.com/reel/CoNNET-NbaT/</t>
  </si>
  <si>
    <t>https://www.instagram.com/p/CoU6j2XMr7H/</t>
  </si>
  <si>
    <t>https://www.instagram.com/reel/CoX5L0pPUBH/</t>
  </si>
  <si>
    <t>https://www.instagram.com/p/CoZ9n55uyAj/</t>
  </si>
  <si>
    <t>https://www.instagram.com/reel/CoceiB3LANq/</t>
  </si>
  <si>
    <t>https://www.instagram.com/reel/CofGh5bhYE_/</t>
  </si>
  <si>
    <t>Saturday</t>
  </si>
  <si>
    <t>https://www.instagram.com/p/Cohy45pu_nL/</t>
  </si>
  <si>
    <t>https://www.instagram.com/reel/ConJCnQuTq9/</t>
  </si>
  <si>
    <t>https://www.instagram.com/p/CophTRQtNlA/</t>
  </si>
  <si>
    <t>https://www.instagram.com/reel/CosSndSMUvj/</t>
  </si>
  <si>
    <t>https://www.instagram.com/reel/Cou3bk8L9ac/</t>
  </si>
  <si>
    <t>https://www.instagram.com/reel/Co7ng7XLmkJ/</t>
  </si>
  <si>
    <t>https://www.instagram.com/reel/Co-J8qpLvjt/</t>
  </si>
  <si>
    <t>https://www.instagram.com/reel/CpAsuorP5P7/</t>
  </si>
  <si>
    <t>https://www.instagram.com/reel/CpDRmFEs7Xr/</t>
  </si>
  <si>
    <t>https://www.instagram.com/reel/CpLDnwYNRUw/</t>
  </si>
  <si>
    <t>March</t>
  </si>
  <si>
    <t>https://www.instagram.com/reel/CpQJmUPt6S5/</t>
  </si>
  <si>
    <t>https://www.instagram.com/reel/CpSuiZzrN6v/</t>
  </si>
  <si>
    <t>https://www.instagram.com/reel/CpVTxAdLLmw/</t>
  </si>
  <si>
    <t>https://www.instagram.com/reel/CpdB7oTrjVw/</t>
  </si>
  <si>
    <t>https://www.instagram.com/p/CpfmGFBsIwV/</t>
  </si>
  <si>
    <t>https://www.instagram.com/reel/CpiLZrzLeO8/</t>
  </si>
  <si>
    <t>https://www.instagram.com/p/Cpkvs_5uzoW/</t>
  </si>
  <si>
    <t>https://www.instagram.com/p/CpnnYkQLgC8/</t>
  </si>
  <si>
    <t>https://www.instagram.com/p/CpxguOBubQd/</t>
  </si>
  <si>
    <t>https://www.instagram.com/reel/Cp0QftmsT8j/</t>
  </si>
  <si>
    <t>https://www.instagram.com/p/Cp2qOSjuzOJ/</t>
  </si>
  <si>
    <t>https://www.instagram.com/reel/Cp5PguLtmh9/</t>
  </si>
  <si>
    <t>https://www.instagram.com/reel/CqA70eXNduz/</t>
  </si>
  <si>
    <t>https://www.instagram.com/p/CqDiXrSNjQv/</t>
  </si>
  <si>
    <t>https://www.instagram.com/reel/CqGHWv8McCa/</t>
  </si>
  <si>
    <t>https://www.instagram.com/p/CqIr1uctRAI/</t>
  </si>
  <si>
    <t>https://www.instagram.com/reel/CqLSTb8MKB_/</t>
  </si>
  <si>
    <t>https://www.instagram.com/reel/CqTC1LhtvYW/</t>
  </si>
  <si>
    <t>https://www.instagram.com/p/CqVjvC2sEzl/</t>
  </si>
  <si>
    <t>https://www.instagram.com/reel/CqYKBHbtqhc/</t>
  </si>
  <si>
    <t>https://www.instagram.com/p/CqatfpyLaCI/</t>
  </si>
  <si>
    <t>https://www.instagram.com/reel/CqdaHehsHZs/</t>
  </si>
  <si>
    <t>https://www.instagram.com/p/Cm6fsRmvgBT/</t>
  </si>
  <si>
    <t>Average of Total Engagement Per Post</t>
  </si>
  <si>
    <t>Total Engagements</t>
  </si>
  <si>
    <t>People Reached</t>
  </si>
  <si>
    <t>Photo Views</t>
  </si>
  <si>
    <t>Total clicks</t>
  </si>
  <si>
    <t>https://www.facebook.com/hausersitefurniture/posts/pfbid02ahPv3iVRUA4Lrj9Ec1Ny4VuHw1MpwcqD3E7zbWhRW3Nunob8UKJo51REvL4WvW9Hl</t>
  </si>
  <si>
    <t>Photo</t>
  </si>
  <si>
    <t>https://www.facebook.com/hausersitefurniture/posts/pfbid02T83V2PC6e5rz3Rz7Nd9KdPgCYHX5iiQrVcgeVm7aTnvjoh1wrFW4DKrnzeHYdgpWl</t>
  </si>
  <si>
    <t>https://www.facebook.com/photo.php?fbid=598154969020641&amp;set=a.549633633872775&amp;type=3</t>
  </si>
  <si>
    <t>https://www.facebook.com/photo.php?fbid=599290238907114&amp;set=a.549633633872775&amp;type=3</t>
  </si>
  <si>
    <t>https://www.facebook.com/hausersitefurniture/posts/pfbid0X1LyDi7KJEChbFqQcjtcu4f7xvwYfBoKVFsKHPJx3q4mzjX8mwWqBBZjK9PFxFRyl</t>
  </si>
  <si>
    <t>https://www.facebook.com/hausersitefurniture/posts/pfbid0Q2q7snvzmytpVkpGcjn37CrkLc5GVd4RDdQeBSnN8Vo5mNa4wgR1EEH56x4F5MQQl</t>
  </si>
  <si>
    <t>https://www.facebook.com/photo.php?fbid=607794488056689&amp;set=a.549633633872775&amp;type=3</t>
  </si>
  <si>
    <t>https://www.facebook.com/hausersitefurniture/posts/pfbid02V1314eRB9jCS8HaYoEjNVc1qrM94JnkGTZ89pZUeL62CszdjUJH9BhMCx1THFMb5l</t>
  </si>
  <si>
    <t>https://www.facebook.com/hausersitefurniture/posts/pfbid02EupHY5jeAKBuK9E21qWp12v2ajubWT6NCTB1YVoUN9oZ7vRTqDzbeZifrVN5XkhVl</t>
  </si>
  <si>
    <t>https://www.facebook.com/hausersitefurniture/posts/pfbid02474PcyK4FV64KSjbZevAQ4QenCtRVbjEe7rXmcEnh8wm8LxsPqeCdHTiZ41FLPzAl</t>
  </si>
  <si>
    <t>https://www.facebook.com/hausersitefurniture/posts/pfbid02syqQp1CiyV4FhuXZUVUPzuWi35CjoxBrsGEccVdEJbkzqrDUBeEYwQFb7XPUJVq6l</t>
  </si>
  <si>
    <t>https://www.facebook.com/photo.php?fbid=617279330441538&amp;set=a.549633633872775&amp;type=3</t>
  </si>
  <si>
    <t>https://www.facebook.com/hausersitefurniture/posts/pfbid02bHaWs9it3vHTSLUf3YuaCmyw54kbVoAbZ1Z26u2eu8Xv5RrCuPxb3hkuwcBTJPBql</t>
  </si>
  <si>
    <t>https://www.facebook.com/hausersitefurniture/posts/pfbid02aAi1UmQkbkCZ9mHSPQLcftCygEvMdSA4xBgwd7qCh6jnaZVC2bGAZLzVUnG3dTjhl</t>
  </si>
  <si>
    <t>https://www.facebook.com/hausersitefurniture/posts/pfbid0uLgjEKP4rJE3RZ1zWiw6rav11xxpQkvdikGY1ezQMjc6tAv671LjpfQgY2pjXTrjl</t>
  </si>
  <si>
    <t>https://www.facebook.com/hausersitefurniture/posts/pfbid0ASYzEAtqePeBNRgWQDdDev8XDy1FZJAJ5zuDYhfVzLDUC9Cg3wB7hVRqPpb8yLFYl</t>
  </si>
  <si>
    <t>https://www.facebook.com/hausersitefurniture/posts/pfbid02faU8H2mFoctZQh1QkapkFDS3DusRQ2sdc9mwegABzkrnHaXCff9GFDJQkNGnxCbXl</t>
  </si>
  <si>
    <t>https://www.facebook.com/hausersitefurniture/posts/pfbid0bY6zp6My7amLFCLAySJDSUXh9H7qTdMFDibzjL3TxmNsaavvHZZtkCm2QLqRxdoQl</t>
  </si>
  <si>
    <t>https://www.facebook.com/hausersitefurniture/posts/pfbid02Y3jiSZaXFdRu6NdCDzpRyUMnxyAtNTaEZrgmpbdGnXRnmpf4mN6LkqbSLGFB7orPl</t>
  </si>
  <si>
    <t>https://www.facebook.com/hausersitefurniture/posts/pfbid0sr5k6qWtVWMWzMVkGvE163WrhNn6ZocBhnr9n9qzizbab5UXtRMrgDeMXC3FMeEhl</t>
  </si>
  <si>
    <t>https://www.facebook.com/hausersitefurniture/posts/pfbid02ErYG416QK4jsfETAMc8pkFhEAALirJJkQ3Z9Ycc5cudcg18YRaLsvrsUqviZgn4kl</t>
  </si>
  <si>
    <t>https://www.facebook.com/hausersitefurniture/posts/pfbid0eWmNTkEkhrxcKdX69UFgTUGnRJTQkeN6qzpmwzMaaTX2VFZh8dkoTeB6XBBFxBytl</t>
  </si>
  <si>
    <t>https://www.facebook.com/hausersitefurniture/posts/pfbid0qNudF94MQ3JbrBzqACmmGWAxP1TuCh7Uv9F21gGk88nU2U8UJzafe3HLYTbcYW48l</t>
  </si>
  <si>
    <t>https://www.facebook.com/hausersitefurniture/posts/pfbid0vqcmNsnmfzT3Q2SJjAnr86aWvpzndapxRBhwqbY9jyo6jSMjAbxpdebRJ2TEDqiQl</t>
  </si>
  <si>
    <t>https://www.facebook.com/hausersitefurniture/posts/pfbid033WYhkUH1cURntXRHwKEDxQDaNgzwsa2z2fWYUuR9fbijPSG3zSQzmLmtSosDNDkkl</t>
  </si>
  <si>
    <t>https://www.facebook.com/hausersitefurniture/posts/pfbid02QGhW2JtDFFUyc7nXXmV7XB6encXU7JpAy4wd7qxB85fx4qr7VegYVLpnQZxa1rgZl</t>
  </si>
  <si>
    <t>People reached</t>
  </si>
  <si>
    <t>3-Second Video Views</t>
  </si>
  <si>
    <t>Averaged Seconds Viewed</t>
  </si>
  <si>
    <t>Reels plays</t>
  </si>
  <si>
    <t>https://www.facebook.com/reel/1517149305361337/</t>
  </si>
  <si>
    <t>FB reel</t>
  </si>
  <si>
    <t>https://www.facebook.com/reel/605320311468742/</t>
  </si>
  <si>
    <t>https://www.facebook.com/reel/3387630658217975/</t>
  </si>
  <si>
    <t>https://www.facebook.com/reel/238324202061353/</t>
  </si>
  <si>
    <t>https://www.facebook.com/reel/244661434595959/</t>
  </si>
  <si>
    <t>https://www.facebook.com/reel/235773055668431/</t>
  </si>
  <si>
    <t>https://www.facebook.com/reel/568090098490921/</t>
  </si>
  <si>
    <t>https://www.facebook.com/reel/252784610522520/</t>
  </si>
  <si>
    <t>https://www.facebook.com/reel/1457512151668195/</t>
  </si>
  <si>
    <t>https://www.facebook.com/reel/3118865595078532/</t>
  </si>
  <si>
    <t>https://www.facebook.com/reel/1400374700746236/</t>
  </si>
  <si>
    <t>https://www.facebook.com/reel/597351672331460/</t>
  </si>
  <si>
    <t>https://www.facebook.com/reel/3418755358365406/</t>
  </si>
  <si>
    <t>https://www.facebook.com/reel/539542241719133/</t>
  </si>
  <si>
    <t>https://www.facebook.com/reel/776736183841473/</t>
  </si>
  <si>
    <t>https://www.facebook.com/reel/3489625887986203/</t>
  </si>
  <si>
    <t>https://www.facebook.com/reel/969689287495521/</t>
  </si>
  <si>
    <t>https://www.facebook.com/reel/591012173008951/</t>
  </si>
  <si>
    <t>https://www.facebook.com/reel/238337972177213/</t>
  </si>
  <si>
    <t>https://www.facebook.com/reel/255028873865524/</t>
  </si>
  <si>
    <t>https://www.facebook.com/reel/811838819951973/</t>
  </si>
  <si>
    <t>https://www.facebook.com/reel/6072687462842611/</t>
  </si>
  <si>
    <t>https://www.facebook.com/reel/3833240580236245/</t>
  </si>
  <si>
    <t>https://www.facebook.com/reel/2003804343340315/</t>
  </si>
  <si>
    <t>https://www.facebook.com/reel/268718928975495/</t>
  </si>
  <si>
    <t>https://www.facebook.com/reel/977985126572082/</t>
  </si>
  <si>
    <t>https://www.facebook.com/reel/680918290524080/</t>
  </si>
  <si>
    <t>https://www.facebook.com/reel/1002065060786255/</t>
  </si>
  <si>
    <t>https://www.facebook.com/reel/681324640447513/</t>
  </si>
  <si>
    <t>https://www.facebook.com/reel/222524673981739/</t>
  </si>
  <si>
    <t>https://www.facebook.com/reel/662520645224745/</t>
  </si>
  <si>
    <t>Sum of Total Engagements</t>
  </si>
  <si>
    <t>Sum of People Reached</t>
  </si>
  <si>
    <t>July</t>
  </si>
  <si>
    <t>https://www.instagram.com/reel/CuXMjdYMSlw/</t>
  </si>
  <si>
    <t>https://www.instagram.com/p/CuZz2HYAUNL/</t>
  </si>
  <si>
    <t>https://www.instagram.com/p/CuhWhZHMvyc/</t>
  </si>
  <si>
    <t>https://www.instagram.com/reel/CumhPGlrxkD/</t>
  </si>
  <si>
    <t>https://www.instagram.com/p/Curp4QsOikS/</t>
  </si>
  <si>
    <t>https://www.instagram.com/p/CuzYQ5xNKNO/</t>
  </si>
  <si>
    <t>https://www.instagram.com/reel/Cu4hz77tUii/</t>
  </si>
  <si>
    <t>https://www.instagram.com/p/Cu9rghnM-N1/</t>
  </si>
  <si>
    <t>https://www.instagram.com/p/CvFlTlqvxIK/</t>
  </si>
  <si>
    <t>https://www.instagram.com/reel/CvKi1JHNnJg/</t>
  </si>
  <si>
    <t>https://www.instagram.com/p/CvPtzzesnH_/</t>
  </si>
  <si>
    <t>https://www.instagram.com/p/CvXbQD9rsIU/</t>
  </si>
  <si>
    <t>https://www.instagram.com/p/CuR6cupg8V3/</t>
  </si>
  <si>
    <t>https://www.instagram.com/reel/Cr0-Po5sFK6/</t>
  </si>
  <si>
    <t>https://www.instagram.com/reel/Cs1d_oTM11w/</t>
  </si>
  <si>
    <t>https://www.instagram.com/reel/CtZRJRQtWCA/</t>
  </si>
  <si>
    <t>https://www.instagram.com/p/Cteha-UvFKv/</t>
  </si>
  <si>
    <t>https://www.instagram.com/reel/CoxcMWTMwh-/</t>
  </si>
  <si>
    <t>https://www.instagram.com/reel/CpNlE5bN8Oj/</t>
  </si>
  <si>
    <t>https://www.instagram.com/reel/Cpu9OaqtNp3/</t>
  </si>
  <si>
    <t>https://www.facebook.com/hausersitefurniture/posts/pfbid0NjNU9LSqWZb4bP9CG65FWbw5FxEK8ZjnatSCz2C4s9aCMTsRCKKevjnPiQyV9rNTl</t>
  </si>
  <si>
    <t>https://www.facebook.com/hausersitefurniture/posts/pfbid0CdnaysCPRz49oyNzp9XYeCidcZcy9GzzbJHdgHYuyhY6MzYNhUFvQzZtM31a2BNTl</t>
  </si>
  <si>
    <t>https://www.facebook.com/hausersitefurniture/posts/pfbid0KEMDWaPofuFxugWUjfzj1vyTUgJqeYEwGaBqdXLzjh1SChKL5FpdTTbFazPUA2Z1l</t>
  </si>
  <si>
    <t>https://www.facebook.com/hausersitefurniture/posts/pfbid0ymE1DyHmpnuhswyN6DcitSw1k2TE7K5LJzUzSjzGzz2vSWZHXj2ef7FGYDUfUHuml</t>
  </si>
  <si>
    <t>https://www.facebook.com/hausersitefurniture/posts/pfbid02eXrvc8vSo1anXmrc3UUpTm7XPCFBeN77SfxFNLfvmwc97yjaDCKLtwgWhJyzDaK9l</t>
  </si>
  <si>
    <t>https://www.facebook.com/hausersitefurniture/posts/pfbid0FAM3GcQqTrvToRHTTBK8Z8MEUXHeGrUEfdvMd6zRxvHGYgjm9M7jLuRrez1wKKB6l</t>
  </si>
  <si>
    <t>https://www.facebook.com/hausersitefurniture/posts/pfbid02zwopA2N5QmxQBWXvTZnf6xjBRP9yKiXPvJpVZzjD15sM6EpKW4ECk73Jcf2kUHk9l</t>
  </si>
  <si>
    <t>https://www.facebook.com/hausersitefurniture/posts/pfbid0zw9tmGNh7RUYZZAPVxyHEsecCKhtqYLEGfJUEn3ddFReZ5DtCWWZ5N3HwWYr8hXnl</t>
  </si>
  <si>
    <t>https://www.facebook.com/hausersitefurniture/posts/pfbid0C5MHRCm82ZDvmVTDzybCK5eYRe7yqeHCzmwVToaweJ5HH33nBCxvVex2o4yNtp9ml</t>
  </si>
  <si>
    <t>https://www.facebook.com/hausersitefurniture/posts/pfbid0ebo1rezVeZtZepUG84cokuS79A4hp2ZmKwvYypi8rUr1KkKHi38CbKGarE6CqnaEl</t>
  </si>
  <si>
    <t>Video</t>
  </si>
  <si>
    <t>https://www.facebook.com/hausersitefurniture/posts/pfbid0XBqJKWxgpFCJ5PVcwtf9gxMk8KyjW37Kxj6weWdGRoZdEceyuca8w6LPVLUyUDDQl</t>
  </si>
  <si>
    <t>https://www.facebook.com/reel/1028977214948478/</t>
  </si>
  <si>
    <t>Sum of People reached</t>
  </si>
  <si>
    <t>Sum of 3-Second Video Views</t>
  </si>
  <si>
    <t>Total Engagement</t>
  </si>
  <si>
    <t>Sum of Total Engagement</t>
  </si>
  <si>
    <t>Total Posts</t>
  </si>
  <si>
    <t>Total Reach</t>
  </si>
  <si>
    <t>Total Likes</t>
  </si>
  <si>
    <t>Total Shares</t>
  </si>
  <si>
    <t>Post link</t>
  </si>
  <si>
    <t>content_type</t>
  </si>
  <si>
    <t>month_published</t>
  </si>
  <si>
    <t>day_published</t>
  </si>
  <si>
    <t>Views</t>
  </si>
  <si>
    <t>Clicks</t>
  </si>
  <si>
    <t>Click through rate (CTR)</t>
  </si>
  <si>
    <t>Reposts</t>
  </si>
  <si>
    <t>Engagement rate</t>
  </si>
  <si>
    <t>https://www.linkedin.com/feed/update/urn:li:activity:7015666104635195392</t>
  </si>
  <si>
    <t>https://www.linkedin.com/feed/update/urn:li:activity:7018008371719000064</t>
  </si>
  <si>
    <t>https://www.linkedin.com/feed/update/urn:li:activity:7023261891397378049</t>
  </si>
  <si>
    <t>https://www.linkedin.com/feed/update/urn:li:activity:7024423698682040320</t>
  </si>
  <si>
    <t>https://www.linkedin.com/feed/update/urn:li:activity:7025888230914867200</t>
  </si>
  <si>
    <t>https://www.linkedin.com/feed/update/urn:li:activity:7027274810195931136</t>
  </si>
  <si>
    <t>https://www.linkedin.com/feed/update/urn:li:activity:7028395246392655872</t>
  </si>
  <si>
    <t>https://www.linkedin.com/feed/update/urn:li:activity:7029101664691265536</t>
  </si>
  <si>
    <t>https://www.linkedin.com/feed/update/urn:li:activity:7034175133829242881</t>
  </si>
  <si>
    <t>https://www.linkedin.com/feed/update/urn:li:activity:7034900045334208512</t>
  </si>
  <si>
    <t>https://www.linkedin.com/feed/update/urn:li:activity:7038871259480264705</t>
  </si>
  <si>
    <t>https://www.linkedin.com/feed/update/urn:li:activity:7040030527818502144</t>
  </si>
  <si>
    <t>https://www.linkedin.com/feed/update/urn:li:activity:7053806359523295232</t>
  </si>
  <si>
    <t>https://www.linkedin.com/feed/update/urn:li:activity:7054831348225650689</t>
  </si>
  <si>
    <t>https://www.linkedin.com/feed/update/urn:li:activity:7059540873797140480</t>
  </si>
  <si>
    <t>https://www.linkedin.com/feed/update/urn:li:activity:7060270823516823553</t>
  </si>
  <si>
    <t>https://www.linkedin.com/feed/update/urn:li:activity:7061372889178017792</t>
  </si>
  <si>
    <t>https://www.linkedin.com/feed/update/urn:li:activity:7061716655986417665</t>
  </si>
  <si>
    <t>https://www.linkedin.com/feed/update/urn:li:activity:7062085060782346240</t>
  </si>
  <si>
    <t>https://www.linkedin.com/feed/update/urn:li:activity:7062479151995244545</t>
  </si>
  <si>
    <t>https://www.linkedin.com/feed/update/urn:li:activity:7062803860712542209</t>
  </si>
  <si>
    <t>https://www.linkedin.com/feed/update/urn:li:activity:7064589144961798145</t>
  </si>
  <si>
    <t>https://www.linkedin.com/feed/update/urn:li:activity:7065333433207570434</t>
  </si>
  <si>
    <t>https://www.linkedin.com/feed/update/urn:li:activity:7066802427454246912</t>
  </si>
  <si>
    <t>https://www.linkedin.com/feed/update/urn:li:activity:7067152431981199360</t>
  </si>
  <si>
    <t>https://www.linkedin.com/feed/update/urn:li:activity:7067517524296302592</t>
  </si>
  <si>
    <t>https://www.linkedin.com/feed/update/urn:li:activity:7068239566163349504</t>
  </si>
  <si>
    <t>https://www.linkedin.com/feed/update/urn:li:activity:7069326826854109185</t>
  </si>
  <si>
    <t>https://www.linkedin.com/feed/update/urn:li:activity:7070444142283132928</t>
  </si>
  <si>
    <t>https://www.linkedin.com/feed/update/urn:li:activity:7071502529087352832</t>
  </si>
  <si>
    <t>https://www.linkedin.com/feed/update/urn:li:activity:7071871195452686338</t>
  </si>
  <si>
    <t>https://www.linkedin.com/feed/update/urn:li:activity:7072588442680889346</t>
  </si>
  <si>
    <t>https://www.linkedin.com/feed/update/urn:li:activity:7072965671512375297</t>
  </si>
  <si>
    <t>https://www.linkedin.com/feed/update/urn:li:activity:7074415435709886464</t>
  </si>
  <si>
    <t>https://www.linkedin.com/feed/update/urn:li:activity:7074777894186598400</t>
  </si>
  <si>
    <t>https://www.linkedin.com/feed/update/urn:li:activity:7076589745169985538</t>
  </si>
  <si>
    <t>https://www.linkedin.com/feed/update/urn:li:activity:7076952126832152576</t>
  </si>
  <si>
    <t>https://www.linkedin.com/feed/update/urn:li:activity:7079112197057957888</t>
  </si>
  <si>
    <t>https://www.linkedin.com/feed/update/urn:li:activity:7079503852391055360</t>
  </si>
  <si>
    <t>https://www.linkedin.com/feed/update/urn:li:activity:7080198256969842689</t>
  </si>
  <si>
    <t>https://www.linkedin.com/feed/update/urn:li:activity:7080607226486259712</t>
  </si>
  <si>
    <t>https://www.linkedin.com/feed/update/urn:li:activity:7082021047880843264</t>
  </si>
  <si>
    <t>https://www.linkedin.com/feed/update/urn:li:activity:7082735015909888000</t>
  </si>
  <si>
    <t>https://www.linkedin.com/feed/update/urn:li:activity:7083097564090175488</t>
  </si>
  <si>
    <t>Average of Total Engagement</t>
  </si>
  <si>
    <t>Sum of Views</t>
  </si>
  <si>
    <t>Average of Engagement rate</t>
  </si>
  <si>
    <t>Average of Click through rate (CTR)</t>
  </si>
  <si>
    <t>Count of content_type</t>
  </si>
  <si>
    <t>https://www.linkedin.com/feed/update/urn:li:activity:7091795102926336001</t>
  </si>
  <si>
    <t>https://www.linkedin.com/feed/update/urn:li:activity:7089982728384704513</t>
  </si>
  <si>
    <t>https://www.linkedin.com/feed/update/urn:li:activity:7089283837930704896</t>
  </si>
  <si>
    <t>https://www.linkedin.com/feed/update/urn:li:activity:7088171045630717953</t>
  </si>
  <si>
    <t>https://www.linkedin.com/feed/update/urn:li:activity:7087446130715697152</t>
  </si>
  <si>
    <t>https://www.linkedin.com/feed/update/urn:li:activity:7086721451080224770</t>
  </si>
  <si>
    <t>https://www.linkedin.com/feed/update/urn:li:activity:7085634248019193856</t>
  </si>
  <si>
    <t>https://www.linkedin.com/feed/update/urn:li:activity:7084909368458035204</t>
  </si>
  <si>
    <t>https://www.linkedin.com/feed/update/urn:li:activity:7084184717209595905</t>
  </si>
  <si>
    <t>https://www.linkedin.com/feed/update/urn:li:activity:7083449650191503360</t>
  </si>
  <si>
    <t>https://www.linkedin.com/feed/update/urn:li:activity:7082808502125023232</t>
  </si>
  <si>
    <t>Average of Impressions</t>
  </si>
  <si>
    <t>Average of Clicks</t>
  </si>
  <si>
    <t>Average of Likes</t>
  </si>
  <si>
    <t>Average of Comments</t>
  </si>
  <si>
    <t>Average of Reposts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</si>
</sst>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12"/>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alignment horizontal="center"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0" fillId="0" borderId="0" xfId="0" applyAlignment="1">
      <alignment horizontal="left" indent="1"/>
    </xf>
    <xf numFmtId="9" fontId="0" fillId="0" borderId="0" xfId="1" applyFont="1"/>
    <xf numFmtId="0" fontId="2" fillId="0" borderId="0" xfId="0" applyFont="1" applyAlignment="1">
      <alignment horizontal="left"/>
    </xf>
    <xf numFmtId="0" fontId="2" fillId="0" borderId="0" xfId="0" applyFont="1"/>
    <xf numFmtId="9" fontId="0" fillId="0" borderId="0" xfId="0" applyNumberFormat="1"/>
    <xf numFmtId="1" fontId="0" fillId="0" borderId="0" xfId="0" applyNumberFormat="1"/>
    <xf numFmtId="22" fontId="0" fillId="0" borderId="0" xfId="0" applyNumberFormat="1"/>
    <xf numFmtId="0" fontId="0" fillId="0" borderId="0" xfId="0" applyNumberFormat="1"/>
    <xf numFmtId="10" fontId="0" fillId="0" borderId="0" xfId="0" applyNumberFormat="1"/>
  </cellXfs>
  <cellStyles count="2">
    <cellStyle name="Normal" xfId="0" builtinId="0"/>
    <cellStyle name="Percent" xfId="1" builtinId="5"/>
  </cellStyles>
  <dxfs count="294">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13" formatCode="0%"/>
    </dxf>
    <dxf>
      <numFmt numFmtId="13"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19" formatCode="m/d/yyyy"/>
    </dxf>
    <dxf>
      <numFmt numFmtId="14" formatCode="0.00%"/>
    </dxf>
    <dxf>
      <numFmt numFmtId="14" formatCode="0.00%"/>
    </dxf>
    <dxf>
      <numFmt numFmtId="0" formatCode="General"/>
    </dxf>
    <dxf>
      <numFmt numFmtId="1" formatCode="0"/>
    </dxf>
    <dxf>
      <numFmt numFmtId="0" formatCode="General"/>
    </dxf>
    <dxf>
      <numFmt numFmtId="0" formatCode="Genera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theme="1" tint="0.14996795556505021"/>
        </patternFill>
      </fill>
    </dxf>
  </dxfs>
  <tableStyles count="1" defaultTableStyle="TableStyleMedium2" defaultPivotStyle="PivotStyleLight16">
    <tableStyle name="Slicer Style 1" pivot="0" table="0" count="4" xr9:uid="{A9EF7721-7AFC-413D-AD7A-440E0DA3E63D}">
      <tableStyleElement type="wholeTable" dxfId="293"/>
    </tableStyle>
  </tableStyles>
  <colors>
    <mruColors>
      <color rgb="FF08A810"/>
      <color rgb="FF33F53C"/>
      <color rgb="FF08AC10"/>
      <color rgb="FF10F41B"/>
      <color rgb="FF4FE0E7"/>
      <color rgb="FF3BCAD1"/>
      <color rgb="FFF244C0"/>
      <color rgb="FF009242"/>
      <color rgb="FF244072"/>
      <color rgb="FF5C84CC"/>
    </mruColors>
  </colors>
  <extLst>
    <ext xmlns:x14="http://schemas.microsoft.com/office/spreadsheetml/2009/9/main" uri="{46F421CA-312F-682f-3DD2-61675219B42D}">
      <x14:dxfs count="3">
        <dxf>
          <font>
            <color auto="1"/>
          </font>
          <fill>
            <gradientFill degree="90">
              <stop position="0">
                <color theme="0"/>
              </stop>
              <stop position="1">
                <color rgb="FF10F41B"/>
              </stop>
            </gradientFill>
          </fill>
        </dxf>
        <dxf>
          <font>
            <color theme="1"/>
          </font>
          <fill>
            <gradientFill degree="90">
              <stop position="0">
                <color theme="0"/>
              </stop>
              <stop position="1">
                <color rgb="FF00B050"/>
              </stop>
            </gradientFill>
          </fill>
          <border>
            <left style="thin">
              <color auto="1"/>
            </left>
            <right style="thin">
              <color auto="1"/>
            </right>
            <top style="thin">
              <color auto="1"/>
            </top>
            <bottom style="thin">
              <color auto="1"/>
            </bottom>
          </border>
        </dxf>
        <dxf>
          <font>
            <color theme="0"/>
          </font>
          <fill>
            <patternFill patternType="none">
              <bgColor auto="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[monthly_instagram_report_master_copy_v1.xlsx]Pivot Table - Facebook Photos!PivotTable1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 Facebook Photos'!$B$37</c:f>
              <c:strCache>
                <c:ptCount val="1"/>
                <c:pt idx="0">
                  <c:v>Total</c:v>
                </c:pt>
              </c:strCache>
            </c:strRef>
          </c:tx>
          <c:spPr>
            <a:ln w="28575" cap="rnd">
              <a:solidFill>
                <a:schemeClr val="accent1"/>
              </a:solidFill>
              <a:round/>
            </a:ln>
            <a:effectLst/>
          </c:spPr>
          <c:marker>
            <c:symbol val="none"/>
          </c:marker>
          <c:cat>
            <c:multiLvlStrRef>
              <c:f>'Pivot Table - Facebook Photos'!$A$38:$A$61</c:f>
              <c:multiLvlStrCache>
                <c:ptCount val="19"/>
                <c:lvl>
                  <c:pt idx="0">
                    <c:v>2</c:v>
                  </c:pt>
                  <c:pt idx="1">
                    <c:v>3</c:v>
                  </c:pt>
                  <c:pt idx="2">
                    <c:v>4</c:v>
                  </c:pt>
                  <c:pt idx="3">
                    <c:v>5</c:v>
                  </c:pt>
                  <c:pt idx="4">
                    <c:v>1</c:v>
                  </c:pt>
                  <c:pt idx="5">
                    <c:v>2</c:v>
                  </c:pt>
                  <c:pt idx="6">
                    <c:v>3</c:v>
                  </c:pt>
                  <c:pt idx="7">
                    <c:v>4</c:v>
                  </c:pt>
                  <c:pt idx="8">
                    <c:v>5</c:v>
                  </c:pt>
                  <c:pt idx="9">
                    <c:v>1</c:v>
                  </c:pt>
                  <c:pt idx="10">
                    <c:v>2</c:v>
                  </c:pt>
                  <c:pt idx="11">
                    <c:v>3</c:v>
                  </c:pt>
                  <c:pt idx="12">
                    <c:v>4</c:v>
                  </c:pt>
                  <c:pt idx="13">
                    <c:v>5</c:v>
                  </c:pt>
                  <c:pt idx="14">
                    <c:v>2</c:v>
                  </c:pt>
                  <c:pt idx="15">
                    <c:v>3</c:v>
                  </c:pt>
                  <c:pt idx="16">
                    <c:v>4</c:v>
                  </c:pt>
                  <c:pt idx="17">
                    <c:v>5</c:v>
                  </c:pt>
                  <c:pt idx="18">
                    <c:v>6</c:v>
                  </c:pt>
                </c:lvl>
                <c:lvl>
                  <c:pt idx="0">
                    <c:v>April</c:v>
                  </c:pt>
                  <c:pt idx="4">
                    <c:v>May</c:v>
                  </c:pt>
                  <c:pt idx="9">
                    <c:v>June</c:v>
                  </c:pt>
                  <c:pt idx="14">
                    <c:v>July</c:v>
                  </c:pt>
                </c:lvl>
              </c:multiLvlStrCache>
            </c:multiLvlStrRef>
          </c:cat>
          <c:val>
            <c:numRef>
              <c:f>'Pivot Table - Facebook Photos'!$B$38:$B$61</c:f>
              <c:numCache>
                <c:formatCode>General</c:formatCode>
                <c:ptCount val="19"/>
                <c:pt idx="0">
                  <c:v>1</c:v>
                </c:pt>
                <c:pt idx="1">
                  <c:v>3</c:v>
                </c:pt>
                <c:pt idx="2">
                  <c:v>1</c:v>
                </c:pt>
                <c:pt idx="3">
                  <c:v>9</c:v>
                </c:pt>
                <c:pt idx="4">
                  <c:v>6</c:v>
                </c:pt>
                <c:pt idx="5">
                  <c:v>10</c:v>
                </c:pt>
                <c:pt idx="6">
                  <c:v>0</c:v>
                </c:pt>
                <c:pt idx="7">
                  <c:v>0</c:v>
                </c:pt>
                <c:pt idx="8">
                  <c:v>2</c:v>
                </c:pt>
                <c:pt idx="9">
                  <c:v>2</c:v>
                </c:pt>
                <c:pt idx="10">
                  <c:v>0</c:v>
                </c:pt>
                <c:pt idx="11">
                  <c:v>3</c:v>
                </c:pt>
                <c:pt idx="12">
                  <c:v>8</c:v>
                </c:pt>
                <c:pt idx="13">
                  <c:v>4</c:v>
                </c:pt>
                <c:pt idx="14">
                  <c:v>3</c:v>
                </c:pt>
                <c:pt idx="15">
                  <c:v>1</c:v>
                </c:pt>
                <c:pt idx="16">
                  <c:v>13</c:v>
                </c:pt>
                <c:pt idx="17">
                  <c:v>9</c:v>
                </c:pt>
                <c:pt idx="18">
                  <c:v>4</c:v>
                </c:pt>
              </c:numCache>
            </c:numRef>
          </c:val>
          <c:smooth val="0"/>
          <c:extLst>
            <c:ext xmlns:c16="http://schemas.microsoft.com/office/drawing/2014/chart" uri="{C3380CC4-5D6E-409C-BE32-E72D297353CC}">
              <c16:uniqueId val="{00000000-9160-489D-9FEA-5418F969C6FD}"/>
            </c:ext>
          </c:extLst>
        </c:ser>
        <c:dLbls>
          <c:showLegendKey val="0"/>
          <c:showVal val="0"/>
          <c:showCatName val="0"/>
          <c:showSerName val="0"/>
          <c:showPercent val="0"/>
          <c:showBubbleSize val="0"/>
        </c:dLbls>
        <c:smooth val="0"/>
        <c:axId val="849984096"/>
        <c:axId val="849962976"/>
      </c:lineChart>
      <c:catAx>
        <c:axId val="84998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962976"/>
        <c:crosses val="autoZero"/>
        <c:auto val="1"/>
        <c:lblAlgn val="ctr"/>
        <c:lblOffset val="100"/>
        <c:noMultiLvlLbl val="0"/>
      </c:catAx>
      <c:valAx>
        <c:axId val="84996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98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[monthly_instagram_report_master_copy_v1.xlsx]Pivot Table - Instagram!PivotTable4</c:name>
    <c:fmtId val="5"/>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solidFill>
                  <a:schemeClr val="bg1"/>
                </a:solidFill>
              </a:rPr>
              <a:t>Reels 3s viewed</a:t>
            </a:r>
            <a:r>
              <a:rPr lang="en-US" sz="1600" baseline="0">
                <a:solidFill>
                  <a:schemeClr val="bg1"/>
                </a:solidFill>
              </a:rPr>
              <a:t> Per User v.s Account Reach</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244C0"/>
            </a:solidFill>
            <a:round/>
          </a:ln>
          <a:effectLst>
            <a:outerShdw blurRad="76200" dir="13500000" sy="23000" kx="1200000" algn="br" rotWithShape="0">
              <a:prstClr val="black">
                <a:alpha val="20000"/>
              </a:prstClr>
            </a:outerShdw>
          </a:effectLst>
        </c:spPr>
        <c:marker>
          <c:symbol val="circle"/>
          <c:size val="6"/>
          <c:spPr>
            <a:solidFill>
              <a:srgbClr val="F244C0">
                <a:alpha val="73000"/>
              </a:srgbClr>
            </a:solidFill>
            <a:ln w="9525">
              <a:noFill/>
            </a:ln>
            <a:effectLst>
              <a:outerShdw blurRad="76200" dir="13500000" sy="23000" kx="1200000" algn="br"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244C0"/>
            </a:solidFill>
            <a:round/>
          </a:ln>
          <a:effectLst>
            <a:outerShdw blurRad="76200" dir="13500000" sy="23000" kx="1200000" algn="br" rotWithShape="0">
              <a:prstClr val="black">
                <a:alpha val="20000"/>
              </a:prstClr>
            </a:outerShdw>
          </a:effectLst>
        </c:spPr>
        <c:marker>
          <c:symbol val="circle"/>
          <c:size val="6"/>
          <c:spPr>
            <a:solidFill>
              <a:srgbClr val="F244C0">
                <a:alpha val="73000"/>
              </a:srgbClr>
            </a:solidFill>
            <a:ln w="9525">
              <a:noFill/>
            </a:ln>
            <a:effectLst>
              <a:outerShdw blurRad="76200" dir="13500000" sy="23000" kx="1200000" algn="br"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244C0"/>
            </a:solidFill>
            <a:round/>
          </a:ln>
          <a:effectLst>
            <a:outerShdw blurRad="76200" dir="13500000" sy="23000" kx="1200000" algn="br" rotWithShape="0">
              <a:prstClr val="black">
                <a:alpha val="20000"/>
              </a:prstClr>
            </a:outerShdw>
          </a:effectLst>
        </c:spPr>
        <c:marker>
          <c:symbol val="circle"/>
          <c:size val="6"/>
          <c:spPr>
            <a:solidFill>
              <a:srgbClr val="F244C0">
                <a:alpha val="73000"/>
              </a:srgbClr>
            </a:solidFill>
            <a:ln w="9525">
              <a:noFill/>
            </a:ln>
            <a:effectLst>
              <a:outerShdw blurRad="76200" dir="13500000" sy="23000" kx="1200000" algn="br"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F00"/>
            </a:solid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 Instagram'!$B$160</c:f>
              <c:strCache>
                <c:ptCount val="1"/>
                <c:pt idx="0">
                  <c:v>Sum of Reach</c:v>
                </c:pt>
              </c:strCache>
            </c:strRef>
          </c:tx>
          <c:spPr>
            <a:ln w="28575" cap="rnd">
              <a:solidFill>
                <a:srgbClr val="F244C0"/>
              </a:solidFill>
              <a:round/>
            </a:ln>
            <a:effectLst>
              <a:outerShdw blurRad="76200" dir="13500000" sy="23000" kx="1200000" algn="br" rotWithShape="0">
                <a:prstClr val="black">
                  <a:alpha val="20000"/>
                </a:prstClr>
              </a:outerShdw>
            </a:effectLst>
          </c:spPr>
          <c:marker>
            <c:symbol val="circle"/>
            <c:size val="6"/>
            <c:spPr>
              <a:solidFill>
                <a:srgbClr val="F244C0">
                  <a:alpha val="73000"/>
                </a:srgbClr>
              </a:solidFill>
              <a:ln w="9525">
                <a:noFill/>
              </a:ln>
              <a:effectLst>
                <a:outerShdw blurRad="76200" dir="13500000" sy="23000" kx="1200000" algn="br" rotWithShape="0">
                  <a:prstClr val="black">
                    <a:alpha val="20000"/>
                  </a:prstClr>
                </a:outerShdw>
              </a:effectLst>
            </c:spPr>
          </c:marker>
          <c:cat>
            <c:multiLvlStrRef>
              <c:f>'Pivot Table - Instagram'!$A$161:$A$201</c:f>
              <c:multiLvlStrCache>
                <c:ptCount val="33"/>
                <c:lvl>
                  <c:pt idx="0">
                    <c:v>1</c:v>
                  </c:pt>
                  <c:pt idx="1">
                    <c:v>2</c:v>
                  </c:pt>
                  <c:pt idx="2">
                    <c:v>4</c:v>
                  </c:pt>
                  <c:pt idx="3">
                    <c:v>5</c:v>
                  </c:pt>
                  <c:pt idx="4">
                    <c:v>1</c:v>
                  </c:pt>
                  <c:pt idx="5">
                    <c:v>2</c:v>
                  </c:pt>
                  <c:pt idx="6">
                    <c:v>3</c:v>
                  </c:pt>
                  <c:pt idx="7">
                    <c:v>4</c:v>
                  </c:pt>
                  <c:pt idx="8">
                    <c:v>5</c:v>
                  </c:pt>
                  <c:pt idx="9">
                    <c:v>1</c:v>
                  </c:pt>
                  <c:pt idx="10">
                    <c:v>2</c:v>
                  </c:pt>
                  <c:pt idx="11">
                    <c:v>3</c:v>
                  </c:pt>
                  <c:pt idx="12">
                    <c:v>4</c:v>
                  </c:pt>
                  <c:pt idx="13">
                    <c:v>5</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2</c:v>
                  </c:pt>
                  <c:pt idx="29">
                    <c:v>3</c:v>
                  </c:pt>
                  <c:pt idx="30">
                    <c:v>4</c:v>
                  </c:pt>
                  <c:pt idx="31">
                    <c:v>5</c:v>
                  </c:pt>
                  <c:pt idx="32">
                    <c:v>6</c:v>
                  </c:pt>
                </c:lvl>
                <c:lvl>
                  <c:pt idx="0">
                    <c:v>January</c:v>
                  </c:pt>
                  <c:pt idx="4">
                    <c:v>February</c:v>
                  </c:pt>
                  <c:pt idx="9">
                    <c:v>March</c:v>
                  </c:pt>
                  <c:pt idx="14">
                    <c:v>April</c:v>
                  </c:pt>
                  <c:pt idx="18">
                    <c:v>May</c:v>
                  </c:pt>
                  <c:pt idx="23">
                    <c:v>June</c:v>
                  </c:pt>
                  <c:pt idx="28">
                    <c:v>July</c:v>
                  </c:pt>
                </c:lvl>
              </c:multiLvlStrCache>
            </c:multiLvlStrRef>
          </c:cat>
          <c:val>
            <c:numRef>
              <c:f>'Pivot Table - Instagram'!$B$161:$B$201</c:f>
              <c:numCache>
                <c:formatCode>General</c:formatCode>
                <c:ptCount val="33"/>
                <c:pt idx="0">
                  <c:v>472</c:v>
                </c:pt>
                <c:pt idx="1">
                  <c:v>287</c:v>
                </c:pt>
                <c:pt idx="2">
                  <c:v>309</c:v>
                </c:pt>
                <c:pt idx="3">
                  <c:v>171</c:v>
                </c:pt>
                <c:pt idx="4">
                  <c:v>830</c:v>
                </c:pt>
                <c:pt idx="5">
                  <c:v>1072</c:v>
                </c:pt>
                <c:pt idx="6">
                  <c:v>3697</c:v>
                </c:pt>
                <c:pt idx="7">
                  <c:v>1375</c:v>
                </c:pt>
                <c:pt idx="8">
                  <c:v>14801</c:v>
                </c:pt>
                <c:pt idx="9">
                  <c:v>2397</c:v>
                </c:pt>
                <c:pt idx="10">
                  <c:v>2464</c:v>
                </c:pt>
                <c:pt idx="11">
                  <c:v>1020</c:v>
                </c:pt>
                <c:pt idx="12">
                  <c:v>1002</c:v>
                </c:pt>
                <c:pt idx="13">
                  <c:v>1466</c:v>
                </c:pt>
                <c:pt idx="14">
                  <c:v>2068</c:v>
                </c:pt>
                <c:pt idx="15">
                  <c:v>1863</c:v>
                </c:pt>
                <c:pt idx="16">
                  <c:v>1065</c:v>
                </c:pt>
                <c:pt idx="17">
                  <c:v>1185</c:v>
                </c:pt>
                <c:pt idx="18">
                  <c:v>1160</c:v>
                </c:pt>
                <c:pt idx="19">
                  <c:v>794</c:v>
                </c:pt>
                <c:pt idx="20">
                  <c:v>712</c:v>
                </c:pt>
                <c:pt idx="21">
                  <c:v>545</c:v>
                </c:pt>
                <c:pt idx="22">
                  <c:v>583</c:v>
                </c:pt>
                <c:pt idx="23">
                  <c:v>96</c:v>
                </c:pt>
                <c:pt idx="24">
                  <c:v>596</c:v>
                </c:pt>
                <c:pt idx="25">
                  <c:v>569</c:v>
                </c:pt>
                <c:pt idx="26">
                  <c:v>423</c:v>
                </c:pt>
                <c:pt idx="27">
                  <c:v>856</c:v>
                </c:pt>
                <c:pt idx="28">
                  <c:v>455</c:v>
                </c:pt>
                <c:pt idx="29">
                  <c:v>459</c:v>
                </c:pt>
                <c:pt idx="30">
                  <c:v>373</c:v>
                </c:pt>
                <c:pt idx="31">
                  <c:v>349</c:v>
                </c:pt>
                <c:pt idx="32">
                  <c:v>66</c:v>
                </c:pt>
              </c:numCache>
            </c:numRef>
          </c:val>
          <c:smooth val="1"/>
          <c:extLst>
            <c:ext xmlns:c16="http://schemas.microsoft.com/office/drawing/2014/chart" uri="{C3380CC4-5D6E-409C-BE32-E72D297353CC}">
              <c16:uniqueId val="{00000000-3EC1-4A8E-BF7B-A103CFFD7AC2}"/>
            </c:ext>
          </c:extLst>
        </c:ser>
        <c:ser>
          <c:idx val="1"/>
          <c:order val="1"/>
          <c:tx>
            <c:strRef>
              <c:f>'Pivot Table - Instagram'!$C$160</c:f>
              <c:strCache>
                <c:ptCount val="1"/>
                <c:pt idx="0">
                  <c:v>Sum of 3s views</c:v>
                </c:pt>
              </c:strCache>
            </c:strRef>
          </c:tx>
          <c:spPr>
            <a:ln w="28575" cap="rnd">
              <a:solidFill>
                <a:srgbClr val="FFFF00"/>
              </a:solidFill>
              <a:round/>
            </a:ln>
            <a:effectLst/>
          </c:spPr>
          <c:marker>
            <c:symbol val="circle"/>
            <c:size val="6"/>
            <c:spPr>
              <a:solidFill>
                <a:schemeClr val="accent4"/>
              </a:solidFill>
              <a:ln w="9525">
                <a:noFill/>
              </a:ln>
              <a:effectLst/>
            </c:spPr>
          </c:marker>
          <c:cat>
            <c:multiLvlStrRef>
              <c:f>'Pivot Table - Instagram'!$A$161:$A$201</c:f>
              <c:multiLvlStrCache>
                <c:ptCount val="33"/>
                <c:lvl>
                  <c:pt idx="0">
                    <c:v>1</c:v>
                  </c:pt>
                  <c:pt idx="1">
                    <c:v>2</c:v>
                  </c:pt>
                  <c:pt idx="2">
                    <c:v>4</c:v>
                  </c:pt>
                  <c:pt idx="3">
                    <c:v>5</c:v>
                  </c:pt>
                  <c:pt idx="4">
                    <c:v>1</c:v>
                  </c:pt>
                  <c:pt idx="5">
                    <c:v>2</c:v>
                  </c:pt>
                  <c:pt idx="6">
                    <c:v>3</c:v>
                  </c:pt>
                  <c:pt idx="7">
                    <c:v>4</c:v>
                  </c:pt>
                  <c:pt idx="8">
                    <c:v>5</c:v>
                  </c:pt>
                  <c:pt idx="9">
                    <c:v>1</c:v>
                  </c:pt>
                  <c:pt idx="10">
                    <c:v>2</c:v>
                  </c:pt>
                  <c:pt idx="11">
                    <c:v>3</c:v>
                  </c:pt>
                  <c:pt idx="12">
                    <c:v>4</c:v>
                  </c:pt>
                  <c:pt idx="13">
                    <c:v>5</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2</c:v>
                  </c:pt>
                  <c:pt idx="29">
                    <c:v>3</c:v>
                  </c:pt>
                  <c:pt idx="30">
                    <c:v>4</c:v>
                  </c:pt>
                  <c:pt idx="31">
                    <c:v>5</c:v>
                  </c:pt>
                  <c:pt idx="32">
                    <c:v>6</c:v>
                  </c:pt>
                </c:lvl>
                <c:lvl>
                  <c:pt idx="0">
                    <c:v>January</c:v>
                  </c:pt>
                  <c:pt idx="4">
                    <c:v>February</c:v>
                  </c:pt>
                  <c:pt idx="9">
                    <c:v>March</c:v>
                  </c:pt>
                  <c:pt idx="14">
                    <c:v>April</c:v>
                  </c:pt>
                  <c:pt idx="18">
                    <c:v>May</c:v>
                  </c:pt>
                  <c:pt idx="23">
                    <c:v>June</c:v>
                  </c:pt>
                  <c:pt idx="28">
                    <c:v>July</c:v>
                  </c:pt>
                </c:lvl>
              </c:multiLvlStrCache>
            </c:multiLvlStrRef>
          </c:cat>
          <c:val>
            <c:numRef>
              <c:f>'Pivot Table - Instagram'!$C$161:$C$201</c:f>
              <c:numCache>
                <c:formatCode>General</c:formatCode>
                <c:ptCount val="33"/>
                <c:pt idx="0">
                  <c:v>143</c:v>
                </c:pt>
                <c:pt idx="1">
                  <c:v>0</c:v>
                </c:pt>
                <c:pt idx="2">
                  <c:v>0</c:v>
                </c:pt>
                <c:pt idx="3">
                  <c:v>0</c:v>
                </c:pt>
                <c:pt idx="4">
                  <c:v>430</c:v>
                </c:pt>
                <c:pt idx="5">
                  <c:v>200</c:v>
                </c:pt>
                <c:pt idx="6">
                  <c:v>1660</c:v>
                </c:pt>
                <c:pt idx="7">
                  <c:v>583</c:v>
                </c:pt>
                <c:pt idx="8">
                  <c:v>9596</c:v>
                </c:pt>
                <c:pt idx="9">
                  <c:v>1336</c:v>
                </c:pt>
                <c:pt idx="10">
                  <c:v>1192</c:v>
                </c:pt>
                <c:pt idx="11">
                  <c:v>336</c:v>
                </c:pt>
                <c:pt idx="12">
                  <c:v>303</c:v>
                </c:pt>
                <c:pt idx="13">
                  <c:v>528</c:v>
                </c:pt>
                <c:pt idx="14">
                  <c:v>775</c:v>
                </c:pt>
                <c:pt idx="15">
                  <c:v>674</c:v>
                </c:pt>
                <c:pt idx="16">
                  <c:v>370</c:v>
                </c:pt>
                <c:pt idx="17">
                  <c:v>563</c:v>
                </c:pt>
                <c:pt idx="18">
                  <c:v>636</c:v>
                </c:pt>
                <c:pt idx="19">
                  <c:v>123</c:v>
                </c:pt>
                <c:pt idx="20">
                  <c:v>240</c:v>
                </c:pt>
                <c:pt idx="21">
                  <c:v>267</c:v>
                </c:pt>
                <c:pt idx="22">
                  <c:v>273</c:v>
                </c:pt>
                <c:pt idx="23">
                  <c:v>0</c:v>
                </c:pt>
                <c:pt idx="24">
                  <c:v>191</c:v>
                </c:pt>
                <c:pt idx="25">
                  <c:v>191</c:v>
                </c:pt>
                <c:pt idx="26">
                  <c:v>61</c:v>
                </c:pt>
                <c:pt idx="27">
                  <c:v>269</c:v>
                </c:pt>
                <c:pt idx="28">
                  <c:v>117</c:v>
                </c:pt>
                <c:pt idx="29">
                  <c:v>75</c:v>
                </c:pt>
                <c:pt idx="30">
                  <c:v>42</c:v>
                </c:pt>
                <c:pt idx="31">
                  <c:v>74</c:v>
                </c:pt>
                <c:pt idx="32">
                  <c:v>0</c:v>
                </c:pt>
              </c:numCache>
            </c:numRef>
          </c:val>
          <c:smooth val="1"/>
          <c:extLst>
            <c:ext xmlns:c16="http://schemas.microsoft.com/office/drawing/2014/chart" uri="{C3380CC4-5D6E-409C-BE32-E72D297353CC}">
              <c16:uniqueId val="{00000001-3EC1-4A8E-BF7B-A103CFFD7AC2}"/>
            </c:ext>
          </c:extLst>
        </c:ser>
        <c:dLbls>
          <c:showLegendKey val="0"/>
          <c:showVal val="0"/>
          <c:showCatName val="0"/>
          <c:showSerName val="0"/>
          <c:showPercent val="0"/>
          <c:showBubbleSize val="0"/>
        </c:dLbls>
        <c:marker val="1"/>
        <c:smooth val="0"/>
        <c:axId val="901869519"/>
        <c:axId val="901873359"/>
      </c:lineChart>
      <c:catAx>
        <c:axId val="90186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1873359"/>
        <c:crosses val="autoZero"/>
        <c:auto val="1"/>
        <c:lblAlgn val="ctr"/>
        <c:lblOffset val="100"/>
        <c:noMultiLvlLbl val="0"/>
      </c:catAx>
      <c:valAx>
        <c:axId val="901873359"/>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1869519"/>
        <c:crosses val="autoZero"/>
        <c:crossBetween val="between"/>
      </c:valAx>
      <c:spPr>
        <a:noFill/>
        <a:ln>
          <a:noFill/>
        </a:ln>
        <a:effectLst/>
      </c:spPr>
    </c:plotArea>
    <c:legend>
      <c:legendPos val="t"/>
      <c:layout>
        <c:manualLayout>
          <c:xMode val="edge"/>
          <c:yMode val="edge"/>
          <c:x val="0.31089167588611277"/>
          <c:y val="0.11072121419605158"/>
          <c:w val="0.40587393087966883"/>
          <c:h val="6.5517802122560767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[monthly_instagram_report_master_copy_v1.xlsx]Pivot Table - Instagram!PivotTable5</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bg1"/>
                </a:solidFill>
              </a:rPr>
              <a:t>Average</a:t>
            </a:r>
            <a:r>
              <a:rPr lang="en-US" sz="1800" baseline="0">
                <a:solidFill>
                  <a:schemeClr val="bg1"/>
                </a:solidFill>
              </a:rPr>
              <a:t> Engagement </a:t>
            </a:r>
            <a:r>
              <a:rPr lang="en-US" sz="1800">
                <a:solidFill>
                  <a:schemeClr val="bg1"/>
                </a:solidFill>
              </a:rPr>
              <a:t>Over</a:t>
            </a:r>
            <a:r>
              <a:rPr lang="en-US" sz="1800" baseline="0">
                <a:solidFill>
                  <a:schemeClr val="bg1"/>
                </a:solidFill>
              </a:rPr>
              <a:t> Time</a:t>
            </a:r>
            <a:endParaRPr lang="en-US" sz="1800">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3BCAD1"/>
              </a:gs>
              <a:gs pos="100000">
                <a:srgbClr val="3BCAD1">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rgbClr val="3BCAD1"/>
              </a:gs>
              <a:gs pos="100000">
                <a:srgbClr val="3BCAD1">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rgbClr val="3BCAD1"/>
              </a:gs>
              <a:gs pos="100000">
                <a:srgbClr val="3BCAD1">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 Instagram'!$B$281</c:f>
              <c:strCache>
                <c:ptCount val="1"/>
                <c:pt idx="0">
                  <c:v>Total</c:v>
                </c:pt>
              </c:strCache>
            </c:strRef>
          </c:tx>
          <c:spPr>
            <a:gradFill>
              <a:gsLst>
                <a:gs pos="0">
                  <a:srgbClr val="3BCAD1"/>
                </a:gs>
                <a:gs pos="100000">
                  <a:srgbClr val="3BCAD1">
                    <a:alpha val="0"/>
                  </a:srgbClr>
                </a:gs>
              </a:gsLst>
              <a:lin ang="5400000" scaled="1"/>
            </a:gradFill>
            <a:ln>
              <a:noFill/>
            </a:ln>
            <a:effectLst/>
          </c:spPr>
          <c:cat>
            <c:multiLvlStrRef>
              <c:f>'Pivot Table - Instagram'!$A$282:$A$322</c:f>
              <c:multiLvlStrCache>
                <c:ptCount val="33"/>
                <c:lvl>
                  <c:pt idx="0">
                    <c:v>1</c:v>
                  </c:pt>
                  <c:pt idx="1">
                    <c:v>2</c:v>
                  </c:pt>
                  <c:pt idx="2">
                    <c:v>4</c:v>
                  </c:pt>
                  <c:pt idx="3">
                    <c:v>5</c:v>
                  </c:pt>
                  <c:pt idx="4">
                    <c:v>1</c:v>
                  </c:pt>
                  <c:pt idx="5">
                    <c:v>2</c:v>
                  </c:pt>
                  <c:pt idx="6">
                    <c:v>3</c:v>
                  </c:pt>
                  <c:pt idx="7">
                    <c:v>4</c:v>
                  </c:pt>
                  <c:pt idx="8">
                    <c:v>5</c:v>
                  </c:pt>
                  <c:pt idx="9">
                    <c:v>1</c:v>
                  </c:pt>
                  <c:pt idx="10">
                    <c:v>2</c:v>
                  </c:pt>
                  <c:pt idx="11">
                    <c:v>3</c:v>
                  </c:pt>
                  <c:pt idx="12">
                    <c:v>4</c:v>
                  </c:pt>
                  <c:pt idx="13">
                    <c:v>5</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2</c:v>
                  </c:pt>
                  <c:pt idx="29">
                    <c:v>3</c:v>
                  </c:pt>
                  <c:pt idx="30">
                    <c:v>4</c:v>
                  </c:pt>
                  <c:pt idx="31">
                    <c:v>5</c:v>
                  </c:pt>
                  <c:pt idx="32">
                    <c:v>6</c:v>
                  </c:pt>
                </c:lvl>
                <c:lvl>
                  <c:pt idx="0">
                    <c:v>January</c:v>
                  </c:pt>
                  <c:pt idx="4">
                    <c:v>February</c:v>
                  </c:pt>
                  <c:pt idx="9">
                    <c:v>March</c:v>
                  </c:pt>
                  <c:pt idx="14">
                    <c:v>April</c:v>
                  </c:pt>
                  <c:pt idx="18">
                    <c:v>May</c:v>
                  </c:pt>
                  <c:pt idx="23">
                    <c:v>June</c:v>
                  </c:pt>
                  <c:pt idx="28">
                    <c:v>July</c:v>
                  </c:pt>
                </c:lvl>
              </c:multiLvlStrCache>
            </c:multiLvlStrRef>
          </c:cat>
          <c:val>
            <c:numRef>
              <c:f>'Pivot Table - Instagram'!$B$282:$B$322</c:f>
              <c:numCache>
                <c:formatCode>0%</c:formatCode>
                <c:ptCount val="33"/>
                <c:pt idx="0">
                  <c:v>0.36864406779661019</c:v>
                </c:pt>
                <c:pt idx="1">
                  <c:v>6.6202090592334492E-2</c:v>
                </c:pt>
                <c:pt idx="2">
                  <c:v>9.7087378640776698E-2</c:v>
                </c:pt>
                <c:pt idx="3">
                  <c:v>0.10526315789473684</c:v>
                </c:pt>
                <c:pt idx="4">
                  <c:v>0.58674698795180724</c:v>
                </c:pt>
                <c:pt idx="5">
                  <c:v>0.27332089552238809</c:v>
                </c:pt>
                <c:pt idx="6">
                  <c:v>0.47497971328103866</c:v>
                </c:pt>
                <c:pt idx="7">
                  <c:v>0.46690909090909088</c:v>
                </c:pt>
                <c:pt idx="8">
                  <c:v>0.65576650226336053</c:v>
                </c:pt>
                <c:pt idx="9">
                  <c:v>0.58364622444722569</c:v>
                </c:pt>
                <c:pt idx="10">
                  <c:v>0.53652597402597402</c:v>
                </c:pt>
                <c:pt idx="11">
                  <c:v>0.39313725490196078</c:v>
                </c:pt>
                <c:pt idx="12">
                  <c:v>0.37624750499001997</c:v>
                </c:pt>
                <c:pt idx="13">
                  <c:v>0.40245566166439289</c:v>
                </c:pt>
                <c:pt idx="14">
                  <c:v>0.42117988394584138</c:v>
                </c:pt>
                <c:pt idx="15">
                  <c:v>0.4251207729468599</c:v>
                </c:pt>
                <c:pt idx="16">
                  <c:v>0.460093896713615</c:v>
                </c:pt>
                <c:pt idx="17">
                  <c:v>0.54599156118143455</c:v>
                </c:pt>
                <c:pt idx="18">
                  <c:v>0.63706896551724135</c:v>
                </c:pt>
                <c:pt idx="19">
                  <c:v>0.27329974811083124</c:v>
                </c:pt>
                <c:pt idx="20">
                  <c:v>0.4353932584269663</c:v>
                </c:pt>
                <c:pt idx="21">
                  <c:v>0.59816513761467893</c:v>
                </c:pt>
                <c:pt idx="22">
                  <c:v>0.56946826758147517</c:v>
                </c:pt>
                <c:pt idx="23">
                  <c:v>0.16666666666666666</c:v>
                </c:pt>
                <c:pt idx="24">
                  <c:v>0.40939597315436244</c:v>
                </c:pt>
                <c:pt idx="25">
                  <c:v>0.42706502636203869</c:v>
                </c:pt>
                <c:pt idx="26">
                  <c:v>0.23877068557919623</c:v>
                </c:pt>
                <c:pt idx="27">
                  <c:v>0.40186915887850466</c:v>
                </c:pt>
                <c:pt idx="28">
                  <c:v>0.34945054945054943</c:v>
                </c:pt>
                <c:pt idx="29">
                  <c:v>0.31372549019607843</c:v>
                </c:pt>
                <c:pt idx="30">
                  <c:v>0.24396782841823056</c:v>
                </c:pt>
                <c:pt idx="31">
                  <c:v>0.36103151862464183</c:v>
                </c:pt>
                <c:pt idx="32">
                  <c:v>6.0606060606060608E-2</c:v>
                </c:pt>
              </c:numCache>
            </c:numRef>
          </c:val>
          <c:extLst>
            <c:ext xmlns:c16="http://schemas.microsoft.com/office/drawing/2014/chart" uri="{C3380CC4-5D6E-409C-BE32-E72D297353CC}">
              <c16:uniqueId val="{00000000-5C9D-4041-8652-833D98F0E0ED}"/>
            </c:ext>
          </c:extLst>
        </c:ser>
        <c:dLbls>
          <c:showLegendKey val="0"/>
          <c:showVal val="0"/>
          <c:showCatName val="0"/>
          <c:showSerName val="0"/>
          <c:showPercent val="0"/>
          <c:showBubbleSize val="0"/>
        </c:dLbls>
        <c:axId val="1408959471"/>
        <c:axId val="1018378271"/>
      </c:areaChart>
      <c:catAx>
        <c:axId val="140895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18378271"/>
        <c:crosses val="autoZero"/>
        <c:auto val="1"/>
        <c:lblAlgn val="ctr"/>
        <c:lblOffset val="100"/>
        <c:noMultiLvlLbl val="0"/>
      </c:catAx>
      <c:valAx>
        <c:axId val="1018378271"/>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8959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[monthly_instagram_report_master_copy_v1.xlsx]Pivot Table - Facebook Reels!PivotTable2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Weekday Engagement For Reels</a:t>
            </a:r>
          </a:p>
        </c:rich>
      </c:tx>
      <c:layout>
        <c:manualLayout>
          <c:xMode val="edge"/>
          <c:yMode val="edge"/>
          <c:x val="0.33674205179697442"/>
          <c:y val="4.30927069410284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rgbClr val="33F53C">
                  <a:alpha val="20000"/>
                </a:srgbClr>
              </a:gs>
              <a:gs pos="0">
                <a:srgbClr val="08A81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 Facebook Reels'!$B$3</c:f>
              <c:strCache>
                <c:ptCount val="1"/>
                <c:pt idx="0">
                  <c:v>Total</c:v>
                </c:pt>
              </c:strCache>
            </c:strRef>
          </c:tx>
          <c:spPr>
            <a:gradFill>
              <a:gsLst>
                <a:gs pos="100000">
                  <a:srgbClr val="33F53C">
                    <a:alpha val="20000"/>
                  </a:srgbClr>
                </a:gs>
                <a:gs pos="0">
                  <a:srgbClr val="08A810"/>
                </a:gs>
              </a:gsLst>
              <a:lin ang="5400000" scaled="1"/>
            </a:gradFill>
            <a:ln>
              <a:noFill/>
            </a:ln>
            <a:effectLst/>
          </c:spPr>
          <c:invertIfNegative val="0"/>
          <c:cat>
            <c:strRef>
              <c:f>'Pivot Table - Facebook Reels'!$A$4:$A$9</c:f>
              <c:strCache>
                <c:ptCount val="5"/>
                <c:pt idx="0">
                  <c:v>Monday</c:v>
                </c:pt>
                <c:pt idx="1">
                  <c:v>Tuesday</c:v>
                </c:pt>
                <c:pt idx="2">
                  <c:v>Wednesday</c:v>
                </c:pt>
                <c:pt idx="3">
                  <c:v>Thursday</c:v>
                </c:pt>
                <c:pt idx="4">
                  <c:v>Friday</c:v>
                </c:pt>
              </c:strCache>
            </c:strRef>
          </c:cat>
          <c:val>
            <c:numRef>
              <c:f>'Pivot Table - Facebook Reels'!$B$4:$B$9</c:f>
              <c:numCache>
                <c:formatCode>0</c:formatCode>
                <c:ptCount val="5"/>
                <c:pt idx="0">
                  <c:v>325.3</c:v>
                </c:pt>
                <c:pt idx="1">
                  <c:v>237.5</c:v>
                </c:pt>
                <c:pt idx="2">
                  <c:v>135.66666666666666</c:v>
                </c:pt>
                <c:pt idx="3">
                  <c:v>190.42857142857142</c:v>
                </c:pt>
                <c:pt idx="4">
                  <c:v>200.4</c:v>
                </c:pt>
              </c:numCache>
            </c:numRef>
          </c:val>
          <c:extLst>
            <c:ext xmlns:c16="http://schemas.microsoft.com/office/drawing/2014/chart" uri="{C3380CC4-5D6E-409C-BE32-E72D297353CC}">
              <c16:uniqueId val="{00000002-213F-447F-B1D0-71B4E9B39BD9}"/>
            </c:ext>
          </c:extLst>
        </c:ser>
        <c:dLbls>
          <c:showLegendKey val="0"/>
          <c:showVal val="0"/>
          <c:showCatName val="0"/>
          <c:showSerName val="0"/>
          <c:showPercent val="0"/>
          <c:showBubbleSize val="0"/>
        </c:dLbls>
        <c:gapWidth val="219"/>
        <c:overlap val="-27"/>
        <c:axId val="1570267728"/>
        <c:axId val="684090512"/>
      </c:barChart>
      <c:catAx>
        <c:axId val="157026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4090512"/>
        <c:crosses val="autoZero"/>
        <c:auto val="1"/>
        <c:lblAlgn val="ctr"/>
        <c:lblOffset val="100"/>
        <c:noMultiLvlLbl val="0"/>
      </c:catAx>
      <c:valAx>
        <c:axId val="6840905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026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[monthly_instagram_report_master_copy_v1.xlsx]Pivot Table - Facebook Reels!PivotTable4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bg2"/>
                </a:solidFill>
              </a:rPr>
              <a:t>Weekly Engagement Over Time For Reels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rgbClr val="FFFF00"/>
            </a:solidFill>
            <a:round/>
          </a:ln>
          <a:effectLst>
            <a:outerShdw blurRad="57150" dist="19050" dir="5400000" algn="ctr" rotWithShape="0">
              <a:srgbClr val="000000">
                <a:alpha val="63000"/>
              </a:srgbClr>
            </a:outerShdw>
          </a:effectLst>
        </c:spPr>
        <c:marker>
          <c:symbol val="circle"/>
          <c:size val="21"/>
          <c:spPr>
            <a:solidFill>
              <a:schemeClr val="bg1"/>
            </a:solidFill>
            <a:ln w="28575">
              <a:solidFill>
                <a:srgbClr val="FFFF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 Facebook Reels'!$B$25</c:f>
              <c:strCache>
                <c:ptCount val="1"/>
                <c:pt idx="0">
                  <c:v>Total</c:v>
                </c:pt>
              </c:strCache>
            </c:strRef>
          </c:tx>
          <c:spPr>
            <a:ln w="34925" cap="rnd">
              <a:solidFill>
                <a:srgbClr val="FFFF00"/>
              </a:solidFill>
              <a:round/>
            </a:ln>
            <a:effectLst>
              <a:outerShdw blurRad="57150" dist="19050" dir="5400000" algn="ctr" rotWithShape="0">
                <a:srgbClr val="000000">
                  <a:alpha val="63000"/>
                </a:srgbClr>
              </a:outerShdw>
            </a:effectLst>
          </c:spPr>
          <c:marker>
            <c:symbol val="circle"/>
            <c:size val="21"/>
            <c:spPr>
              <a:solidFill>
                <a:schemeClr val="bg1"/>
              </a:solidFill>
              <a:ln w="28575">
                <a:solidFill>
                  <a:srgbClr val="FFFF00"/>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 Facebook Reels'!$A$26:$A$46</c:f>
              <c:multiLvlStrCache>
                <c:ptCount val="16"/>
                <c:lvl>
                  <c:pt idx="0">
                    <c:v>2</c:v>
                  </c:pt>
                  <c:pt idx="1">
                    <c:v>3</c:v>
                  </c:pt>
                  <c:pt idx="2">
                    <c:v>4</c:v>
                  </c:pt>
                  <c:pt idx="3">
                    <c:v>5</c:v>
                  </c:pt>
                  <c:pt idx="4">
                    <c:v>1</c:v>
                  </c:pt>
                  <c:pt idx="5">
                    <c:v>2</c:v>
                  </c:pt>
                  <c:pt idx="6">
                    <c:v>3</c:v>
                  </c:pt>
                  <c:pt idx="7">
                    <c:v>4</c:v>
                  </c:pt>
                  <c:pt idx="8">
                    <c:v>5</c:v>
                  </c:pt>
                  <c:pt idx="9">
                    <c:v>2</c:v>
                  </c:pt>
                  <c:pt idx="10">
                    <c:v>3</c:v>
                  </c:pt>
                  <c:pt idx="11">
                    <c:v>4</c:v>
                  </c:pt>
                  <c:pt idx="12">
                    <c:v>5</c:v>
                  </c:pt>
                  <c:pt idx="13">
                    <c:v>2</c:v>
                  </c:pt>
                  <c:pt idx="14">
                    <c:v>3</c:v>
                  </c:pt>
                  <c:pt idx="15">
                    <c:v>4</c:v>
                  </c:pt>
                </c:lvl>
                <c:lvl>
                  <c:pt idx="0">
                    <c:v>April</c:v>
                  </c:pt>
                  <c:pt idx="4">
                    <c:v>May</c:v>
                  </c:pt>
                  <c:pt idx="9">
                    <c:v>June</c:v>
                  </c:pt>
                  <c:pt idx="13">
                    <c:v>July</c:v>
                  </c:pt>
                </c:lvl>
              </c:multiLvlStrCache>
            </c:multiLvlStrRef>
          </c:cat>
          <c:val>
            <c:numRef>
              <c:f>'Pivot Table - Facebook Reels'!$B$26:$B$46</c:f>
              <c:numCache>
                <c:formatCode>General</c:formatCode>
                <c:ptCount val="16"/>
                <c:pt idx="0">
                  <c:v>633</c:v>
                </c:pt>
                <c:pt idx="1">
                  <c:v>436</c:v>
                </c:pt>
                <c:pt idx="2">
                  <c:v>753</c:v>
                </c:pt>
                <c:pt idx="3">
                  <c:v>1857</c:v>
                </c:pt>
                <c:pt idx="4">
                  <c:v>817</c:v>
                </c:pt>
                <c:pt idx="5">
                  <c:v>149</c:v>
                </c:pt>
                <c:pt idx="6">
                  <c:v>258</c:v>
                </c:pt>
                <c:pt idx="7">
                  <c:v>279</c:v>
                </c:pt>
                <c:pt idx="8">
                  <c:v>580</c:v>
                </c:pt>
                <c:pt idx="9">
                  <c:v>463</c:v>
                </c:pt>
                <c:pt idx="10">
                  <c:v>700</c:v>
                </c:pt>
                <c:pt idx="11">
                  <c:v>230</c:v>
                </c:pt>
                <c:pt idx="12">
                  <c:v>483</c:v>
                </c:pt>
                <c:pt idx="13">
                  <c:v>175</c:v>
                </c:pt>
                <c:pt idx="14">
                  <c:v>5</c:v>
                </c:pt>
                <c:pt idx="15">
                  <c:v>9</c:v>
                </c:pt>
              </c:numCache>
            </c:numRef>
          </c:val>
          <c:smooth val="1"/>
          <c:extLst>
            <c:ext xmlns:c16="http://schemas.microsoft.com/office/drawing/2014/chart" uri="{C3380CC4-5D6E-409C-BE32-E72D297353CC}">
              <c16:uniqueId val="{00000000-E9D4-481E-9AE0-358B14AC5DD8}"/>
            </c:ext>
          </c:extLst>
        </c:ser>
        <c:dLbls>
          <c:dLblPos val="ctr"/>
          <c:showLegendKey val="0"/>
          <c:showVal val="1"/>
          <c:showCatName val="0"/>
          <c:showSerName val="0"/>
          <c:showPercent val="0"/>
          <c:showBubbleSize val="0"/>
        </c:dLbls>
        <c:marker val="1"/>
        <c:smooth val="0"/>
        <c:axId val="897223040"/>
        <c:axId val="897225440"/>
      </c:lineChart>
      <c:catAx>
        <c:axId val="8972230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7225440"/>
        <c:crosses val="autoZero"/>
        <c:auto val="1"/>
        <c:lblAlgn val="ctr"/>
        <c:lblOffset val="100"/>
        <c:noMultiLvlLbl val="0"/>
      </c:catAx>
      <c:valAx>
        <c:axId val="897225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722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[monthly_instagram_report_master_copy_v1.xlsx]Pivot Table - Facebook Reels!PivotTable2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 Facebook Reels'!$B$3</c:f>
              <c:strCache>
                <c:ptCount val="1"/>
                <c:pt idx="0">
                  <c:v>Total</c:v>
                </c:pt>
              </c:strCache>
            </c:strRef>
          </c:tx>
          <c:spPr>
            <a:solidFill>
              <a:schemeClr val="accent1"/>
            </a:solidFill>
            <a:ln>
              <a:noFill/>
            </a:ln>
            <a:effectLst/>
          </c:spPr>
          <c:invertIfNegative val="0"/>
          <c:cat>
            <c:strRef>
              <c:f>'Pivot Table - Facebook Reels'!$A$4:$A$9</c:f>
              <c:strCache>
                <c:ptCount val="5"/>
                <c:pt idx="0">
                  <c:v>Monday</c:v>
                </c:pt>
                <c:pt idx="1">
                  <c:v>Tuesday</c:v>
                </c:pt>
                <c:pt idx="2">
                  <c:v>Wednesday</c:v>
                </c:pt>
                <c:pt idx="3">
                  <c:v>Thursday</c:v>
                </c:pt>
                <c:pt idx="4">
                  <c:v>Friday</c:v>
                </c:pt>
              </c:strCache>
            </c:strRef>
          </c:cat>
          <c:val>
            <c:numRef>
              <c:f>'Pivot Table - Facebook Reels'!$B$4:$B$9</c:f>
              <c:numCache>
                <c:formatCode>0</c:formatCode>
                <c:ptCount val="5"/>
                <c:pt idx="0">
                  <c:v>325.3</c:v>
                </c:pt>
                <c:pt idx="1">
                  <c:v>237.5</c:v>
                </c:pt>
                <c:pt idx="2">
                  <c:v>135.66666666666666</c:v>
                </c:pt>
                <c:pt idx="3">
                  <c:v>190.42857142857142</c:v>
                </c:pt>
                <c:pt idx="4">
                  <c:v>200.4</c:v>
                </c:pt>
              </c:numCache>
            </c:numRef>
          </c:val>
          <c:extLst>
            <c:ext xmlns:c16="http://schemas.microsoft.com/office/drawing/2014/chart" uri="{C3380CC4-5D6E-409C-BE32-E72D297353CC}">
              <c16:uniqueId val="{00000000-30E6-4EE0-8825-1CDA636155C1}"/>
            </c:ext>
          </c:extLst>
        </c:ser>
        <c:dLbls>
          <c:showLegendKey val="0"/>
          <c:showVal val="0"/>
          <c:showCatName val="0"/>
          <c:showSerName val="0"/>
          <c:showPercent val="0"/>
          <c:showBubbleSize val="0"/>
        </c:dLbls>
        <c:gapWidth val="219"/>
        <c:overlap val="-27"/>
        <c:axId val="1570267728"/>
        <c:axId val="684090512"/>
      </c:barChart>
      <c:catAx>
        <c:axId val="157026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090512"/>
        <c:crosses val="autoZero"/>
        <c:auto val="1"/>
        <c:lblAlgn val="ctr"/>
        <c:lblOffset val="100"/>
        <c:noMultiLvlLbl val="0"/>
      </c:catAx>
      <c:valAx>
        <c:axId val="684090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26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[monthly_instagram_report_master_copy_v1.xlsx]Pivot Table - Facebook Reels!PivotTable4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 Facebook Reels'!$B$25</c:f>
              <c:strCache>
                <c:ptCount val="1"/>
                <c:pt idx="0">
                  <c:v>Total</c:v>
                </c:pt>
              </c:strCache>
            </c:strRef>
          </c:tx>
          <c:spPr>
            <a:ln w="28575" cap="rnd">
              <a:solidFill>
                <a:schemeClr val="accent1"/>
              </a:solidFill>
              <a:round/>
            </a:ln>
            <a:effectLst/>
          </c:spPr>
          <c:marker>
            <c:symbol val="none"/>
          </c:marker>
          <c:cat>
            <c:multiLvlStrRef>
              <c:f>'Pivot Table - Facebook Reels'!$A$26:$A$46</c:f>
              <c:multiLvlStrCache>
                <c:ptCount val="16"/>
                <c:lvl>
                  <c:pt idx="0">
                    <c:v>2</c:v>
                  </c:pt>
                  <c:pt idx="1">
                    <c:v>3</c:v>
                  </c:pt>
                  <c:pt idx="2">
                    <c:v>4</c:v>
                  </c:pt>
                  <c:pt idx="3">
                    <c:v>5</c:v>
                  </c:pt>
                  <c:pt idx="4">
                    <c:v>1</c:v>
                  </c:pt>
                  <c:pt idx="5">
                    <c:v>2</c:v>
                  </c:pt>
                  <c:pt idx="6">
                    <c:v>3</c:v>
                  </c:pt>
                  <c:pt idx="7">
                    <c:v>4</c:v>
                  </c:pt>
                  <c:pt idx="8">
                    <c:v>5</c:v>
                  </c:pt>
                  <c:pt idx="9">
                    <c:v>2</c:v>
                  </c:pt>
                  <c:pt idx="10">
                    <c:v>3</c:v>
                  </c:pt>
                  <c:pt idx="11">
                    <c:v>4</c:v>
                  </c:pt>
                  <c:pt idx="12">
                    <c:v>5</c:v>
                  </c:pt>
                  <c:pt idx="13">
                    <c:v>2</c:v>
                  </c:pt>
                  <c:pt idx="14">
                    <c:v>3</c:v>
                  </c:pt>
                  <c:pt idx="15">
                    <c:v>4</c:v>
                  </c:pt>
                </c:lvl>
                <c:lvl>
                  <c:pt idx="0">
                    <c:v>April</c:v>
                  </c:pt>
                  <c:pt idx="4">
                    <c:v>May</c:v>
                  </c:pt>
                  <c:pt idx="9">
                    <c:v>June</c:v>
                  </c:pt>
                  <c:pt idx="13">
                    <c:v>July</c:v>
                  </c:pt>
                </c:lvl>
              </c:multiLvlStrCache>
            </c:multiLvlStrRef>
          </c:cat>
          <c:val>
            <c:numRef>
              <c:f>'Pivot Table - Facebook Reels'!$B$26:$B$46</c:f>
              <c:numCache>
                <c:formatCode>General</c:formatCode>
                <c:ptCount val="16"/>
                <c:pt idx="0">
                  <c:v>633</c:v>
                </c:pt>
                <c:pt idx="1">
                  <c:v>436</c:v>
                </c:pt>
                <c:pt idx="2">
                  <c:v>753</c:v>
                </c:pt>
                <c:pt idx="3">
                  <c:v>1857</c:v>
                </c:pt>
                <c:pt idx="4">
                  <c:v>817</c:v>
                </c:pt>
                <c:pt idx="5">
                  <c:v>149</c:v>
                </c:pt>
                <c:pt idx="6">
                  <c:v>258</c:v>
                </c:pt>
                <c:pt idx="7">
                  <c:v>279</c:v>
                </c:pt>
                <c:pt idx="8">
                  <c:v>580</c:v>
                </c:pt>
                <c:pt idx="9">
                  <c:v>463</c:v>
                </c:pt>
                <c:pt idx="10">
                  <c:v>700</c:v>
                </c:pt>
                <c:pt idx="11">
                  <c:v>230</c:v>
                </c:pt>
                <c:pt idx="12">
                  <c:v>483</c:v>
                </c:pt>
                <c:pt idx="13">
                  <c:v>175</c:v>
                </c:pt>
                <c:pt idx="14">
                  <c:v>5</c:v>
                </c:pt>
                <c:pt idx="15">
                  <c:v>9</c:v>
                </c:pt>
              </c:numCache>
            </c:numRef>
          </c:val>
          <c:smooth val="0"/>
          <c:extLst>
            <c:ext xmlns:c16="http://schemas.microsoft.com/office/drawing/2014/chart" uri="{C3380CC4-5D6E-409C-BE32-E72D297353CC}">
              <c16:uniqueId val="{00000000-82B4-4E5F-8509-CE535BB31CFE}"/>
            </c:ext>
          </c:extLst>
        </c:ser>
        <c:dLbls>
          <c:showLegendKey val="0"/>
          <c:showVal val="0"/>
          <c:showCatName val="0"/>
          <c:showSerName val="0"/>
          <c:showPercent val="0"/>
          <c:showBubbleSize val="0"/>
        </c:dLbls>
        <c:smooth val="0"/>
        <c:axId val="897223040"/>
        <c:axId val="897225440"/>
      </c:lineChart>
      <c:catAx>
        <c:axId val="8972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225440"/>
        <c:crosses val="autoZero"/>
        <c:auto val="1"/>
        <c:lblAlgn val="ctr"/>
        <c:lblOffset val="100"/>
        <c:noMultiLvlLbl val="0"/>
      </c:catAx>
      <c:valAx>
        <c:axId val="89722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22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[monthly_instagram_report_master_copy_v1.xlsx]Pivot Table - Instagram!PivotTable1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 Instagram'!$B$3</c:f>
              <c:strCache>
                <c:ptCount val="1"/>
                <c:pt idx="0">
                  <c:v>Total</c:v>
                </c:pt>
              </c:strCache>
            </c:strRef>
          </c:tx>
          <c:spPr>
            <a:solidFill>
              <a:schemeClr val="accent1"/>
            </a:solidFill>
            <a:ln>
              <a:noFill/>
            </a:ln>
            <a:effectLst/>
          </c:spPr>
          <c:invertIfNegative val="0"/>
          <c:cat>
            <c:strRef>
              <c:f>'Pivot Table - Instagram'!$A$4:$A$11</c:f>
              <c:strCache>
                <c:ptCount val="7"/>
                <c:pt idx="0">
                  <c:v>Monday</c:v>
                </c:pt>
                <c:pt idx="1">
                  <c:v>Tuesday</c:v>
                </c:pt>
                <c:pt idx="2">
                  <c:v>Wednesday</c:v>
                </c:pt>
                <c:pt idx="3">
                  <c:v>Thursday</c:v>
                </c:pt>
                <c:pt idx="4">
                  <c:v>Friday</c:v>
                </c:pt>
                <c:pt idx="5">
                  <c:v>Sunday</c:v>
                </c:pt>
                <c:pt idx="6">
                  <c:v>Saturday</c:v>
                </c:pt>
              </c:strCache>
            </c:strRef>
          </c:cat>
          <c:val>
            <c:numRef>
              <c:f>'Pivot Table - Instagram'!$B$4:$B$11</c:f>
              <c:numCache>
                <c:formatCode>0</c:formatCode>
                <c:ptCount val="7"/>
                <c:pt idx="0">
                  <c:v>539.34615384615381</c:v>
                </c:pt>
                <c:pt idx="1">
                  <c:v>72.5</c:v>
                </c:pt>
                <c:pt idx="2">
                  <c:v>126.08333333333333</c:v>
                </c:pt>
                <c:pt idx="3">
                  <c:v>135</c:v>
                </c:pt>
                <c:pt idx="4">
                  <c:v>73.15384615384616</c:v>
                </c:pt>
                <c:pt idx="5">
                  <c:v>19</c:v>
                </c:pt>
                <c:pt idx="6">
                  <c:v>10</c:v>
                </c:pt>
              </c:numCache>
            </c:numRef>
          </c:val>
          <c:extLst>
            <c:ext xmlns:c16="http://schemas.microsoft.com/office/drawing/2014/chart" uri="{C3380CC4-5D6E-409C-BE32-E72D297353CC}">
              <c16:uniqueId val="{00000000-F6F5-4A65-AF15-B01BB4564F2F}"/>
            </c:ext>
          </c:extLst>
        </c:ser>
        <c:dLbls>
          <c:showLegendKey val="0"/>
          <c:showVal val="0"/>
          <c:showCatName val="0"/>
          <c:showSerName val="0"/>
          <c:showPercent val="0"/>
          <c:showBubbleSize val="0"/>
        </c:dLbls>
        <c:gapWidth val="219"/>
        <c:overlap val="-27"/>
        <c:axId val="901861839"/>
        <c:axId val="901871919"/>
      </c:barChart>
      <c:catAx>
        <c:axId val="90186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871919"/>
        <c:crosses val="autoZero"/>
        <c:auto val="1"/>
        <c:lblAlgn val="ctr"/>
        <c:lblOffset val="100"/>
        <c:noMultiLvlLbl val="0"/>
      </c:catAx>
      <c:valAx>
        <c:axId val="901871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86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[monthly_instagram_report_master_copy_v1.xlsx]Pivot Table - Instagram!PivotTable4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 Instagram'!$B$160</c:f>
              <c:strCache>
                <c:ptCount val="1"/>
                <c:pt idx="0">
                  <c:v>Sum of Reach</c:v>
                </c:pt>
              </c:strCache>
            </c:strRef>
          </c:tx>
          <c:spPr>
            <a:ln w="28575" cap="rnd">
              <a:solidFill>
                <a:schemeClr val="accent1"/>
              </a:solidFill>
              <a:round/>
            </a:ln>
            <a:effectLst/>
          </c:spPr>
          <c:marker>
            <c:symbol val="none"/>
          </c:marker>
          <c:cat>
            <c:multiLvlStrRef>
              <c:f>'Pivot Table - Instagram'!$A$161:$A$201</c:f>
              <c:multiLvlStrCache>
                <c:ptCount val="33"/>
                <c:lvl>
                  <c:pt idx="0">
                    <c:v>1</c:v>
                  </c:pt>
                  <c:pt idx="1">
                    <c:v>2</c:v>
                  </c:pt>
                  <c:pt idx="2">
                    <c:v>4</c:v>
                  </c:pt>
                  <c:pt idx="3">
                    <c:v>5</c:v>
                  </c:pt>
                  <c:pt idx="4">
                    <c:v>1</c:v>
                  </c:pt>
                  <c:pt idx="5">
                    <c:v>2</c:v>
                  </c:pt>
                  <c:pt idx="6">
                    <c:v>3</c:v>
                  </c:pt>
                  <c:pt idx="7">
                    <c:v>4</c:v>
                  </c:pt>
                  <c:pt idx="8">
                    <c:v>5</c:v>
                  </c:pt>
                  <c:pt idx="9">
                    <c:v>1</c:v>
                  </c:pt>
                  <c:pt idx="10">
                    <c:v>2</c:v>
                  </c:pt>
                  <c:pt idx="11">
                    <c:v>3</c:v>
                  </c:pt>
                  <c:pt idx="12">
                    <c:v>4</c:v>
                  </c:pt>
                  <c:pt idx="13">
                    <c:v>5</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2</c:v>
                  </c:pt>
                  <c:pt idx="29">
                    <c:v>3</c:v>
                  </c:pt>
                  <c:pt idx="30">
                    <c:v>4</c:v>
                  </c:pt>
                  <c:pt idx="31">
                    <c:v>5</c:v>
                  </c:pt>
                  <c:pt idx="32">
                    <c:v>6</c:v>
                  </c:pt>
                </c:lvl>
                <c:lvl>
                  <c:pt idx="0">
                    <c:v>January</c:v>
                  </c:pt>
                  <c:pt idx="4">
                    <c:v>February</c:v>
                  </c:pt>
                  <c:pt idx="9">
                    <c:v>March</c:v>
                  </c:pt>
                  <c:pt idx="14">
                    <c:v>April</c:v>
                  </c:pt>
                  <c:pt idx="18">
                    <c:v>May</c:v>
                  </c:pt>
                  <c:pt idx="23">
                    <c:v>June</c:v>
                  </c:pt>
                  <c:pt idx="28">
                    <c:v>July</c:v>
                  </c:pt>
                </c:lvl>
              </c:multiLvlStrCache>
            </c:multiLvlStrRef>
          </c:cat>
          <c:val>
            <c:numRef>
              <c:f>'Pivot Table - Instagram'!$B$161:$B$201</c:f>
              <c:numCache>
                <c:formatCode>General</c:formatCode>
                <c:ptCount val="33"/>
                <c:pt idx="0">
                  <c:v>472</c:v>
                </c:pt>
                <c:pt idx="1">
                  <c:v>287</c:v>
                </c:pt>
                <c:pt idx="2">
                  <c:v>309</c:v>
                </c:pt>
                <c:pt idx="3">
                  <c:v>171</c:v>
                </c:pt>
                <c:pt idx="4">
                  <c:v>830</c:v>
                </c:pt>
                <c:pt idx="5">
                  <c:v>1072</c:v>
                </c:pt>
                <c:pt idx="6">
                  <c:v>3697</c:v>
                </c:pt>
                <c:pt idx="7">
                  <c:v>1375</c:v>
                </c:pt>
                <c:pt idx="8">
                  <c:v>14801</c:v>
                </c:pt>
                <c:pt idx="9">
                  <c:v>2397</c:v>
                </c:pt>
                <c:pt idx="10">
                  <c:v>2464</c:v>
                </c:pt>
                <c:pt idx="11">
                  <c:v>1020</c:v>
                </c:pt>
                <c:pt idx="12">
                  <c:v>1002</c:v>
                </c:pt>
                <c:pt idx="13">
                  <c:v>1466</c:v>
                </c:pt>
                <c:pt idx="14">
                  <c:v>2068</c:v>
                </c:pt>
                <c:pt idx="15">
                  <c:v>1863</c:v>
                </c:pt>
                <c:pt idx="16">
                  <c:v>1065</c:v>
                </c:pt>
                <c:pt idx="17">
                  <c:v>1185</c:v>
                </c:pt>
                <c:pt idx="18">
                  <c:v>1160</c:v>
                </c:pt>
                <c:pt idx="19">
                  <c:v>794</c:v>
                </c:pt>
                <c:pt idx="20">
                  <c:v>712</c:v>
                </c:pt>
                <c:pt idx="21">
                  <c:v>545</c:v>
                </c:pt>
                <c:pt idx="22">
                  <c:v>583</c:v>
                </c:pt>
                <c:pt idx="23">
                  <c:v>96</c:v>
                </c:pt>
                <c:pt idx="24">
                  <c:v>596</c:v>
                </c:pt>
                <c:pt idx="25">
                  <c:v>569</c:v>
                </c:pt>
                <c:pt idx="26">
                  <c:v>423</c:v>
                </c:pt>
                <c:pt idx="27">
                  <c:v>856</c:v>
                </c:pt>
                <c:pt idx="28">
                  <c:v>455</c:v>
                </c:pt>
                <c:pt idx="29">
                  <c:v>459</c:v>
                </c:pt>
                <c:pt idx="30">
                  <c:v>373</c:v>
                </c:pt>
                <c:pt idx="31">
                  <c:v>349</c:v>
                </c:pt>
                <c:pt idx="32">
                  <c:v>66</c:v>
                </c:pt>
              </c:numCache>
            </c:numRef>
          </c:val>
          <c:smooth val="0"/>
          <c:extLst>
            <c:ext xmlns:c16="http://schemas.microsoft.com/office/drawing/2014/chart" uri="{C3380CC4-5D6E-409C-BE32-E72D297353CC}">
              <c16:uniqueId val="{00000005-CC2B-409C-BE8A-4F7427DC5693}"/>
            </c:ext>
          </c:extLst>
        </c:ser>
        <c:ser>
          <c:idx val="1"/>
          <c:order val="1"/>
          <c:tx>
            <c:strRef>
              <c:f>'Pivot Table - Instagram'!$C$160</c:f>
              <c:strCache>
                <c:ptCount val="1"/>
                <c:pt idx="0">
                  <c:v>Sum of 3s views</c:v>
                </c:pt>
              </c:strCache>
            </c:strRef>
          </c:tx>
          <c:spPr>
            <a:ln w="28575" cap="rnd">
              <a:solidFill>
                <a:schemeClr val="accent2"/>
              </a:solidFill>
              <a:round/>
            </a:ln>
            <a:effectLst/>
          </c:spPr>
          <c:marker>
            <c:symbol val="none"/>
          </c:marker>
          <c:cat>
            <c:multiLvlStrRef>
              <c:f>'Pivot Table - Instagram'!$A$161:$A$201</c:f>
              <c:multiLvlStrCache>
                <c:ptCount val="33"/>
                <c:lvl>
                  <c:pt idx="0">
                    <c:v>1</c:v>
                  </c:pt>
                  <c:pt idx="1">
                    <c:v>2</c:v>
                  </c:pt>
                  <c:pt idx="2">
                    <c:v>4</c:v>
                  </c:pt>
                  <c:pt idx="3">
                    <c:v>5</c:v>
                  </c:pt>
                  <c:pt idx="4">
                    <c:v>1</c:v>
                  </c:pt>
                  <c:pt idx="5">
                    <c:v>2</c:v>
                  </c:pt>
                  <c:pt idx="6">
                    <c:v>3</c:v>
                  </c:pt>
                  <c:pt idx="7">
                    <c:v>4</c:v>
                  </c:pt>
                  <c:pt idx="8">
                    <c:v>5</c:v>
                  </c:pt>
                  <c:pt idx="9">
                    <c:v>1</c:v>
                  </c:pt>
                  <c:pt idx="10">
                    <c:v>2</c:v>
                  </c:pt>
                  <c:pt idx="11">
                    <c:v>3</c:v>
                  </c:pt>
                  <c:pt idx="12">
                    <c:v>4</c:v>
                  </c:pt>
                  <c:pt idx="13">
                    <c:v>5</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2</c:v>
                  </c:pt>
                  <c:pt idx="29">
                    <c:v>3</c:v>
                  </c:pt>
                  <c:pt idx="30">
                    <c:v>4</c:v>
                  </c:pt>
                  <c:pt idx="31">
                    <c:v>5</c:v>
                  </c:pt>
                  <c:pt idx="32">
                    <c:v>6</c:v>
                  </c:pt>
                </c:lvl>
                <c:lvl>
                  <c:pt idx="0">
                    <c:v>January</c:v>
                  </c:pt>
                  <c:pt idx="4">
                    <c:v>February</c:v>
                  </c:pt>
                  <c:pt idx="9">
                    <c:v>March</c:v>
                  </c:pt>
                  <c:pt idx="14">
                    <c:v>April</c:v>
                  </c:pt>
                  <c:pt idx="18">
                    <c:v>May</c:v>
                  </c:pt>
                  <c:pt idx="23">
                    <c:v>June</c:v>
                  </c:pt>
                  <c:pt idx="28">
                    <c:v>July</c:v>
                  </c:pt>
                </c:lvl>
              </c:multiLvlStrCache>
            </c:multiLvlStrRef>
          </c:cat>
          <c:val>
            <c:numRef>
              <c:f>'Pivot Table - Instagram'!$C$161:$C$201</c:f>
              <c:numCache>
                <c:formatCode>General</c:formatCode>
                <c:ptCount val="33"/>
                <c:pt idx="0">
                  <c:v>143</c:v>
                </c:pt>
                <c:pt idx="1">
                  <c:v>0</c:v>
                </c:pt>
                <c:pt idx="2">
                  <c:v>0</c:v>
                </c:pt>
                <c:pt idx="3">
                  <c:v>0</c:v>
                </c:pt>
                <c:pt idx="4">
                  <c:v>430</c:v>
                </c:pt>
                <c:pt idx="5">
                  <c:v>200</c:v>
                </c:pt>
                <c:pt idx="6">
                  <c:v>1660</c:v>
                </c:pt>
                <c:pt idx="7">
                  <c:v>583</c:v>
                </c:pt>
                <c:pt idx="8">
                  <c:v>9596</c:v>
                </c:pt>
                <c:pt idx="9">
                  <c:v>1336</c:v>
                </c:pt>
                <c:pt idx="10">
                  <c:v>1192</c:v>
                </c:pt>
                <c:pt idx="11">
                  <c:v>336</c:v>
                </c:pt>
                <c:pt idx="12">
                  <c:v>303</c:v>
                </c:pt>
                <c:pt idx="13">
                  <c:v>528</c:v>
                </c:pt>
                <c:pt idx="14">
                  <c:v>775</c:v>
                </c:pt>
                <c:pt idx="15">
                  <c:v>674</c:v>
                </c:pt>
                <c:pt idx="16">
                  <c:v>370</c:v>
                </c:pt>
                <c:pt idx="17">
                  <c:v>563</c:v>
                </c:pt>
                <c:pt idx="18">
                  <c:v>636</c:v>
                </c:pt>
                <c:pt idx="19">
                  <c:v>123</c:v>
                </c:pt>
                <c:pt idx="20">
                  <c:v>240</c:v>
                </c:pt>
                <c:pt idx="21">
                  <c:v>267</c:v>
                </c:pt>
                <c:pt idx="22">
                  <c:v>273</c:v>
                </c:pt>
                <c:pt idx="23">
                  <c:v>0</c:v>
                </c:pt>
                <c:pt idx="24">
                  <c:v>191</c:v>
                </c:pt>
                <c:pt idx="25">
                  <c:v>191</c:v>
                </c:pt>
                <c:pt idx="26">
                  <c:v>61</c:v>
                </c:pt>
                <c:pt idx="27">
                  <c:v>269</c:v>
                </c:pt>
                <c:pt idx="28">
                  <c:v>117</c:v>
                </c:pt>
                <c:pt idx="29">
                  <c:v>75</c:v>
                </c:pt>
                <c:pt idx="30">
                  <c:v>42</c:v>
                </c:pt>
                <c:pt idx="31">
                  <c:v>74</c:v>
                </c:pt>
                <c:pt idx="32">
                  <c:v>0</c:v>
                </c:pt>
              </c:numCache>
            </c:numRef>
          </c:val>
          <c:smooth val="0"/>
          <c:extLst>
            <c:ext xmlns:c16="http://schemas.microsoft.com/office/drawing/2014/chart" uri="{C3380CC4-5D6E-409C-BE32-E72D297353CC}">
              <c16:uniqueId val="{00000006-CC2B-409C-BE8A-4F7427DC5693}"/>
            </c:ext>
          </c:extLst>
        </c:ser>
        <c:dLbls>
          <c:showLegendKey val="0"/>
          <c:showVal val="0"/>
          <c:showCatName val="0"/>
          <c:showSerName val="0"/>
          <c:showPercent val="0"/>
          <c:showBubbleSize val="0"/>
        </c:dLbls>
        <c:smooth val="0"/>
        <c:axId val="901869519"/>
        <c:axId val="901873359"/>
      </c:lineChart>
      <c:catAx>
        <c:axId val="901869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873359"/>
        <c:crosses val="autoZero"/>
        <c:auto val="1"/>
        <c:lblAlgn val="ctr"/>
        <c:lblOffset val="100"/>
        <c:noMultiLvlLbl val="0"/>
      </c:catAx>
      <c:valAx>
        <c:axId val="90187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86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[monthly_instagram_report_master_copy_v1.xlsx]Pivot Table - Instagram!PivotTable5</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 Instagram'!$B$281</c:f>
              <c:strCache>
                <c:ptCount val="1"/>
                <c:pt idx="0">
                  <c:v>Total</c:v>
                </c:pt>
              </c:strCache>
            </c:strRef>
          </c:tx>
          <c:spPr>
            <a:ln w="28575" cap="rnd">
              <a:solidFill>
                <a:schemeClr val="accent2"/>
              </a:solidFill>
              <a:round/>
            </a:ln>
            <a:effectLst/>
          </c:spPr>
          <c:marker>
            <c:symbol val="none"/>
          </c:marker>
          <c:cat>
            <c:multiLvlStrRef>
              <c:f>'Pivot Table - Instagram'!$A$282:$A$322</c:f>
              <c:multiLvlStrCache>
                <c:ptCount val="33"/>
                <c:lvl>
                  <c:pt idx="0">
                    <c:v>1</c:v>
                  </c:pt>
                  <c:pt idx="1">
                    <c:v>2</c:v>
                  </c:pt>
                  <c:pt idx="2">
                    <c:v>4</c:v>
                  </c:pt>
                  <c:pt idx="3">
                    <c:v>5</c:v>
                  </c:pt>
                  <c:pt idx="4">
                    <c:v>1</c:v>
                  </c:pt>
                  <c:pt idx="5">
                    <c:v>2</c:v>
                  </c:pt>
                  <c:pt idx="6">
                    <c:v>3</c:v>
                  </c:pt>
                  <c:pt idx="7">
                    <c:v>4</c:v>
                  </c:pt>
                  <c:pt idx="8">
                    <c:v>5</c:v>
                  </c:pt>
                  <c:pt idx="9">
                    <c:v>1</c:v>
                  </c:pt>
                  <c:pt idx="10">
                    <c:v>2</c:v>
                  </c:pt>
                  <c:pt idx="11">
                    <c:v>3</c:v>
                  </c:pt>
                  <c:pt idx="12">
                    <c:v>4</c:v>
                  </c:pt>
                  <c:pt idx="13">
                    <c:v>5</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2</c:v>
                  </c:pt>
                  <c:pt idx="29">
                    <c:v>3</c:v>
                  </c:pt>
                  <c:pt idx="30">
                    <c:v>4</c:v>
                  </c:pt>
                  <c:pt idx="31">
                    <c:v>5</c:v>
                  </c:pt>
                  <c:pt idx="32">
                    <c:v>6</c:v>
                  </c:pt>
                </c:lvl>
                <c:lvl>
                  <c:pt idx="0">
                    <c:v>January</c:v>
                  </c:pt>
                  <c:pt idx="4">
                    <c:v>February</c:v>
                  </c:pt>
                  <c:pt idx="9">
                    <c:v>March</c:v>
                  </c:pt>
                  <c:pt idx="14">
                    <c:v>April</c:v>
                  </c:pt>
                  <c:pt idx="18">
                    <c:v>May</c:v>
                  </c:pt>
                  <c:pt idx="23">
                    <c:v>June</c:v>
                  </c:pt>
                  <c:pt idx="28">
                    <c:v>July</c:v>
                  </c:pt>
                </c:lvl>
              </c:multiLvlStrCache>
            </c:multiLvlStrRef>
          </c:cat>
          <c:val>
            <c:numRef>
              <c:f>'Pivot Table - Instagram'!$B$282:$B$322</c:f>
              <c:numCache>
                <c:formatCode>0%</c:formatCode>
                <c:ptCount val="33"/>
                <c:pt idx="0">
                  <c:v>0.36864406779661019</c:v>
                </c:pt>
                <c:pt idx="1">
                  <c:v>6.6202090592334492E-2</c:v>
                </c:pt>
                <c:pt idx="2">
                  <c:v>9.7087378640776698E-2</c:v>
                </c:pt>
                <c:pt idx="3">
                  <c:v>0.10526315789473684</c:v>
                </c:pt>
                <c:pt idx="4">
                  <c:v>0.58674698795180724</c:v>
                </c:pt>
                <c:pt idx="5">
                  <c:v>0.27332089552238809</c:v>
                </c:pt>
                <c:pt idx="6">
                  <c:v>0.47497971328103866</c:v>
                </c:pt>
                <c:pt idx="7">
                  <c:v>0.46690909090909088</c:v>
                </c:pt>
                <c:pt idx="8">
                  <c:v>0.65576650226336053</c:v>
                </c:pt>
                <c:pt idx="9">
                  <c:v>0.58364622444722569</c:v>
                </c:pt>
                <c:pt idx="10">
                  <c:v>0.53652597402597402</c:v>
                </c:pt>
                <c:pt idx="11">
                  <c:v>0.39313725490196078</c:v>
                </c:pt>
                <c:pt idx="12">
                  <c:v>0.37624750499001997</c:v>
                </c:pt>
                <c:pt idx="13">
                  <c:v>0.40245566166439289</c:v>
                </c:pt>
                <c:pt idx="14">
                  <c:v>0.42117988394584138</c:v>
                </c:pt>
                <c:pt idx="15">
                  <c:v>0.4251207729468599</c:v>
                </c:pt>
                <c:pt idx="16">
                  <c:v>0.460093896713615</c:v>
                </c:pt>
                <c:pt idx="17">
                  <c:v>0.54599156118143455</c:v>
                </c:pt>
                <c:pt idx="18">
                  <c:v>0.63706896551724135</c:v>
                </c:pt>
                <c:pt idx="19">
                  <c:v>0.27329974811083124</c:v>
                </c:pt>
                <c:pt idx="20">
                  <c:v>0.4353932584269663</c:v>
                </c:pt>
                <c:pt idx="21">
                  <c:v>0.59816513761467893</c:v>
                </c:pt>
                <c:pt idx="22">
                  <c:v>0.56946826758147517</c:v>
                </c:pt>
                <c:pt idx="23">
                  <c:v>0.16666666666666666</c:v>
                </c:pt>
                <c:pt idx="24">
                  <c:v>0.40939597315436244</c:v>
                </c:pt>
                <c:pt idx="25">
                  <c:v>0.42706502636203869</c:v>
                </c:pt>
                <c:pt idx="26">
                  <c:v>0.23877068557919623</c:v>
                </c:pt>
                <c:pt idx="27">
                  <c:v>0.40186915887850466</c:v>
                </c:pt>
                <c:pt idx="28">
                  <c:v>0.34945054945054943</c:v>
                </c:pt>
                <c:pt idx="29">
                  <c:v>0.31372549019607843</c:v>
                </c:pt>
                <c:pt idx="30">
                  <c:v>0.24396782841823056</c:v>
                </c:pt>
                <c:pt idx="31">
                  <c:v>0.36103151862464183</c:v>
                </c:pt>
                <c:pt idx="32">
                  <c:v>6.0606060606060608E-2</c:v>
                </c:pt>
              </c:numCache>
            </c:numRef>
          </c:val>
          <c:smooth val="1"/>
          <c:extLst>
            <c:ext xmlns:c16="http://schemas.microsoft.com/office/drawing/2014/chart" uri="{C3380CC4-5D6E-409C-BE32-E72D297353CC}">
              <c16:uniqueId val="{00000000-D3B2-4657-AD20-2653968A6930}"/>
            </c:ext>
          </c:extLst>
        </c:ser>
        <c:dLbls>
          <c:showLegendKey val="0"/>
          <c:showVal val="0"/>
          <c:showCatName val="0"/>
          <c:showSerName val="0"/>
          <c:showPercent val="0"/>
          <c:showBubbleSize val="0"/>
        </c:dLbls>
        <c:smooth val="0"/>
        <c:axId val="901858479"/>
        <c:axId val="901859919"/>
      </c:lineChart>
      <c:catAx>
        <c:axId val="901858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859919"/>
        <c:crosses val="autoZero"/>
        <c:auto val="1"/>
        <c:lblAlgn val="ctr"/>
        <c:lblOffset val="100"/>
        <c:noMultiLvlLbl val="0"/>
      </c:catAx>
      <c:valAx>
        <c:axId val="9018599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85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[monthly_instagram_report_master_copy_v1.xlsx]Pivot Table - Instagram!PivotTable3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 Instagram'!$B$41</c:f>
              <c:strCache>
                <c:ptCount val="1"/>
                <c:pt idx="0">
                  <c:v>Total</c:v>
                </c:pt>
              </c:strCache>
            </c:strRef>
          </c:tx>
          <c:spPr>
            <a:solidFill>
              <a:schemeClr val="accent1"/>
            </a:solidFill>
            <a:ln>
              <a:noFill/>
            </a:ln>
            <a:effectLst/>
          </c:spPr>
          <c:invertIfNegative val="0"/>
          <c:cat>
            <c:multiLvlStrRef>
              <c:f>'Pivot Table - Instagram'!$A$42:$A$82</c:f>
              <c:multiLvlStrCache>
                <c:ptCount val="33"/>
                <c:lvl>
                  <c:pt idx="0">
                    <c:v>1</c:v>
                  </c:pt>
                  <c:pt idx="1">
                    <c:v>2</c:v>
                  </c:pt>
                  <c:pt idx="2">
                    <c:v>4</c:v>
                  </c:pt>
                  <c:pt idx="3">
                    <c:v>5</c:v>
                  </c:pt>
                  <c:pt idx="4">
                    <c:v>1</c:v>
                  </c:pt>
                  <c:pt idx="5">
                    <c:v>2</c:v>
                  </c:pt>
                  <c:pt idx="6">
                    <c:v>3</c:v>
                  </c:pt>
                  <c:pt idx="7">
                    <c:v>4</c:v>
                  </c:pt>
                  <c:pt idx="8">
                    <c:v>5</c:v>
                  </c:pt>
                  <c:pt idx="9">
                    <c:v>1</c:v>
                  </c:pt>
                  <c:pt idx="10">
                    <c:v>2</c:v>
                  </c:pt>
                  <c:pt idx="11">
                    <c:v>3</c:v>
                  </c:pt>
                  <c:pt idx="12">
                    <c:v>4</c:v>
                  </c:pt>
                  <c:pt idx="13">
                    <c:v>5</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2</c:v>
                  </c:pt>
                  <c:pt idx="29">
                    <c:v>3</c:v>
                  </c:pt>
                  <c:pt idx="30">
                    <c:v>4</c:v>
                  </c:pt>
                  <c:pt idx="31">
                    <c:v>5</c:v>
                  </c:pt>
                  <c:pt idx="32">
                    <c:v>6</c:v>
                  </c:pt>
                </c:lvl>
                <c:lvl>
                  <c:pt idx="0">
                    <c:v>January</c:v>
                  </c:pt>
                  <c:pt idx="4">
                    <c:v>February</c:v>
                  </c:pt>
                  <c:pt idx="9">
                    <c:v>March</c:v>
                  </c:pt>
                  <c:pt idx="14">
                    <c:v>April</c:v>
                  </c:pt>
                  <c:pt idx="18">
                    <c:v>May</c:v>
                  </c:pt>
                  <c:pt idx="23">
                    <c:v>June</c:v>
                  </c:pt>
                  <c:pt idx="28">
                    <c:v>July</c:v>
                  </c:pt>
                </c:lvl>
              </c:multiLvlStrCache>
            </c:multiLvlStrRef>
          </c:cat>
          <c:val>
            <c:numRef>
              <c:f>'Pivot Table - Instagram'!$B$42:$B$82</c:f>
              <c:numCache>
                <c:formatCode>0</c:formatCode>
                <c:ptCount val="33"/>
                <c:pt idx="0">
                  <c:v>174</c:v>
                </c:pt>
                <c:pt idx="1">
                  <c:v>19</c:v>
                </c:pt>
                <c:pt idx="2">
                  <c:v>30</c:v>
                </c:pt>
                <c:pt idx="3">
                  <c:v>18</c:v>
                </c:pt>
                <c:pt idx="4">
                  <c:v>487</c:v>
                </c:pt>
                <c:pt idx="5">
                  <c:v>293</c:v>
                </c:pt>
                <c:pt idx="6">
                  <c:v>1756</c:v>
                </c:pt>
                <c:pt idx="7">
                  <c:v>642</c:v>
                </c:pt>
                <c:pt idx="8">
                  <c:v>9706</c:v>
                </c:pt>
                <c:pt idx="9">
                  <c:v>1399</c:v>
                </c:pt>
                <c:pt idx="10">
                  <c:v>1322</c:v>
                </c:pt>
                <c:pt idx="11">
                  <c:v>401</c:v>
                </c:pt>
                <c:pt idx="12">
                  <c:v>377</c:v>
                </c:pt>
                <c:pt idx="13">
                  <c:v>590</c:v>
                </c:pt>
                <c:pt idx="14">
                  <c:v>871</c:v>
                </c:pt>
                <c:pt idx="15">
                  <c:v>792</c:v>
                </c:pt>
                <c:pt idx="16">
                  <c:v>490</c:v>
                </c:pt>
                <c:pt idx="17">
                  <c:v>647</c:v>
                </c:pt>
                <c:pt idx="18">
                  <c:v>739</c:v>
                </c:pt>
                <c:pt idx="19">
                  <c:v>217</c:v>
                </c:pt>
                <c:pt idx="20">
                  <c:v>310</c:v>
                </c:pt>
                <c:pt idx="21">
                  <c:v>326</c:v>
                </c:pt>
                <c:pt idx="22">
                  <c:v>332</c:v>
                </c:pt>
                <c:pt idx="23">
                  <c:v>16</c:v>
                </c:pt>
                <c:pt idx="24">
                  <c:v>244</c:v>
                </c:pt>
                <c:pt idx="25">
                  <c:v>243</c:v>
                </c:pt>
                <c:pt idx="26">
                  <c:v>101</c:v>
                </c:pt>
                <c:pt idx="27">
                  <c:v>344</c:v>
                </c:pt>
                <c:pt idx="28">
                  <c:v>159</c:v>
                </c:pt>
                <c:pt idx="29">
                  <c:v>144</c:v>
                </c:pt>
                <c:pt idx="30">
                  <c:v>91</c:v>
                </c:pt>
                <c:pt idx="31">
                  <c:v>126</c:v>
                </c:pt>
                <c:pt idx="32">
                  <c:v>4</c:v>
                </c:pt>
              </c:numCache>
            </c:numRef>
          </c:val>
          <c:extLst>
            <c:ext xmlns:c16="http://schemas.microsoft.com/office/drawing/2014/chart" uri="{C3380CC4-5D6E-409C-BE32-E72D297353CC}">
              <c16:uniqueId val="{00000000-FBC6-463B-B5A8-D6AB29384709}"/>
            </c:ext>
          </c:extLst>
        </c:ser>
        <c:dLbls>
          <c:showLegendKey val="0"/>
          <c:showVal val="0"/>
          <c:showCatName val="0"/>
          <c:showSerName val="0"/>
          <c:showPercent val="0"/>
          <c:showBubbleSize val="0"/>
        </c:dLbls>
        <c:gapWidth val="219"/>
        <c:overlap val="100"/>
        <c:axId val="119424528"/>
        <c:axId val="119426928"/>
      </c:barChart>
      <c:valAx>
        <c:axId val="11942692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24528"/>
        <c:crosses val="max"/>
        <c:crossBetween val="between"/>
      </c:valAx>
      <c:catAx>
        <c:axId val="119424528"/>
        <c:scaling>
          <c:orientation val="minMax"/>
        </c:scaling>
        <c:delete val="1"/>
        <c:axPos val="b"/>
        <c:numFmt formatCode="General" sourceLinked="1"/>
        <c:majorTickMark val="out"/>
        <c:minorTickMark val="none"/>
        <c:tickLblPos val="nextTo"/>
        <c:crossAx val="11942692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[monthly_instagram_report_master_copy_v1.xlsx]Pivot Table - Instagram!PivotTable5</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 - Instagram'!$B$281</c:f>
              <c:strCache>
                <c:ptCount val="1"/>
                <c:pt idx="0">
                  <c:v>Total</c:v>
                </c:pt>
              </c:strCache>
            </c:strRef>
          </c:tx>
          <c:spPr>
            <a:solidFill>
              <a:schemeClr val="accent1"/>
            </a:solidFill>
            <a:ln>
              <a:noFill/>
            </a:ln>
            <a:effectLst/>
          </c:spPr>
          <c:cat>
            <c:multiLvlStrRef>
              <c:f>'Pivot Table - Instagram'!$A$282:$A$322</c:f>
              <c:multiLvlStrCache>
                <c:ptCount val="33"/>
                <c:lvl>
                  <c:pt idx="0">
                    <c:v>1</c:v>
                  </c:pt>
                  <c:pt idx="1">
                    <c:v>2</c:v>
                  </c:pt>
                  <c:pt idx="2">
                    <c:v>4</c:v>
                  </c:pt>
                  <c:pt idx="3">
                    <c:v>5</c:v>
                  </c:pt>
                  <c:pt idx="4">
                    <c:v>1</c:v>
                  </c:pt>
                  <c:pt idx="5">
                    <c:v>2</c:v>
                  </c:pt>
                  <c:pt idx="6">
                    <c:v>3</c:v>
                  </c:pt>
                  <c:pt idx="7">
                    <c:v>4</c:v>
                  </c:pt>
                  <c:pt idx="8">
                    <c:v>5</c:v>
                  </c:pt>
                  <c:pt idx="9">
                    <c:v>1</c:v>
                  </c:pt>
                  <c:pt idx="10">
                    <c:v>2</c:v>
                  </c:pt>
                  <c:pt idx="11">
                    <c:v>3</c:v>
                  </c:pt>
                  <c:pt idx="12">
                    <c:v>4</c:v>
                  </c:pt>
                  <c:pt idx="13">
                    <c:v>5</c:v>
                  </c:pt>
                  <c:pt idx="14">
                    <c:v>2</c:v>
                  </c:pt>
                  <c:pt idx="15">
                    <c:v>3</c:v>
                  </c:pt>
                  <c:pt idx="16">
                    <c:v>4</c:v>
                  </c:pt>
                  <c:pt idx="17">
                    <c:v>5</c:v>
                  </c:pt>
                  <c:pt idx="18">
                    <c:v>1</c:v>
                  </c:pt>
                  <c:pt idx="19">
                    <c:v>2</c:v>
                  </c:pt>
                  <c:pt idx="20">
                    <c:v>3</c:v>
                  </c:pt>
                  <c:pt idx="21">
                    <c:v>4</c:v>
                  </c:pt>
                  <c:pt idx="22">
                    <c:v>5</c:v>
                  </c:pt>
                  <c:pt idx="23">
                    <c:v>1</c:v>
                  </c:pt>
                  <c:pt idx="24">
                    <c:v>2</c:v>
                  </c:pt>
                  <c:pt idx="25">
                    <c:v>3</c:v>
                  </c:pt>
                  <c:pt idx="26">
                    <c:v>4</c:v>
                  </c:pt>
                  <c:pt idx="27">
                    <c:v>5</c:v>
                  </c:pt>
                  <c:pt idx="28">
                    <c:v>2</c:v>
                  </c:pt>
                  <c:pt idx="29">
                    <c:v>3</c:v>
                  </c:pt>
                  <c:pt idx="30">
                    <c:v>4</c:v>
                  </c:pt>
                  <c:pt idx="31">
                    <c:v>5</c:v>
                  </c:pt>
                  <c:pt idx="32">
                    <c:v>6</c:v>
                  </c:pt>
                </c:lvl>
                <c:lvl>
                  <c:pt idx="0">
                    <c:v>January</c:v>
                  </c:pt>
                  <c:pt idx="4">
                    <c:v>February</c:v>
                  </c:pt>
                  <c:pt idx="9">
                    <c:v>March</c:v>
                  </c:pt>
                  <c:pt idx="14">
                    <c:v>April</c:v>
                  </c:pt>
                  <c:pt idx="18">
                    <c:v>May</c:v>
                  </c:pt>
                  <c:pt idx="23">
                    <c:v>June</c:v>
                  </c:pt>
                  <c:pt idx="28">
                    <c:v>July</c:v>
                  </c:pt>
                </c:lvl>
              </c:multiLvlStrCache>
            </c:multiLvlStrRef>
          </c:cat>
          <c:val>
            <c:numRef>
              <c:f>'Pivot Table - Instagram'!$B$282:$B$322</c:f>
              <c:numCache>
                <c:formatCode>0%</c:formatCode>
                <c:ptCount val="33"/>
                <c:pt idx="0">
                  <c:v>0.36864406779661019</c:v>
                </c:pt>
                <c:pt idx="1">
                  <c:v>6.6202090592334492E-2</c:v>
                </c:pt>
                <c:pt idx="2">
                  <c:v>9.7087378640776698E-2</c:v>
                </c:pt>
                <c:pt idx="3">
                  <c:v>0.10526315789473684</c:v>
                </c:pt>
                <c:pt idx="4">
                  <c:v>0.58674698795180724</c:v>
                </c:pt>
                <c:pt idx="5">
                  <c:v>0.27332089552238809</c:v>
                </c:pt>
                <c:pt idx="6">
                  <c:v>0.47497971328103866</c:v>
                </c:pt>
                <c:pt idx="7">
                  <c:v>0.46690909090909088</c:v>
                </c:pt>
                <c:pt idx="8">
                  <c:v>0.65576650226336053</c:v>
                </c:pt>
                <c:pt idx="9">
                  <c:v>0.58364622444722569</c:v>
                </c:pt>
                <c:pt idx="10">
                  <c:v>0.53652597402597402</c:v>
                </c:pt>
                <c:pt idx="11">
                  <c:v>0.39313725490196078</c:v>
                </c:pt>
                <c:pt idx="12">
                  <c:v>0.37624750499001997</c:v>
                </c:pt>
                <c:pt idx="13">
                  <c:v>0.40245566166439289</c:v>
                </c:pt>
                <c:pt idx="14">
                  <c:v>0.42117988394584138</c:v>
                </c:pt>
                <c:pt idx="15">
                  <c:v>0.4251207729468599</c:v>
                </c:pt>
                <c:pt idx="16">
                  <c:v>0.460093896713615</c:v>
                </c:pt>
                <c:pt idx="17">
                  <c:v>0.54599156118143455</c:v>
                </c:pt>
                <c:pt idx="18">
                  <c:v>0.63706896551724135</c:v>
                </c:pt>
                <c:pt idx="19">
                  <c:v>0.27329974811083124</c:v>
                </c:pt>
                <c:pt idx="20">
                  <c:v>0.4353932584269663</c:v>
                </c:pt>
                <c:pt idx="21">
                  <c:v>0.59816513761467893</c:v>
                </c:pt>
                <c:pt idx="22">
                  <c:v>0.56946826758147517</c:v>
                </c:pt>
                <c:pt idx="23">
                  <c:v>0.16666666666666666</c:v>
                </c:pt>
                <c:pt idx="24">
                  <c:v>0.40939597315436244</c:v>
                </c:pt>
                <c:pt idx="25">
                  <c:v>0.42706502636203869</c:v>
                </c:pt>
                <c:pt idx="26">
                  <c:v>0.23877068557919623</c:v>
                </c:pt>
                <c:pt idx="27">
                  <c:v>0.40186915887850466</c:v>
                </c:pt>
                <c:pt idx="28">
                  <c:v>0.34945054945054943</c:v>
                </c:pt>
                <c:pt idx="29">
                  <c:v>0.31372549019607843</c:v>
                </c:pt>
                <c:pt idx="30">
                  <c:v>0.24396782841823056</c:v>
                </c:pt>
                <c:pt idx="31">
                  <c:v>0.36103151862464183</c:v>
                </c:pt>
                <c:pt idx="32">
                  <c:v>6.0606060606060608E-2</c:v>
                </c:pt>
              </c:numCache>
            </c:numRef>
          </c:val>
          <c:extLst>
            <c:ext xmlns:c16="http://schemas.microsoft.com/office/drawing/2014/chart" uri="{C3380CC4-5D6E-409C-BE32-E72D297353CC}">
              <c16:uniqueId val="{00000000-8736-4B4F-8C1D-D8CFF1029B9F}"/>
            </c:ext>
          </c:extLst>
        </c:ser>
        <c:dLbls>
          <c:showLegendKey val="0"/>
          <c:showVal val="0"/>
          <c:showCatName val="0"/>
          <c:showSerName val="0"/>
          <c:showPercent val="0"/>
          <c:showBubbleSize val="0"/>
        </c:dLbls>
        <c:axId val="1408959471"/>
        <c:axId val="1018378271"/>
      </c:areaChart>
      <c:catAx>
        <c:axId val="140895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378271"/>
        <c:crosses val="autoZero"/>
        <c:auto val="1"/>
        <c:lblAlgn val="ctr"/>
        <c:lblOffset val="100"/>
        <c:noMultiLvlLbl val="0"/>
      </c:catAx>
      <c:valAx>
        <c:axId val="101837827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95947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[monthly_instagram_report_master_copy_v1.xlsx]Pivot Table - Instagram!PivotTable1</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Weekday Engagements</a:t>
            </a:r>
          </a:p>
        </c:rich>
      </c:tx>
      <c:layout>
        <c:manualLayout>
          <c:xMode val="edge"/>
          <c:yMode val="edge"/>
          <c:x val="0.39354430441958715"/>
          <c:y val="2.97303488324224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009242"/>
              </a:gs>
              <a:gs pos="100000">
                <a:srgbClr val="009242">
                  <a:alpha val="20000"/>
                  <a:lumMod val="96000"/>
                </a:srgb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009242"/>
              </a:gs>
              <a:gs pos="100000">
                <a:srgbClr val="009242">
                  <a:alpha val="20000"/>
                  <a:lumMod val="96000"/>
                </a:srgb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009242"/>
              </a:gs>
              <a:gs pos="100000">
                <a:srgbClr val="009242">
                  <a:alpha val="20000"/>
                  <a:lumMod val="96000"/>
                </a:srgbClr>
              </a:gs>
            </a:gsLst>
            <a:lin ang="5400000" scaled="0"/>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 Instagram'!$B$3</c:f>
              <c:strCache>
                <c:ptCount val="1"/>
                <c:pt idx="0">
                  <c:v>Total</c:v>
                </c:pt>
              </c:strCache>
            </c:strRef>
          </c:tx>
          <c:spPr>
            <a:gradFill flip="none" rotWithShape="1">
              <a:gsLst>
                <a:gs pos="0">
                  <a:srgbClr val="009242"/>
                </a:gs>
                <a:gs pos="100000">
                  <a:srgbClr val="009242">
                    <a:alpha val="20000"/>
                    <a:lumMod val="96000"/>
                  </a:srgbClr>
                </a:gs>
              </a:gsLst>
              <a:lin ang="5400000" scaled="0"/>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 Instagram'!$A$4:$A$11</c:f>
              <c:strCache>
                <c:ptCount val="7"/>
                <c:pt idx="0">
                  <c:v>Monday</c:v>
                </c:pt>
                <c:pt idx="1">
                  <c:v>Tuesday</c:v>
                </c:pt>
                <c:pt idx="2">
                  <c:v>Wednesday</c:v>
                </c:pt>
                <c:pt idx="3">
                  <c:v>Thursday</c:v>
                </c:pt>
                <c:pt idx="4">
                  <c:v>Friday</c:v>
                </c:pt>
                <c:pt idx="5">
                  <c:v>Sunday</c:v>
                </c:pt>
                <c:pt idx="6">
                  <c:v>Saturday</c:v>
                </c:pt>
              </c:strCache>
            </c:strRef>
          </c:cat>
          <c:val>
            <c:numRef>
              <c:f>'Pivot Table - Instagram'!$B$4:$B$11</c:f>
              <c:numCache>
                <c:formatCode>0</c:formatCode>
                <c:ptCount val="7"/>
                <c:pt idx="0">
                  <c:v>539.34615384615381</c:v>
                </c:pt>
                <c:pt idx="1">
                  <c:v>72.5</c:v>
                </c:pt>
                <c:pt idx="2">
                  <c:v>126.08333333333333</c:v>
                </c:pt>
                <c:pt idx="3">
                  <c:v>135</c:v>
                </c:pt>
                <c:pt idx="4">
                  <c:v>73.15384615384616</c:v>
                </c:pt>
                <c:pt idx="5">
                  <c:v>19</c:v>
                </c:pt>
                <c:pt idx="6">
                  <c:v>10</c:v>
                </c:pt>
              </c:numCache>
            </c:numRef>
          </c:val>
          <c:extLst>
            <c:ext xmlns:c16="http://schemas.microsoft.com/office/drawing/2014/chart" uri="{C3380CC4-5D6E-409C-BE32-E72D297353CC}">
              <c16:uniqueId val="{00000000-10A7-46FD-8F60-C2E507B579ED}"/>
            </c:ext>
          </c:extLst>
        </c:ser>
        <c:dLbls>
          <c:showLegendKey val="0"/>
          <c:showVal val="0"/>
          <c:showCatName val="0"/>
          <c:showSerName val="0"/>
          <c:showPercent val="0"/>
          <c:showBubbleSize val="0"/>
        </c:dLbls>
        <c:gapWidth val="219"/>
        <c:overlap val="-27"/>
        <c:axId val="901861839"/>
        <c:axId val="901871919"/>
      </c:barChart>
      <c:catAx>
        <c:axId val="901861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1871919"/>
        <c:crosses val="autoZero"/>
        <c:auto val="1"/>
        <c:lblAlgn val="ctr"/>
        <c:lblOffset val="100"/>
        <c:noMultiLvlLbl val="0"/>
      </c:catAx>
      <c:valAx>
        <c:axId val="90187191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90186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chart" Target="../charts/chart8.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1.png"/><Relationship Id="rId1" Type="http://schemas.openxmlformats.org/officeDocument/2006/relationships/hyperlink" Target="https://www.instagram.com/hausersite" TargetMode="Externa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2.png"/><Relationship Id="rId1" Type="http://schemas.openxmlformats.org/officeDocument/2006/relationships/hyperlink" Target="https://www.facebook.com/hausersitefurniture/" TargetMode="Externa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385762</xdr:colOff>
      <xdr:row>41</xdr:row>
      <xdr:rowOff>166687</xdr:rowOff>
    </xdr:from>
    <xdr:to>
      <xdr:col>7</xdr:col>
      <xdr:colOff>1604962</xdr:colOff>
      <xdr:row>56</xdr:row>
      <xdr:rowOff>52387</xdr:rowOff>
    </xdr:to>
    <xdr:graphicFrame macro="">
      <xdr:nvGraphicFramePr>
        <xdr:cNvPr id="2" name="Chart 1">
          <a:extLst>
            <a:ext uri="{FF2B5EF4-FFF2-40B4-BE49-F238E27FC236}">
              <a16:creationId xmlns:a16="http://schemas.microsoft.com/office/drawing/2014/main" id="{C0140A8D-A105-A61B-6DF9-6D9FE3726A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1276350</xdr:colOff>
      <xdr:row>0</xdr:row>
      <xdr:rowOff>176212</xdr:rowOff>
    </xdr:from>
    <xdr:to>
      <xdr:col>6</xdr:col>
      <xdr:colOff>228600</xdr:colOff>
      <xdr:row>11</xdr:row>
      <xdr:rowOff>28575</xdr:rowOff>
    </xdr:to>
    <xdr:graphicFrame macro="">
      <xdr:nvGraphicFramePr>
        <xdr:cNvPr id="2" name="Chart 1">
          <a:extLst>
            <a:ext uri="{FF2B5EF4-FFF2-40B4-BE49-F238E27FC236}">
              <a16:creationId xmlns:a16="http://schemas.microsoft.com/office/drawing/2014/main" id="{FCB15EBA-9517-7735-AE7C-622D98BB7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404812</xdr:colOff>
      <xdr:row>26</xdr:row>
      <xdr:rowOff>166687</xdr:rowOff>
    </xdr:from>
    <xdr:to>
      <xdr:col>7</xdr:col>
      <xdr:colOff>1157287</xdr:colOff>
      <xdr:row>41</xdr:row>
      <xdr:rowOff>52387</xdr:rowOff>
    </xdr:to>
    <xdr:graphicFrame macro="">
      <xdr:nvGraphicFramePr>
        <xdr:cNvPr id="3" name="Chart 2">
          <a:extLst>
            <a:ext uri="{FF2B5EF4-FFF2-40B4-BE49-F238E27FC236}">
              <a16:creationId xmlns:a16="http://schemas.microsoft.com/office/drawing/2014/main" id="{16426ECD-FDEE-B785-88AB-BE3CB3C91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28575</xdr:colOff>
      <xdr:row>0</xdr:row>
      <xdr:rowOff>28575</xdr:rowOff>
    </xdr:from>
    <xdr:to>
      <xdr:col>7</xdr:col>
      <xdr:colOff>885825</xdr:colOff>
      <xdr:row>14</xdr:row>
      <xdr:rowOff>104775</xdr:rowOff>
    </xdr:to>
    <xdr:graphicFrame macro="">
      <xdr:nvGraphicFramePr>
        <xdr:cNvPr id="2" name="Chart 1">
          <a:extLst>
            <a:ext uri="{FF2B5EF4-FFF2-40B4-BE49-F238E27FC236}">
              <a16:creationId xmlns:a16="http://schemas.microsoft.com/office/drawing/2014/main" id="{D0B0348A-36A7-1699-2987-E60367C6F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61911</xdr:colOff>
      <xdr:row>159</xdr:row>
      <xdr:rowOff>71437</xdr:rowOff>
    </xdr:from>
    <xdr:to>
      <xdr:col>9</xdr:col>
      <xdr:colOff>2124074</xdr:colOff>
      <xdr:row>173</xdr:row>
      <xdr:rowOff>147637</xdr:rowOff>
    </xdr:to>
    <xdr:graphicFrame macro="">
      <xdr:nvGraphicFramePr>
        <xdr:cNvPr id="3" name="Chart 2">
          <a:extLst>
            <a:ext uri="{FF2B5EF4-FFF2-40B4-BE49-F238E27FC236}">
              <a16:creationId xmlns:a16="http://schemas.microsoft.com/office/drawing/2014/main" id="{16A76C55-DE93-9A96-DD43-CD593DEE4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1078920</xdr:colOff>
      <xdr:row>278</xdr:row>
      <xdr:rowOff>181840</xdr:rowOff>
    </xdr:from>
    <xdr:to>
      <xdr:col>8</xdr:col>
      <xdr:colOff>615660</xdr:colOff>
      <xdr:row>293</xdr:row>
      <xdr:rowOff>67540</xdr:rowOff>
    </xdr:to>
    <xdr:graphicFrame macro="">
      <xdr:nvGraphicFramePr>
        <xdr:cNvPr id="6" name="Chart 5">
          <a:extLst>
            <a:ext uri="{FF2B5EF4-FFF2-40B4-BE49-F238E27FC236}">
              <a16:creationId xmlns:a16="http://schemas.microsoft.com/office/drawing/2014/main" id="{575AA0FF-FDC0-D6CB-4A7D-B71B6E70A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868939</xdr:colOff>
      <xdr:row>40</xdr:row>
      <xdr:rowOff>158028</xdr:rowOff>
    </xdr:from>
    <xdr:to>
      <xdr:col>8</xdr:col>
      <xdr:colOff>710046</xdr:colOff>
      <xdr:row>55</xdr:row>
      <xdr:rowOff>43728</xdr:rowOff>
    </xdr:to>
    <xdr:graphicFrame macro="">
      <xdr:nvGraphicFramePr>
        <xdr:cNvPr id="7" name="Chart 6">
          <a:extLst>
            <a:ext uri="{FF2B5EF4-FFF2-40B4-BE49-F238E27FC236}">
              <a16:creationId xmlns:a16="http://schemas.microsoft.com/office/drawing/2014/main" id="{FEE7B2F2-A436-97CB-49CE-46FD8F13EE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1078920</xdr:colOff>
      <xdr:row>294</xdr:row>
      <xdr:rowOff>10390</xdr:rowOff>
    </xdr:from>
    <xdr:to>
      <xdr:col>8</xdr:col>
      <xdr:colOff>710910</xdr:colOff>
      <xdr:row>308</xdr:row>
      <xdr:rowOff>86590</xdr:rowOff>
    </xdr:to>
    <xdr:graphicFrame macro="">
      <xdr:nvGraphicFramePr>
        <xdr:cNvPr id="4" name="Chart 3">
          <a:extLst>
            <a:ext uri="{FF2B5EF4-FFF2-40B4-BE49-F238E27FC236}">
              <a16:creationId xmlns:a16="http://schemas.microsoft.com/office/drawing/2014/main" id="{57315CB7-D24E-BE50-59A3-1A60BF5C4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228231</xdr:colOff>
      <xdr:row>1</xdr:row>
      <xdr:rowOff>77652</xdr:rowOff>
    </xdr:from>
    <xdr:to>
      <xdr:col>36</xdr:col>
      <xdr:colOff>0</xdr:colOff>
      <xdr:row>3</xdr:row>
      <xdr:rowOff>92933</xdr:rowOff>
    </xdr:to>
    <xdr:sp macro="" textlink="">
      <xdr:nvSpPr>
        <xdr:cNvPr id="2" name="Rectangle: Rounded Corners 1">
          <a:extLst>
            <a:ext uri="{FF2B5EF4-FFF2-40B4-BE49-F238E27FC236}">
              <a16:creationId xmlns:a16="http://schemas.microsoft.com/office/drawing/2014/main" id="{6D07F4B2-8D01-4083-A25D-DD0576233440}"/>
            </a:ext>
          </a:extLst>
        </xdr:cNvPr>
        <xdr:cNvSpPr/>
      </xdr:nvSpPr>
      <xdr:spPr>
        <a:xfrm>
          <a:off x="2057031" y="268152"/>
          <a:ext cx="19888569" cy="396281"/>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7</xdr:col>
      <xdr:colOff>114115</xdr:colOff>
      <xdr:row>1</xdr:row>
      <xdr:rowOff>51955</xdr:rowOff>
    </xdr:from>
    <xdr:to>
      <xdr:col>32</xdr:col>
      <xdr:colOff>114115</xdr:colOff>
      <xdr:row>3</xdr:row>
      <xdr:rowOff>118630</xdr:rowOff>
    </xdr:to>
    <xdr:sp macro="" textlink="">
      <xdr:nvSpPr>
        <xdr:cNvPr id="3" name="TextBox 2">
          <a:extLst>
            <a:ext uri="{FF2B5EF4-FFF2-40B4-BE49-F238E27FC236}">
              <a16:creationId xmlns:a16="http://schemas.microsoft.com/office/drawing/2014/main" id="{61A868C6-6DFB-442A-94DE-854198F888B9}"/>
            </a:ext>
          </a:extLst>
        </xdr:cNvPr>
        <xdr:cNvSpPr txBox="1"/>
      </xdr:nvSpPr>
      <xdr:spPr>
        <a:xfrm>
          <a:off x="4381315" y="242455"/>
          <a:ext cx="1524000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mj-lt"/>
            </a:rPr>
            <a:t>Total Summary</a:t>
          </a:r>
        </a:p>
      </xdr:txBody>
    </xdr:sp>
    <xdr:clientData/>
  </xdr:twoCellAnchor>
  <xdr:twoCellAnchor editAs="oneCell">
    <xdr:from>
      <xdr:col>30</xdr:col>
      <xdr:colOff>0</xdr:colOff>
      <xdr:row>5</xdr:row>
      <xdr:rowOff>0</xdr:rowOff>
    </xdr:from>
    <xdr:to>
      <xdr:col>35</xdr:col>
      <xdr:colOff>0</xdr:colOff>
      <xdr:row>8</xdr:row>
      <xdr:rowOff>147025</xdr:rowOff>
    </xdr:to>
    <xdr:pic>
      <xdr:nvPicPr>
        <xdr:cNvPr id="4" name="Рисунок 2">
          <a:hlinkClick xmlns:r="http://schemas.openxmlformats.org/officeDocument/2006/relationships" r:id="rId1"/>
          <a:extLst>
            <a:ext uri="{FF2B5EF4-FFF2-40B4-BE49-F238E27FC236}">
              <a16:creationId xmlns:a16="http://schemas.microsoft.com/office/drawing/2014/main" id="{AE3B0176-0AA1-4CFB-897F-BC0030686D8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288000" y="952500"/>
          <a:ext cx="3048000" cy="728050"/>
        </a:xfrm>
        <a:prstGeom prst="rect">
          <a:avLst/>
        </a:prstGeom>
      </xdr:spPr>
    </xdr:pic>
    <xdr:clientData/>
  </xdr:twoCellAnchor>
  <xdr:twoCellAnchor>
    <xdr:from>
      <xdr:col>3</xdr:col>
      <xdr:colOff>398752</xdr:colOff>
      <xdr:row>36</xdr:row>
      <xdr:rowOff>27214</xdr:rowOff>
    </xdr:from>
    <xdr:to>
      <xdr:col>14</xdr:col>
      <xdr:colOff>364266</xdr:colOff>
      <xdr:row>60</xdr:row>
      <xdr:rowOff>27214</xdr:rowOff>
    </xdr:to>
    <xdr:grpSp>
      <xdr:nvGrpSpPr>
        <xdr:cNvPr id="5" name="Group 4">
          <a:extLst>
            <a:ext uri="{FF2B5EF4-FFF2-40B4-BE49-F238E27FC236}">
              <a16:creationId xmlns:a16="http://schemas.microsoft.com/office/drawing/2014/main" id="{EB09FACD-F3DD-4BD0-96C5-9DE7B179B760}"/>
            </a:ext>
          </a:extLst>
        </xdr:cNvPr>
        <xdr:cNvGrpSpPr/>
      </xdr:nvGrpSpPr>
      <xdr:grpSpPr>
        <a:xfrm>
          <a:off x="2235716" y="6898821"/>
          <a:ext cx="6701050" cy="4572000"/>
          <a:chOff x="2125629" y="10345851"/>
          <a:chExt cx="6625466" cy="4095862"/>
        </a:xfrm>
      </xdr:grpSpPr>
      <xdr:sp macro="" textlink="">
        <xdr:nvSpPr>
          <xdr:cNvPr id="6" name="Rectangle: Rounded Corners 5">
            <a:extLst>
              <a:ext uri="{FF2B5EF4-FFF2-40B4-BE49-F238E27FC236}">
                <a16:creationId xmlns:a16="http://schemas.microsoft.com/office/drawing/2014/main" id="{4539705E-6ED6-8CAB-D779-889391DB280D}"/>
              </a:ext>
            </a:extLst>
          </xdr:cNvPr>
          <xdr:cNvSpPr/>
        </xdr:nvSpPr>
        <xdr:spPr>
          <a:xfrm>
            <a:off x="2125629" y="10345851"/>
            <a:ext cx="6625466" cy="4095862"/>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graphicFrame macro="">
        <xdr:nvGraphicFramePr>
          <xdr:cNvPr id="7" name="Chart 6">
            <a:extLst>
              <a:ext uri="{FF2B5EF4-FFF2-40B4-BE49-F238E27FC236}">
                <a16:creationId xmlns:a16="http://schemas.microsoft.com/office/drawing/2014/main" id="{513ABB2A-336D-2F15-A796-9BA8F61764D0}"/>
              </a:ext>
            </a:extLst>
          </xdr:cNvPr>
          <xdr:cNvGraphicFramePr>
            <a:graphicFrameLocks/>
          </xdr:cNvGraphicFramePr>
        </xdr:nvGraphicFramePr>
        <xdr:xfrm>
          <a:off x="2244691" y="10417288"/>
          <a:ext cx="5834063" cy="354717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15</xdr:col>
      <xdr:colOff>224986</xdr:colOff>
      <xdr:row>36</xdr:row>
      <xdr:rowOff>27214</xdr:rowOff>
    </xdr:from>
    <xdr:to>
      <xdr:col>26</xdr:col>
      <xdr:colOff>171045</xdr:colOff>
      <xdr:row>60</xdr:row>
      <xdr:rowOff>27214</xdr:rowOff>
    </xdr:to>
    <xdr:grpSp>
      <xdr:nvGrpSpPr>
        <xdr:cNvPr id="8" name="Group 7">
          <a:extLst>
            <a:ext uri="{FF2B5EF4-FFF2-40B4-BE49-F238E27FC236}">
              <a16:creationId xmlns:a16="http://schemas.microsoft.com/office/drawing/2014/main" id="{9387D3E4-9F96-4053-B965-07AD50D89B93}"/>
            </a:ext>
          </a:extLst>
        </xdr:cNvPr>
        <xdr:cNvGrpSpPr/>
      </xdr:nvGrpSpPr>
      <xdr:grpSpPr>
        <a:xfrm>
          <a:off x="9409807" y="6898821"/>
          <a:ext cx="6681595" cy="4572000"/>
          <a:chOff x="9244168" y="10210799"/>
          <a:chExt cx="6681595" cy="4120243"/>
        </a:xfrm>
      </xdr:grpSpPr>
      <xdr:sp macro="" textlink="">
        <xdr:nvSpPr>
          <xdr:cNvPr id="9" name="Rectangle: Rounded Corners 8">
            <a:extLst>
              <a:ext uri="{FF2B5EF4-FFF2-40B4-BE49-F238E27FC236}">
                <a16:creationId xmlns:a16="http://schemas.microsoft.com/office/drawing/2014/main" id="{9E7AE569-DC19-E21D-35C3-604A6E36DA8D}"/>
              </a:ext>
            </a:extLst>
          </xdr:cNvPr>
          <xdr:cNvSpPr/>
        </xdr:nvSpPr>
        <xdr:spPr>
          <a:xfrm>
            <a:off x="9244168" y="10210799"/>
            <a:ext cx="6681595" cy="4120243"/>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graphicFrame macro="">
        <xdr:nvGraphicFramePr>
          <xdr:cNvPr id="10" name="Chart 9">
            <a:extLst>
              <a:ext uri="{FF2B5EF4-FFF2-40B4-BE49-F238E27FC236}">
                <a16:creationId xmlns:a16="http://schemas.microsoft.com/office/drawing/2014/main" id="{0785AC7A-3FE6-4F9C-07DA-9FEB06CF1716}"/>
              </a:ext>
            </a:extLst>
          </xdr:cNvPr>
          <xdr:cNvGraphicFramePr>
            <a:graphicFrameLocks/>
          </xdr:cNvGraphicFramePr>
        </xdr:nvGraphicFramePr>
        <xdr:xfrm>
          <a:off x="9380483" y="10518320"/>
          <a:ext cx="6408965" cy="3505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3</xdr:col>
      <xdr:colOff>449499</xdr:colOff>
      <xdr:row>3</xdr:row>
      <xdr:rowOff>153101</xdr:rowOff>
    </xdr:from>
    <xdr:to>
      <xdr:col>5</xdr:col>
      <xdr:colOff>449499</xdr:colOff>
      <xdr:row>8</xdr:row>
      <xdr:rowOff>171031</xdr:rowOff>
    </xdr:to>
    <xdr:grpSp>
      <xdr:nvGrpSpPr>
        <xdr:cNvPr id="11" name="Group 10">
          <a:extLst>
            <a:ext uri="{FF2B5EF4-FFF2-40B4-BE49-F238E27FC236}">
              <a16:creationId xmlns:a16="http://schemas.microsoft.com/office/drawing/2014/main" id="{A4515353-303F-46C8-B767-3591735AF225}"/>
            </a:ext>
          </a:extLst>
        </xdr:cNvPr>
        <xdr:cNvGrpSpPr/>
      </xdr:nvGrpSpPr>
      <xdr:grpSpPr>
        <a:xfrm>
          <a:off x="2286463" y="724601"/>
          <a:ext cx="1224643" cy="984037"/>
          <a:chOff x="2278299" y="724601"/>
          <a:chExt cx="1219200" cy="979955"/>
        </a:xfrm>
      </xdr:grpSpPr>
      <xdr:sp macro="" textlink="">
        <xdr:nvSpPr>
          <xdr:cNvPr id="12" name="Rectangle: Rounded Corners 11">
            <a:extLst>
              <a:ext uri="{FF2B5EF4-FFF2-40B4-BE49-F238E27FC236}">
                <a16:creationId xmlns:a16="http://schemas.microsoft.com/office/drawing/2014/main" id="{FAFE816A-CF52-0797-FD59-C082647197B6}"/>
              </a:ext>
            </a:extLst>
          </xdr:cNvPr>
          <xdr:cNvSpPr/>
        </xdr:nvSpPr>
        <xdr:spPr>
          <a:xfrm>
            <a:off x="2278299" y="733566"/>
            <a:ext cx="1219200" cy="962025"/>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grpSp>
        <xdr:nvGrpSpPr>
          <xdr:cNvPr id="13" name="Group 12">
            <a:extLst>
              <a:ext uri="{FF2B5EF4-FFF2-40B4-BE49-F238E27FC236}">
                <a16:creationId xmlns:a16="http://schemas.microsoft.com/office/drawing/2014/main" id="{A328A020-70DC-AFB6-FC54-B4F8B6ACE200}"/>
              </a:ext>
            </a:extLst>
          </xdr:cNvPr>
          <xdr:cNvGrpSpPr/>
        </xdr:nvGrpSpPr>
        <xdr:grpSpPr>
          <a:xfrm>
            <a:off x="2278299" y="724601"/>
            <a:ext cx="1219200" cy="979955"/>
            <a:chOff x="2018180" y="762000"/>
            <a:chExt cx="1206500" cy="986305"/>
          </a:xfrm>
        </xdr:grpSpPr>
        <xdr:sp macro="" textlink="'Pivot Table - Instagram'!B27">
          <xdr:nvSpPr>
            <xdr:cNvPr id="14" name="TextBox 13">
              <a:extLst>
                <a:ext uri="{FF2B5EF4-FFF2-40B4-BE49-F238E27FC236}">
                  <a16:creationId xmlns:a16="http://schemas.microsoft.com/office/drawing/2014/main" id="{853A3B78-B269-0515-CE20-BDB5FA399203}"/>
                </a:ext>
              </a:extLst>
            </xdr:cNvPr>
            <xdr:cNvSpPr txBox="1"/>
          </xdr:nvSpPr>
          <xdr:spPr>
            <a:xfrm>
              <a:off x="2037981" y="762000"/>
              <a:ext cx="1186699" cy="581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FBEA85-A474-4CA7-BA06-C9EB4BBBC14D}" type="TxLink">
                <a:rPr lang="en-US" sz="2800" b="0" i="0" u="none" strike="noStrike">
                  <a:solidFill>
                    <a:schemeClr val="bg1"/>
                  </a:solidFill>
                  <a:latin typeface="Calibri"/>
                  <a:cs typeface="Calibri"/>
                </a:rPr>
                <a:pPr algn="ctr"/>
                <a:t>121</a:t>
              </a:fld>
              <a:endParaRPr lang="en-US" sz="9600">
                <a:solidFill>
                  <a:schemeClr val="bg1"/>
                </a:solidFill>
              </a:endParaRPr>
            </a:p>
          </xdr:txBody>
        </xdr:sp>
        <xdr:sp macro="" textlink="">
          <xdr:nvSpPr>
            <xdr:cNvPr id="15" name="TextBox 14">
              <a:extLst>
                <a:ext uri="{FF2B5EF4-FFF2-40B4-BE49-F238E27FC236}">
                  <a16:creationId xmlns:a16="http://schemas.microsoft.com/office/drawing/2014/main" id="{FCD1CDBF-CF35-90EC-E948-55207C354A2F}"/>
                </a:ext>
              </a:extLst>
            </xdr:cNvPr>
            <xdr:cNvSpPr txBox="1"/>
          </xdr:nvSpPr>
          <xdr:spPr>
            <a:xfrm>
              <a:off x="2018180" y="1356099"/>
              <a:ext cx="1206500"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Total Posts</a:t>
              </a:r>
            </a:p>
          </xdr:txBody>
        </xdr:sp>
      </xdr:grpSp>
    </xdr:grpSp>
    <xdr:clientData/>
  </xdr:twoCellAnchor>
  <xdr:twoCellAnchor>
    <xdr:from>
      <xdr:col>7</xdr:col>
      <xdr:colOff>305263</xdr:colOff>
      <xdr:row>3</xdr:row>
      <xdr:rowOff>162344</xdr:rowOff>
    </xdr:from>
    <xdr:to>
      <xdr:col>9</xdr:col>
      <xdr:colOff>305264</xdr:colOff>
      <xdr:row>8</xdr:row>
      <xdr:rowOff>175791</xdr:rowOff>
    </xdr:to>
    <xdr:grpSp>
      <xdr:nvGrpSpPr>
        <xdr:cNvPr id="16" name="Group 15">
          <a:extLst>
            <a:ext uri="{FF2B5EF4-FFF2-40B4-BE49-F238E27FC236}">
              <a16:creationId xmlns:a16="http://schemas.microsoft.com/office/drawing/2014/main" id="{FA12F234-B109-4DBB-9399-7852EFD1AE68}"/>
            </a:ext>
          </a:extLst>
        </xdr:cNvPr>
        <xdr:cNvGrpSpPr/>
      </xdr:nvGrpSpPr>
      <xdr:grpSpPr>
        <a:xfrm>
          <a:off x="4591513" y="733844"/>
          <a:ext cx="1224644" cy="979554"/>
          <a:chOff x="3638147" y="733844"/>
          <a:chExt cx="1219201" cy="975472"/>
        </a:xfrm>
      </xdr:grpSpPr>
      <xdr:sp macro="" textlink="">
        <xdr:nvSpPr>
          <xdr:cNvPr id="17" name="Rectangle: Rounded Corners 16">
            <a:extLst>
              <a:ext uri="{FF2B5EF4-FFF2-40B4-BE49-F238E27FC236}">
                <a16:creationId xmlns:a16="http://schemas.microsoft.com/office/drawing/2014/main" id="{DA8FD6AE-9927-DE77-5D28-2493C97A5070}"/>
              </a:ext>
            </a:extLst>
          </xdr:cNvPr>
          <xdr:cNvSpPr/>
        </xdr:nvSpPr>
        <xdr:spPr>
          <a:xfrm>
            <a:off x="3638148" y="740569"/>
            <a:ext cx="1219199" cy="962025"/>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grpSp>
        <xdr:nvGrpSpPr>
          <xdr:cNvPr id="18" name="Group 17">
            <a:extLst>
              <a:ext uri="{FF2B5EF4-FFF2-40B4-BE49-F238E27FC236}">
                <a16:creationId xmlns:a16="http://schemas.microsoft.com/office/drawing/2014/main" id="{DCDBC675-1B95-D33C-2714-6458C9BEB085}"/>
              </a:ext>
            </a:extLst>
          </xdr:cNvPr>
          <xdr:cNvGrpSpPr/>
        </xdr:nvGrpSpPr>
        <xdr:grpSpPr>
          <a:xfrm>
            <a:off x="3638147" y="733844"/>
            <a:ext cx="1219201" cy="975472"/>
            <a:chOff x="3471664" y="762000"/>
            <a:chExt cx="1206501" cy="981823"/>
          </a:xfrm>
        </xdr:grpSpPr>
        <xdr:sp macro="" textlink="'Pivot Table - Instagram'!H27">
          <xdr:nvSpPr>
            <xdr:cNvPr id="19" name="TextBox 18">
              <a:extLst>
                <a:ext uri="{FF2B5EF4-FFF2-40B4-BE49-F238E27FC236}">
                  <a16:creationId xmlns:a16="http://schemas.microsoft.com/office/drawing/2014/main" id="{74F578AC-C791-E83F-E6EC-A7E101ADB60C}"/>
                </a:ext>
              </a:extLst>
            </xdr:cNvPr>
            <xdr:cNvSpPr txBox="1"/>
          </xdr:nvSpPr>
          <xdr:spPr>
            <a:xfrm>
              <a:off x="3471664" y="762000"/>
              <a:ext cx="1206501" cy="598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44CC7A-69CE-4F1F-81F5-62045E923D09}" type="TxLink">
                <a:rPr lang="en-US" sz="2800" b="0" i="0" u="none" strike="noStrike">
                  <a:solidFill>
                    <a:schemeClr val="bg1"/>
                  </a:solidFill>
                  <a:latin typeface="Calibri"/>
                  <a:cs typeface="Calibri"/>
                </a:rPr>
                <a:pPr algn="ctr"/>
                <a:t>45580</a:t>
              </a:fld>
              <a:endParaRPr lang="en-US" sz="8800">
                <a:solidFill>
                  <a:schemeClr val="bg1"/>
                </a:solidFill>
              </a:endParaRPr>
            </a:p>
          </xdr:txBody>
        </xdr:sp>
        <xdr:sp macro="" textlink="">
          <xdr:nvSpPr>
            <xdr:cNvPr id="20" name="TextBox 19">
              <a:extLst>
                <a:ext uri="{FF2B5EF4-FFF2-40B4-BE49-F238E27FC236}">
                  <a16:creationId xmlns:a16="http://schemas.microsoft.com/office/drawing/2014/main" id="{10CAF60C-F4AC-F903-8717-0032AF0628F7}"/>
                </a:ext>
              </a:extLst>
            </xdr:cNvPr>
            <xdr:cNvSpPr txBox="1"/>
          </xdr:nvSpPr>
          <xdr:spPr>
            <a:xfrm>
              <a:off x="3471664" y="1351617"/>
              <a:ext cx="1206499"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Total Reach</a:t>
              </a:r>
            </a:p>
          </xdr:txBody>
        </xdr:sp>
      </xdr:grpSp>
    </xdr:grpSp>
    <xdr:clientData/>
  </xdr:twoCellAnchor>
  <xdr:twoCellAnchor>
    <xdr:from>
      <xdr:col>11</xdr:col>
      <xdr:colOff>161028</xdr:colOff>
      <xdr:row>3</xdr:row>
      <xdr:rowOff>176773</xdr:rowOff>
    </xdr:from>
    <xdr:to>
      <xdr:col>13</xdr:col>
      <xdr:colOff>161028</xdr:colOff>
      <xdr:row>8</xdr:row>
      <xdr:rowOff>185739</xdr:rowOff>
    </xdr:to>
    <xdr:grpSp>
      <xdr:nvGrpSpPr>
        <xdr:cNvPr id="21" name="Group 20">
          <a:extLst>
            <a:ext uri="{FF2B5EF4-FFF2-40B4-BE49-F238E27FC236}">
              <a16:creationId xmlns:a16="http://schemas.microsoft.com/office/drawing/2014/main" id="{61230B76-9575-41C7-B0BF-F374A9532D63}"/>
            </a:ext>
          </a:extLst>
        </xdr:cNvPr>
        <xdr:cNvGrpSpPr/>
      </xdr:nvGrpSpPr>
      <xdr:grpSpPr>
        <a:xfrm>
          <a:off x="6896564" y="748273"/>
          <a:ext cx="1224643" cy="975073"/>
          <a:chOff x="5094606" y="748273"/>
          <a:chExt cx="1219200" cy="970991"/>
        </a:xfrm>
      </xdr:grpSpPr>
      <xdr:sp macro="" textlink="">
        <xdr:nvSpPr>
          <xdr:cNvPr id="22" name="Rectangle: Rounded Corners 21">
            <a:extLst>
              <a:ext uri="{FF2B5EF4-FFF2-40B4-BE49-F238E27FC236}">
                <a16:creationId xmlns:a16="http://schemas.microsoft.com/office/drawing/2014/main" id="{5D19AFEC-6C6C-434B-12ED-59AF18C890FB}"/>
              </a:ext>
            </a:extLst>
          </xdr:cNvPr>
          <xdr:cNvSpPr/>
        </xdr:nvSpPr>
        <xdr:spPr>
          <a:xfrm>
            <a:off x="5094606" y="752756"/>
            <a:ext cx="1219200" cy="962025"/>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grpSp>
        <xdr:nvGrpSpPr>
          <xdr:cNvPr id="23" name="Group 22">
            <a:extLst>
              <a:ext uri="{FF2B5EF4-FFF2-40B4-BE49-F238E27FC236}">
                <a16:creationId xmlns:a16="http://schemas.microsoft.com/office/drawing/2014/main" id="{BF9F5574-7BF5-4D9A-43E8-D81A406A5F31}"/>
              </a:ext>
            </a:extLst>
          </xdr:cNvPr>
          <xdr:cNvGrpSpPr/>
        </xdr:nvGrpSpPr>
        <xdr:grpSpPr>
          <a:xfrm>
            <a:off x="5094606" y="748273"/>
            <a:ext cx="1219200" cy="970991"/>
            <a:chOff x="4913407" y="762000"/>
            <a:chExt cx="1206500" cy="977341"/>
          </a:xfrm>
        </xdr:grpSpPr>
        <xdr:sp macro="" textlink="'Pivot Table - Instagram'!J27">
          <xdr:nvSpPr>
            <xdr:cNvPr id="24" name="TextBox 23">
              <a:extLst>
                <a:ext uri="{FF2B5EF4-FFF2-40B4-BE49-F238E27FC236}">
                  <a16:creationId xmlns:a16="http://schemas.microsoft.com/office/drawing/2014/main" id="{5D0ED8A5-40FC-B661-C5D8-A1A9CE768B34}"/>
                </a:ext>
              </a:extLst>
            </xdr:cNvPr>
            <xdr:cNvSpPr txBox="1"/>
          </xdr:nvSpPr>
          <xdr:spPr>
            <a:xfrm>
              <a:off x="4913407" y="762000"/>
              <a:ext cx="1206500" cy="581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71AAB18-620E-4DDD-9DA3-A5201EBC01DE}" type="TxLink">
                <a:rPr lang="en-US" sz="2800" b="0" i="0" u="none" strike="noStrike">
                  <a:solidFill>
                    <a:schemeClr val="bg1"/>
                  </a:solidFill>
                  <a:latin typeface="Calibri"/>
                  <a:cs typeface="Calibri"/>
                </a:rPr>
                <a:pPr algn="ctr"/>
                <a:t>23410</a:t>
              </a:fld>
              <a:endParaRPr lang="en-US" sz="5400">
                <a:solidFill>
                  <a:schemeClr val="bg1"/>
                </a:solidFill>
              </a:endParaRPr>
            </a:p>
          </xdr:txBody>
        </xdr:sp>
        <xdr:sp macro="" textlink="">
          <xdr:nvSpPr>
            <xdr:cNvPr id="25" name="TextBox 24">
              <a:extLst>
                <a:ext uri="{FF2B5EF4-FFF2-40B4-BE49-F238E27FC236}">
                  <a16:creationId xmlns:a16="http://schemas.microsoft.com/office/drawing/2014/main" id="{49BAF931-033C-9CEA-E8E8-61BE9A17C701}"/>
                </a:ext>
              </a:extLst>
            </xdr:cNvPr>
            <xdr:cNvSpPr txBox="1"/>
          </xdr:nvSpPr>
          <xdr:spPr>
            <a:xfrm>
              <a:off x="4913407" y="1342466"/>
              <a:ext cx="1206500"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Total Engagement</a:t>
              </a:r>
            </a:p>
          </xdr:txBody>
        </xdr:sp>
      </xdr:grpSp>
    </xdr:grpSp>
    <xdr:clientData/>
  </xdr:twoCellAnchor>
  <xdr:twoCellAnchor>
    <xdr:from>
      <xdr:col>15</xdr:col>
      <xdr:colOff>16793</xdr:colOff>
      <xdr:row>3</xdr:row>
      <xdr:rowOff>147637</xdr:rowOff>
    </xdr:from>
    <xdr:to>
      <xdr:col>17</xdr:col>
      <xdr:colOff>16794</xdr:colOff>
      <xdr:row>8</xdr:row>
      <xdr:rowOff>185739</xdr:rowOff>
    </xdr:to>
    <xdr:grpSp>
      <xdr:nvGrpSpPr>
        <xdr:cNvPr id="26" name="Group 25">
          <a:extLst>
            <a:ext uri="{FF2B5EF4-FFF2-40B4-BE49-F238E27FC236}">
              <a16:creationId xmlns:a16="http://schemas.microsoft.com/office/drawing/2014/main" id="{E0A60B62-FDDF-490A-9102-01FAA06E108B}"/>
            </a:ext>
          </a:extLst>
        </xdr:cNvPr>
        <xdr:cNvGrpSpPr/>
      </xdr:nvGrpSpPr>
      <xdr:grpSpPr>
        <a:xfrm>
          <a:off x="9201614" y="719137"/>
          <a:ext cx="1224644" cy="1004209"/>
          <a:chOff x="6663123" y="719137"/>
          <a:chExt cx="1219201" cy="1000127"/>
        </a:xfrm>
      </xdr:grpSpPr>
      <xdr:sp macro="" textlink="">
        <xdr:nvSpPr>
          <xdr:cNvPr id="27" name="Rectangle: Rounded Corners 26">
            <a:extLst>
              <a:ext uri="{FF2B5EF4-FFF2-40B4-BE49-F238E27FC236}">
                <a16:creationId xmlns:a16="http://schemas.microsoft.com/office/drawing/2014/main" id="{C29A1EB3-774F-919C-8D56-152B63684DFC}"/>
              </a:ext>
            </a:extLst>
          </xdr:cNvPr>
          <xdr:cNvSpPr/>
        </xdr:nvSpPr>
        <xdr:spPr>
          <a:xfrm>
            <a:off x="6663124" y="738188"/>
            <a:ext cx="1219199" cy="962025"/>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CA" sz="1100">
              <a:solidFill>
                <a:schemeClr val="lt1"/>
              </a:solidFill>
              <a:latin typeface="+mn-lt"/>
              <a:ea typeface="+mn-ea"/>
              <a:cs typeface="+mn-cs"/>
            </a:endParaRPr>
          </a:p>
        </xdr:txBody>
      </xdr:sp>
      <xdr:grpSp>
        <xdr:nvGrpSpPr>
          <xdr:cNvPr id="28" name="Group 27">
            <a:extLst>
              <a:ext uri="{FF2B5EF4-FFF2-40B4-BE49-F238E27FC236}">
                <a16:creationId xmlns:a16="http://schemas.microsoft.com/office/drawing/2014/main" id="{A0A32C1F-E6BF-8C6D-273D-D62B191D3EE6}"/>
              </a:ext>
            </a:extLst>
          </xdr:cNvPr>
          <xdr:cNvGrpSpPr/>
        </xdr:nvGrpSpPr>
        <xdr:grpSpPr>
          <a:xfrm>
            <a:off x="6663123" y="719137"/>
            <a:ext cx="1219201" cy="1000127"/>
            <a:chOff x="6336110" y="762000"/>
            <a:chExt cx="1206501" cy="1006477"/>
          </a:xfrm>
        </xdr:grpSpPr>
        <xdr:sp macro="" textlink="'Pivot Table - Instagram'!$K$27">
          <xdr:nvSpPr>
            <xdr:cNvPr id="29" name="TextBox 28">
              <a:extLst>
                <a:ext uri="{FF2B5EF4-FFF2-40B4-BE49-F238E27FC236}">
                  <a16:creationId xmlns:a16="http://schemas.microsoft.com/office/drawing/2014/main" id="{58A831D7-58A2-41B3-DC99-C27D8790A572}"/>
                </a:ext>
              </a:extLst>
            </xdr:cNvPr>
            <xdr:cNvSpPr txBox="1"/>
          </xdr:nvSpPr>
          <xdr:spPr>
            <a:xfrm>
              <a:off x="6336110" y="762000"/>
              <a:ext cx="1206501" cy="598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F16416-FD58-422E-8EDC-18B95CF31CAE}" type="TxLink">
                <a:rPr lang="en-US" sz="2800" b="0" i="0" u="none" strike="noStrike">
                  <a:solidFill>
                    <a:schemeClr val="bg1"/>
                  </a:solidFill>
                  <a:latin typeface="Calibri"/>
                  <a:cs typeface="Calibri"/>
                </a:rPr>
                <a:pPr algn="ctr"/>
                <a:t>51%</a:t>
              </a:fld>
              <a:endParaRPr lang="en-US" sz="2800">
                <a:solidFill>
                  <a:schemeClr val="bg1"/>
                </a:solidFill>
              </a:endParaRPr>
            </a:p>
          </xdr:txBody>
        </xdr:sp>
        <xdr:sp macro="" textlink="">
          <xdr:nvSpPr>
            <xdr:cNvPr id="30" name="TextBox 29">
              <a:extLst>
                <a:ext uri="{FF2B5EF4-FFF2-40B4-BE49-F238E27FC236}">
                  <a16:creationId xmlns:a16="http://schemas.microsoft.com/office/drawing/2014/main" id="{465AED9D-C3DB-51E0-E881-1661D080B814}"/>
                </a:ext>
              </a:extLst>
            </xdr:cNvPr>
            <xdr:cNvSpPr txBox="1"/>
          </xdr:nvSpPr>
          <xdr:spPr>
            <a:xfrm>
              <a:off x="6336110" y="1376271"/>
              <a:ext cx="1206499"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Engagement Rate</a:t>
              </a:r>
            </a:p>
          </xdr:txBody>
        </xdr:sp>
      </xdr:grpSp>
    </xdr:grpSp>
    <xdr:clientData/>
  </xdr:twoCellAnchor>
  <xdr:twoCellAnchor>
    <xdr:from>
      <xdr:col>18</xdr:col>
      <xdr:colOff>484879</xdr:colOff>
      <xdr:row>3</xdr:row>
      <xdr:rowOff>182375</xdr:rowOff>
    </xdr:from>
    <xdr:to>
      <xdr:col>20</xdr:col>
      <xdr:colOff>484878</xdr:colOff>
      <xdr:row>8</xdr:row>
      <xdr:rowOff>182377</xdr:rowOff>
    </xdr:to>
    <xdr:grpSp>
      <xdr:nvGrpSpPr>
        <xdr:cNvPr id="31" name="Group 30">
          <a:extLst>
            <a:ext uri="{FF2B5EF4-FFF2-40B4-BE49-F238E27FC236}">
              <a16:creationId xmlns:a16="http://schemas.microsoft.com/office/drawing/2014/main" id="{75762552-F6DF-4687-B935-3BF238FD7D34}"/>
            </a:ext>
          </a:extLst>
        </xdr:cNvPr>
        <xdr:cNvGrpSpPr/>
      </xdr:nvGrpSpPr>
      <xdr:grpSpPr>
        <a:xfrm>
          <a:off x="11506665" y="753875"/>
          <a:ext cx="1224642" cy="966109"/>
          <a:chOff x="8293100" y="753875"/>
          <a:chExt cx="1219200" cy="962027"/>
        </a:xfrm>
      </xdr:grpSpPr>
      <xdr:sp macro="" textlink="">
        <xdr:nvSpPr>
          <xdr:cNvPr id="32" name="Rectangle: Rounded Corners 31">
            <a:extLst>
              <a:ext uri="{FF2B5EF4-FFF2-40B4-BE49-F238E27FC236}">
                <a16:creationId xmlns:a16="http://schemas.microsoft.com/office/drawing/2014/main" id="{8B9A6948-E1C7-CD4C-334C-43F01C7AE7B7}"/>
              </a:ext>
            </a:extLst>
          </xdr:cNvPr>
          <xdr:cNvSpPr/>
        </xdr:nvSpPr>
        <xdr:spPr>
          <a:xfrm>
            <a:off x="8293100" y="753876"/>
            <a:ext cx="1219200" cy="962025"/>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grpSp>
        <xdr:nvGrpSpPr>
          <xdr:cNvPr id="33" name="Group 32">
            <a:extLst>
              <a:ext uri="{FF2B5EF4-FFF2-40B4-BE49-F238E27FC236}">
                <a16:creationId xmlns:a16="http://schemas.microsoft.com/office/drawing/2014/main" id="{4215ADE4-CFDD-13C7-056F-74779B6321F4}"/>
              </a:ext>
            </a:extLst>
          </xdr:cNvPr>
          <xdr:cNvGrpSpPr/>
        </xdr:nvGrpSpPr>
        <xdr:grpSpPr>
          <a:xfrm>
            <a:off x="8293100" y="753875"/>
            <a:ext cx="1219200" cy="962027"/>
            <a:chOff x="7754472" y="762000"/>
            <a:chExt cx="1206500" cy="968377"/>
          </a:xfrm>
        </xdr:grpSpPr>
        <xdr:sp macro="" textlink="'Pivot Table - Instagram'!D27">
          <xdr:nvSpPr>
            <xdr:cNvPr id="34" name="TextBox 33">
              <a:extLst>
                <a:ext uri="{FF2B5EF4-FFF2-40B4-BE49-F238E27FC236}">
                  <a16:creationId xmlns:a16="http://schemas.microsoft.com/office/drawing/2014/main" id="{4321D37E-15DB-BFB1-E110-3BCD5A4804EF}"/>
                </a:ext>
              </a:extLst>
            </xdr:cNvPr>
            <xdr:cNvSpPr txBox="1"/>
          </xdr:nvSpPr>
          <xdr:spPr>
            <a:xfrm>
              <a:off x="7754472" y="762000"/>
              <a:ext cx="1206500" cy="581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823232-D3C4-477B-94E1-32477BB8DD14}" type="TxLink">
                <a:rPr lang="en-US" sz="2800" b="0" i="0" u="none" strike="noStrike">
                  <a:solidFill>
                    <a:schemeClr val="bg1"/>
                  </a:solidFill>
                  <a:latin typeface="Calibri"/>
                  <a:cs typeface="Calibri"/>
                </a:rPr>
                <a:pPr algn="ctr"/>
                <a:t>1944</a:t>
              </a:fld>
              <a:endParaRPr lang="en-US" sz="5400">
                <a:solidFill>
                  <a:schemeClr val="bg1"/>
                </a:solidFill>
              </a:endParaRPr>
            </a:p>
          </xdr:txBody>
        </xdr:sp>
        <xdr:sp macro="" textlink="">
          <xdr:nvSpPr>
            <xdr:cNvPr id="35" name="TextBox 34">
              <a:extLst>
                <a:ext uri="{FF2B5EF4-FFF2-40B4-BE49-F238E27FC236}">
                  <a16:creationId xmlns:a16="http://schemas.microsoft.com/office/drawing/2014/main" id="{88557837-59C0-69BE-8A48-95DA73DD8577}"/>
                </a:ext>
              </a:extLst>
            </xdr:cNvPr>
            <xdr:cNvSpPr txBox="1"/>
          </xdr:nvSpPr>
          <xdr:spPr>
            <a:xfrm>
              <a:off x="7754472" y="1333502"/>
              <a:ext cx="1206500"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Total Likes</a:t>
              </a:r>
            </a:p>
          </xdr:txBody>
        </xdr:sp>
      </xdr:grpSp>
    </xdr:grpSp>
    <xdr:clientData/>
  </xdr:twoCellAnchor>
  <xdr:twoCellAnchor>
    <xdr:from>
      <xdr:col>22</xdr:col>
      <xdr:colOff>340643</xdr:colOff>
      <xdr:row>3</xdr:row>
      <xdr:rowOff>174251</xdr:rowOff>
    </xdr:from>
    <xdr:to>
      <xdr:col>24</xdr:col>
      <xdr:colOff>340642</xdr:colOff>
      <xdr:row>8</xdr:row>
      <xdr:rowOff>180977</xdr:rowOff>
    </xdr:to>
    <xdr:grpSp>
      <xdr:nvGrpSpPr>
        <xdr:cNvPr id="36" name="Group 35">
          <a:extLst>
            <a:ext uri="{FF2B5EF4-FFF2-40B4-BE49-F238E27FC236}">
              <a16:creationId xmlns:a16="http://schemas.microsoft.com/office/drawing/2014/main" id="{20082801-1F09-48FE-83E4-F9859357C795}"/>
            </a:ext>
          </a:extLst>
        </xdr:cNvPr>
        <xdr:cNvGrpSpPr/>
      </xdr:nvGrpSpPr>
      <xdr:grpSpPr>
        <a:xfrm>
          <a:off x="13811714" y="745751"/>
          <a:ext cx="1224642" cy="972833"/>
          <a:chOff x="9773824" y="767602"/>
          <a:chExt cx="1219200" cy="968751"/>
        </a:xfrm>
      </xdr:grpSpPr>
      <xdr:sp macro="" textlink="">
        <xdr:nvSpPr>
          <xdr:cNvPr id="37" name="Rectangle: Rounded Corners 36">
            <a:extLst>
              <a:ext uri="{FF2B5EF4-FFF2-40B4-BE49-F238E27FC236}">
                <a16:creationId xmlns:a16="http://schemas.microsoft.com/office/drawing/2014/main" id="{2BF64F0C-6FB7-7077-B423-F3FA0EF533E8}"/>
              </a:ext>
            </a:extLst>
          </xdr:cNvPr>
          <xdr:cNvSpPr/>
        </xdr:nvSpPr>
        <xdr:spPr>
          <a:xfrm>
            <a:off x="9773824" y="770965"/>
            <a:ext cx="1219200" cy="962025"/>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grpSp>
        <xdr:nvGrpSpPr>
          <xdr:cNvPr id="38" name="Group 37">
            <a:extLst>
              <a:ext uri="{FF2B5EF4-FFF2-40B4-BE49-F238E27FC236}">
                <a16:creationId xmlns:a16="http://schemas.microsoft.com/office/drawing/2014/main" id="{39C7CBAA-1500-127A-16C7-870A509F99DF}"/>
              </a:ext>
            </a:extLst>
          </xdr:cNvPr>
          <xdr:cNvGrpSpPr/>
        </xdr:nvGrpSpPr>
        <xdr:grpSpPr>
          <a:xfrm>
            <a:off x="9773824" y="767602"/>
            <a:ext cx="1219200" cy="968751"/>
            <a:chOff x="9212357" y="762000"/>
            <a:chExt cx="1206500" cy="975101"/>
          </a:xfrm>
        </xdr:grpSpPr>
        <xdr:sp macro="" textlink="'Pivot Table - Instagram'!F27">
          <xdr:nvSpPr>
            <xdr:cNvPr id="39" name="TextBox 38">
              <a:extLst>
                <a:ext uri="{FF2B5EF4-FFF2-40B4-BE49-F238E27FC236}">
                  <a16:creationId xmlns:a16="http://schemas.microsoft.com/office/drawing/2014/main" id="{FE6F993C-CD2D-520D-99B1-B17959F9B720}"/>
                </a:ext>
              </a:extLst>
            </xdr:cNvPr>
            <xdr:cNvSpPr txBox="1"/>
          </xdr:nvSpPr>
          <xdr:spPr>
            <a:xfrm>
              <a:off x="9212357" y="762000"/>
              <a:ext cx="12065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A26382-DAC6-40DA-9A74-B2B93997A2A5}" type="TxLink">
                <a:rPr lang="en-US" sz="2800" b="0" i="0" u="none" strike="noStrike">
                  <a:solidFill>
                    <a:schemeClr val="bg1"/>
                  </a:solidFill>
                  <a:latin typeface="Calibri"/>
                  <a:cs typeface="Calibri"/>
                </a:rPr>
                <a:pPr algn="ctr"/>
                <a:t>65</a:t>
              </a:fld>
              <a:endParaRPr lang="en-US" sz="6000">
                <a:solidFill>
                  <a:schemeClr val="bg1"/>
                </a:solidFill>
              </a:endParaRPr>
            </a:p>
          </xdr:txBody>
        </xdr:sp>
        <xdr:sp macro="" textlink="">
          <xdr:nvSpPr>
            <xdr:cNvPr id="40" name="TextBox 39">
              <a:extLst>
                <a:ext uri="{FF2B5EF4-FFF2-40B4-BE49-F238E27FC236}">
                  <a16:creationId xmlns:a16="http://schemas.microsoft.com/office/drawing/2014/main" id="{97CE0E83-9D25-162B-DF21-133DD14326DC}"/>
                </a:ext>
              </a:extLst>
            </xdr:cNvPr>
            <xdr:cNvSpPr txBox="1"/>
          </xdr:nvSpPr>
          <xdr:spPr>
            <a:xfrm>
              <a:off x="9212357" y="1340226"/>
              <a:ext cx="1206500"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Total Followers</a:t>
              </a:r>
            </a:p>
          </xdr:txBody>
        </xdr:sp>
      </xdr:grpSp>
    </xdr:grpSp>
    <xdr:clientData/>
  </xdr:twoCellAnchor>
  <xdr:twoCellAnchor>
    <xdr:from>
      <xdr:col>26</xdr:col>
      <xdr:colOff>196403</xdr:colOff>
      <xdr:row>4</xdr:row>
      <xdr:rowOff>9356</xdr:rowOff>
    </xdr:from>
    <xdr:to>
      <xdr:col>28</xdr:col>
      <xdr:colOff>202754</xdr:colOff>
      <xdr:row>9</xdr:row>
      <xdr:rowOff>0</xdr:rowOff>
    </xdr:to>
    <xdr:grpSp>
      <xdr:nvGrpSpPr>
        <xdr:cNvPr id="41" name="Group 40">
          <a:extLst>
            <a:ext uri="{FF2B5EF4-FFF2-40B4-BE49-F238E27FC236}">
              <a16:creationId xmlns:a16="http://schemas.microsoft.com/office/drawing/2014/main" id="{D417ED5E-07B7-4220-BC15-DE7784AD0521}"/>
            </a:ext>
          </a:extLst>
        </xdr:cNvPr>
        <xdr:cNvGrpSpPr/>
      </xdr:nvGrpSpPr>
      <xdr:grpSpPr>
        <a:xfrm>
          <a:off x="16116760" y="771356"/>
          <a:ext cx="1230994" cy="956751"/>
          <a:chOff x="16046003" y="771356"/>
          <a:chExt cx="1225551" cy="964269"/>
        </a:xfrm>
      </xdr:grpSpPr>
      <xdr:sp macro="" textlink="">
        <xdr:nvSpPr>
          <xdr:cNvPr id="42" name="Rectangle: Rounded Corners 41">
            <a:extLst>
              <a:ext uri="{FF2B5EF4-FFF2-40B4-BE49-F238E27FC236}">
                <a16:creationId xmlns:a16="http://schemas.microsoft.com/office/drawing/2014/main" id="{BB54FECE-5969-4E88-E948-AF7CA3BE318D}"/>
              </a:ext>
            </a:extLst>
          </xdr:cNvPr>
          <xdr:cNvSpPr/>
        </xdr:nvSpPr>
        <xdr:spPr>
          <a:xfrm>
            <a:off x="16049178" y="772478"/>
            <a:ext cx="1219200" cy="962025"/>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grpSp>
        <xdr:nvGrpSpPr>
          <xdr:cNvPr id="43" name="Group 42">
            <a:extLst>
              <a:ext uri="{FF2B5EF4-FFF2-40B4-BE49-F238E27FC236}">
                <a16:creationId xmlns:a16="http://schemas.microsoft.com/office/drawing/2014/main" id="{582DD09D-956A-FAF3-ACC9-170B2C3ABF24}"/>
              </a:ext>
            </a:extLst>
          </xdr:cNvPr>
          <xdr:cNvGrpSpPr/>
        </xdr:nvGrpSpPr>
        <xdr:grpSpPr>
          <a:xfrm>
            <a:off x="16046003" y="771356"/>
            <a:ext cx="1225551" cy="964269"/>
            <a:chOff x="15684499" y="828675"/>
            <a:chExt cx="1206501" cy="970619"/>
          </a:xfrm>
        </xdr:grpSpPr>
        <xdr:sp macro="" textlink="'Pivot Table - Instagram'!G27">
          <xdr:nvSpPr>
            <xdr:cNvPr id="44" name="TextBox 43">
              <a:extLst>
                <a:ext uri="{FF2B5EF4-FFF2-40B4-BE49-F238E27FC236}">
                  <a16:creationId xmlns:a16="http://schemas.microsoft.com/office/drawing/2014/main" id="{E0004F73-0618-5A47-AAF2-13DCCE2D4A5B}"/>
                </a:ext>
              </a:extLst>
            </xdr:cNvPr>
            <xdr:cNvSpPr txBox="1"/>
          </xdr:nvSpPr>
          <xdr:spPr>
            <a:xfrm>
              <a:off x="15684499" y="828675"/>
              <a:ext cx="1206501"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C45A68-77DC-4CF0-BDB9-58D03724BD31}" type="TxLink">
                <a:rPr lang="en-US" sz="2800" b="0" i="0" u="none" strike="noStrike">
                  <a:solidFill>
                    <a:schemeClr val="bg1"/>
                  </a:solidFill>
                  <a:latin typeface="Calibri"/>
                  <a:cs typeface="Calibri"/>
                </a:rPr>
                <a:pPr algn="ctr"/>
                <a:t>67</a:t>
              </a:fld>
              <a:endParaRPr lang="en-US" sz="6000">
                <a:solidFill>
                  <a:schemeClr val="bg1"/>
                </a:solidFill>
              </a:endParaRPr>
            </a:p>
          </xdr:txBody>
        </xdr:sp>
        <xdr:sp macro="" textlink="">
          <xdr:nvSpPr>
            <xdr:cNvPr id="45" name="TextBox 44">
              <a:extLst>
                <a:ext uri="{FF2B5EF4-FFF2-40B4-BE49-F238E27FC236}">
                  <a16:creationId xmlns:a16="http://schemas.microsoft.com/office/drawing/2014/main" id="{DABB0258-F026-5146-3F9B-7F7589135780}"/>
                </a:ext>
              </a:extLst>
            </xdr:cNvPr>
            <xdr:cNvSpPr txBox="1"/>
          </xdr:nvSpPr>
          <xdr:spPr>
            <a:xfrm>
              <a:off x="15684500" y="1402419"/>
              <a:ext cx="1206500"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Toltal</a:t>
              </a:r>
              <a:r>
                <a:rPr lang="en-US" sz="1100" baseline="0">
                  <a:solidFill>
                    <a:schemeClr val="bg1"/>
                  </a:solidFill>
                </a:rPr>
                <a:t> Shares</a:t>
              </a:r>
              <a:endParaRPr lang="en-US" sz="1100">
                <a:solidFill>
                  <a:schemeClr val="bg1"/>
                </a:solidFill>
              </a:endParaRPr>
            </a:p>
          </xdr:txBody>
        </xdr:sp>
      </xdr:grpSp>
    </xdr:grpSp>
    <xdr:clientData/>
  </xdr:twoCellAnchor>
  <xdr:twoCellAnchor editAs="oneCell">
    <xdr:from>
      <xdr:col>3</xdr:col>
      <xdr:colOff>367392</xdr:colOff>
      <xdr:row>9</xdr:row>
      <xdr:rowOff>104968</xdr:rowOff>
    </xdr:from>
    <xdr:to>
      <xdr:col>18</xdr:col>
      <xdr:colOff>190499</xdr:colOff>
      <xdr:row>12</xdr:row>
      <xdr:rowOff>53261</xdr:rowOff>
    </xdr:to>
    <mc:AlternateContent xmlns:mc="http://schemas.openxmlformats.org/markup-compatibility/2006" xmlns:a14="http://schemas.microsoft.com/office/drawing/2010/main">
      <mc:Choice Requires="a14">
        <xdr:graphicFrame macro="">
          <xdr:nvGraphicFramePr>
            <xdr:cNvPr id="46" name="Month Name 1">
              <a:extLst>
                <a:ext uri="{FF2B5EF4-FFF2-40B4-BE49-F238E27FC236}">
                  <a16:creationId xmlns:a16="http://schemas.microsoft.com/office/drawing/2014/main" id="{A53F04DE-4A97-4E72-90A1-D9A30D72FA65}"/>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2204356" y="1833075"/>
              <a:ext cx="9007929" cy="519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462622</xdr:colOff>
      <xdr:row>9</xdr:row>
      <xdr:rowOff>107690</xdr:rowOff>
    </xdr:from>
    <xdr:to>
      <xdr:col>26</xdr:col>
      <xdr:colOff>181771</xdr:colOff>
      <xdr:row>12</xdr:row>
      <xdr:rowOff>55983</xdr:rowOff>
    </xdr:to>
    <mc:AlternateContent xmlns:mc="http://schemas.openxmlformats.org/markup-compatibility/2006" xmlns:a14="http://schemas.microsoft.com/office/drawing/2010/main">
      <mc:Choice Requires="a14">
        <xdr:graphicFrame macro="">
          <xdr:nvGraphicFramePr>
            <xdr:cNvPr id="47" name="Post type 1">
              <a:extLst>
                <a:ext uri="{FF2B5EF4-FFF2-40B4-BE49-F238E27FC236}">
                  <a16:creationId xmlns:a16="http://schemas.microsoft.com/office/drawing/2014/main" id="{B7771229-9D17-49FC-8D3C-0830A41853EC}"/>
                </a:ext>
              </a:extLst>
            </xdr:cNvPr>
            <xdr:cNvGraphicFramePr/>
          </xdr:nvGraphicFramePr>
          <xdr:xfrm>
            <a:off x="0" y="0"/>
            <a:ext cx="0" cy="0"/>
          </xdr:xfrm>
          <a:graphic>
            <a:graphicData uri="http://schemas.microsoft.com/office/drawing/2010/slicer">
              <sle:slicer xmlns:sle="http://schemas.microsoft.com/office/drawing/2010/slicer" name="Post type 1"/>
            </a:graphicData>
          </a:graphic>
        </xdr:graphicFrame>
      </mc:Choice>
      <mc:Fallback xmlns="">
        <xdr:sp macro="" textlink="">
          <xdr:nvSpPr>
            <xdr:cNvPr id="0" name=""/>
            <xdr:cNvSpPr>
              <a:spLocks noTextEdit="1"/>
            </xdr:cNvSpPr>
          </xdr:nvSpPr>
          <xdr:spPr>
            <a:xfrm>
              <a:off x="11484408" y="1835797"/>
              <a:ext cx="4617720" cy="519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398752</xdr:colOff>
      <xdr:row>12</xdr:row>
      <xdr:rowOff>136071</xdr:rowOff>
    </xdr:from>
    <xdr:to>
      <xdr:col>26</xdr:col>
      <xdr:colOff>171045</xdr:colOff>
      <xdr:row>34</xdr:row>
      <xdr:rowOff>95250</xdr:rowOff>
    </xdr:to>
    <xdr:grpSp>
      <xdr:nvGrpSpPr>
        <xdr:cNvPr id="48" name="Group 47">
          <a:extLst>
            <a:ext uri="{FF2B5EF4-FFF2-40B4-BE49-F238E27FC236}">
              <a16:creationId xmlns:a16="http://schemas.microsoft.com/office/drawing/2014/main" id="{36BAF3A2-F28C-4D8F-917C-6FCD4718B479}"/>
            </a:ext>
          </a:extLst>
        </xdr:cNvPr>
        <xdr:cNvGrpSpPr/>
      </xdr:nvGrpSpPr>
      <xdr:grpSpPr>
        <a:xfrm>
          <a:off x="2235716" y="2435678"/>
          <a:ext cx="13855686" cy="4150179"/>
          <a:chOff x="9107323" y="6898821"/>
          <a:chExt cx="13855686" cy="4150179"/>
        </a:xfrm>
      </xdr:grpSpPr>
      <xdr:sp macro="" textlink="">
        <xdr:nvSpPr>
          <xdr:cNvPr id="49" name="Rectangle: Rounded Corners 48">
            <a:extLst>
              <a:ext uri="{FF2B5EF4-FFF2-40B4-BE49-F238E27FC236}">
                <a16:creationId xmlns:a16="http://schemas.microsoft.com/office/drawing/2014/main" id="{E45D6ADC-FE26-1A2D-ACCB-8205FA77D869}"/>
              </a:ext>
            </a:extLst>
          </xdr:cNvPr>
          <xdr:cNvSpPr/>
        </xdr:nvSpPr>
        <xdr:spPr>
          <a:xfrm>
            <a:off x="9107323" y="6898821"/>
            <a:ext cx="13855686" cy="4150179"/>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graphicFrame macro="">
        <xdr:nvGraphicFramePr>
          <xdr:cNvPr id="50" name="Chart 49">
            <a:extLst>
              <a:ext uri="{FF2B5EF4-FFF2-40B4-BE49-F238E27FC236}">
                <a16:creationId xmlns:a16="http://schemas.microsoft.com/office/drawing/2014/main" id="{BF6DCAAC-8F02-4D90-46EE-F2B6E80D12DD}"/>
              </a:ext>
            </a:extLst>
          </xdr:cNvPr>
          <xdr:cNvGraphicFramePr>
            <a:graphicFrameLocks/>
          </xdr:cNvGraphicFramePr>
        </xdr:nvGraphicFramePr>
        <xdr:xfrm>
          <a:off x="9511392" y="7162799"/>
          <a:ext cx="13144501" cy="3709307"/>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228231</xdr:colOff>
      <xdr:row>1</xdr:row>
      <xdr:rowOff>77652</xdr:rowOff>
    </xdr:from>
    <xdr:to>
      <xdr:col>36</xdr:col>
      <xdr:colOff>0</xdr:colOff>
      <xdr:row>3</xdr:row>
      <xdr:rowOff>92933</xdr:rowOff>
    </xdr:to>
    <xdr:sp macro="" textlink="">
      <xdr:nvSpPr>
        <xdr:cNvPr id="27" name="Rectangle: Rounded Corners 26">
          <a:extLst>
            <a:ext uri="{FF2B5EF4-FFF2-40B4-BE49-F238E27FC236}">
              <a16:creationId xmlns:a16="http://schemas.microsoft.com/office/drawing/2014/main" id="{40E80EFF-CBD8-42A5-B54B-9DC6AFB08DD1}"/>
            </a:ext>
          </a:extLst>
        </xdr:cNvPr>
        <xdr:cNvSpPr/>
      </xdr:nvSpPr>
      <xdr:spPr>
        <a:xfrm>
          <a:off x="2065195" y="268152"/>
          <a:ext cx="19978376" cy="396281"/>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7</xdr:col>
      <xdr:colOff>114115</xdr:colOff>
      <xdr:row>1</xdr:row>
      <xdr:rowOff>51955</xdr:rowOff>
    </xdr:from>
    <xdr:to>
      <xdr:col>32</xdr:col>
      <xdr:colOff>114115</xdr:colOff>
      <xdr:row>3</xdr:row>
      <xdr:rowOff>118630</xdr:rowOff>
    </xdr:to>
    <xdr:sp macro="" textlink="">
      <xdr:nvSpPr>
        <xdr:cNvPr id="2" name="TextBox 1">
          <a:extLst>
            <a:ext uri="{FF2B5EF4-FFF2-40B4-BE49-F238E27FC236}">
              <a16:creationId xmlns:a16="http://schemas.microsoft.com/office/drawing/2014/main" id="{A868E3E0-2D9F-8BCB-AC59-5AF3BFA38183}"/>
            </a:ext>
          </a:extLst>
        </xdr:cNvPr>
        <xdr:cNvSpPr txBox="1"/>
      </xdr:nvSpPr>
      <xdr:spPr>
        <a:xfrm>
          <a:off x="4400365" y="242455"/>
          <a:ext cx="15308036"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mj-lt"/>
            </a:rPr>
            <a:t>Total Summary</a:t>
          </a:r>
        </a:p>
      </xdr:txBody>
    </xdr:sp>
    <xdr:clientData/>
  </xdr:twoCellAnchor>
  <xdr:twoCellAnchor>
    <xdr:from>
      <xdr:col>3</xdr:col>
      <xdr:colOff>449499</xdr:colOff>
      <xdr:row>3</xdr:row>
      <xdr:rowOff>153101</xdr:rowOff>
    </xdr:from>
    <xdr:to>
      <xdr:col>5</xdr:col>
      <xdr:colOff>449499</xdr:colOff>
      <xdr:row>8</xdr:row>
      <xdr:rowOff>171031</xdr:rowOff>
    </xdr:to>
    <xdr:grpSp>
      <xdr:nvGrpSpPr>
        <xdr:cNvPr id="67" name="Group 66">
          <a:extLst>
            <a:ext uri="{FF2B5EF4-FFF2-40B4-BE49-F238E27FC236}">
              <a16:creationId xmlns:a16="http://schemas.microsoft.com/office/drawing/2014/main" id="{77C6EDAB-46E0-BC34-A369-F5E7161C7299}"/>
            </a:ext>
          </a:extLst>
        </xdr:cNvPr>
        <xdr:cNvGrpSpPr/>
      </xdr:nvGrpSpPr>
      <xdr:grpSpPr>
        <a:xfrm>
          <a:off x="2259249" y="724601"/>
          <a:ext cx="1206500" cy="986305"/>
          <a:chOff x="2278299" y="724601"/>
          <a:chExt cx="1219200" cy="979955"/>
        </a:xfrm>
      </xdr:grpSpPr>
      <xdr:sp macro="" textlink="">
        <xdr:nvSpPr>
          <xdr:cNvPr id="32" name="Rectangle: Rounded Corners 31">
            <a:extLst>
              <a:ext uri="{FF2B5EF4-FFF2-40B4-BE49-F238E27FC236}">
                <a16:creationId xmlns:a16="http://schemas.microsoft.com/office/drawing/2014/main" id="{5F1934B6-A39F-41CE-9D8D-ADB218E1A535}"/>
              </a:ext>
            </a:extLst>
          </xdr:cNvPr>
          <xdr:cNvSpPr/>
        </xdr:nvSpPr>
        <xdr:spPr>
          <a:xfrm>
            <a:off x="2278299" y="733566"/>
            <a:ext cx="1219200" cy="962025"/>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grpSp>
        <xdr:nvGrpSpPr>
          <xdr:cNvPr id="58" name="Group 57">
            <a:extLst>
              <a:ext uri="{FF2B5EF4-FFF2-40B4-BE49-F238E27FC236}">
                <a16:creationId xmlns:a16="http://schemas.microsoft.com/office/drawing/2014/main" id="{EFF50626-2D05-EDB0-37D8-B962A3B6F75C}"/>
              </a:ext>
            </a:extLst>
          </xdr:cNvPr>
          <xdr:cNvGrpSpPr/>
        </xdr:nvGrpSpPr>
        <xdr:grpSpPr>
          <a:xfrm>
            <a:off x="2278299" y="724601"/>
            <a:ext cx="1219200" cy="979955"/>
            <a:chOff x="2018180" y="762000"/>
            <a:chExt cx="1206500" cy="986305"/>
          </a:xfrm>
        </xdr:grpSpPr>
        <xdr:sp macro="" textlink="'Pivot Table - Facebook Reels'!J15">
          <xdr:nvSpPr>
            <xdr:cNvPr id="7" name="TextBox 6">
              <a:extLst>
                <a:ext uri="{FF2B5EF4-FFF2-40B4-BE49-F238E27FC236}">
                  <a16:creationId xmlns:a16="http://schemas.microsoft.com/office/drawing/2014/main" id="{5EBB0FAF-368E-427A-806E-E040B1E78553}"/>
                </a:ext>
              </a:extLst>
            </xdr:cNvPr>
            <xdr:cNvSpPr txBox="1"/>
          </xdr:nvSpPr>
          <xdr:spPr>
            <a:xfrm>
              <a:off x="2037981" y="762000"/>
              <a:ext cx="1186699" cy="581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0034D7-D4A5-47A0-8904-1790413165AB}" type="TxLink">
                <a:rPr lang="en-US" sz="2800" b="0" i="0" u="none" strike="noStrike">
                  <a:solidFill>
                    <a:schemeClr val="bg1"/>
                  </a:solidFill>
                  <a:latin typeface="Calibri"/>
                  <a:cs typeface="Calibri"/>
                </a:rPr>
                <a:t>69</a:t>
              </a:fld>
              <a:endParaRPr lang="en-US" sz="34400">
                <a:solidFill>
                  <a:schemeClr val="bg1"/>
                </a:solidFill>
              </a:endParaRPr>
            </a:p>
          </xdr:txBody>
        </xdr:sp>
        <xdr:sp macro="" textlink="">
          <xdr:nvSpPr>
            <xdr:cNvPr id="41" name="TextBox 40">
              <a:extLst>
                <a:ext uri="{FF2B5EF4-FFF2-40B4-BE49-F238E27FC236}">
                  <a16:creationId xmlns:a16="http://schemas.microsoft.com/office/drawing/2014/main" id="{54268541-9EDB-477B-87D8-1024B8A4B73C}"/>
                </a:ext>
              </a:extLst>
            </xdr:cNvPr>
            <xdr:cNvSpPr txBox="1"/>
          </xdr:nvSpPr>
          <xdr:spPr>
            <a:xfrm>
              <a:off x="2018180" y="1356099"/>
              <a:ext cx="1206500"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Total Posts</a:t>
              </a:r>
            </a:p>
          </xdr:txBody>
        </xdr:sp>
      </xdr:grpSp>
    </xdr:grpSp>
    <xdr:clientData/>
  </xdr:twoCellAnchor>
  <xdr:twoCellAnchor>
    <xdr:from>
      <xdr:col>7</xdr:col>
      <xdr:colOff>282338</xdr:colOff>
      <xdr:row>3</xdr:row>
      <xdr:rowOff>162344</xdr:rowOff>
    </xdr:from>
    <xdr:to>
      <xdr:col>9</xdr:col>
      <xdr:colOff>282339</xdr:colOff>
      <xdr:row>8</xdr:row>
      <xdr:rowOff>175791</xdr:rowOff>
    </xdr:to>
    <xdr:grpSp>
      <xdr:nvGrpSpPr>
        <xdr:cNvPr id="66" name="Group 65">
          <a:extLst>
            <a:ext uri="{FF2B5EF4-FFF2-40B4-BE49-F238E27FC236}">
              <a16:creationId xmlns:a16="http://schemas.microsoft.com/office/drawing/2014/main" id="{29A8325B-3D82-CE3E-B99F-F20A5909F584}"/>
            </a:ext>
          </a:extLst>
        </xdr:cNvPr>
        <xdr:cNvGrpSpPr/>
      </xdr:nvGrpSpPr>
      <xdr:grpSpPr>
        <a:xfrm>
          <a:off x="4505088" y="733844"/>
          <a:ext cx="1206501" cy="981822"/>
          <a:chOff x="3638147" y="733844"/>
          <a:chExt cx="1219201" cy="975472"/>
        </a:xfrm>
      </xdr:grpSpPr>
      <xdr:sp macro="" textlink="">
        <xdr:nvSpPr>
          <xdr:cNvPr id="33" name="Rectangle: Rounded Corners 32">
            <a:extLst>
              <a:ext uri="{FF2B5EF4-FFF2-40B4-BE49-F238E27FC236}">
                <a16:creationId xmlns:a16="http://schemas.microsoft.com/office/drawing/2014/main" id="{7759081C-325C-4C05-A5DC-F0EA9FF1D71C}"/>
              </a:ext>
            </a:extLst>
          </xdr:cNvPr>
          <xdr:cNvSpPr/>
        </xdr:nvSpPr>
        <xdr:spPr>
          <a:xfrm>
            <a:off x="3638148" y="740569"/>
            <a:ext cx="1219199" cy="962025"/>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grpSp>
        <xdr:nvGrpSpPr>
          <xdr:cNvPr id="57" name="Group 56">
            <a:extLst>
              <a:ext uri="{FF2B5EF4-FFF2-40B4-BE49-F238E27FC236}">
                <a16:creationId xmlns:a16="http://schemas.microsoft.com/office/drawing/2014/main" id="{1C392359-B737-907E-F7C1-FB56F033F244}"/>
              </a:ext>
            </a:extLst>
          </xdr:cNvPr>
          <xdr:cNvGrpSpPr/>
        </xdr:nvGrpSpPr>
        <xdr:grpSpPr>
          <a:xfrm>
            <a:off x="3638147" y="733844"/>
            <a:ext cx="1219201" cy="975472"/>
            <a:chOff x="3471664" y="762000"/>
            <a:chExt cx="1206501" cy="981823"/>
          </a:xfrm>
        </xdr:grpSpPr>
        <xdr:sp macro="" textlink="'Pivot Table - Facebook Reels'!K15">
          <xdr:nvSpPr>
            <xdr:cNvPr id="8" name="TextBox 7">
              <a:extLst>
                <a:ext uri="{FF2B5EF4-FFF2-40B4-BE49-F238E27FC236}">
                  <a16:creationId xmlns:a16="http://schemas.microsoft.com/office/drawing/2014/main" id="{9A9D29E6-2F4A-4202-BCD7-26E48E4ACE2B}"/>
                </a:ext>
              </a:extLst>
            </xdr:cNvPr>
            <xdr:cNvSpPr txBox="1"/>
          </xdr:nvSpPr>
          <xdr:spPr>
            <a:xfrm>
              <a:off x="3471664" y="762000"/>
              <a:ext cx="1206501" cy="598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33D152-0546-42DA-B9EF-2C8E750A8C6D}" type="TxLink">
                <a:rPr lang="en-US" sz="2800" b="0" i="0" u="none" strike="noStrike">
                  <a:solidFill>
                    <a:schemeClr val="bg1"/>
                  </a:solidFill>
                  <a:latin typeface="Calibri"/>
                  <a:cs typeface="Calibri"/>
                </a:rPr>
                <a:t>25828</a:t>
              </a:fld>
              <a:endParaRPr lang="en-US" sz="28700">
                <a:solidFill>
                  <a:schemeClr val="bg1"/>
                </a:solidFill>
              </a:endParaRPr>
            </a:p>
          </xdr:txBody>
        </xdr:sp>
        <xdr:sp macro="" textlink="">
          <xdr:nvSpPr>
            <xdr:cNvPr id="42" name="TextBox 41">
              <a:extLst>
                <a:ext uri="{FF2B5EF4-FFF2-40B4-BE49-F238E27FC236}">
                  <a16:creationId xmlns:a16="http://schemas.microsoft.com/office/drawing/2014/main" id="{59C1BEBC-6226-4D56-91DE-9409D1E71329}"/>
                </a:ext>
              </a:extLst>
            </xdr:cNvPr>
            <xdr:cNvSpPr txBox="1"/>
          </xdr:nvSpPr>
          <xdr:spPr>
            <a:xfrm>
              <a:off x="3471664" y="1351617"/>
              <a:ext cx="1206499"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Total Reach</a:t>
              </a:r>
            </a:p>
          </xdr:txBody>
        </xdr:sp>
      </xdr:grpSp>
    </xdr:grpSp>
    <xdr:clientData/>
  </xdr:twoCellAnchor>
  <xdr:twoCellAnchor>
    <xdr:from>
      <xdr:col>11</xdr:col>
      <xdr:colOff>115179</xdr:colOff>
      <xdr:row>3</xdr:row>
      <xdr:rowOff>176773</xdr:rowOff>
    </xdr:from>
    <xdr:to>
      <xdr:col>13</xdr:col>
      <xdr:colOff>115179</xdr:colOff>
      <xdr:row>8</xdr:row>
      <xdr:rowOff>185739</xdr:rowOff>
    </xdr:to>
    <xdr:grpSp>
      <xdr:nvGrpSpPr>
        <xdr:cNvPr id="65" name="Group 64">
          <a:extLst>
            <a:ext uri="{FF2B5EF4-FFF2-40B4-BE49-F238E27FC236}">
              <a16:creationId xmlns:a16="http://schemas.microsoft.com/office/drawing/2014/main" id="{02EDBEBC-D5E7-F1A1-DB7A-CED860984334}"/>
            </a:ext>
          </a:extLst>
        </xdr:cNvPr>
        <xdr:cNvGrpSpPr/>
      </xdr:nvGrpSpPr>
      <xdr:grpSpPr>
        <a:xfrm>
          <a:off x="6750929" y="748273"/>
          <a:ext cx="1206500" cy="977341"/>
          <a:chOff x="5094606" y="748273"/>
          <a:chExt cx="1219200" cy="970991"/>
        </a:xfrm>
      </xdr:grpSpPr>
      <xdr:sp macro="" textlink="">
        <xdr:nvSpPr>
          <xdr:cNvPr id="34" name="Rectangle: Rounded Corners 33">
            <a:extLst>
              <a:ext uri="{FF2B5EF4-FFF2-40B4-BE49-F238E27FC236}">
                <a16:creationId xmlns:a16="http://schemas.microsoft.com/office/drawing/2014/main" id="{E2225DC2-476E-4EB5-810C-43A1B33A9CA9}"/>
              </a:ext>
            </a:extLst>
          </xdr:cNvPr>
          <xdr:cNvSpPr/>
        </xdr:nvSpPr>
        <xdr:spPr>
          <a:xfrm>
            <a:off x="5094606" y="752756"/>
            <a:ext cx="1219200" cy="962025"/>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grpSp>
        <xdr:nvGrpSpPr>
          <xdr:cNvPr id="56" name="Group 55">
            <a:extLst>
              <a:ext uri="{FF2B5EF4-FFF2-40B4-BE49-F238E27FC236}">
                <a16:creationId xmlns:a16="http://schemas.microsoft.com/office/drawing/2014/main" id="{7B7C2ABC-150D-5FC3-2490-BBFC2437A63B}"/>
              </a:ext>
            </a:extLst>
          </xdr:cNvPr>
          <xdr:cNvGrpSpPr/>
        </xdr:nvGrpSpPr>
        <xdr:grpSpPr>
          <a:xfrm>
            <a:off x="5094606" y="748273"/>
            <a:ext cx="1219200" cy="970991"/>
            <a:chOff x="4913407" y="762000"/>
            <a:chExt cx="1206500" cy="977341"/>
          </a:xfrm>
        </xdr:grpSpPr>
        <xdr:sp macro="" textlink="'Pivot Table - Facebook Reels'!L15">
          <xdr:nvSpPr>
            <xdr:cNvPr id="9" name="TextBox 8">
              <a:extLst>
                <a:ext uri="{FF2B5EF4-FFF2-40B4-BE49-F238E27FC236}">
                  <a16:creationId xmlns:a16="http://schemas.microsoft.com/office/drawing/2014/main" id="{97390D97-14F4-47A7-8FD8-C468CF275ED9}"/>
                </a:ext>
              </a:extLst>
            </xdr:cNvPr>
            <xdr:cNvSpPr txBox="1"/>
          </xdr:nvSpPr>
          <xdr:spPr>
            <a:xfrm>
              <a:off x="4913407" y="762000"/>
              <a:ext cx="1206500" cy="581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DA631A-024B-4D08-9358-87D0CC492A76}" type="TxLink">
                <a:rPr lang="en-US" sz="2800" b="0" i="0" u="none" strike="noStrike">
                  <a:solidFill>
                    <a:schemeClr val="bg1"/>
                  </a:solidFill>
                  <a:latin typeface="Calibri"/>
                  <a:cs typeface="Calibri"/>
                </a:rPr>
                <a:t>7906</a:t>
              </a:fld>
              <a:endParaRPr lang="en-US" sz="11500">
                <a:solidFill>
                  <a:schemeClr val="bg1"/>
                </a:solidFill>
              </a:endParaRPr>
            </a:p>
          </xdr:txBody>
        </xdr:sp>
        <xdr:sp macro="" textlink="">
          <xdr:nvSpPr>
            <xdr:cNvPr id="43" name="TextBox 42">
              <a:extLst>
                <a:ext uri="{FF2B5EF4-FFF2-40B4-BE49-F238E27FC236}">
                  <a16:creationId xmlns:a16="http://schemas.microsoft.com/office/drawing/2014/main" id="{A9583A8D-C6DD-4ED8-AEF9-697D868FB616}"/>
                </a:ext>
              </a:extLst>
            </xdr:cNvPr>
            <xdr:cNvSpPr txBox="1"/>
          </xdr:nvSpPr>
          <xdr:spPr>
            <a:xfrm>
              <a:off x="4913407" y="1342466"/>
              <a:ext cx="1206500"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50">
                  <a:solidFill>
                    <a:schemeClr val="bg1"/>
                  </a:solidFill>
                </a:rPr>
                <a:t>Total Engagement</a:t>
              </a:r>
            </a:p>
          </xdr:txBody>
        </xdr:sp>
      </xdr:grpSp>
    </xdr:grpSp>
    <xdr:clientData/>
  </xdr:twoCellAnchor>
  <xdr:twoCellAnchor>
    <xdr:from>
      <xdr:col>14</xdr:col>
      <xdr:colOff>553136</xdr:colOff>
      <xdr:row>3</xdr:row>
      <xdr:rowOff>147637</xdr:rowOff>
    </xdr:from>
    <xdr:to>
      <xdr:col>16</xdr:col>
      <xdr:colOff>553137</xdr:colOff>
      <xdr:row>8</xdr:row>
      <xdr:rowOff>185739</xdr:rowOff>
    </xdr:to>
    <xdr:grpSp>
      <xdr:nvGrpSpPr>
        <xdr:cNvPr id="64" name="Group 63">
          <a:extLst>
            <a:ext uri="{FF2B5EF4-FFF2-40B4-BE49-F238E27FC236}">
              <a16:creationId xmlns:a16="http://schemas.microsoft.com/office/drawing/2014/main" id="{A4481845-9ED1-37F2-1CD7-B2775B2A95E2}"/>
            </a:ext>
          </a:extLst>
        </xdr:cNvPr>
        <xdr:cNvGrpSpPr/>
      </xdr:nvGrpSpPr>
      <xdr:grpSpPr>
        <a:xfrm>
          <a:off x="8998636" y="719137"/>
          <a:ext cx="1206501" cy="1006477"/>
          <a:chOff x="6663123" y="719137"/>
          <a:chExt cx="1219201" cy="1000127"/>
        </a:xfrm>
      </xdr:grpSpPr>
      <xdr:sp macro="" textlink="">
        <xdr:nvSpPr>
          <xdr:cNvPr id="35" name="Rectangle: Rounded Corners 34">
            <a:extLst>
              <a:ext uri="{FF2B5EF4-FFF2-40B4-BE49-F238E27FC236}">
                <a16:creationId xmlns:a16="http://schemas.microsoft.com/office/drawing/2014/main" id="{AC66EBF4-5484-4AA9-BDEC-D22429B8317F}"/>
              </a:ext>
            </a:extLst>
          </xdr:cNvPr>
          <xdr:cNvSpPr/>
        </xdr:nvSpPr>
        <xdr:spPr>
          <a:xfrm>
            <a:off x="6663124" y="738188"/>
            <a:ext cx="1219199" cy="962025"/>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CA" sz="1100">
              <a:solidFill>
                <a:schemeClr val="lt1"/>
              </a:solidFill>
              <a:latin typeface="+mn-lt"/>
              <a:ea typeface="+mn-ea"/>
              <a:cs typeface="+mn-cs"/>
            </a:endParaRPr>
          </a:p>
        </xdr:txBody>
      </xdr:sp>
      <xdr:grpSp>
        <xdr:nvGrpSpPr>
          <xdr:cNvPr id="55" name="Group 54">
            <a:extLst>
              <a:ext uri="{FF2B5EF4-FFF2-40B4-BE49-F238E27FC236}">
                <a16:creationId xmlns:a16="http://schemas.microsoft.com/office/drawing/2014/main" id="{8341770E-8A67-8981-4A98-2D2592349E8C}"/>
              </a:ext>
            </a:extLst>
          </xdr:cNvPr>
          <xdr:cNvGrpSpPr/>
        </xdr:nvGrpSpPr>
        <xdr:grpSpPr>
          <a:xfrm>
            <a:off x="6663123" y="719137"/>
            <a:ext cx="1219201" cy="1000127"/>
            <a:chOff x="6336110" y="762000"/>
            <a:chExt cx="1206501" cy="1006477"/>
          </a:xfrm>
        </xdr:grpSpPr>
        <xdr:sp macro="" textlink="'Pivot Table - Facebook Reels'!O15">
          <xdr:nvSpPr>
            <xdr:cNvPr id="10" name="TextBox 9">
              <a:extLst>
                <a:ext uri="{FF2B5EF4-FFF2-40B4-BE49-F238E27FC236}">
                  <a16:creationId xmlns:a16="http://schemas.microsoft.com/office/drawing/2014/main" id="{C6DDB654-9EC6-4F59-8D76-03FE4B5A5D40}"/>
                </a:ext>
              </a:extLst>
            </xdr:cNvPr>
            <xdr:cNvSpPr txBox="1"/>
          </xdr:nvSpPr>
          <xdr:spPr>
            <a:xfrm>
              <a:off x="6336110" y="762000"/>
              <a:ext cx="1206501" cy="598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C8F977-D640-4240-AF46-A11EF1CCBD91}" type="TxLink">
                <a:rPr lang="en-US" sz="2800" b="0" i="0" u="none" strike="noStrike">
                  <a:solidFill>
                    <a:schemeClr val="bg1"/>
                  </a:solidFill>
                  <a:latin typeface="Calibri"/>
                  <a:cs typeface="Calibri"/>
                </a:rPr>
                <a:t>31%</a:t>
              </a:fld>
              <a:endParaRPr lang="en-US" sz="6000">
                <a:solidFill>
                  <a:schemeClr val="bg1"/>
                </a:solidFill>
              </a:endParaRPr>
            </a:p>
          </xdr:txBody>
        </xdr:sp>
        <xdr:sp macro="" textlink="">
          <xdr:nvSpPr>
            <xdr:cNvPr id="44" name="TextBox 43">
              <a:extLst>
                <a:ext uri="{FF2B5EF4-FFF2-40B4-BE49-F238E27FC236}">
                  <a16:creationId xmlns:a16="http://schemas.microsoft.com/office/drawing/2014/main" id="{B88B2921-8D83-4BF5-A6B5-AD0C1158904A}"/>
                </a:ext>
              </a:extLst>
            </xdr:cNvPr>
            <xdr:cNvSpPr txBox="1"/>
          </xdr:nvSpPr>
          <xdr:spPr>
            <a:xfrm>
              <a:off x="6336110" y="1376271"/>
              <a:ext cx="1206499"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Engagement Rate</a:t>
              </a:r>
            </a:p>
          </xdr:txBody>
        </xdr:sp>
      </xdr:grpSp>
    </xdr:grpSp>
    <xdr:clientData/>
  </xdr:twoCellAnchor>
  <xdr:twoCellAnchor>
    <xdr:from>
      <xdr:col>18</xdr:col>
      <xdr:colOff>385976</xdr:colOff>
      <xdr:row>3</xdr:row>
      <xdr:rowOff>182375</xdr:rowOff>
    </xdr:from>
    <xdr:to>
      <xdr:col>20</xdr:col>
      <xdr:colOff>385975</xdr:colOff>
      <xdr:row>8</xdr:row>
      <xdr:rowOff>182377</xdr:rowOff>
    </xdr:to>
    <xdr:grpSp>
      <xdr:nvGrpSpPr>
        <xdr:cNvPr id="63" name="Group 62">
          <a:extLst>
            <a:ext uri="{FF2B5EF4-FFF2-40B4-BE49-F238E27FC236}">
              <a16:creationId xmlns:a16="http://schemas.microsoft.com/office/drawing/2014/main" id="{1C9DD819-79AE-2016-4863-AE15AA584359}"/>
            </a:ext>
          </a:extLst>
        </xdr:cNvPr>
        <xdr:cNvGrpSpPr/>
      </xdr:nvGrpSpPr>
      <xdr:grpSpPr>
        <a:xfrm>
          <a:off x="11244476" y="753875"/>
          <a:ext cx="1206499" cy="968377"/>
          <a:chOff x="8293100" y="753875"/>
          <a:chExt cx="1219200" cy="962027"/>
        </a:xfrm>
      </xdr:grpSpPr>
      <xdr:sp macro="" textlink="">
        <xdr:nvSpPr>
          <xdr:cNvPr id="36" name="Rectangle: Rounded Corners 35">
            <a:extLst>
              <a:ext uri="{FF2B5EF4-FFF2-40B4-BE49-F238E27FC236}">
                <a16:creationId xmlns:a16="http://schemas.microsoft.com/office/drawing/2014/main" id="{D4E2A2C2-1175-4136-AB8B-4FE40C01A85B}"/>
              </a:ext>
            </a:extLst>
          </xdr:cNvPr>
          <xdr:cNvSpPr/>
        </xdr:nvSpPr>
        <xdr:spPr>
          <a:xfrm>
            <a:off x="8293100" y="753876"/>
            <a:ext cx="1219200" cy="962025"/>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grpSp>
        <xdr:nvGrpSpPr>
          <xdr:cNvPr id="54" name="Group 53">
            <a:extLst>
              <a:ext uri="{FF2B5EF4-FFF2-40B4-BE49-F238E27FC236}">
                <a16:creationId xmlns:a16="http://schemas.microsoft.com/office/drawing/2014/main" id="{375F2F60-5048-859B-80BC-EA6679D54623}"/>
              </a:ext>
            </a:extLst>
          </xdr:cNvPr>
          <xdr:cNvGrpSpPr/>
        </xdr:nvGrpSpPr>
        <xdr:grpSpPr>
          <a:xfrm>
            <a:off x="8293100" y="753875"/>
            <a:ext cx="1219200" cy="962027"/>
            <a:chOff x="7754472" y="762000"/>
            <a:chExt cx="1206500" cy="968377"/>
          </a:xfrm>
        </xdr:grpSpPr>
        <xdr:sp macro="" textlink="'Pivot Table - Facebook Reels'!M15">
          <xdr:nvSpPr>
            <xdr:cNvPr id="11" name="TextBox 10">
              <a:extLst>
                <a:ext uri="{FF2B5EF4-FFF2-40B4-BE49-F238E27FC236}">
                  <a16:creationId xmlns:a16="http://schemas.microsoft.com/office/drawing/2014/main" id="{7D47C848-4AFF-4628-924C-1F412AA3132D}"/>
                </a:ext>
              </a:extLst>
            </xdr:cNvPr>
            <xdr:cNvSpPr txBox="1"/>
          </xdr:nvSpPr>
          <xdr:spPr>
            <a:xfrm>
              <a:off x="7754472" y="762000"/>
              <a:ext cx="1206500" cy="581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0F21C2-9B41-4D42-8902-9AD4A1B32497}" type="TxLink">
                <a:rPr lang="en-US" sz="2800" b="0" i="0" u="none" strike="noStrike">
                  <a:solidFill>
                    <a:schemeClr val="bg1"/>
                  </a:solidFill>
                  <a:latin typeface="Calibri"/>
                  <a:cs typeface="Calibri"/>
                </a:rPr>
                <a:t>251</a:t>
              </a:fld>
              <a:endParaRPr lang="en-US" sz="11500">
                <a:solidFill>
                  <a:schemeClr val="bg1"/>
                </a:solidFill>
              </a:endParaRPr>
            </a:p>
          </xdr:txBody>
        </xdr:sp>
        <xdr:sp macro="" textlink="">
          <xdr:nvSpPr>
            <xdr:cNvPr id="45" name="TextBox 44">
              <a:extLst>
                <a:ext uri="{FF2B5EF4-FFF2-40B4-BE49-F238E27FC236}">
                  <a16:creationId xmlns:a16="http://schemas.microsoft.com/office/drawing/2014/main" id="{7919B236-0E78-4391-9BD4-DBBC45E58741}"/>
                </a:ext>
              </a:extLst>
            </xdr:cNvPr>
            <xdr:cNvSpPr txBox="1"/>
          </xdr:nvSpPr>
          <xdr:spPr>
            <a:xfrm>
              <a:off x="7754472" y="1333502"/>
              <a:ext cx="1206500"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Total Likes</a:t>
              </a:r>
            </a:p>
          </xdr:txBody>
        </xdr:sp>
      </xdr:grpSp>
    </xdr:grpSp>
    <xdr:clientData/>
  </xdr:twoCellAnchor>
  <xdr:twoCellAnchor>
    <xdr:from>
      <xdr:col>22</xdr:col>
      <xdr:colOff>177144</xdr:colOff>
      <xdr:row>3</xdr:row>
      <xdr:rowOff>178554</xdr:rowOff>
    </xdr:from>
    <xdr:to>
      <xdr:col>24</xdr:col>
      <xdr:colOff>177189</xdr:colOff>
      <xdr:row>8</xdr:row>
      <xdr:rowOff>166977</xdr:rowOff>
    </xdr:to>
    <xdr:sp macro="" textlink="">
      <xdr:nvSpPr>
        <xdr:cNvPr id="38" name="Rectangle: Rounded Corners 37">
          <a:extLst>
            <a:ext uri="{FF2B5EF4-FFF2-40B4-BE49-F238E27FC236}">
              <a16:creationId xmlns:a16="http://schemas.microsoft.com/office/drawing/2014/main" id="{F54CBD4F-85B0-4BD0-9A3F-150F352EE463}"/>
            </a:ext>
          </a:extLst>
        </xdr:cNvPr>
        <xdr:cNvSpPr/>
      </xdr:nvSpPr>
      <xdr:spPr>
        <a:xfrm>
          <a:off x="13489732" y="750054"/>
          <a:ext cx="1210281" cy="952129"/>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22</xdr:col>
      <xdr:colOff>218815</xdr:colOff>
      <xdr:row>4</xdr:row>
      <xdr:rowOff>9356</xdr:rowOff>
    </xdr:from>
    <xdr:to>
      <xdr:col>24</xdr:col>
      <xdr:colOff>225165</xdr:colOff>
      <xdr:row>9</xdr:row>
      <xdr:rowOff>0</xdr:rowOff>
    </xdr:to>
    <xdr:grpSp>
      <xdr:nvGrpSpPr>
        <xdr:cNvPr id="59" name="Group 58">
          <a:extLst>
            <a:ext uri="{FF2B5EF4-FFF2-40B4-BE49-F238E27FC236}">
              <a16:creationId xmlns:a16="http://schemas.microsoft.com/office/drawing/2014/main" id="{C6D80C15-E446-1A42-FB60-BB1F88FEA9D6}"/>
            </a:ext>
          </a:extLst>
        </xdr:cNvPr>
        <xdr:cNvGrpSpPr/>
      </xdr:nvGrpSpPr>
      <xdr:grpSpPr>
        <a:xfrm>
          <a:off x="13490315" y="771356"/>
          <a:ext cx="1212850" cy="959019"/>
          <a:chOff x="15684499" y="828675"/>
          <a:chExt cx="1206501" cy="970619"/>
        </a:xfrm>
      </xdr:grpSpPr>
      <xdr:sp macro="" textlink="'Pivot Table - Facebook Reels'!N15">
        <xdr:nvSpPr>
          <xdr:cNvPr id="12" name="TextBox 11">
            <a:extLst>
              <a:ext uri="{FF2B5EF4-FFF2-40B4-BE49-F238E27FC236}">
                <a16:creationId xmlns:a16="http://schemas.microsoft.com/office/drawing/2014/main" id="{0EAFD674-68C8-44DE-A90F-9AAE846FE40B}"/>
              </a:ext>
            </a:extLst>
          </xdr:cNvPr>
          <xdr:cNvSpPr txBox="1"/>
        </xdr:nvSpPr>
        <xdr:spPr>
          <a:xfrm>
            <a:off x="15684499" y="828675"/>
            <a:ext cx="1206501"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89D511-5D72-4D4D-9660-1BF0DEF3DF10}" type="TxLink">
              <a:rPr lang="en-US" sz="2800" b="0" i="0" u="none" strike="noStrike">
                <a:solidFill>
                  <a:schemeClr val="bg1"/>
                </a:solidFill>
                <a:latin typeface="Calibri"/>
                <a:cs typeface="Calibri"/>
              </a:rPr>
              <a:t>12</a:t>
            </a:fld>
            <a:endParaRPr lang="en-US" sz="13800">
              <a:solidFill>
                <a:schemeClr val="bg1"/>
              </a:solidFill>
            </a:endParaRPr>
          </a:p>
        </xdr:txBody>
      </xdr:sp>
      <xdr:sp macro="" textlink="">
        <xdr:nvSpPr>
          <xdr:cNvPr id="47" name="TextBox 46">
            <a:extLst>
              <a:ext uri="{FF2B5EF4-FFF2-40B4-BE49-F238E27FC236}">
                <a16:creationId xmlns:a16="http://schemas.microsoft.com/office/drawing/2014/main" id="{BEDB2361-AB19-4877-BD6F-ED6C6AAF429C}"/>
              </a:ext>
            </a:extLst>
          </xdr:cNvPr>
          <xdr:cNvSpPr txBox="1"/>
        </xdr:nvSpPr>
        <xdr:spPr>
          <a:xfrm>
            <a:off x="15684500" y="1402419"/>
            <a:ext cx="1206500"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Toltal</a:t>
            </a:r>
            <a:r>
              <a:rPr lang="en-US" sz="1100" baseline="0">
                <a:solidFill>
                  <a:schemeClr val="bg1"/>
                </a:solidFill>
              </a:rPr>
              <a:t> Shares</a:t>
            </a:r>
            <a:endParaRPr lang="en-US" sz="1100">
              <a:solidFill>
                <a:schemeClr val="bg1"/>
              </a:solidFill>
            </a:endParaRPr>
          </a:p>
        </xdr:txBody>
      </xdr:sp>
    </xdr:grpSp>
    <xdr:clientData/>
  </xdr:twoCellAnchor>
  <xdr:twoCellAnchor>
    <xdr:from>
      <xdr:col>29</xdr:col>
      <xdr:colOff>403413</xdr:colOff>
      <xdr:row>4</xdr:row>
      <xdr:rowOff>11208</xdr:rowOff>
    </xdr:from>
    <xdr:to>
      <xdr:col>31</xdr:col>
      <xdr:colOff>347382</xdr:colOff>
      <xdr:row>9</xdr:row>
      <xdr:rowOff>123265</xdr:rowOff>
    </xdr:to>
    <xdr:grpSp>
      <xdr:nvGrpSpPr>
        <xdr:cNvPr id="30" name="Group 29">
          <a:hlinkClick xmlns:r="http://schemas.openxmlformats.org/officeDocument/2006/relationships" r:id="rId1"/>
          <a:extLst>
            <a:ext uri="{FF2B5EF4-FFF2-40B4-BE49-F238E27FC236}">
              <a16:creationId xmlns:a16="http://schemas.microsoft.com/office/drawing/2014/main" id="{A5095BEC-655A-2C54-03CF-77349DF5F106}"/>
            </a:ext>
          </a:extLst>
        </xdr:cNvPr>
        <xdr:cNvGrpSpPr/>
      </xdr:nvGrpSpPr>
      <xdr:grpSpPr>
        <a:xfrm>
          <a:off x="17897663" y="773208"/>
          <a:ext cx="1150469" cy="1080432"/>
          <a:chOff x="17850972" y="683560"/>
          <a:chExt cx="1557664" cy="1400734"/>
        </a:xfrm>
      </xdr:grpSpPr>
      <xdr:sp macro="" textlink="">
        <xdr:nvSpPr>
          <xdr:cNvPr id="29" name="Rectangle: Rounded Corners 28">
            <a:extLst>
              <a:ext uri="{FF2B5EF4-FFF2-40B4-BE49-F238E27FC236}">
                <a16:creationId xmlns:a16="http://schemas.microsoft.com/office/drawing/2014/main" id="{E6852025-B6F1-4644-BABA-906481853961}"/>
              </a:ext>
            </a:extLst>
          </xdr:cNvPr>
          <xdr:cNvSpPr/>
        </xdr:nvSpPr>
        <xdr:spPr>
          <a:xfrm>
            <a:off x="17850972" y="683560"/>
            <a:ext cx="1557664" cy="1400734"/>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pic>
        <xdr:nvPicPr>
          <xdr:cNvPr id="14" name="Picture 13" descr="Facebook - Free social media icons">
            <a:extLst>
              <a:ext uri="{FF2B5EF4-FFF2-40B4-BE49-F238E27FC236}">
                <a16:creationId xmlns:a16="http://schemas.microsoft.com/office/drawing/2014/main" id="{06C75A5E-0D0E-84A0-596E-D05BFC68899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045820" y="795618"/>
            <a:ext cx="1167968" cy="11766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3</xdr:col>
      <xdr:colOff>571501</xdr:colOff>
      <xdr:row>13</xdr:row>
      <xdr:rowOff>145676</xdr:rowOff>
    </xdr:from>
    <xdr:to>
      <xdr:col>26</xdr:col>
      <xdr:colOff>100853</xdr:colOff>
      <xdr:row>37</xdr:row>
      <xdr:rowOff>156881</xdr:rowOff>
    </xdr:to>
    <xdr:sp macro="" textlink="">
      <xdr:nvSpPr>
        <xdr:cNvPr id="31" name="Rectangle: Rounded Corners 30">
          <a:extLst>
            <a:ext uri="{FF2B5EF4-FFF2-40B4-BE49-F238E27FC236}">
              <a16:creationId xmlns:a16="http://schemas.microsoft.com/office/drawing/2014/main" id="{BF37A2B1-7C0D-4C6D-96E6-D7089562F5C4}"/>
            </a:ext>
          </a:extLst>
        </xdr:cNvPr>
        <xdr:cNvSpPr/>
      </xdr:nvSpPr>
      <xdr:spPr>
        <a:xfrm>
          <a:off x="2386854" y="2633382"/>
          <a:ext cx="13447058" cy="4583205"/>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clientData/>
  </xdr:twoCellAnchor>
  <xdr:twoCellAnchor>
    <xdr:from>
      <xdr:col>26</xdr:col>
      <xdr:colOff>526865</xdr:colOff>
      <xdr:row>14</xdr:row>
      <xdr:rowOff>47625</xdr:rowOff>
    </xdr:from>
    <xdr:to>
      <xdr:col>37</xdr:col>
      <xdr:colOff>486522</xdr:colOff>
      <xdr:row>37</xdr:row>
      <xdr:rowOff>92634</xdr:rowOff>
    </xdr:to>
    <xdr:grpSp>
      <xdr:nvGrpSpPr>
        <xdr:cNvPr id="16" name="Group 15">
          <a:extLst>
            <a:ext uri="{FF2B5EF4-FFF2-40B4-BE49-F238E27FC236}">
              <a16:creationId xmlns:a16="http://schemas.microsoft.com/office/drawing/2014/main" id="{634EDB13-050C-6B34-4776-BA094F508C7C}"/>
            </a:ext>
          </a:extLst>
        </xdr:cNvPr>
        <xdr:cNvGrpSpPr/>
      </xdr:nvGrpSpPr>
      <xdr:grpSpPr>
        <a:xfrm>
          <a:off x="16211365" y="2730500"/>
          <a:ext cx="6595407" cy="4426509"/>
          <a:chOff x="2320740" y="7463304"/>
          <a:chExt cx="6595407" cy="4583205"/>
        </a:xfrm>
      </xdr:grpSpPr>
      <xdr:sp macro="" textlink="">
        <xdr:nvSpPr>
          <xdr:cNvPr id="39" name="Rectangle: Rounded Corners 38">
            <a:extLst>
              <a:ext uri="{FF2B5EF4-FFF2-40B4-BE49-F238E27FC236}">
                <a16:creationId xmlns:a16="http://schemas.microsoft.com/office/drawing/2014/main" id="{EFB907B0-E758-42BD-B58C-F2D0DD478A56}"/>
              </a:ext>
            </a:extLst>
          </xdr:cNvPr>
          <xdr:cNvSpPr/>
        </xdr:nvSpPr>
        <xdr:spPr>
          <a:xfrm>
            <a:off x="2320740" y="7463304"/>
            <a:ext cx="6595407" cy="4583205"/>
          </a:xfrm>
          <a:prstGeom prst="roundRect">
            <a:avLst>
              <a:gd name="adj" fmla="val 7658"/>
            </a:avLst>
          </a:prstGeom>
          <a:solidFill>
            <a:schemeClr val="tx1">
              <a:lumMod val="85000"/>
              <a:lumOff val="15000"/>
              <a:alpha val="58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CA" sz="1100">
              <a:solidFill>
                <a:schemeClr val="lt1"/>
              </a:solidFill>
              <a:latin typeface="+mn-lt"/>
              <a:ea typeface="+mn-ea"/>
              <a:cs typeface="+mn-cs"/>
            </a:endParaRPr>
          </a:p>
        </xdr:txBody>
      </xdr:sp>
      <xdr:graphicFrame macro="">
        <xdr:nvGraphicFramePr>
          <xdr:cNvPr id="3" name="Chart 2">
            <a:extLst>
              <a:ext uri="{FF2B5EF4-FFF2-40B4-BE49-F238E27FC236}">
                <a16:creationId xmlns:a16="http://schemas.microsoft.com/office/drawing/2014/main" id="{98E4561B-9AC5-468E-8B43-65E136FDBC9C}"/>
              </a:ext>
            </a:extLst>
          </xdr:cNvPr>
          <xdr:cNvGraphicFramePr>
            <a:graphicFrameLocks/>
          </xdr:cNvGraphicFramePr>
        </xdr:nvGraphicFramePr>
        <xdr:xfrm>
          <a:off x="2592295" y="7810686"/>
          <a:ext cx="6122146" cy="4061012"/>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4</xdr:col>
      <xdr:colOff>246529</xdr:colOff>
      <xdr:row>15</xdr:row>
      <xdr:rowOff>162110</xdr:rowOff>
    </xdr:from>
    <xdr:to>
      <xdr:col>25</xdr:col>
      <xdr:colOff>504264</xdr:colOff>
      <xdr:row>37</xdr:row>
      <xdr:rowOff>92634</xdr:rowOff>
    </xdr:to>
    <xdr:graphicFrame macro="">
      <xdr:nvGraphicFramePr>
        <xdr:cNvPr id="4" name="Chart 3">
          <a:extLst>
            <a:ext uri="{FF2B5EF4-FFF2-40B4-BE49-F238E27FC236}">
              <a16:creationId xmlns:a16="http://schemas.microsoft.com/office/drawing/2014/main" id="{55BDEFD4-A441-4044-BAAD-1AE6A0297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265020</xdr:colOff>
      <xdr:row>10</xdr:row>
      <xdr:rowOff>47065</xdr:rowOff>
    </xdr:from>
    <xdr:to>
      <xdr:col>19</xdr:col>
      <xdr:colOff>201707</xdr:colOff>
      <xdr:row>12</xdr:row>
      <xdr:rowOff>151279</xdr:rowOff>
    </xdr:to>
    <mc:AlternateContent xmlns:mc="http://schemas.openxmlformats.org/markup-compatibility/2006">
      <mc:Choice xmlns:a14="http://schemas.microsoft.com/office/drawing/2010/main" Requires="a14">
        <xdr:graphicFrame macro="">
          <xdr:nvGraphicFramePr>
            <xdr:cNvPr id="6" name="Month Name 2">
              <a:extLst>
                <a:ext uri="{FF2B5EF4-FFF2-40B4-BE49-F238E27FC236}">
                  <a16:creationId xmlns:a16="http://schemas.microsoft.com/office/drawing/2014/main" id="{E20C6FC7-18AA-978A-1A4D-D78D38D048BD}"/>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dr:sp macro="" textlink="">
          <xdr:nvSpPr>
            <xdr:cNvPr id="0" name=""/>
            <xdr:cNvSpPr>
              <a:spLocks noTextEdit="1"/>
            </xdr:cNvSpPr>
          </xdr:nvSpPr>
          <xdr:spPr>
            <a:xfrm>
              <a:off x="6900770" y="1967940"/>
              <a:ext cx="4762687" cy="485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Lawson" refreshedDate="45140.505312152774" createdVersion="8" refreshedVersion="8" minRefreshableVersion="3" recordCount="121" xr:uid="{FA1206D6-A6DF-4341-9727-2BB151CB3A60}">
  <cacheSource type="worksheet">
    <worksheetSource name="Table_IG_raw_data"/>
  </cacheSource>
  <cacheFields count="20">
    <cacheField name="Publish time" numFmtId="14">
      <sharedItems containsSemiMixedTypes="0" containsNonDate="0" containsDate="1" containsString="0" minDate="2023-01-02T00:00:00" maxDate="2023-08-01T00:00:00"/>
    </cacheField>
    <cacheField name="Month Name" numFmtId="0">
      <sharedItems count="7">
        <s v="February"/>
        <s v="March"/>
        <s v="April"/>
        <s v="May"/>
        <s v="January"/>
        <s v="June"/>
        <s v="July"/>
      </sharedItems>
    </cacheField>
    <cacheField name="Day Name" numFmtId="0">
      <sharedItems count="7">
        <s v="Monday"/>
        <s v="Tuesday"/>
        <s v="Wednesday"/>
        <s v="Thursday"/>
        <s v="Friday"/>
        <s v="Saturday"/>
        <s v="Sunday"/>
      </sharedItems>
    </cacheField>
    <cacheField name="Week of Month" numFmtId="0">
      <sharedItems containsSemiMixedTypes="0" containsString="0" containsNumber="1" containsInteger="1" minValue="1" maxValue="6" count="6">
        <n v="5"/>
        <n v="1"/>
        <n v="3"/>
        <n v="2"/>
        <n v="4"/>
        <n v="6"/>
      </sharedItems>
    </cacheField>
    <cacheField name="Permalink" numFmtId="0">
      <sharedItems/>
    </cacheField>
    <cacheField name="Post type" numFmtId="0">
      <sharedItems count="3">
        <s v="IG reel"/>
        <s v="IG image"/>
        <s v="IG carousel"/>
      </sharedItems>
    </cacheField>
    <cacheField name="Impressions" numFmtId="0">
      <sharedItems containsSemiMixedTypes="0" containsString="0" containsNumber="1" containsInteger="1" minValue="82" maxValue="14973"/>
    </cacheField>
    <cacheField name="Reach" numFmtId="0">
      <sharedItems containsSemiMixedTypes="0" containsString="0" containsNumber="1" containsInteger="1" minValue="66" maxValue="14673"/>
    </cacheField>
    <cacheField name="Shares" numFmtId="0">
      <sharedItems containsSemiMixedTypes="0" containsString="0" containsNumber="1" containsInteger="1" minValue="0" maxValue="8"/>
    </cacheField>
    <cacheField name="Follows" numFmtId="0">
      <sharedItems containsSemiMixedTypes="0" containsString="0" containsNumber="1" containsInteger="1" minValue="0" maxValue="9"/>
    </cacheField>
    <cacheField name="3s views" numFmtId="0">
      <sharedItems containsSemiMixedTypes="0" containsString="0" containsNumber="1" containsInteger="1" minValue="0" maxValue="9521"/>
    </cacheField>
    <cacheField name="Likes" numFmtId="0">
      <sharedItems containsSemiMixedTypes="0" containsString="0" containsNumber="1" containsInteger="1" minValue="3" maxValue="81"/>
    </cacheField>
    <cacheField name="Comments" numFmtId="0">
      <sharedItems containsSemiMixedTypes="0" containsString="0" containsNumber="1" containsInteger="1" minValue="0" maxValue="4"/>
    </cacheField>
    <cacheField name="Saves" numFmtId="0">
      <sharedItems containsSemiMixedTypes="0" containsString="0" containsNumber="1" containsInteger="1" minValue="0" maxValue="3"/>
    </cacheField>
    <cacheField name="Total Engagement Per Post" numFmtId="0">
      <sharedItems containsSemiMixedTypes="0" containsString="0" containsNumber="1" containsInteger="1" minValue="4" maxValue="9615"/>
    </cacheField>
    <cacheField name="Weekly Sum of Engagement" numFmtId="0">
      <sharedItems containsSemiMixedTypes="0" containsString="0" containsNumber="1" containsInteger="1" minValue="4" maxValue="11105"/>
    </cacheField>
    <cacheField name="Weekly Sum of Account Reach" numFmtId="0">
      <sharedItems containsSemiMixedTypes="0" containsString="0" containsNumber="1" containsInteger="1" minValue="66" maxValue="17198"/>
    </cacheField>
    <cacheField name="Field1" numFmtId="0" formula="'Post type'" databaseField="0"/>
    <cacheField name="count_post" numFmtId="0" formula="COUNT('Post type')" databaseField="0"/>
    <cacheField name="Average Engagment" numFmtId="0" formula="'Total Engagement Per Post'/Reach" databaseField="0"/>
  </cacheFields>
  <extLst>
    <ext xmlns:x14="http://schemas.microsoft.com/office/spreadsheetml/2009/9/main" uri="{725AE2AE-9491-48be-B2B4-4EB974FC3084}">
      <x14:pivotCacheDefinition pivotCacheId="186479434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Lawson" refreshedDate="45140.505312384259" createdVersion="8" refreshedVersion="8" minRefreshableVersion="3" recordCount="35" xr:uid="{F3296514-FE00-4BE8-BADA-BAA8C020186A}">
  <cacheSource type="worksheet">
    <worksheetSource name="Table_Facebook_Post_data_Apr_01_2023___2"/>
  </cacheSource>
  <cacheFields count="16">
    <cacheField name="Publish time" numFmtId="22">
      <sharedItems containsSemiMixedTypes="0" containsNonDate="0" containsDate="1" containsString="0" minDate="2023-04-04T08:04:00" maxDate="2023-07-31T08:07:00" count="35">
        <d v="2023-04-04T08:04:00"/>
        <d v="2023-04-05T09:04:00"/>
        <d v="2023-04-10T08:04:00"/>
        <d v="2023-04-12T08:04:00"/>
        <d v="2023-04-14T08:04:00"/>
        <d v="2023-04-20T08:04:00"/>
        <d v="2023-04-26T08:04:00"/>
        <d v="2023-05-03T07:05:00"/>
        <d v="2023-05-09T08:05:00"/>
        <d v="2023-05-10T08:05:00"/>
        <d v="2023-05-11T10:05:00"/>
        <d v="2023-05-12T08:05:00"/>
        <d v="2023-05-17T08:05:00"/>
        <d v="2023-05-19T07:05:00"/>
        <d v="2023-05-27T08:05:00"/>
        <d v="2023-05-30T08:05:00"/>
        <d v="2023-06-02T10:06:00"/>
        <d v="2023-06-06T08:06:00"/>
        <d v="2023-06-08T08:06:00"/>
        <d v="2023-06-13T09:06:00"/>
        <d v="2023-06-14T09:06:00"/>
        <d v="2023-06-19T09:06:00"/>
        <d v="2023-06-20T09:06:00"/>
        <d v="2023-06-23T10:06:00"/>
        <d v="2023-06-27T10:06:00"/>
        <d v="2023-06-30T11:06:00"/>
        <d v="2023-07-31T08:07:00"/>
        <d v="2023-07-28T08:07:00"/>
        <d v="2023-07-24T09:07:00"/>
        <d v="2023-07-21T08:07:00"/>
        <d v="2023-07-17T08:07:00"/>
        <d v="2023-07-14T08:07:00"/>
        <d v="2023-07-10T08:07:00"/>
        <d v="2023-07-07T08:07:00"/>
        <d v="2023-07-04T08:07:00"/>
      </sharedItems>
      <fieldGroup par="15"/>
    </cacheField>
    <cacheField name="Month Name" numFmtId="0">
      <sharedItems count="4">
        <s v="April"/>
        <s v="May"/>
        <s v="June"/>
        <s v="July"/>
      </sharedItems>
    </cacheField>
    <cacheField name="Week of Month" numFmtId="0">
      <sharedItems containsSemiMixedTypes="0" containsString="0" containsNumber="1" containsInteger="1" minValue="1" maxValue="6" count="6">
        <n v="2"/>
        <n v="3"/>
        <n v="4"/>
        <n v="5"/>
        <n v="1"/>
        <n v="6"/>
      </sharedItems>
    </cacheField>
    <cacheField name="Day Name" numFmtId="0">
      <sharedItems count="6">
        <s v="Tuesday"/>
        <s v="Wednesday"/>
        <s v="Monday"/>
        <s v="Friday"/>
        <s v="Thursday"/>
        <s v="Saturday"/>
      </sharedItems>
    </cacheField>
    <cacheField name="Permalink" numFmtId="0">
      <sharedItems/>
    </cacheField>
    <cacheField name="Post type" numFmtId="0">
      <sharedItems count="1">
        <s v="Photo"/>
      </sharedItems>
    </cacheField>
    <cacheField name="Impressions" numFmtId="0">
      <sharedItems containsSemiMixedTypes="0" containsString="0" containsNumber="1" containsInteger="1" minValue="59" maxValue="630"/>
    </cacheField>
    <cacheField name="Comments" numFmtId="0">
      <sharedItems containsSemiMixedTypes="0" containsString="0" containsNumber="1" containsInteger="1" minValue="0" maxValue="2"/>
    </cacheField>
    <cacheField name="Likes" numFmtId="0">
      <sharedItems containsSemiMixedTypes="0" containsString="0" containsNumber="1" containsInteger="1" minValue="0" maxValue="10"/>
    </cacheField>
    <cacheField name="Shares" numFmtId="0">
      <sharedItems containsSemiMixedTypes="0" containsString="0" containsNumber="1" containsInteger="1" minValue="0" maxValue="1"/>
    </cacheField>
    <cacheField name="Total Engagements" numFmtId="0">
      <sharedItems containsSemiMixedTypes="0" containsString="0" containsNumber="1" containsInteger="1" minValue="0" maxValue="12"/>
    </cacheField>
    <cacheField name="People Reached" numFmtId="0">
      <sharedItems containsSemiMixedTypes="0" containsString="0" containsNumber="1" containsInteger="1" minValue="56" maxValue="603"/>
    </cacheField>
    <cacheField name="Photo Views" numFmtId="0">
      <sharedItems containsSemiMixedTypes="0" containsString="0" containsNumber="1" containsInteger="1" minValue="0" maxValue="32"/>
    </cacheField>
    <cacheField name="Total clicks" numFmtId="0">
      <sharedItems containsSemiMixedTypes="0" containsString="0" containsNumber="1" containsInteger="1" minValue="0" maxValue="34"/>
    </cacheField>
    <cacheField name="Days (Publish time)" numFmtId="0" databaseField="0">
      <fieldGroup base="0">
        <rangePr groupBy="days" startDate="2023-04-04T08:04:00" endDate="2023-07-31T08:07:00"/>
        <groupItems count="368">
          <s v="&lt;4/4/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31/2023"/>
        </groupItems>
      </fieldGroup>
    </cacheField>
    <cacheField name="Months (Publish time)" numFmtId="0" databaseField="0">
      <fieldGroup base="0">
        <rangePr groupBy="months" startDate="2023-04-04T08:04:00" endDate="2023-07-31T08:07:00"/>
        <groupItems count="14">
          <s v="&lt;4/4/2023"/>
          <s v="Jan"/>
          <s v="Feb"/>
          <s v="Mar"/>
          <s v="Apr"/>
          <s v="May"/>
          <s v="Jun"/>
          <s v="Jul"/>
          <s v="Aug"/>
          <s v="Sep"/>
          <s v="Oct"/>
          <s v="Nov"/>
          <s v="Dec"/>
          <s v="&gt;7/31/2023"/>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Lawson" refreshedDate="45140.505312499998" createdVersion="8" refreshedVersion="8" minRefreshableVersion="3" recordCount="34" xr:uid="{D058A811-0786-410D-98E5-83AB091F9F02}">
  <cacheSource type="worksheet">
    <worksheetSource name="Table_Facebook_video_data_Apr_01_2023__2"/>
  </cacheSource>
  <cacheFields count="14">
    <cacheField name="Publish time" numFmtId="22">
      <sharedItems containsSemiMixedTypes="0" containsNonDate="0" containsDate="1" containsString="0" minDate="2023-04-03T11:04:00" maxDate="2023-07-19T08:07:00"/>
    </cacheField>
    <cacheField name="Month Name" numFmtId="0">
      <sharedItems count="4">
        <s v="April"/>
        <s v="May"/>
        <s v="June"/>
        <s v="July"/>
      </sharedItems>
    </cacheField>
    <cacheField name="Week of Month" numFmtId="0">
      <sharedItems containsSemiMixedTypes="0" containsString="0" containsNumber="1" containsInteger="1" minValue="1" maxValue="5" count="5">
        <n v="2"/>
        <n v="3"/>
        <n v="4"/>
        <n v="5"/>
        <n v="1"/>
      </sharedItems>
    </cacheField>
    <cacheField name="Day Name" numFmtId="0">
      <sharedItems count="5">
        <s v="Monday"/>
        <s v="Thursday"/>
        <s v="Tuesday"/>
        <s v="Wednesday"/>
        <s v="Friday"/>
      </sharedItems>
    </cacheField>
    <cacheField name="Permalink" numFmtId="0">
      <sharedItems/>
    </cacheField>
    <cacheField name="Post type" numFmtId="0">
      <sharedItems count="2">
        <s v="FB reel"/>
        <s v="Video"/>
      </sharedItems>
    </cacheField>
    <cacheField name="People reached" numFmtId="0">
      <sharedItems containsSemiMixedTypes="0" containsString="0" containsNumber="1" containsInteger="1" minValue="28" maxValue="1941"/>
    </cacheField>
    <cacheField name="Shares" numFmtId="0">
      <sharedItems containsSemiMixedTypes="0" containsString="0" containsNumber="1" containsInteger="1" minValue="0" maxValue="3"/>
    </cacheField>
    <cacheField name="Comments" numFmtId="0">
      <sharedItems containsSemiMixedTypes="0" containsString="0" containsNumber="1" containsInteger="1" minValue="0" maxValue="4"/>
    </cacheField>
    <cacheField name="Likes" numFmtId="0">
      <sharedItems containsSemiMixedTypes="0" containsString="0" containsNumber="1" containsInteger="1" minValue="0" maxValue="18"/>
    </cacheField>
    <cacheField name="3-Second Video Views" numFmtId="0">
      <sharedItems containsSemiMixedTypes="0" containsString="0" containsNumber="1" containsInteger="1" minValue="4" maxValue="1308"/>
    </cacheField>
    <cacheField name="Averaged Seconds Viewed" numFmtId="0">
      <sharedItems containsSemiMixedTypes="0" containsString="0" containsNumber="1" minValue="1.6" maxValue="13.24"/>
    </cacheField>
    <cacheField name="Reels plays" numFmtId="0">
      <sharedItems containsSemiMixedTypes="0" containsString="0" containsNumber="1" containsInteger="1" minValue="0" maxValue="2145"/>
    </cacheField>
    <cacheField name="Total Engagement" numFmtId="0">
      <sharedItems containsSemiMixedTypes="0" containsString="0" containsNumber="1" containsInteger="1" minValue="5" maxValue="1322"/>
    </cacheField>
  </cacheFields>
  <extLst>
    <ext xmlns:x14="http://schemas.microsoft.com/office/spreadsheetml/2009/9/main" uri="{725AE2AE-9491-48be-B2B4-4EB974FC3084}">
      <x14:pivotCacheDefinition pivotCacheId="207062135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Lawson" refreshedDate="45140.505312731482" createdVersion="8" refreshedVersion="8" minRefreshableVersion="3" recordCount="58" xr:uid="{02B27A59-6AE1-4233-BFF3-826C180E0F80}">
  <cacheSource type="worksheet">
    <worksheetSource name="Table_All_posts__2"/>
  </cacheSource>
  <cacheFields count="13">
    <cacheField name="Post link" numFmtId="0">
      <sharedItems/>
    </cacheField>
    <cacheField name="content_type" numFmtId="0">
      <sharedItems count="2">
        <s v="Photo"/>
        <s v="Video"/>
      </sharedItems>
    </cacheField>
    <cacheField name="month_published" numFmtId="0">
      <sharedItems count="7">
        <s v="January"/>
        <s v="February"/>
        <s v="March"/>
        <s v="April"/>
        <s v="May"/>
        <s v="June"/>
        <s v="July"/>
      </sharedItems>
    </cacheField>
    <cacheField name="day_published" numFmtId="0">
      <sharedItems count="6">
        <s v="Monday"/>
        <s v="Thursday"/>
        <s v="Friday"/>
        <s v="Wednesday"/>
        <s v="Tuesday"/>
        <s v="Saturday"/>
      </sharedItems>
    </cacheField>
    <cacheField name="Impressions" numFmtId="0">
      <sharedItems containsSemiMixedTypes="0" containsString="0" containsNumber="1" containsInteger="1" minValue="46" maxValue="1371"/>
    </cacheField>
    <cacheField name="Views" numFmtId="0">
      <sharedItems containsString="0" containsBlank="1" containsNumber="1" containsInteger="1" minValue="47" maxValue="1009"/>
    </cacheField>
    <cacheField name="Clicks" numFmtId="0">
      <sharedItems containsSemiMixedTypes="0" containsString="0" containsNumber="1" containsInteger="1" minValue="0" maxValue="265"/>
    </cacheField>
    <cacheField name="Click through rate (CTR)" numFmtId="9">
      <sharedItems containsSemiMixedTypes="0" containsString="0" containsNumber="1" minValue="0" maxValue="0.55000000000000004"/>
    </cacheField>
    <cacheField name="Likes" numFmtId="0">
      <sharedItems containsSemiMixedTypes="0" containsString="0" containsNumber="1" containsInteger="1" minValue="0" maxValue="36"/>
    </cacheField>
    <cacheField name="Comments" numFmtId="0">
      <sharedItems containsSemiMixedTypes="0" containsString="0" containsNumber="1" containsInteger="1" minValue="0" maxValue="6"/>
    </cacheField>
    <cacheField name="Reposts" numFmtId="0">
      <sharedItems containsSemiMixedTypes="0" containsString="0" containsNumber="1" containsInteger="1" minValue="0" maxValue="10"/>
    </cacheField>
    <cacheField name="Total Engagement" numFmtId="0">
      <sharedItems containsSemiMixedTypes="0" containsString="0" containsNumber="1" containsInteger="1" minValue="0" maxValue="313"/>
    </cacheField>
    <cacheField name="Engagement rate" numFmtId="9">
      <sharedItems containsSemiMixedTypes="0" containsString="0" containsNumber="1" minValue="0" maxValue="0.6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d v="2023-02-27T00:00:00"/>
    <x v="0"/>
    <x v="0"/>
    <x v="0"/>
    <s v="https://www.instagram.com/reel/CpLDnwYNRUw/"/>
    <x v="0"/>
    <n v="14973"/>
    <n v="14673"/>
    <n v="4"/>
    <n v="6"/>
    <n v="9521"/>
    <n v="81"/>
    <n v="0"/>
    <n v="3"/>
    <n v="9615"/>
    <n v="11105"/>
    <n v="17198"/>
  </r>
  <r>
    <d v="2023-02-28T00:00:00"/>
    <x v="0"/>
    <x v="1"/>
    <x v="0"/>
    <s v="https://www.instagram.com/reel/CpNlE5bN8Oj/"/>
    <x v="0"/>
    <n v="145"/>
    <n v="128"/>
    <n v="1"/>
    <n v="0"/>
    <n v="75"/>
    <n v="15"/>
    <n v="0"/>
    <n v="0"/>
    <n v="91"/>
    <n v="11105"/>
    <n v="17198"/>
  </r>
  <r>
    <d v="2023-03-01T00:00:00"/>
    <x v="1"/>
    <x v="2"/>
    <x v="1"/>
    <s v="https://www.instagram.com/reel/CpQJmUPt6S5/"/>
    <x v="0"/>
    <n v="732"/>
    <n v="685"/>
    <n v="0"/>
    <n v="4"/>
    <n v="353"/>
    <n v="14"/>
    <n v="0"/>
    <n v="1"/>
    <n v="372"/>
    <n v="11105"/>
    <n v="17198"/>
  </r>
  <r>
    <d v="2023-03-02T00:00:00"/>
    <x v="1"/>
    <x v="3"/>
    <x v="1"/>
    <s v="https://www.instagram.com/reel/CpSuiZzrN6v/"/>
    <x v="0"/>
    <n v="1432"/>
    <n v="1426"/>
    <n v="1"/>
    <n v="2"/>
    <n v="808"/>
    <n v="28"/>
    <n v="0"/>
    <n v="0"/>
    <n v="839"/>
    <n v="11105"/>
    <n v="17198"/>
  </r>
  <r>
    <d v="2023-03-03T00:00:00"/>
    <x v="1"/>
    <x v="4"/>
    <x v="1"/>
    <s v="https://www.instagram.com/reel/CpVTxAdLLmw/"/>
    <x v="0"/>
    <n v="293"/>
    <n v="286"/>
    <n v="0"/>
    <n v="0"/>
    <n v="175"/>
    <n v="13"/>
    <n v="0"/>
    <n v="0"/>
    <n v="188"/>
    <n v="11105"/>
    <n v="17198"/>
  </r>
  <r>
    <d v="2023-02-13T00:00:00"/>
    <x v="0"/>
    <x v="0"/>
    <x v="2"/>
    <s v="https://www.instagram.com/reel/ConJCnQuTq9/"/>
    <x v="0"/>
    <n v="1488"/>
    <n v="1488"/>
    <n v="0"/>
    <n v="5"/>
    <n v="692"/>
    <n v="31"/>
    <n v="0"/>
    <n v="1"/>
    <n v="729"/>
    <n v="1756"/>
    <n v="3697"/>
  </r>
  <r>
    <d v="2023-02-14T00:00:00"/>
    <x v="0"/>
    <x v="1"/>
    <x v="2"/>
    <s v="https://www.instagram.com/p/CophTRQtNlA/"/>
    <x v="1"/>
    <n v="107"/>
    <n v="89"/>
    <n v="0"/>
    <n v="0"/>
    <n v="0"/>
    <n v="10"/>
    <n v="0"/>
    <n v="0"/>
    <n v="10"/>
    <n v="1756"/>
    <n v="3697"/>
  </r>
  <r>
    <d v="2023-02-15T00:00:00"/>
    <x v="0"/>
    <x v="2"/>
    <x v="2"/>
    <s v="https://www.instagram.com/reel/CosSndSMUvj/"/>
    <x v="0"/>
    <n v="1521"/>
    <n v="1472"/>
    <n v="3"/>
    <n v="1"/>
    <n v="798"/>
    <n v="21"/>
    <n v="0"/>
    <n v="0"/>
    <n v="823"/>
    <n v="1756"/>
    <n v="3697"/>
  </r>
  <r>
    <d v="2023-02-16T00:00:00"/>
    <x v="0"/>
    <x v="3"/>
    <x v="2"/>
    <s v="https://www.instagram.com/reel/Cou3bk8L9ac/"/>
    <x v="0"/>
    <n v="438"/>
    <n v="419"/>
    <n v="0"/>
    <n v="2"/>
    <n v="118"/>
    <n v="13"/>
    <n v="0"/>
    <n v="0"/>
    <n v="133"/>
    <n v="1756"/>
    <n v="3697"/>
  </r>
  <r>
    <d v="2023-02-17T00:00:00"/>
    <x v="0"/>
    <x v="4"/>
    <x v="2"/>
    <s v="https://www.instagram.com/reel/CoxcMWTMwh-/"/>
    <x v="0"/>
    <n v="239"/>
    <n v="229"/>
    <n v="0"/>
    <n v="0"/>
    <n v="52"/>
    <n v="9"/>
    <n v="0"/>
    <n v="0"/>
    <n v="61"/>
    <n v="1756"/>
    <n v="3697"/>
  </r>
  <r>
    <d v="2023-03-06T00:00:00"/>
    <x v="1"/>
    <x v="0"/>
    <x v="3"/>
    <s v="https://www.instagram.com/reel/CpdB7oTrjVw/"/>
    <x v="0"/>
    <n v="1689"/>
    <n v="1670"/>
    <n v="3"/>
    <n v="5"/>
    <n v="1064"/>
    <n v="45"/>
    <n v="1"/>
    <n v="2"/>
    <n v="1120"/>
    <n v="1322"/>
    <n v="2464"/>
  </r>
  <r>
    <d v="2023-03-07T00:00:00"/>
    <x v="1"/>
    <x v="1"/>
    <x v="3"/>
    <s v="https://www.instagram.com/p/CpfmGFBsIwV/"/>
    <x v="1"/>
    <n v="174"/>
    <n v="166"/>
    <n v="0"/>
    <n v="0"/>
    <n v="0"/>
    <n v="15"/>
    <n v="1"/>
    <n v="0"/>
    <n v="16"/>
    <n v="1322"/>
    <n v="2464"/>
  </r>
  <r>
    <d v="2023-03-08T00:00:00"/>
    <x v="1"/>
    <x v="2"/>
    <x v="3"/>
    <s v="https://www.instagram.com/reel/CpiLZrzLeO8/"/>
    <x v="0"/>
    <n v="305"/>
    <n v="291"/>
    <n v="0"/>
    <n v="0"/>
    <n v="128"/>
    <n v="16"/>
    <n v="0"/>
    <n v="0"/>
    <n v="144"/>
    <n v="1322"/>
    <n v="2464"/>
  </r>
  <r>
    <d v="2023-03-09T00:00:00"/>
    <x v="1"/>
    <x v="3"/>
    <x v="3"/>
    <s v="https://www.instagram.com/p/Cpkvs_5uzoW/"/>
    <x v="1"/>
    <n v="132"/>
    <n v="118"/>
    <n v="0"/>
    <n v="0"/>
    <n v="0"/>
    <n v="3"/>
    <n v="1"/>
    <n v="0"/>
    <n v="4"/>
    <n v="1322"/>
    <n v="2464"/>
  </r>
  <r>
    <d v="2023-03-10T00:00:00"/>
    <x v="1"/>
    <x v="4"/>
    <x v="3"/>
    <s v="https://www.instagram.com/p/CpnnYkQLgC8/"/>
    <x v="2"/>
    <n v="275"/>
    <n v="219"/>
    <n v="1"/>
    <n v="0"/>
    <n v="0"/>
    <n v="33"/>
    <n v="2"/>
    <n v="2"/>
    <n v="38"/>
    <n v="1322"/>
    <n v="2464"/>
  </r>
  <r>
    <d v="2023-04-04T00:00:00"/>
    <x v="2"/>
    <x v="1"/>
    <x v="3"/>
    <s v="https://www.instagram.com/p/CqnpEilA1py/"/>
    <x v="2"/>
    <n v="167"/>
    <n v="131"/>
    <n v="0"/>
    <n v="0"/>
    <n v="0"/>
    <n v="15"/>
    <n v="0"/>
    <n v="2"/>
    <n v="17"/>
    <n v="871"/>
    <n v="2068"/>
  </r>
  <r>
    <d v="2023-04-05T00:00:00"/>
    <x v="2"/>
    <x v="2"/>
    <x v="3"/>
    <s v="https://www.instagram.com/p/CqqVVwfLTXe/"/>
    <x v="2"/>
    <n v="141"/>
    <n v="114"/>
    <n v="0"/>
    <n v="0"/>
    <n v="0"/>
    <n v="15"/>
    <n v="0"/>
    <n v="0"/>
    <n v="15"/>
    <n v="871"/>
    <n v="2068"/>
  </r>
  <r>
    <d v="2023-04-06T00:00:00"/>
    <x v="2"/>
    <x v="3"/>
    <x v="3"/>
    <s v="https://www.instagram.com/reel/CqswB1VNG1K/"/>
    <x v="0"/>
    <n v="237"/>
    <n v="226"/>
    <n v="0"/>
    <n v="0"/>
    <n v="102"/>
    <n v="13"/>
    <n v="1"/>
    <n v="0"/>
    <n v="116"/>
    <n v="871"/>
    <n v="2068"/>
  </r>
  <r>
    <d v="2023-04-07T00:00:00"/>
    <x v="2"/>
    <x v="4"/>
    <x v="3"/>
    <s v="https://www.instagram.com/reel/CqvUE1jNC2Y/"/>
    <x v="0"/>
    <n v="232"/>
    <n v="225"/>
    <n v="0"/>
    <n v="0"/>
    <n v="86"/>
    <n v="11"/>
    <n v="0"/>
    <n v="0"/>
    <n v="97"/>
    <n v="871"/>
    <n v="2068"/>
  </r>
  <r>
    <d v="2023-04-03T00:00:00"/>
    <x v="2"/>
    <x v="0"/>
    <x v="3"/>
    <s v="https://www.instagram.com/reel/CqlBH8UPHMa/"/>
    <x v="0"/>
    <n v="1377"/>
    <n v="1372"/>
    <n v="0"/>
    <n v="9"/>
    <n v="587"/>
    <n v="27"/>
    <n v="1"/>
    <n v="2"/>
    <n v="626"/>
    <n v="871"/>
    <n v="2068"/>
  </r>
  <r>
    <d v="2023-04-10T00:00:00"/>
    <x v="2"/>
    <x v="0"/>
    <x v="2"/>
    <s v="https://www.instagram.com/p/Cq3CFzWBvNN/"/>
    <x v="1"/>
    <n v="128"/>
    <n v="115"/>
    <n v="0"/>
    <n v="0"/>
    <n v="0"/>
    <n v="9"/>
    <n v="1"/>
    <n v="0"/>
    <n v="10"/>
    <n v="792"/>
    <n v="1863"/>
  </r>
  <r>
    <d v="2023-04-11T00:00:00"/>
    <x v="2"/>
    <x v="1"/>
    <x v="2"/>
    <s v="https://www.instagram.com/reel/Cq5wUoUrVFQ/"/>
    <x v="0"/>
    <n v="267"/>
    <n v="253"/>
    <n v="1"/>
    <n v="0"/>
    <n v="74"/>
    <n v="14"/>
    <n v="1"/>
    <n v="0"/>
    <n v="90"/>
    <n v="792"/>
    <n v="1863"/>
  </r>
  <r>
    <d v="2023-04-12T00:00:00"/>
    <x v="2"/>
    <x v="2"/>
    <x v="2"/>
    <s v="https://www.instagram.com/p/Cq8Lu-KuzMl/"/>
    <x v="1"/>
    <n v="113"/>
    <n v="92"/>
    <n v="0"/>
    <n v="0"/>
    <n v="0"/>
    <n v="12"/>
    <n v="1"/>
    <n v="0"/>
    <n v="13"/>
    <n v="792"/>
    <n v="1863"/>
  </r>
  <r>
    <d v="2023-04-12T00:00:00"/>
    <x v="2"/>
    <x v="2"/>
    <x v="2"/>
    <s v="https://www.instagram.com/reel/Cq87jjQB7qT/"/>
    <x v="0"/>
    <n v="503"/>
    <n v="380"/>
    <n v="8"/>
    <n v="0"/>
    <n v="208"/>
    <n v="36"/>
    <n v="1"/>
    <n v="1"/>
    <n v="254"/>
    <n v="792"/>
    <n v="1863"/>
  </r>
  <r>
    <d v="2023-04-13T00:00:00"/>
    <x v="2"/>
    <x v="3"/>
    <x v="2"/>
    <s v="https://www.instagram.com/reel/Cq--gGJrw_g/"/>
    <x v="0"/>
    <n v="920"/>
    <n v="895"/>
    <n v="0"/>
    <n v="0"/>
    <n v="392"/>
    <n v="19"/>
    <n v="0"/>
    <n v="0"/>
    <n v="411"/>
    <n v="792"/>
    <n v="1863"/>
  </r>
  <r>
    <d v="2023-04-14T00:00:00"/>
    <x v="2"/>
    <x v="4"/>
    <x v="2"/>
    <s v="https://www.instagram.com/p/CrBVsVlsd-b/"/>
    <x v="2"/>
    <n v="161"/>
    <n v="128"/>
    <n v="0"/>
    <n v="0"/>
    <n v="0"/>
    <n v="13"/>
    <n v="1"/>
    <n v="0"/>
    <n v="14"/>
    <n v="792"/>
    <n v="1863"/>
  </r>
  <r>
    <d v="2023-05-01T00:00:00"/>
    <x v="3"/>
    <x v="0"/>
    <x v="1"/>
    <s v="https://www.instagram.com/reel/CrtGs_LtEAc/"/>
    <x v="0"/>
    <n v="234"/>
    <n v="216"/>
    <n v="0"/>
    <n v="0"/>
    <n v="80"/>
    <n v="15"/>
    <n v="0"/>
    <n v="1"/>
    <n v="96"/>
    <n v="739"/>
    <n v="1160"/>
  </r>
  <r>
    <d v="2023-05-02T00:00:00"/>
    <x v="3"/>
    <x v="1"/>
    <x v="1"/>
    <s v="https://www.instagram.com/reel/CrvvgUzg4oN/"/>
    <x v="0"/>
    <n v="388"/>
    <n v="372"/>
    <n v="0"/>
    <n v="3"/>
    <n v="262"/>
    <n v="32"/>
    <n v="0"/>
    <n v="1"/>
    <n v="298"/>
    <n v="739"/>
    <n v="1160"/>
  </r>
  <r>
    <d v="2023-05-03T00:00:00"/>
    <x v="3"/>
    <x v="2"/>
    <x v="1"/>
    <s v="https://www.instagram.com/p/CryWwAFOnPx/"/>
    <x v="2"/>
    <n v="115"/>
    <n v="81"/>
    <n v="0"/>
    <n v="0"/>
    <n v="0"/>
    <n v="12"/>
    <n v="0"/>
    <n v="0"/>
    <n v="12"/>
    <n v="739"/>
    <n v="1160"/>
  </r>
  <r>
    <d v="2023-05-04T00:00:00"/>
    <x v="3"/>
    <x v="3"/>
    <x v="1"/>
    <s v="https://www.instagram.com/reel/Cr0-Po5sFK6/"/>
    <x v="0"/>
    <n v="360"/>
    <n v="352"/>
    <n v="0"/>
    <n v="0"/>
    <n v="219"/>
    <n v="18"/>
    <n v="0"/>
    <n v="1"/>
    <n v="238"/>
    <n v="739"/>
    <n v="1160"/>
  </r>
  <r>
    <d v="2023-05-05T00:00:00"/>
    <x v="3"/>
    <x v="4"/>
    <x v="1"/>
    <s v="https://www.instagram.com/reel/Cr3apDUsTG7/"/>
    <x v="0"/>
    <n v="160"/>
    <n v="139"/>
    <n v="0"/>
    <n v="0"/>
    <n v="75"/>
    <n v="20"/>
    <n v="0"/>
    <n v="0"/>
    <n v="95"/>
    <n v="739"/>
    <n v="1160"/>
  </r>
  <r>
    <d v="2023-04-24T00:00:00"/>
    <x v="2"/>
    <x v="0"/>
    <x v="0"/>
    <s v="https://www.instagram.com/reel/CrbAbIyMDG8/"/>
    <x v="0"/>
    <n v="397"/>
    <n v="384"/>
    <n v="0"/>
    <n v="0"/>
    <n v="253"/>
    <n v="13"/>
    <n v="0"/>
    <n v="0"/>
    <n v="266"/>
    <n v="647"/>
    <n v="1185"/>
  </r>
  <r>
    <d v="2023-04-25T00:00:00"/>
    <x v="2"/>
    <x v="1"/>
    <x v="0"/>
    <s v="https://www.instagram.com/reel/CrdpfHEhx9l/"/>
    <x v="0"/>
    <n v="264"/>
    <n v="246"/>
    <n v="0"/>
    <n v="2"/>
    <n v="119"/>
    <n v="15"/>
    <n v="0"/>
    <n v="0"/>
    <n v="136"/>
    <n v="647"/>
    <n v="1185"/>
  </r>
  <r>
    <d v="2023-04-26T00:00:00"/>
    <x v="2"/>
    <x v="2"/>
    <x v="0"/>
    <s v="https://www.instagram.com/p/CrgO4r4O-cu/"/>
    <x v="1"/>
    <n v="106"/>
    <n v="96"/>
    <n v="0"/>
    <n v="1"/>
    <n v="0"/>
    <n v="12"/>
    <n v="0"/>
    <n v="0"/>
    <n v="13"/>
    <n v="647"/>
    <n v="1185"/>
  </r>
  <r>
    <d v="2023-04-27T00:00:00"/>
    <x v="2"/>
    <x v="3"/>
    <x v="0"/>
    <s v="https://www.instagram.com/reel/Criz9-8LNU8/"/>
    <x v="0"/>
    <n v="256"/>
    <n v="242"/>
    <n v="1"/>
    <n v="1"/>
    <n v="98"/>
    <n v="23"/>
    <n v="0"/>
    <n v="1"/>
    <n v="124"/>
    <n v="647"/>
    <n v="1185"/>
  </r>
  <r>
    <d v="2023-04-28T00:00:00"/>
    <x v="2"/>
    <x v="4"/>
    <x v="0"/>
    <s v="https://www.instagram.com/reel/CrlchcDNUib/"/>
    <x v="0"/>
    <n v="233"/>
    <n v="217"/>
    <n v="1"/>
    <n v="1"/>
    <n v="93"/>
    <n v="13"/>
    <n v="0"/>
    <n v="0"/>
    <n v="108"/>
    <n v="647"/>
    <n v="1185"/>
  </r>
  <r>
    <d v="2023-02-21T00:00:00"/>
    <x v="0"/>
    <x v="1"/>
    <x v="4"/>
    <s v="https://www.instagram.com/reel/Co7ng7XLmkJ/"/>
    <x v="0"/>
    <n v="858"/>
    <n v="835"/>
    <n v="0"/>
    <n v="6"/>
    <n v="372"/>
    <n v="13"/>
    <n v="0"/>
    <n v="0"/>
    <n v="391"/>
    <n v="642"/>
    <n v="1375"/>
  </r>
  <r>
    <d v="2023-02-22T00:00:00"/>
    <x v="0"/>
    <x v="2"/>
    <x v="4"/>
    <s v="https://www.instagram.com/reel/Co-J8qpLvjt/"/>
    <x v="0"/>
    <n v="238"/>
    <n v="224"/>
    <n v="0"/>
    <n v="0"/>
    <n v="79"/>
    <n v="10"/>
    <n v="0"/>
    <n v="0"/>
    <n v="89"/>
    <n v="642"/>
    <n v="1375"/>
  </r>
  <r>
    <d v="2023-02-23T00:00:00"/>
    <x v="0"/>
    <x v="3"/>
    <x v="4"/>
    <s v="https://www.instagram.com/reel/CpAsuorP5P7/"/>
    <x v="0"/>
    <n v="179"/>
    <n v="161"/>
    <n v="2"/>
    <n v="0"/>
    <n v="65"/>
    <n v="12"/>
    <n v="0"/>
    <n v="0"/>
    <n v="79"/>
    <n v="642"/>
    <n v="1375"/>
  </r>
  <r>
    <d v="2023-02-24T00:00:00"/>
    <x v="0"/>
    <x v="4"/>
    <x v="4"/>
    <s v="https://www.instagram.com/reel/CpDRmFEs7Xr/"/>
    <x v="0"/>
    <n v="177"/>
    <n v="155"/>
    <n v="2"/>
    <n v="0"/>
    <n v="67"/>
    <n v="13"/>
    <n v="0"/>
    <n v="1"/>
    <n v="83"/>
    <n v="642"/>
    <n v="1375"/>
  </r>
  <r>
    <d v="2023-03-27T00:00:00"/>
    <x v="1"/>
    <x v="0"/>
    <x v="0"/>
    <s v="https://www.instagram.com/reel/CqTC1LhtvYW/"/>
    <x v="0"/>
    <n v="506"/>
    <n v="506"/>
    <n v="0"/>
    <n v="1"/>
    <n v="251"/>
    <n v="11"/>
    <n v="0"/>
    <n v="0"/>
    <n v="263"/>
    <n v="590"/>
    <n v="1466"/>
  </r>
  <r>
    <d v="2023-03-28T00:00:00"/>
    <x v="1"/>
    <x v="1"/>
    <x v="0"/>
    <s v="https://www.instagram.com/p/CqVjvC2sEzl/"/>
    <x v="1"/>
    <n v="115"/>
    <n v="102"/>
    <n v="0"/>
    <n v="0"/>
    <n v="0"/>
    <n v="10"/>
    <n v="0"/>
    <n v="0"/>
    <n v="10"/>
    <n v="590"/>
    <n v="1466"/>
  </r>
  <r>
    <d v="2023-03-29T00:00:00"/>
    <x v="1"/>
    <x v="2"/>
    <x v="0"/>
    <s v="https://www.instagram.com/reel/CqYKBHbtqhc/"/>
    <x v="0"/>
    <n v="424"/>
    <n v="409"/>
    <n v="0"/>
    <n v="0"/>
    <n v="164"/>
    <n v="9"/>
    <n v="0"/>
    <n v="1"/>
    <n v="174"/>
    <n v="590"/>
    <n v="1466"/>
  </r>
  <r>
    <d v="2023-03-30T00:00:00"/>
    <x v="1"/>
    <x v="3"/>
    <x v="0"/>
    <s v="https://www.instagram.com/p/CqatfpyLaCI/"/>
    <x v="1"/>
    <n v="129"/>
    <n v="115"/>
    <n v="0"/>
    <n v="0"/>
    <n v="0"/>
    <n v="10"/>
    <n v="0"/>
    <n v="1"/>
    <n v="11"/>
    <n v="590"/>
    <n v="1466"/>
  </r>
  <r>
    <d v="2023-03-31T00:00:00"/>
    <x v="1"/>
    <x v="4"/>
    <x v="0"/>
    <s v="https://www.instagram.com/reel/CqdaHehsHZs/"/>
    <x v="0"/>
    <n v="344"/>
    <n v="334"/>
    <n v="1"/>
    <n v="0"/>
    <n v="113"/>
    <n v="17"/>
    <n v="0"/>
    <n v="1"/>
    <n v="132"/>
    <n v="590"/>
    <n v="1466"/>
  </r>
  <r>
    <d v="2023-01-30T00:00:00"/>
    <x v="4"/>
    <x v="0"/>
    <x v="0"/>
    <s v="https://www.instagram.com/p/CoDILRfPML9/"/>
    <x v="1"/>
    <n v="187"/>
    <n v="171"/>
    <n v="0"/>
    <n v="1"/>
    <n v="0"/>
    <n v="16"/>
    <n v="1"/>
    <n v="0"/>
    <n v="18"/>
    <n v="505"/>
    <n v="1001"/>
  </r>
  <r>
    <d v="2023-02-01T00:00:00"/>
    <x v="0"/>
    <x v="2"/>
    <x v="1"/>
    <s v="https://www.instagram.com/reel/CoH1iJCqs2Z/"/>
    <x v="0"/>
    <n v="258"/>
    <n v="230"/>
    <n v="4"/>
    <n v="0"/>
    <n v="111"/>
    <n v="9"/>
    <n v="0"/>
    <n v="0"/>
    <n v="124"/>
    <n v="505"/>
    <n v="1001"/>
  </r>
  <r>
    <d v="2023-02-02T00:00:00"/>
    <x v="0"/>
    <x v="3"/>
    <x v="1"/>
    <s v="https://www.instagram.com/reel/CoKaf4WuqCS/"/>
    <x v="0"/>
    <n v="338"/>
    <n v="321"/>
    <n v="1"/>
    <n v="1"/>
    <n v="161"/>
    <n v="27"/>
    <n v="0"/>
    <n v="0"/>
    <n v="190"/>
    <n v="505"/>
    <n v="1001"/>
  </r>
  <r>
    <d v="2023-02-03T00:00:00"/>
    <x v="0"/>
    <x v="4"/>
    <x v="1"/>
    <s v="https://www.instagram.com/reel/CoNNET-NbaT/"/>
    <x v="0"/>
    <n v="308"/>
    <n v="279"/>
    <n v="1"/>
    <n v="0"/>
    <n v="158"/>
    <n v="14"/>
    <n v="0"/>
    <n v="0"/>
    <n v="173"/>
    <n v="505"/>
    <n v="1001"/>
  </r>
  <r>
    <d v="2023-04-17T00:00:00"/>
    <x v="2"/>
    <x v="0"/>
    <x v="4"/>
    <s v="https://www.instagram.com/reel/CrJftlHh3yg/"/>
    <x v="0"/>
    <n v="250"/>
    <n v="220"/>
    <n v="1"/>
    <n v="0"/>
    <n v="126"/>
    <n v="30"/>
    <n v="1"/>
    <n v="1"/>
    <n v="159"/>
    <n v="490"/>
    <n v="1065"/>
  </r>
  <r>
    <d v="2023-04-18T00:00:00"/>
    <x v="2"/>
    <x v="1"/>
    <x v="4"/>
    <s v="https://www.instagram.com/reel/CrLruS8ssvf/"/>
    <x v="0"/>
    <n v="263"/>
    <n v="244"/>
    <n v="0"/>
    <n v="0"/>
    <n v="84"/>
    <n v="18"/>
    <n v="0"/>
    <n v="0"/>
    <n v="102"/>
    <n v="490"/>
    <n v="1065"/>
  </r>
  <r>
    <d v="2023-04-19T00:00:00"/>
    <x v="2"/>
    <x v="2"/>
    <x v="4"/>
    <s v="https://www.instagram.com/reel/CrOPVH1Ok6r/"/>
    <x v="0"/>
    <n v="232"/>
    <n v="198"/>
    <n v="2"/>
    <n v="0"/>
    <n v="93"/>
    <n v="12"/>
    <n v="0"/>
    <n v="0"/>
    <n v="107"/>
    <n v="490"/>
    <n v="1065"/>
  </r>
  <r>
    <d v="2023-04-20T00:00:00"/>
    <x v="2"/>
    <x v="3"/>
    <x v="4"/>
    <s v="https://www.instagram.com/p/CrQyIuTsOCb/"/>
    <x v="2"/>
    <n v="291"/>
    <n v="244"/>
    <n v="1"/>
    <n v="0"/>
    <n v="0"/>
    <n v="36"/>
    <n v="3"/>
    <n v="0"/>
    <n v="40"/>
    <n v="490"/>
    <n v="1065"/>
  </r>
  <r>
    <d v="2023-04-21T00:00:00"/>
    <x v="2"/>
    <x v="4"/>
    <x v="4"/>
    <s v="https://www.instagram.com/reel/CrTamPpsdAL/"/>
    <x v="0"/>
    <n v="208"/>
    <n v="159"/>
    <n v="0"/>
    <n v="0"/>
    <n v="67"/>
    <n v="15"/>
    <n v="0"/>
    <n v="0"/>
    <n v="82"/>
    <n v="490"/>
    <n v="1065"/>
  </r>
  <r>
    <d v="2023-03-13T00:00:00"/>
    <x v="1"/>
    <x v="0"/>
    <x v="2"/>
    <s v="https://www.instagram.com/reel/Cpu9OaqtNp3/"/>
    <x v="0"/>
    <n v="253"/>
    <n v="232"/>
    <n v="0"/>
    <n v="0"/>
    <n v="80"/>
    <n v="5"/>
    <n v="1"/>
    <n v="2"/>
    <n v="88"/>
    <n v="401"/>
    <n v="1020"/>
  </r>
  <r>
    <d v="2023-03-14T00:00:00"/>
    <x v="1"/>
    <x v="1"/>
    <x v="2"/>
    <s v="https://www.instagram.com/p/CpxguOBubQd/"/>
    <x v="1"/>
    <n v="110"/>
    <n v="96"/>
    <n v="0"/>
    <n v="0"/>
    <n v="0"/>
    <n v="8"/>
    <n v="1"/>
    <n v="0"/>
    <n v="9"/>
    <n v="401"/>
    <n v="1020"/>
  </r>
  <r>
    <d v="2023-03-15T00:00:00"/>
    <x v="1"/>
    <x v="2"/>
    <x v="2"/>
    <s v="https://www.instagram.com/reel/Cp0QftmsT8j/"/>
    <x v="0"/>
    <n v="268"/>
    <n v="254"/>
    <n v="0"/>
    <n v="1"/>
    <n v="103"/>
    <n v="17"/>
    <n v="0"/>
    <n v="0"/>
    <n v="121"/>
    <n v="401"/>
    <n v="1020"/>
  </r>
  <r>
    <d v="2023-03-16T00:00:00"/>
    <x v="1"/>
    <x v="3"/>
    <x v="2"/>
    <s v="https://www.instagram.com/p/Cp2qOSjuzOJ/"/>
    <x v="1"/>
    <n v="131"/>
    <n v="118"/>
    <n v="1"/>
    <n v="1"/>
    <n v="0"/>
    <n v="11"/>
    <n v="0"/>
    <n v="1"/>
    <n v="14"/>
    <n v="401"/>
    <n v="1020"/>
  </r>
  <r>
    <d v="2023-03-17T00:00:00"/>
    <x v="1"/>
    <x v="4"/>
    <x v="2"/>
    <s v="https://www.instagram.com/reel/Cp5PguLtmh9/"/>
    <x v="0"/>
    <n v="329"/>
    <n v="320"/>
    <n v="1"/>
    <n v="2"/>
    <n v="153"/>
    <n v="12"/>
    <n v="0"/>
    <n v="1"/>
    <n v="169"/>
    <n v="401"/>
    <n v="1020"/>
  </r>
  <r>
    <d v="2023-03-20T00:00:00"/>
    <x v="1"/>
    <x v="0"/>
    <x v="4"/>
    <s v="https://www.instagram.com/reel/CqA70eXNduz/"/>
    <x v="0"/>
    <n v="251"/>
    <n v="241"/>
    <n v="0"/>
    <n v="0"/>
    <n v="67"/>
    <n v="13"/>
    <n v="1"/>
    <n v="0"/>
    <n v="81"/>
    <n v="377"/>
    <n v="1002"/>
  </r>
  <r>
    <d v="2023-03-21T00:00:00"/>
    <x v="1"/>
    <x v="1"/>
    <x v="4"/>
    <s v="https://www.instagram.com/p/CqDiXrSNjQv/"/>
    <x v="2"/>
    <n v="143"/>
    <n v="115"/>
    <n v="0"/>
    <n v="0"/>
    <n v="0"/>
    <n v="12"/>
    <n v="1"/>
    <n v="0"/>
    <n v="13"/>
    <n v="377"/>
    <n v="1002"/>
  </r>
  <r>
    <d v="2023-03-22T00:00:00"/>
    <x v="1"/>
    <x v="2"/>
    <x v="4"/>
    <s v="https://www.instagram.com/reel/CqGHWv8McCa/"/>
    <x v="0"/>
    <n v="307"/>
    <n v="290"/>
    <n v="0"/>
    <n v="1"/>
    <n v="125"/>
    <n v="8"/>
    <n v="0"/>
    <n v="0"/>
    <n v="134"/>
    <n v="377"/>
    <n v="1002"/>
  </r>
  <r>
    <d v="2023-03-23T00:00:00"/>
    <x v="1"/>
    <x v="3"/>
    <x v="4"/>
    <s v="https://www.instagram.com/p/CqIr1uctRAI/"/>
    <x v="1"/>
    <n v="173"/>
    <n v="161"/>
    <n v="1"/>
    <n v="0"/>
    <n v="0"/>
    <n v="15"/>
    <n v="2"/>
    <n v="0"/>
    <n v="18"/>
    <n v="377"/>
    <n v="1002"/>
  </r>
  <r>
    <d v="2023-03-24T00:00:00"/>
    <x v="1"/>
    <x v="4"/>
    <x v="4"/>
    <s v="https://www.instagram.com/reel/CqLSTb8MKB_/"/>
    <x v="0"/>
    <n v="224"/>
    <n v="195"/>
    <n v="2"/>
    <n v="1"/>
    <n v="111"/>
    <n v="17"/>
    <n v="0"/>
    <n v="0"/>
    <n v="131"/>
    <n v="377"/>
    <n v="1002"/>
  </r>
  <r>
    <d v="2023-05-29T00:00:00"/>
    <x v="3"/>
    <x v="0"/>
    <x v="0"/>
    <s v="https://www.instagram.com/reel/Cs1d_oTM11w/"/>
    <x v="0"/>
    <n v="312"/>
    <n v="306"/>
    <n v="0"/>
    <n v="3"/>
    <n v="166"/>
    <n v="14"/>
    <n v="0"/>
    <n v="0"/>
    <n v="183"/>
    <n v="348"/>
    <n v="679"/>
  </r>
  <r>
    <d v="2023-05-30T00:00:00"/>
    <x v="3"/>
    <x v="1"/>
    <x v="0"/>
    <s v="https://www.instagram.com/p/Cs3yGq_Ih8v/"/>
    <x v="2"/>
    <n v="137"/>
    <n v="101"/>
    <n v="0"/>
    <n v="0"/>
    <n v="0"/>
    <n v="20"/>
    <n v="0"/>
    <n v="0"/>
    <n v="20"/>
    <n v="348"/>
    <n v="679"/>
  </r>
  <r>
    <d v="2023-05-31T00:00:00"/>
    <x v="3"/>
    <x v="2"/>
    <x v="0"/>
    <s v="https://www.instagram.com/reel/Cs6XCTCoDbX/"/>
    <x v="0"/>
    <n v="198"/>
    <n v="176"/>
    <n v="3"/>
    <n v="1"/>
    <n v="107"/>
    <n v="16"/>
    <n v="0"/>
    <n v="2"/>
    <n v="129"/>
    <n v="348"/>
    <n v="679"/>
  </r>
  <r>
    <d v="2023-06-02T00:00:00"/>
    <x v="5"/>
    <x v="4"/>
    <x v="1"/>
    <s v="https://www.instagram.com/p/Cs_uRnoOjn4/"/>
    <x v="2"/>
    <n v="138"/>
    <n v="96"/>
    <n v="0"/>
    <n v="0"/>
    <n v="0"/>
    <n v="16"/>
    <n v="0"/>
    <n v="0"/>
    <n v="16"/>
    <n v="348"/>
    <n v="679"/>
  </r>
  <r>
    <d v="2023-06-26T00:00:00"/>
    <x v="5"/>
    <x v="0"/>
    <x v="0"/>
    <s v="https://www.instagram.com/reel/Ct9TvB6LMIu/"/>
    <x v="0"/>
    <n v="298"/>
    <n v="277"/>
    <n v="0"/>
    <n v="0"/>
    <n v="148"/>
    <n v="12"/>
    <n v="0"/>
    <n v="0"/>
    <n v="160"/>
    <n v="344"/>
    <n v="856"/>
  </r>
  <r>
    <d v="2023-06-27T00:00:00"/>
    <x v="5"/>
    <x v="1"/>
    <x v="0"/>
    <s v="https://www.instagram.com/p/CuAGE6mPExg/"/>
    <x v="2"/>
    <n v="103"/>
    <n v="73"/>
    <n v="0"/>
    <n v="0"/>
    <n v="0"/>
    <n v="13"/>
    <n v="0"/>
    <n v="1"/>
    <n v="14"/>
    <n v="344"/>
    <n v="856"/>
  </r>
  <r>
    <d v="2023-06-29T00:00:00"/>
    <x v="5"/>
    <x v="3"/>
    <x v="0"/>
    <s v="https://www.instagram.com/reel/CuFDx48te5C/"/>
    <x v="0"/>
    <n v="206"/>
    <n v="177"/>
    <n v="2"/>
    <n v="1"/>
    <n v="121"/>
    <n v="14"/>
    <n v="1"/>
    <n v="0"/>
    <n v="139"/>
    <n v="344"/>
    <n v="856"/>
  </r>
  <r>
    <d v="2023-06-30T00:00:00"/>
    <x v="5"/>
    <x v="4"/>
    <x v="0"/>
    <s v="https://www.instagram.com/p/CuH9U5dLyzB/"/>
    <x v="2"/>
    <n v="382"/>
    <n v="329"/>
    <n v="0"/>
    <n v="0"/>
    <n v="0"/>
    <n v="30"/>
    <n v="1"/>
    <n v="0"/>
    <n v="31"/>
    <n v="344"/>
    <n v="856"/>
  </r>
  <r>
    <d v="2023-05-23T00:00:00"/>
    <x v="3"/>
    <x v="1"/>
    <x v="4"/>
    <s v="https://www.instagram.com/reel/Csl13bisPVd/"/>
    <x v="0"/>
    <n v="144"/>
    <n v="132"/>
    <n v="0"/>
    <n v="0"/>
    <n v="81"/>
    <n v="14"/>
    <n v="0"/>
    <n v="1"/>
    <n v="96"/>
    <n v="326"/>
    <n v="545"/>
  </r>
  <r>
    <d v="2023-05-24T00:00:00"/>
    <x v="3"/>
    <x v="2"/>
    <x v="4"/>
    <s v="https://www.instagram.com/reel/CsoV0NJtlcy/"/>
    <x v="0"/>
    <n v="92"/>
    <n v="81"/>
    <n v="1"/>
    <n v="0"/>
    <n v="35"/>
    <n v="5"/>
    <n v="0"/>
    <n v="0"/>
    <n v="41"/>
    <n v="326"/>
    <n v="545"/>
  </r>
  <r>
    <d v="2023-05-25T00:00:00"/>
    <x v="3"/>
    <x v="3"/>
    <x v="4"/>
    <s v="https://www.instagram.com/reel/Csq6yXts8XW/"/>
    <x v="0"/>
    <n v="212"/>
    <n v="199"/>
    <n v="1"/>
    <n v="0"/>
    <n v="96"/>
    <n v="23"/>
    <n v="2"/>
    <n v="0"/>
    <n v="122"/>
    <n v="326"/>
    <n v="545"/>
  </r>
  <r>
    <d v="2023-05-26T00:00:00"/>
    <x v="3"/>
    <x v="4"/>
    <x v="4"/>
    <s v="https://www.instagram.com/reel/CstfO95LiRe/"/>
    <x v="0"/>
    <n v="141"/>
    <n v="133"/>
    <n v="0"/>
    <n v="0"/>
    <n v="55"/>
    <n v="12"/>
    <n v="0"/>
    <n v="0"/>
    <n v="67"/>
    <n v="326"/>
    <n v="545"/>
  </r>
  <r>
    <d v="2023-05-15T00:00:00"/>
    <x v="3"/>
    <x v="0"/>
    <x v="2"/>
    <s v="https://www.instagram.com/reel/CsRLgwQMxmx/"/>
    <x v="0"/>
    <n v="232"/>
    <n v="219"/>
    <n v="0"/>
    <n v="0"/>
    <n v="114"/>
    <n v="12"/>
    <n v="0"/>
    <n v="0"/>
    <n v="126"/>
    <n v="310"/>
    <n v="712"/>
  </r>
  <r>
    <d v="2023-05-16T00:00:00"/>
    <x v="3"/>
    <x v="1"/>
    <x v="2"/>
    <s v="https://www.instagram.com/reel/CsT543UMvns/"/>
    <x v="0"/>
    <n v="282"/>
    <n v="262"/>
    <n v="0"/>
    <n v="0"/>
    <n v="126"/>
    <n v="38"/>
    <n v="0"/>
    <n v="0"/>
    <n v="164"/>
    <n v="310"/>
    <n v="712"/>
  </r>
  <r>
    <d v="2023-05-17T00:00:00"/>
    <x v="3"/>
    <x v="2"/>
    <x v="2"/>
    <s v="https://www.instagram.com/p/CsWTmByr6ai/"/>
    <x v="1"/>
    <n v="84"/>
    <n v="75"/>
    <n v="0"/>
    <n v="0"/>
    <n v="0"/>
    <n v="9"/>
    <n v="0"/>
    <n v="0"/>
    <n v="9"/>
    <n v="310"/>
    <n v="712"/>
  </r>
  <r>
    <d v="2023-05-19T00:00:00"/>
    <x v="3"/>
    <x v="4"/>
    <x v="2"/>
    <s v="https://www.instagram.com/p/CsbZ5qusJHS/"/>
    <x v="1"/>
    <n v="164"/>
    <n v="156"/>
    <n v="0"/>
    <n v="0"/>
    <n v="0"/>
    <n v="10"/>
    <n v="1"/>
    <n v="0"/>
    <n v="11"/>
    <n v="310"/>
    <n v="712"/>
  </r>
  <r>
    <d v="2023-02-06T00:00:00"/>
    <x v="0"/>
    <x v="0"/>
    <x v="3"/>
    <s v="https://www.instagram.com/p/CoU6j2XMr7H/"/>
    <x v="2"/>
    <n v="337"/>
    <n v="243"/>
    <n v="0"/>
    <n v="0"/>
    <n v="0"/>
    <n v="34"/>
    <n v="1"/>
    <n v="2"/>
    <n v="37"/>
    <n v="293"/>
    <n v="1072"/>
  </r>
  <r>
    <d v="2023-02-07T00:00:00"/>
    <x v="0"/>
    <x v="1"/>
    <x v="3"/>
    <s v="https://www.instagram.com/reel/CoX5L0pPUBH/"/>
    <x v="0"/>
    <n v="251"/>
    <n v="229"/>
    <n v="2"/>
    <n v="0"/>
    <n v="48"/>
    <n v="7"/>
    <n v="0"/>
    <n v="0"/>
    <n v="57"/>
    <n v="293"/>
    <n v="1072"/>
  </r>
  <r>
    <d v="2023-02-08T00:00:00"/>
    <x v="0"/>
    <x v="2"/>
    <x v="3"/>
    <s v="https://www.instagram.com/p/CoZ9n55uyAj/"/>
    <x v="2"/>
    <n v="148"/>
    <n v="112"/>
    <n v="0"/>
    <n v="0"/>
    <n v="0"/>
    <n v="15"/>
    <n v="1"/>
    <n v="0"/>
    <n v="16"/>
    <n v="293"/>
    <n v="1072"/>
  </r>
  <r>
    <d v="2023-02-09T00:00:00"/>
    <x v="0"/>
    <x v="3"/>
    <x v="3"/>
    <s v="https://www.instagram.com/reel/CoceiB3LANq/"/>
    <x v="0"/>
    <n v="190"/>
    <n v="171"/>
    <n v="1"/>
    <n v="0"/>
    <n v="86"/>
    <n v="12"/>
    <n v="1"/>
    <n v="0"/>
    <n v="100"/>
    <n v="293"/>
    <n v="1072"/>
  </r>
  <r>
    <d v="2023-02-10T00:00:00"/>
    <x v="0"/>
    <x v="4"/>
    <x v="3"/>
    <s v="https://www.instagram.com/reel/CofGh5bhYE_/"/>
    <x v="0"/>
    <n v="234"/>
    <n v="215"/>
    <n v="0"/>
    <n v="1"/>
    <n v="66"/>
    <n v="6"/>
    <n v="0"/>
    <n v="0"/>
    <n v="73"/>
    <n v="293"/>
    <n v="1072"/>
  </r>
  <r>
    <d v="2023-02-11T00:00:00"/>
    <x v="0"/>
    <x v="5"/>
    <x v="3"/>
    <s v="https://www.instagram.com/p/Cohy45pu_nL/"/>
    <x v="2"/>
    <n v="137"/>
    <n v="102"/>
    <n v="0"/>
    <n v="0"/>
    <n v="0"/>
    <n v="10"/>
    <n v="0"/>
    <n v="0"/>
    <n v="10"/>
    <n v="293"/>
    <n v="1072"/>
  </r>
  <r>
    <d v="2023-06-05T00:00:00"/>
    <x v="5"/>
    <x v="0"/>
    <x v="3"/>
    <s v="https://www.instagram.com/reel/CtHPXY-tZ2M/"/>
    <x v="0"/>
    <n v="129"/>
    <n v="112"/>
    <n v="1"/>
    <n v="0"/>
    <n v="66"/>
    <n v="7"/>
    <n v="0"/>
    <n v="0"/>
    <n v="74"/>
    <n v="244"/>
    <n v="596"/>
  </r>
  <r>
    <d v="2023-06-06T00:00:00"/>
    <x v="5"/>
    <x v="1"/>
    <x v="3"/>
    <s v="https://www.instagram.com/p/CtJ28L4uaPr/"/>
    <x v="2"/>
    <n v="183"/>
    <n v="140"/>
    <n v="0"/>
    <n v="0"/>
    <n v="0"/>
    <n v="14"/>
    <n v="1"/>
    <n v="2"/>
    <n v="17"/>
    <n v="244"/>
    <n v="596"/>
  </r>
  <r>
    <d v="2023-06-08T00:00:00"/>
    <x v="5"/>
    <x v="3"/>
    <x v="3"/>
    <s v="https://www.instagram.com/p/CtO9OS2MOA2/"/>
    <x v="2"/>
    <n v="117"/>
    <n v="81"/>
    <n v="0"/>
    <n v="0"/>
    <n v="0"/>
    <n v="12"/>
    <n v="0"/>
    <n v="0"/>
    <n v="12"/>
    <n v="244"/>
    <n v="596"/>
  </r>
  <r>
    <d v="2023-06-09T00:00:00"/>
    <x v="5"/>
    <x v="4"/>
    <x v="3"/>
    <s v="https://www.instagram.com/reel/CtRtiURLb8d/"/>
    <x v="0"/>
    <n v="278"/>
    <n v="263"/>
    <n v="0"/>
    <n v="0"/>
    <n v="125"/>
    <n v="16"/>
    <n v="0"/>
    <n v="0"/>
    <n v="141"/>
    <n v="244"/>
    <n v="596"/>
  </r>
  <r>
    <d v="2023-06-12T00:00:00"/>
    <x v="5"/>
    <x v="0"/>
    <x v="2"/>
    <s v="https://www.instagram.com/reel/CtZRJRQtWCA/"/>
    <x v="0"/>
    <n v="232"/>
    <n v="205"/>
    <n v="4"/>
    <n v="0"/>
    <n v="114"/>
    <n v="13"/>
    <n v="0"/>
    <n v="0"/>
    <n v="131"/>
    <n v="243"/>
    <n v="569"/>
  </r>
  <r>
    <d v="2023-06-13T00:00:00"/>
    <x v="5"/>
    <x v="1"/>
    <x v="2"/>
    <s v="https://www.instagram.com/p/Ctb8Sf4OxSL/"/>
    <x v="2"/>
    <n v="123"/>
    <n v="89"/>
    <n v="0"/>
    <n v="0"/>
    <n v="0"/>
    <n v="12"/>
    <n v="0"/>
    <n v="0"/>
    <n v="12"/>
    <n v="243"/>
    <n v="569"/>
  </r>
  <r>
    <d v="2023-06-14T00:00:00"/>
    <x v="5"/>
    <x v="2"/>
    <x v="2"/>
    <s v="https://www.instagram.com/p/Cteha-UvFKv/"/>
    <x v="2"/>
    <n v="152"/>
    <n v="107"/>
    <n v="0"/>
    <n v="0"/>
    <n v="0"/>
    <n v="11"/>
    <n v="0"/>
    <n v="1"/>
    <n v="12"/>
    <n v="243"/>
    <n v="569"/>
  </r>
  <r>
    <d v="2023-06-16T00:00:00"/>
    <x v="5"/>
    <x v="4"/>
    <x v="2"/>
    <s v="https://www.instagram.com/reel/CtjsttQtonc/"/>
    <x v="0"/>
    <n v="177"/>
    <n v="168"/>
    <n v="0"/>
    <n v="1"/>
    <n v="77"/>
    <n v="10"/>
    <n v="0"/>
    <n v="0"/>
    <n v="88"/>
    <n v="243"/>
    <n v="569"/>
  </r>
  <r>
    <d v="2023-05-08T00:00:00"/>
    <x v="3"/>
    <x v="0"/>
    <x v="3"/>
    <s v="https://www.instagram.com/reel/Cr_OGoxraCc/"/>
    <x v="0"/>
    <n v="339"/>
    <n v="281"/>
    <n v="2"/>
    <n v="0"/>
    <n v="123"/>
    <n v="17"/>
    <n v="1"/>
    <n v="0"/>
    <n v="143"/>
    <n v="217"/>
    <n v="794"/>
  </r>
  <r>
    <d v="2023-05-09T00:00:00"/>
    <x v="3"/>
    <x v="1"/>
    <x v="3"/>
    <s v="https://www.instagram.com/p/CsBtVGtuCes/"/>
    <x v="2"/>
    <n v="119"/>
    <n v="81"/>
    <n v="0"/>
    <n v="0"/>
    <n v="0"/>
    <n v="8"/>
    <n v="0"/>
    <n v="0"/>
    <n v="8"/>
    <n v="217"/>
    <n v="794"/>
  </r>
  <r>
    <d v="2023-05-10T00:00:00"/>
    <x v="3"/>
    <x v="2"/>
    <x v="3"/>
    <s v="https://www.instagram.com/p/CsEUvlWMlhY/"/>
    <x v="2"/>
    <n v="144"/>
    <n v="98"/>
    <n v="0"/>
    <n v="0"/>
    <n v="0"/>
    <n v="15"/>
    <n v="0"/>
    <n v="0"/>
    <n v="15"/>
    <n v="217"/>
    <n v="794"/>
  </r>
  <r>
    <d v="2023-05-11T00:00:00"/>
    <x v="3"/>
    <x v="3"/>
    <x v="3"/>
    <s v="https://www.instagram.com/p/CsHTbHnrf2a/"/>
    <x v="2"/>
    <n v="294"/>
    <n v="214"/>
    <n v="0"/>
    <n v="0"/>
    <n v="0"/>
    <n v="34"/>
    <n v="0"/>
    <n v="1"/>
    <n v="35"/>
    <n v="217"/>
    <n v="794"/>
  </r>
  <r>
    <d v="2023-05-12T00:00:00"/>
    <x v="3"/>
    <x v="4"/>
    <x v="3"/>
    <s v="https://www.instagram.com/p/CsJboFjOvB6/"/>
    <x v="1"/>
    <n v="144"/>
    <n v="120"/>
    <n v="0"/>
    <n v="0"/>
    <n v="0"/>
    <n v="15"/>
    <n v="0"/>
    <n v="1"/>
    <n v="16"/>
    <n v="217"/>
    <n v="794"/>
  </r>
  <r>
    <d v="2023-01-04T00:00:00"/>
    <x v="4"/>
    <x v="2"/>
    <x v="1"/>
    <s v="https://www.instagram.com/reel/Cm_y6TlKJT9/"/>
    <x v="0"/>
    <n v="330"/>
    <n v="309"/>
    <n v="0"/>
    <n v="0"/>
    <n v="143"/>
    <n v="17"/>
    <n v="2"/>
    <n v="0"/>
    <n v="162"/>
    <n v="174"/>
    <n v="472"/>
  </r>
  <r>
    <d v="2023-01-02T00:00:00"/>
    <x v="4"/>
    <x v="0"/>
    <x v="1"/>
    <s v="https://www.instagram.com/p/Cm6fsRmvgBT/"/>
    <x v="1"/>
    <n v="173"/>
    <n v="163"/>
    <n v="0"/>
    <n v="0"/>
    <n v="0"/>
    <n v="11"/>
    <n v="1"/>
    <n v="0"/>
    <n v="12"/>
    <n v="174"/>
    <n v="472"/>
  </r>
  <r>
    <d v="2023-07-06T00:00:00"/>
    <x v="6"/>
    <x v="3"/>
    <x v="3"/>
    <s v="https://www.instagram.com/reel/CuXMjdYMSlw/"/>
    <x v="0"/>
    <n v="265"/>
    <n v="247"/>
    <n v="1"/>
    <n v="0"/>
    <n v="117"/>
    <n v="11"/>
    <n v="0"/>
    <n v="0"/>
    <n v="129"/>
    <n v="159"/>
    <n v="455"/>
  </r>
  <r>
    <d v="2023-07-07T00:00:00"/>
    <x v="6"/>
    <x v="4"/>
    <x v="3"/>
    <s v="https://www.instagram.com/p/CuZz2HYAUNL/"/>
    <x v="2"/>
    <n v="116"/>
    <n v="87"/>
    <n v="0"/>
    <n v="0"/>
    <n v="0"/>
    <n v="15"/>
    <n v="0"/>
    <n v="0"/>
    <n v="15"/>
    <n v="159"/>
    <n v="455"/>
  </r>
  <r>
    <d v="2023-07-04T00:00:00"/>
    <x v="6"/>
    <x v="1"/>
    <x v="3"/>
    <s v="https://www.instagram.com/p/CuR6cupg8V3/"/>
    <x v="2"/>
    <n v="151"/>
    <n v="121"/>
    <n v="0"/>
    <n v="0"/>
    <n v="0"/>
    <n v="15"/>
    <n v="0"/>
    <n v="0"/>
    <n v="15"/>
    <n v="159"/>
    <n v="455"/>
  </r>
  <r>
    <d v="2023-07-10T00:00:00"/>
    <x v="6"/>
    <x v="0"/>
    <x v="2"/>
    <s v="https://www.instagram.com/p/CuhWhZHMvyc/"/>
    <x v="2"/>
    <n v="111"/>
    <n v="91"/>
    <n v="1"/>
    <n v="0"/>
    <n v="0"/>
    <n v="19"/>
    <n v="0"/>
    <n v="0"/>
    <n v="20"/>
    <n v="144"/>
    <n v="459"/>
  </r>
  <r>
    <d v="2023-07-12T00:00:00"/>
    <x v="6"/>
    <x v="2"/>
    <x v="2"/>
    <s v="https://www.instagram.com/reel/CumhPGlrxkD/"/>
    <x v="0"/>
    <n v="266"/>
    <n v="253"/>
    <n v="1"/>
    <n v="0"/>
    <n v="75"/>
    <n v="22"/>
    <n v="1"/>
    <n v="0"/>
    <n v="99"/>
    <n v="144"/>
    <n v="459"/>
  </r>
  <r>
    <d v="2023-07-14T00:00:00"/>
    <x v="6"/>
    <x v="4"/>
    <x v="2"/>
    <s v="https://www.instagram.com/p/Curp4QsOikS/"/>
    <x v="2"/>
    <n v="141"/>
    <n v="115"/>
    <n v="0"/>
    <n v="0"/>
    <n v="0"/>
    <n v="24"/>
    <n v="1"/>
    <n v="0"/>
    <n v="25"/>
    <n v="144"/>
    <n v="459"/>
  </r>
  <r>
    <d v="2023-07-24T00:00:00"/>
    <x v="6"/>
    <x v="0"/>
    <x v="0"/>
    <s v="https://www.instagram.com/p/CvFlTlqvxIK/"/>
    <x v="2"/>
    <n v="134"/>
    <n v="102"/>
    <n v="0"/>
    <n v="0"/>
    <n v="0"/>
    <n v="18"/>
    <n v="0"/>
    <n v="1"/>
    <n v="19"/>
    <n v="126"/>
    <n v="349"/>
  </r>
  <r>
    <d v="2023-07-26T00:00:00"/>
    <x v="6"/>
    <x v="2"/>
    <x v="0"/>
    <s v="https://www.instagram.com/reel/CvKi1JHNnJg/"/>
    <x v="0"/>
    <n v="154"/>
    <n v="138"/>
    <n v="0"/>
    <n v="0"/>
    <n v="74"/>
    <n v="16"/>
    <n v="0"/>
    <n v="0"/>
    <n v="90"/>
    <n v="126"/>
    <n v="349"/>
  </r>
  <r>
    <d v="2023-07-28T00:00:00"/>
    <x v="6"/>
    <x v="4"/>
    <x v="0"/>
    <s v="https://www.instagram.com/p/CvPtzzesnH_/"/>
    <x v="2"/>
    <n v="133"/>
    <n v="109"/>
    <n v="0"/>
    <n v="0"/>
    <n v="0"/>
    <n v="16"/>
    <n v="0"/>
    <n v="1"/>
    <n v="17"/>
    <n v="126"/>
    <n v="349"/>
  </r>
  <r>
    <d v="2023-06-19T00:00:00"/>
    <x v="5"/>
    <x v="0"/>
    <x v="4"/>
    <s v="https://www.instagram.com/p/CtrZBLIPqij/"/>
    <x v="2"/>
    <n v="131"/>
    <n v="94"/>
    <n v="0"/>
    <n v="0"/>
    <n v="0"/>
    <n v="13"/>
    <n v="0"/>
    <n v="0"/>
    <n v="13"/>
    <n v="101"/>
    <n v="423"/>
  </r>
  <r>
    <d v="2023-06-20T00:00:00"/>
    <x v="5"/>
    <x v="1"/>
    <x v="4"/>
    <s v="https://www.instagram.com/p/Ctt93LMOLAK/"/>
    <x v="2"/>
    <n v="96"/>
    <n v="69"/>
    <n v="0"/>
    <n v="0"/>
    <n v="0"/>
    <n v="9"/>
    <n v="0"/>
    <n v="0"/>
    <n v="9"/>
    <n v="101"/>
    <n v="423"/>
  </r>
  <r>
    <d v="2023-06-22T00:00:00"/>
    <x v="5"/>
    <x v="3"/>
    <x v="4"/>
    <s v="https://www.instagram.com/reel/CtzcDIXLoTk/"/>
    <x v="0"/>
    <n v="156"/>
    <n v="143"/>
    <n v="0"/>
    <n v="0"/>
    <n v="61"/>
    <n v="5"/>
    <n v="0"/>
    <n v="0"/>
    <n v="66"/>
    <n v="101"/>
    <n v="423"/>
  </r>
  <r>
    <d v="2023-06-23T00:00:00"/>
    <x v="5"/>
    <x v="4"/>
    <x v="4"/>
    <s v="https://www.instagram.com/p/Ct10WUCOY9w/"/>
    <x v="2"/>
    <n v="145"/>
    <n v="117"/>
    <n v="1"/>
    <n v="0"/>
    <n v="0"/>
    <n v="11"/>
    <n v="0"/>
    <n v="1"/>
    <n v="13"/>
    <n v="101"/>
    <n v="423"/>
  </r>
  <r>
    <d v="2023-07-17T00:00:00"/>
    <x v="6"/>
    <x v="0"/>
    <x v="4"/>
    <s v="https://www.instagram.com/p/CuzYQ5xNKNO/"/>
    <x v="2"/>
    <n v="118"/>
    <n v="99"/>
    <n v="0"/>
    <n v="0"/>
    <n v="0"/>
    <n v="15"/>
    <n v="0"/>
    <n v="0"/>
    <n v="15"/>
    <n v="91"/>
    <n v="373"/>
  </r>
  <r>
    <d v="2023-07-19T00:00:00"/>
    <x v="6"/>
    <x v="2"/>
    <x v="4"/>
    <s v="https://www.instagram.com/reel/Cu4hz77tUii/"/>
    <x v="0"/>
    <n v="149"/>
    <n v="141"/>
    <n v="0"/>
    <n v="0"/>
    <n v="42"/>
    <n v="15"/>
    <n v="1"/>
    <n v="0"/>
    <n v="58"/>
    <n v="91"/>
    <n v="373"/>
  </r>
  <r>
    <d v="2023-07-21T00:00:00"/>
    <x v="6"/>
    <x v="4"/>
    <x v="4"/>
    <s v="https://www.instagram.com/p/Cu9rghnM-N1/"/>
    <x v="2"/>
    <n v="165"/>
    <n v="133"/>
    <n v="0"/>
    <n v="0"/>
    <n v="0"/>
    <n v="18"/>
    <n v="0"/>
    <n v="0"/>
    <n v="18"/>
    <n v="91"/>
    <n v="373"/>
  </r>
  <r>
    <d v="2023-01-23T00:00:00"/>
    <x v="4"/>
    <x v="0"/>
    <x v="4"/>
    <s v="https://www.instagram.com/p/Cnwd3Q1rM1U/"/>
    <x v="2"/>
    <n v="174"/>
    <n v="137"/>
    <n v="0"/>
    <n v="0"/>
    <n v="0"/>
    <n v="15"/>
    <n v="0"/>
    <n v="0"/>
    <n v="15"/>
    <n v="30"/>
    <n v="309"/>
  </r>
  <r>
    <d v="2023-01-26T00:00:00"/>
    <x v="4"/>
    <x v="3"/>
    <x v="4"/>
    <s v="https://www.instagram.com/p/Cn4soqovtDg/"/>
    <x v="2"/>
    <n v="218"/>
    <n v="172"/>
    <n v="2"/>
    <n v="0"/>
    <n v="0"/>
    <n v="11"/>
    <n v="2"/>
    <n v="0"/>
    <n v="15"/>
    <n v="30"/>
    <n v="309"/>
  </r>
  <r>
    <d v="2023-01-08T00:00:00"/>
    <x v="4"/>
    <x v="6"/>
    <x v="3"/>
    <s v="https://www.instagram.com/p/CnLI5yjvnr6/"/>
    <x v="1"/>
    <n v="302"/>
    <n v="287"/>
    <n v="0"/>
    <n v="1"/>
    <n v="0"/>
    <n v="14"/>
    <n v="4"/>
    <n v="0"/>
    <n v="19"/>
    <n v="19"/>
    <n v="287"/>
  </r>
  <r>
    <d v="2023-07-31T00:00:00"/>
    <x v="6"/>
    <x v="0"/>
    <x v="5"/>
    <s v="https://www.instagram.com/p/CvXbQD9rsIU/"/>
    <x v="2"/>
    <n v="82"/>
    <n v="66"/>
    <n v="0"/>
    <n v="0"/>
    <n v="0"/>
    <n v="4"/>
    <n v="0"/>
    <n v="0"/>
    <n v="4"/>
    <n v="4"/>
    <n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x v="0"/>
    <s v="https://www.facebook.com/hausersitefurniture/posts/pfbid02ahPv3iVRUA4Lrj9Ec1Ny4VuHw1MpwcqD3E7zbWhRW3Nunob8UKJo51REvL4WvW9Hl"/>
    <x v="0"/>
    <n v="144"/>
    <n v="0"/>
    <n v="1"/>
    <n v="0"/>
    <n v="1"/>
    <n v="137"/>
    <n v="2"/>
    <n v="2"/>
  </r>
  <r>
    <x v="1"/>
    <x v="0"/>
    <x v="0"/>
    <x v="1"/>
    <s v="https://www.facebook.com/hausersitefurniture/posts/pfbid02T83V2PC6e5rz3Rz7Nd9KdPgCYHX5iiQrVcgeVm7aTnvjoh1wrFW4DKrnzeHYdgpWl"/>
    <x v="0"/>
    <n v="84"/>
    <n v="0"/>
    <n v="0"/>
    <n v="0"/>
    <n v="0"/>
    <n v="76"/>
    <n v="0"/>
    <n v="0"/>
  </r>
  <r>
    <x v="2"/>
    <x v="0"/>
    <x v="1"/>
    <x v="2"/>
    <s v="https://www.facebook.com/photo.php?fbid=598154969020641&amp;set=a.549633633872775&amp;type=3"/>
    <x v="0"/>
    <n v="71"/>
    <n v="0"/>
    <n v="2"/>
    <n v="0"/>
    <n v="2"/>
    <n v="66"/>
    <n v="1"/>
    <n v="1"/>
  </r>
  <r>
    <x v="3"/>
    <x v="0"/>
    <x v="1"/>
    <x v="1"/>
    <s v="https://www.facebook.com/photo.php?fbid=599290238907114&amp;set=a.549633633872775&amp;type=3"/>
    <x v="0"/>
    <n v="65"/>
    <n v="0"/>
    <n v="1"/>
    <n v="0"/>
    <n v="1"/>
    <n v="60"/>
    <n v="0"/>
    <n v="1"/>
  </r>
  <r>
    <x v="4"/>
    <x v="0"/>
    <x v="1"/>
    <x v="3"/>
    <s v="https://www.facebook.com/hausersitefurniture/posts/pfbid0X1LyDi7KJEChbFqQcjtcu4f7xvwYfBoKVFsKHPJx3q4mzjX8mwWqBBZjK9PFxFRyl"/>
    <x v="0"/>
    <n v="95"/>
    <n v="0"/>
    <n v="0"/>
    <n v="0"/>
    <n v="0"/>
    <n v="83"/>
    <n v="2"/>
    <n v="2"/>
  </r>
  <r>
    <x v="5"/>
    <x v="0"/>
    <x v="2"/>
    <x v="4"/>
    <s v="https://www.facebook.com/hausersitefurniture/posts/pfbid0Q2q7snvzmytpVkpGcjn37CrkLc5GVd4RDdQeBSnN8Vo5mNa4wgR1EEH56x4F5MQQl"/>
    <x v="0"/>
    <n v="198"/>
    <n v="0"/>
    <n v="1"/>
    <n v="0"/>
    <n v="1"/>
    <n v="190"/>
    <n v="15"/>
    <n v="15"/>
  </r>
  <r>
    <x v="6"/>
    <x v="0"/>
    <x v="3"/>
    <x v="1"/>
    <s v="https://www.facebook.com/photo.php?fbid=607794488056689&amp;set=a.549633633872775&amp;type=3"/>
    <x v="0"/>
    <n v="306"/>
    <n v="2"/>
    <n v="6"/>
    <n v="1"/>
    <n v="9"/>
    <n v="291"/>
    <n v="1"/>
    <n v="1"/>
  </r>
  <r>
    <x v="7"/>
    <x v="1"/>
    <x v="4"/>
    <x v="1"/>
    <s v="https://www.facebook.com/hausersitefurniture/posts/pfbid02V1314eRB9jCS8HaYoEjNVc1qrM94JnkGTZ89pZUeL62CszdjUJH9BhMCx1THFMb5l"/>
    <x v="0"/>
    <n v="502"/>
    <n v="0"/>
    <n v="5"/>
    <n v="1"/>
    <n v="6"/>
    <n v="485"/>
    <n v="32"/>
    <n v="34"/>
  </r>
  <r>
    <x v="8"/>
    <x v="1"/>
    <x v="0"/>
    <x v="0"/>
    <s v="https://www.facebook.com/hausersitefurniture/posts/pfbid02EupHY5jeAKBuK9E21qWp12v2ajubWT6NCTB1YVoUN9oZ7vRTqDzbeZifrVN5XkhVl"/>
    <x v="0"/>
    <n v="220"/>
    <n v="0"/>
    <n v="2"/>
    <n v="0"/>
    <n v="2"/>
    <n v="213"/>
    <n v="5"/>
    <n v="6"/>
  </r>
  <r>
    <x v="9"/>
    <x v="1"/>
    <x v="0"/>
    <x v="1"/>
    <s v="https://www.facebook.com/hausersitefurniture/posts/pfbid02474PcyK4FV64KSjbZevAQ4QenCtRVbjEe7rXmcEnh8wm8LxsPqeCdHTiZ41FLPzAl"/>
    <x v="0"/>
    <n v="346"/>
    <n v="0"/>
    <n v="4"/>
    <n v="0"/>
    <n v="4"/>
    <n v="343"/>
    <n v="16"/>
    <n v="17"/>
  </r>
  <r>
    <x v="10"/>
    <x v="1"/>
    <x v="0"/>
    <x v="4"/>
    <s v="https://www.facebook.com/hausersitefurniture/posts/pfbid02syqQp1CiyV4FhuXZUVUPzuWi35CjoxBrsGEccVdEJbkzqrDUBeEYwQFb7XPUJVq6l"/>
    <x v="0"/>
    <n v="196"/>
    <n v="0"/>
    <n v="2"/>
    <n v="0"/>
    <n v="2"/>
    <n v="183"/>
    <n v="6"/>
    <n v="10"/>
  </r>
  <r>
    <x v="11"/>
    <x v="1"/>
    <x v="0"/>
    <x v="3"/>
    <s v="https://www.facebook.com/photo.php?fbid=617279330441538&amp;set=a.549633633872775&amp;type=3"/>
    <x v="0"/>
    <n v="104"/>
    <n v="0"/>
    <n v="2"/>
    <n v="0"/>
    <n v="2"/>
    <n v="102"/>
    <n v="1"/>
    <n v="1"/>
  </r>
  <r>
    <x v="12"/>
    <x v="1"/>
    <x v="1"/>
    <x v="1"/>
    <s v="https://www.facebook.com/hausersitefurniture/posts/pfbid02bHaWs9it3vHTSLUf3YuaCmyw54kbVoAbZ1Z26u2eu8Xv5RrCuPxb3hkuwcBTJPBql"/>
    <x v="0"/>
    <n v="59"/>
    <n v="0"/>
    <n v="0"/>
    <n v="0"/>
    <n v="0"/>
    <n v="56"/>
    <n v="0"/>
    <n v="0"/>
  </r>
  <r>
    <x v="13"/>
    <x v="1"/>
    <x v="1"/>
    <x v="3"/>
    <s v="https://www.facebook.com/hausersitefurniture/posts/pfbid02aAi1UmQkbkCZ9mHSPQLcftCygEvMdSA4xBgwd7qCh6jnaZVC2bGAZLzVUnG3dTjhl"/>
    <x v="0"/>
    <n v="90"/>
    <n v="0"/>
    <n v="0"/>
    <n v="0"/>
    <n v="0"/>
    <n v="88"/>
    <n v="0"/>
    <n v="0"/>
  </r>
  <r>
    <x v="14"/>
    <x v="1"/>
    <x v="2"/>
    <x v="5"/>
    <s v="https://www.facebook.com/hausersitefurniture/posts/pfbid0uLgjEKP4rJE3RZ1zWiw6rav11xxpQkvdikGY1ezQMjc6tAv671LjpfQgY2pjXTrjl"/>
    <x v="0"/>
    <n v="74"/>
    <n v="0"/>
    <n v="0"/>
    <n v="0"/>
    <n v="0"/>
    <n v="71"/>
    <n v="0"/>
    <n v="0"/>
  </r>
  <r>
    <x v="15"/>
    <x v="1"/>
    <x v="3"/>
    <x v="0"/>
    <s v="https://www.facebook.com/hausersitefurniture/posts/pfbid0ASYzEAtqePeBNRgWQDdDev8XDy1FZJAJ5zuDYhfVzLDUC9Cg3wB7hVRqPpb8yLFYl"/>
    <x v="0"/>
    <n v="630"/>
    <n v="0"/>
    <n v="2"/>
    <n v="0"/>
    <n v="2"/>
    <n v="603"/>
    <n v="21"/>
    <n v="22"/>
  </r>
  <r>
    <x v="16"/>
    <x v="2"/>
    <x v="4"/>
    <x v="3"/>
    <s v="https://www.facebook.com/hausersitefurniture/posts/pfbid02faU8H2mFoctZQh1QkapkFDS3DusRQ2sdc9mwegABzkrnHaXCff9GFDJQkNGnxCbXl"/>
    <x v="0"/>
    <n v="155"/>
    <n v="0"/>
    <n v="2"/>
    <n v="0"/>
    <n v="2"/>
    <n v="145"/>
    <n v="2"/>
    <n v="2"/>
  </r>
  <r>
    <x v="17"/>
    <x v="2"/>
    <x v="0"/>
    <x v="0"/>
    <s v="https://www.facebook.com/hausersitefurniture/posts/pfbid0bY6zp6My7amLFCLAySJDSUXh9H7qTdMFDibzjL3TxmNsaavvHZZtkCm2QLqRxdoQl"/>
    <x v="0"/>
    <n v="217"/>
    <n v="0"/>
    <n v="0"/>
    <n v="0"/>
    <n v="0"/>
    <n v="210"/>
    <n v="7"/>
    <n v="7"/>
  </r>
  <r>
    <x v="18"/>
    <x v="2"/>
    <x v="0"/>
    <x v="4"/>
    <s v="https://www.facebook.com/hausersitefurniture/posts/pfbid02Y3jiSZaXFdRu6NdCDzpRyUMnxyAtNTaEZrgmpbdGnXRnmpf4mN6LkqbSLGFB7orPl"/>
    <x v="0"/>
    <n v="174"/>
    <n v="0"/>
    <n v="0"/>
    <n v="0"/>
    <n v="0"/>
    <n v="164"/>
    <n v="4"/>
    <n v="4"/>
  </r>
  <r>
    <x v="19"/>
    <x v="2"/>
    <x v="1"/>
    <x v="0"/>
    <s v="https://www.facebook.com/hausersitefurniture/posts/pfbid0sr5k6qWtVWMWzMVkGvE163WrhNn6ZocBhnr9n9qzizbab5UXtRMrgDeMXC3FMeEhl"/>
    <x v="0"/>
    <n v="254"/>
    <n v="0"/>
    <n v="0"/>
    <n v="0"/>
    <n v="0"/>
    <n v="248"/>
    <n v="7"/>
    <n v="7"/>
  </r>
  <r>
    <x v="20"/>
    <x v="2"/>
    <x v="1"/>
    <x v="1"/>
    <s v="https://www.facebook.com/hausersitefurniture/posts/pfbid02ErYG416QK4jsfETAMc8pkFhEAALirJJkQ3Z9Ycc5cudcg18YRaLsvrsUqviZgn4kl"/>
    <x v="0"/>
    <n v="276"/>
    <n v="0"/>
    <n v="3"/>
    <n v="0"/>
    <n v="3"/>
    <n v="263"/>
    <n v="7"/>
    <n v="11"/>
  </r>
  <r>
    <x v="21"/>
    <x v="2"/>
    <x v="2"/>
    <x v="2"/>
    <s v="https://www.facebook.com/hausersitefurniture/posts/pfbid0eWmNTkEkhrxcKdX69UFgTUGnRJTQkeN6qzpmwzMaaTX2VFZh8dkoTeB6XBBFxBytl"/>
    <x v="0"/>
    <n v="185"/>
    <n v="0"/>
    <n v="0"/>
    <n v="0"/>
    <n v="0"/>
    <n v="179"/>
    <n v="8"/>
    <n v="8"/>
  </r>
  <r>
    <x v="22"/>
    <x v="2"/>
    <x v="2"/>
    <x v="0"/>
    <s v="https://www.facebook.com/hausersitefurniture/posts/pfbid0qNudF94MQ3JbrBzqACmmGWAxP1TuCh7Uv9F21gGk88nU2U8UJzafe3HLYTbcYW48l"/>
    <x v="0"/>
    <n v="227"/>
    <n v="2"/>
    <n v="2"/>
    <n v="0"/>
    <n v="4"/>
    <n v="221"/>
    <n v="4"/>
    <n v="10"/>
  </r>
  <r>
    <x v="23"/>
    <x v="2"/>
    <x v="2"/>
    <x v="3"/>
    <s v="https://www.facebook.com/hausersitefurniture/posts/pfbid0vqcmNsnmfzT3Q2SJjAnr86aWvpzndapxRBhwqbY9jyo6jSMjAbxpdebRJ2TEDqiQl"/>
    <x v="0"/>
    <n v="69"/>
    <n v="1"/>
    <n v="3"/>
    <n v="0"/>
    <n v="4"/>
    <n v="67"/>
    <n v="0"/>
    <n v="1"/>
  </r>
  <r>
    <x v="24"/>
    <x v="2"/>
    <x v="3"/>
    <x v="0"/>
    <s v="https://www.facebook.com/hausersitefurniture/posts/pfbid033WYhkUH1cURntXRHwKEDxQDaNgzwsa2z2fWYUuR9fbijPSG3zSQzmLmtSosDNDkkl"/>
    <x v="0"/>
    <n v="212"/>
    <n v="0"/>
    <n v="3"/>
    <n v="0"/>
    <n v="3"/>
    <n v="205"/>
    <n v="10"/>
    <n v="12"/>
  </r>
  <r>
    <x v="25"/>
    <x v="2"/>
    <x v="3"/>
    <x v="3"/>
    <s v="https://www.facebook.com/hausersitefurniture/posts/pfbid02QGhW2JtDFFUyc7nXXmV7XB6encXU7JpAy4wd7qxB85fx4qr7VegYVLpnQZxa1rgZl"/>
    <x v="0"/>
    <n v="106"/>
    <n v="0"/>
    <n v="1"/>
    <n v="0"/>
    <n v="1"/>
    <n v="96"/>
    <n v="4"/>
    <n v="4"/>
  </r>
  <r>
    <x v="26"/>
    <x v="3"/>
    <x v="5"/>
    <x v="2"/>
    <s v="https://www.facebook.com/hausersitefurniture/posts/pfbid0NjNU9LSqWZb4bP9CG65FWbw5FxEK8ZjnatSCz2C4s9aCMTsRCKKevjnPiQyV9rNTl"/>
    <x v="0"/>
    <n v="249"/>
    <n v="0"/>
    <n v="4"/>
    <n v="0"/>
    <n v="4"/>
    <n v="247"/>
    <n v="10"/>
    <n v="17"/>
  </r>
  <r>
    <x v="27"/>
    <x v="3"/>
    <x v="3"/>
    <x v="3"/>
    <s v="https://www.facebook.com/hausersitefurniture/posts/pfbid0CdnaysCPRz49oyNzp9XYeCidcZcy9GzzbJHdgHYuyhY6MzYNhUFvQzZtM31a2BNTl"/>
    <x v="0"/>
    <n v="384"/>
    <n v="0"/>
    <n v="5"/>
    <n v="0"/>
    <n v="5"/>
    <n v="352"/>
    <n v="8"/>
    <n v="9"/>
  </r>
  <r>
    <x v="28"/>
    <x v="3"/>
    <x v="3"/>
    <x v="2"/>
    <s v="https://www.facebook.com/hausersitefurniture/posts/pfbid0KEMDWaPofuFxugWUjfzj1vyTUgJqeYEwGaBqdXLzjh1SChKL5FpdTTbFazPUA2Z1l"/>
    <x v="0"/>
    <n v="409"/>
    <n v="0"/>
    <n v="4"/>
    <n v="0"/>
    <n v="4"/>
    <n v="409"/>
    <n v="16"/>
    <n v="19"/>
  </r>
  <r>
    <x v="29"/>
    <x v="3"/>
    <x v="2"/>
    <x v="3"/>
    <s v="https://www.facebook.com/hausersitefurniture/posts/pfbid0ymE1DyHmpnuhswyN6DcitSw1k2TE7K5LJzUzSjzGzz2vSWZHXj2ef7FGYDUfUHuml"/>
    <x v="0"/>
    <n v="333"/>
    <n v="0"/>
    <n v="1"/>
    <n v="0"/>
    <n v="1"/>
    <n v="312"/>
    <n v="7"/>
    <n v="8"/>
  </r>
  <r>
    <x v="30"/>
    <x v="3"/>
    <x v="2"/>
    <x v="2"/>
    <s v="https://www.facebook.com/hausersitefurniture/posts/pfbid02eXrvc8vSo1anXmrc3UUpTm7XPCFBeN77SfxFNLfvmwc97yjaDCKLtwgWhJyzDaK9l"/>
    <x v="0"/>
    <n v="418"/>
    <n v="1"/>
    <n v="10"/>
    <n v="1"/>
    <n v="12"/>
    <n v="407"/>
    <n v="6"/>
    <n v="9"/>
  </r>
  <r>
    <x v="31"/>
    <x v="3"/>
    <x v="1"/>
    <x v="3"/>
    <s v="https://www.facebook.com/hausersitefurniture/posts/pfbid0FAM3GcQqTrvToRHTTBK8Z8MEUXHeGrUEfdvMd6zRxvHGYgjm9M7jLuRrez1wKKB6l"/>
    <x v="0"/>
    <n v="223"/>
    <n v="0"/>
    <n v="0"/>
    <n v="0"/>
    <n v="0"/>
    <n v="207"/>
    <n v="3"/>
    <n v="3"/>
  </r>
  <r>
    <x v="32"/>
    <x v="3"/>
    <x v="1"/>
    <x v="2"/>
    <s v="https://www.facebook.com/hausersitefurniture/posts/pfbid02zwopA2N5QmxQBWXvTZnf6xjBRP9yKiXPvJpVZzjD15sM6EpKW4ECk73Jcf2kUHk9l"/>
    <x v="0"/>
    <n v="219"/>
    <n v="0"/>
    <n v="1"/>
    <n v="0"/>
    <n v="1"/>
    <n v="207"/>
    <n v="5"/>
    <n v="6"/>
  </r>
  <r>
    <x v="33"/>
    <x v="3"/>
    <x v="0"/>
    <x v="3"/>
    <s v="https://www.facebook.com/hausersitefurniture/posts/pfbid0zw9tmGNh7RUYZZAPVxyHEsecCKhtqYLEGfJUEn3ddFReZ5DtCWWZ5N3HwWYr8hXnl"/>
    <x v="0"/>
    <n v="102"/>
    <n v="0"/>
    <n v="1"/>
    <n v="0"/>
    <n v="1"/>
    <n v="99"/>
    <n v="5"/>
    <n v="6"/>
  </r>
  <r>
    <x v="34"/>
    <x v="3"/>
    <x v="0"/>
    <x v="0"/>
    <s v="https://www.facebook.com/hausersitefurniture/posts/pfbid0C5MHRCm82ZDvmVTDzybCK5eYRe7yqeHCzmwVToaweJ5HH33nBCxvVex2o4yNtp9ml"/>
    <x v="0"/>
    <n v="158"/>
    <n v="1"/>
    <n v="1"/>
    <n v="0"/>
    <n v="2"/>
    <n v="154"/>
    <n v="7"/>
    <n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d v="2023-04-03T11:04:00"/>
    <x v="0"/>
    <x v="0"/>
    <x v="0"/>
    <s v="https://www.facebook.com/reel/1517149305361337/"/>
    <x v="0"/>
    <n v="542"/>
    <n v="1"/>
    <n v="0"/>
    <n v="15"/>
    <n v="360"/>
    <n v="5.45"/>
    <n v="696"/>
    <n v="376"/>
  </r>
  <r>
    <d v="2023-04-06T08:04:00"/>
    <x v="0"/>
    <x v="0"/>
    <x v="1"/>
    <s v="https://www.facebook.com/reel/605320311468742/"/>
    <x v="0"/>
    <n v="485"/>
    <n v="0"/>
    <n v="0"/>
    <n v="7"/>
    <n v="250"/>
    <n v="5.46"/>
    <n v="529"/>
    <n v="257"/>
  </r>
  <r>
    <d v="2023-04-11T11:04:00"/>
    <x v="0"/>
    <x v="1"/>
    <x v="2"/>
    <s v="https://www.facebook.com/reel/3387630658217975/"/>
    <x v="0"/>
    <n v="450"/>
    <n v="1"/>
    <n v="0"/>
    <n v="6"/>
    <n v="171"/>
    <n v="5.99"/>
    <n v="563"/>
    <n v="178"/>
  </r>
  <r>
    <d v="2023-04-12T15:04:00"/>
    <x v="0"/>
    <x v="1"/>
    <x v="3"/>
    <s v="https://www.facebook.com/reel/238324202061353/"/>
    <x v="0"/>
    <n v="484"/>
    <n v="0"/>
    <n v="1"/>
    <n v="7"/>
    <n v="250"/>
    <n v="6.77"/>
    <n v="527"/>
    <n v="258"/>
  </r>
  <r>
    <d v="2023-04-17T12:04:00"/>
    <x v="0"/>
    <x v="2"/>
    <x v="0"/>
    <s v="https://www.facebook.com/reel/244661434595959/"/>
    <x v="0"/>
    <n v="204"/>
    <n v="0"/>
    <n v="0"/>
    <n v="5"/>
    <n v="71"/>
    <n v="5.42"/>
    <n v="231"/>
    <n v="76"/>
  </r>
  <r>
    <d v="2023-04-18T08:04:00"/>
    <x v="0"/>
    <x v="2"/>
    <x v="2"/>
    <s v="https://www.facebook.com/reel/235773055668431/"/>
    <x v="0"/>
    <n v="937"/>
    <n v="1"/>
    <n v="4"/>
    <n v="12"/>
    <n v="372"/>
    <n v="5.83"/>
    <n v="1068"/>
    <n v="389"/>
  </r>
  <r>
    <d v="2023-04-19T08:04:00"/>
    <x v="0"/>
    <x v="2"/>
    <x v="3"/>
    <s v="https://www.facebook.com/reel/568090098490921/"/>
    <x v="0"/>
    <n v="463"/>
    <n v="0"/>
    <n v="0"/>
    <n v="5"/>
    <n v="141"/>
    <n v="4.59"/>
    <n v="510"/>
    <n v="146"/>
  </r>
  <r>
    <d v="2023-04-21T08:04:00"/>
    <x v="0"/>
    <x v="2"/>
    <x v="4"/>
    <s v="https://www.facebook.com/reel/252784610522520/"/>
    <x v="0"/>
    <n v="426"/>
    <n v="0"/>
    <n v="0"/>
    <n v="5"/>
    <n v="137"/>
    <n v="4.71"/>
    <n v="460"/>
    <n v="142"/>
  </r>
  <r>
    <d v="2023-04-24T07:04:00"/>
    <x v="0"/>
    <x v="3"/>
    <x v="0"/>
    <s v="https://www.facebook.com/reel/1457512151668195/"/>
    <x v="0"/>
    <n v="1941"/>
    <n v="3"/>
    <n v="0"/>
    <n v="11"/>
    <n v="1308"/>
    <n v="7.64"/>
    <n v="2145"/>
    <n v="1322"/>
  </r>
  <r>
    <d v="2023-04-25T07:04:00"/>
    <x v="0"/>
    <x v="3"/>
    <x v="2"/>
    <s v="https://www.facebook.com/reel/3118865595078532/"/>
    <x v="0"/>
    <n v="470"/>
    <n v="0"/>
    <n v="0"/>
    <n v="5"/>
    <n v="208"/>
    <n v="3.99"/>
    <n v="535"/>
    <n v="213"/>
  </r>
  <r>
    <d v="2023-04-27T10:04:00"/>
    <x v="0"/>
    <x v="3"/>
    <x v="1"/>
    <s v="https://www.facebook.com/reel/1400374700746236/"/>
    <x v="0"/>
    <n v="354"/>
    <n v="0"/>
    <n v="0"/>
    <n v="5"/>
    <n v="132"/>
    <n v="4.08"/>
    <n v="398"/>
    <n v="137"/>
  </r>
  <r>
    <d v="2023-04-28T11:04:00"/>
    <x v="0"/>
    <x v="3"/>
    <x v="4"/>
    <s v="https://www.facebook.com/reel/597351672331460/"/>
    <x v="0"/>
    <n v="465"/>
    <n v="0"/>
    <n v="0"/>
    <n v="4"/>
    <n v="181"/>
    <n v="4.6500000000000004"/>
    <n v="526"/>
    <n v="185"/>
  </r>
  <r>
    <d v="2023-05-01T08:05:00"/>
    <x v="1"/>
    <x v="4"/>
    <x v="0"/>
    <s v="https://www.facebook.com/reel/3418755358365406/"/>
    <x v="0"/>
    <n v="328"/>
    <n v="0"/>
    <n v="0"/>
    <n v="4"/>
    <n v="75"/>
    <n v="3.48"/>
    <n v="397"/>
    <n v="79"/>
  </r>
  <r>
    <d v="2023-05-02T08:05:00"/>
    <x v="1"/>
    <x v="4"/>
    <x v="2"/>
    <s v="https://www.facebook.com/reel/539542241719133/"/>
    <x v="0"/>
    <n v="835"/>
    <n v="0"/>
    <n v="0"/>
    <n v="8"/>
    <n v="401"/>
    <n v="5.23"/>
    <n v="960"/>
    <n v="409"/>
  </r>
  <r>
    <d v="2023-05-04T08:05:00"/>
    <x v="1"/>
    <x v="4"/>
    <x v="1"/>
    <s v="https://www.facebook.com/reel/776736183841473/"/>
    <x v="0"/>
    <n v="424"/>
    <n v="0"/>
    <n v="0"/>
    <n v="2"/>
    <n v="208"/>
    <n v="4.53"/>
    <n v="471"/>
    <n v="210"/>
  </r>
  <r>
    <d v="2023-05-05T08:05:00"/>
    <x v="1"/>
    <x v="4"/>
    <x v="4"/>
    <s v="https://www.facebook.com/reel/3489625887986203/"/>
    <x v="0"/>
    <n v="361"/>
    <n v="0"/>
    <n v="0"/>
    <n v="4"/>
    <n v="115"/>
    <n v="3.04"/>
    <n v="405"/>
    <n v="119"/>
  </r>
  <r>
    <d v="2023-05-08T09:05:00"/>
    <x v="1"/>
    <x v="0"/>
    <x v="0"/>
    <s v="https://www.facebook.com/reel/969689287495521/"/>
    <x v="0"/>
    <n v="469"/>
    <n v="1"/>
    <n v="0"/>
    <n v="6"/>
    <n v="142"/>
    <n v="3.73"/>
    <n v="515"/>
    <n v="149"/>
  </r>
  <r>
    <d v="2023-05-15T08:05:00"/>
    <x v="1"/>
    <x v="1"/>
    <x v="0"/>
    <s v="https://www.facebook.com/reel/591012173008951/"/>
    <x v="0"/>
    <n v="341"/>
    <n v="0"/>
    <n v="0"/>
    <n v="1"/>
    <n v="131"/>
    <n v="3.48"/>
    <n v="389"/>
    <n v="132"/>
  </r>
  <r>
    <d v="2023-05-16T09:05:00"/>
    <x v="1"/>
    <x v="1"/>
    <x v="2"/>
    <s v="https://www.facebook.com/reel/238337972177213/"/>
    <x v="0"/>
    <n v="361"/>
    <n v="0"/>
    <n v="0"/>
    <n v="2"/>
    <n v="124"/>
    <n v="3.95"/>
    <n v="421"/>
    <n v="126"/>
  </r>
  <r>
    <d v="2023-05-23T13:05:00"/>
    <x v="1"/>
    <x v="2"/>
    <x v="2"/>
    <s v="https://www.facebook.com/reel/255028873865524/"/>
    <x v="0"/>
    <n v="412"/>
    <n v="0"/>
    <n v="0"/>
    <n v="4"/>
    <n v="106"/>
    <n v="3.31"/>
    <n v="449"/>
    <n v="110"/>
  </r>
  <r>
    <d v="2023-05-24T12:05:00"/>
    <x v="1"/>
    <x v="2"/>
    <x v="3"/>
    <s v="https://www.facebook.com/reel/811838819951973/"/>
    <x v="0"/>
    <n v="387"/>
    <n v="0"/>
    <n v="0"/>
    <n v="0"/>
    <n v="19"/>
    <n v="2.12"/>
    <n v="408"/>
    <n v="19"/>
  </r>
  <r>
    <d v="2023-05-25T08:05:00"/>
    <x v="1"/>
    <x v="2"/>
    <x v="1"/>
    <s v="https://www.facebook.com/reel/6072687462842611/"/>
    <x v="0"/>
    <n v="587"/>
    <n v="1"/>
    <n v="0"/>
    <n v="2"/>
    <n v="147"/>
    <n v="3.2"/>
    <n v="647"/>
    <n v="150"/>
  </r>
  <r>
    <d v="2023-05-29T10:05:00"/>
    <x v="1"/>
    <x v="3"/>
    <x v="0"/>
    <s v="https://www.facebook.com/reel/3833240580236245/"/>
    <x v="0"/>
    <n v="409"/>
    <n v="0"/>
    <n v="0"/>
    <n v="1"/>
    <n v="202"/>
    <n v="4.7"/>
    <n v="458"/>
    <n v="203"/>
  </r>
  <r>
    <d v="2023-05-31T08:05:00"/>
    <x v="1"/>
    <x v="3"/>
    <x v="3"/>
    <s v="https://www.facebook.com/reel/2003804343340315/"/>
    <x v="0"/>
    <n v="985"/>
    <n v="0"/>
    <n v="0"/>
    <n v="18"/>
    <n v="359"/>
    <n v="6.55"/>
    <n v="992"/>
    <n v="377"/>
  </r>
  <r>
    <d v="2023-06-05T08:06:00"/>
    <x v="2"/>
    <x v="0"/>
    <x v="0"/>
    <s v="https://www.facebook.com/reel/268718928975495/"/>
    <x v="0"/>
    <n v="580"/>
    <n v="0"/>
    <n v="0"/>
    <n v="4"/>
    <n v="174"/>
    <n v="3.63"/>
    <n v="593"/>
    <n v="178"/>
  </r>
  <r>
    <d v="2023-06-09T11:06:00"/>
    <x v="2"/>
    <x v="0"/>
    <x v="4"/>
    <s v="https://www.facebook.com/reel/977985126572082/"/>
    <x v="0"/>
    <n v="998"/>
    <n v="0"/>
    <n v="0"/>
    <n v="7"/>
    <n v="278"/>
    <n v="4.3"/>
    <n v="1071"/>
    <n v="285"/>
  </r>
  <r>
    <d v="2023-06-12T08:06:00"/>
    <x v="2"/>
    <x v="1"/>
    <x v="0"/>
    <s v="https://www.facebook.com/reel/680918290524080/"/>
    <x v="0"/>
    <n v="1071"/>
    <n v="0"/>
    <n v="0"/>
    <n v="3"/>
    <n v="426"/>
    <n v="6.06"/>
    <n v="1067"/>
    <n v="429"/>
  </r>
  <r>
    <d v="2023-06-16T08:06:00"/>
    <x v="2"/>
    <x v="1"/>
    <x v="4"/>
    <s v="https://www.facebook.com/reel/1002065060786255/"/>
    <x v="0"/>
    <n v="572"/>
    <n v="0"/>
    <n v="2"/>
    <n v="3"/>
    <n v="266"/>
    <n v="13.24"/>
    <n v="583"/>
    <n v="271"/>
  </r>
  <r>
    <d v="2023-06-22T11:06:00"/>
    <x v="2"/>
    <x v="2"/>
    <x v="1"/>
    <s v="https://www.facebook.com/reel/681324640447513/"/>
    <x v="0"/>
    <n v="550"/>
    <n v="1"/>
    <n v="0"/>
    <n v="13"/>
    <n v="216"/>
    <n v="3.72"/>
    <n v="601"/>
    <n v="230"/>
  </r>
  <r>
    <d v="2023-06-26T08:06:00"/>
    <x v="2"/>
    <x v="3"/>
    <x v="0"/>
    <s v="https://www.facebook.com/reel/222524673981739/"/>
    <x v="0"/>
    <n v="843"/>
    <n v="0"/>
    <n v="0"/>
    <n v="4"/>
    <n v="305"/>
    <n v="4.1399999999999997"/>
    <n v="851"/>
    <n v="309"/>
  </r>
  <r>
    <d v="2023-06-29T07:06:00"/>
    <x v="2"/>
    <x v="3"/>
    <x v="1"/>
    <s v="https://www.facebook.com/reel/662520645224745/"/>
    <x v="0"/>
    <n v="381"/>
    <n v="0"/>
    <n v="0"/>
    <n v="5"/>
    <n v="169"/>
    <n v="5.36"/>
    <n v="374"/>
    <n v="174"/>
  </r>
  <r>
    <d v="2023-07-19T08:07:00"/>
    <x v="3"/>
    <x v="2"/>
    <x v="3"/>
    <s v="https://www.facebook.com/hausersitefurniture/posts/pfbid0ebo1rezVeZtZepUG84cokuS79A4hp2ZmKwvYypi8rUr1KkKHi38CbKGarE6CqnaEl"/>
    <x v="1"/>
    <n v="32"/>
    <n v="0"/>
    <n v="0"/>
    <n v="1"/>
    <n v="8"/>
    <n v="3.35"/>
    <n v="0"/>
    <n v="9"/>
  </r>
  <r>
    <d v="2023-07-12T08:07:00"/>
    <x v="3"/>
    <x v="1"/>
    <x v="3"/>
    <s v="https://www.facebook.com/hausersitefurniture/posts/pfbid0XBqJKWxgpFCJ5PVcwtf9gxMk8KyjW37Kxj6weWdGRoZdEceyuca8w6LPVLUyUDDQl"/>
    <x v="1"/>
    <n v="28"/>
    <n v="0"/>
    <n v="0"/>
    <n v="1"/>
    <n v="4"/>
    <n v="1.6"/>
    <n v="0"/>
    <n v="5"/>
  </r>
  <r>
    <d v="2023-07-06T09:07:00"/>
    <x v="3"/>
    <x v="0"/>
    <x v="1"/>
    <s v="https://www.facebook.com/reel/1028977214948478/"/>
    <x v="0"/>
    <n v="414"/>
    <n v="0"/>
    <n v="0"/>
    <n v="2"/>
    <n v="173"/>
    <n v="5.47"/>
    <n v="420"/>
    <n v="17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s v="https://www.linkedin.com/feed/update/urn:li:activity:7015666104635195392"/>
    <x v="0"/>
    <x v="0"/>
    <x v="0"/>
    <n v="197"/>
    <m/>
    <n v="3"/>
    <n v="0.02"/>
    <n v="12"/>
    <n v="0"/>
    <n v="4"/>
    <n v="19"/>
    <n v="0.1"/>
  </r>
  <r>
    <s v="https://www.linkedin.com/feed/update/urn:li:activity:7018008371719000064"/>
    <x v="0"/>
    <x v="0"/>
    <x v="0"/>
    <n v="197"/>
    <m/>
    <n v="3"/>
    <n v="0.02"/>
    <n v="12"/>
    <n v="0"/>
    <n v="3"/>
    <n v="18"/>
    <n v="0.08"/>
  </r>
  <r>
    <s v="https://www.linkedin.com/feed/update/urn:li:activity:7023261891397378049"/>
    <x v="0"/>
    <x v="0"/>
    <x v="0"/>
    <n v="183"/>
    <m/>
    <n v="20"/>
    <n v="0.11"/>
    <n v="11"/>
    <n v="0"/>
    <n v="4"/>
    <n v="35"/>
    <n v="0.19"/>
  </r>
  <r>
    <s v="https://www.linkedin.com/feed/update/urn:li:activity:7024423698682040320"/>
    <x v="0"/>
    <x v="0"/>
    <x v="1"/>
    <n v="183"/>
    <m/>
    <n v="8"/>
    <n v="0.04"/>
    <n v="8"/>
    <n v="0"/>
    <n v="2"/>
    <n v="18"/>
    <n v="0.1"/>
  </r>
  <r>
    <s v="https://www.linkedin.com/feed/update/urn:li:activity:7025888230914867200"/>
    <x v="0"/>
    <x v="0"/>
    <x v="0"/>
    <n v="215"/>
    <m/>
    <n v="6"/>
    <n v="0.03"/>
    <n v="14"/>
    <n v="0"/>
    <n v="7"/>
    <n v="27"/>
    <n v="0.12"/>
  </r>
  <r>
    <s v="https://www.linkedin.com/feed/update/urn:li:activity:7027274810195931136"/>
    <x v="0"/>
    <x v="1"/>
    <x v="2"/>
    <n v="199"/>
    <m/>
    <n v="7"/>
    <n v="0.04"/>
    <n v="7"/>
    <n v="0"/>
    <n v="0"/>
    <n v="14"/>
    <n v="7.0000000000000007E-2"/>
  </r>
  <r>
    <s v="https://www.linkedin.com/feed/update/urn:li:activity:7028395246392655872"/>
    <x v="0"/>
    <x v="1"/>
    <x v="0"/>
    <n v="201"/>
    <m/>
    <n v="60"/>
    <n v="0.3"/>
    <n v="9"/>
    <n v="0"/>
    <n v="2"/>
    <n v="71"/>
    <n v="0.35"/>
  </r>
  <r>
    <s v="https://www.linkedin.com/feed/update/urn:li:activity:7029101664691265536"/>
    <x v="0"/>
    <x v="1"/>
    <x v="3"/>
    <n v="149"/>
    <m/>
    <n v="3"/>
    <n v="0.02"/>
    <n v="12"/>
    <n v="0"/>
    <n v="3"/>
    <n v="18"/>
    <n v="0.11"/>
  </r>
  <r>
    <s v="https://www.linkedin.com/feed/update/urn:li:activity:7034175133829242881"/>
    <x v="0"/>
    <x v="1"/>
    <x v="3"/>
    <n v="393"/>
    <m/>
    <n v="7"/>
    <n v="0.02"/>
    <n v="8"/>
    <n v="0"/>
    <n v="1"/>
    <n v="16"/>
    <n v="0.04"/>
  </r>
  <r>
    <s v="https://www.linkedin.com/feed/update/urn:li:activity:7034900045334208512"/>
    <x v="0"/>
    <x v="1"/>
    <x v="2"/>
    <n v="133"/>
    <m/>
    <n v="5"/>
    <n v="0.04"/>
    <n v="7"/>
    <n v="0"/>
    <n v="5"/>
    <n v="17"/>
    <n v="0.12"/>
  </r>
  <r>
    <s v="https://www.linkedin.com/feed/update/urn:li:activity:7038871259480264705"/>
    <x v="0"/>
    <x v="2"/>
    <x v="4"/>
    <n v="145"/>
    <m/>
    <n v="3"/>
    <n v="0.02"/>
    <n v="5"/>
    <n v="0"/>
    <n v="1"/>
    <n v="9"/>
    <n v="0.06"/>
  </r>
  <r>
    <s v="https://www.linkedin.com/feed/update/urn:li:activity:7040030527818502144"/>
    <x v="0"/>
    <x v="2"/>
    <x v="2"/>
    <n v="398"/>
    <m/>
    <n v="79"/>
    <n v="0.2"/>
    <n v="27"/>
    <n v="0"/>
    <n v="2"/>
    <n v="108"/>
    <n v="0.27"/>
  </r>
  <r>
    <s v="https://www.linkedin.com/feed/update/urn:li:activity:7053806359523295232"/>
    <x v="1"/>
    <x v="3"/>
    <x v="0"/>
    <n v="288"/>
    <n v="1009"/>
    <n v="6"/>
    <n v="0.02"/>
    <n v="14"/>
    <n v="0"/>
    <n v="10"/>
    <n v="30"/>
    <n v="0.1"/>
  </r>
  <r>
    <s v="https://www.linkedin.com/feed/update/urn:li:activity:7054831348225650689"/>
    <x v="0"/>
    <x v="3"/>
    <x v="1"/>
    <n v="1371"/>
    <m/>
    <n v="265"/>
    <n v="0.19"/>
    <n v="36"/>
    <n v="6"/>
    <n v="6"/>
    <n v="313"/>
    <n v="0.23"/>
  </r>
  <r>
    <s v="https://www.linkedin.com/feed/update/urn:li:activity:7059540873797140480"/>
    <x v="0"/>
    <x v="4"/>
    <x v="3"/>
    <n v="182"/>
    <m/>
    <n v="11"/>
    <n v="0.06"/>
    <n v="7"/>
    <n v="2"/>
    <n v="4"/>
    <n v="24"/>
    <n v="0.13"/>
  </r>
  <r>
    <s v="https://www.linkedin.com/feed/update/urn:li:activity:7060270823516823553"/>
    <x v="1"/>
    <x v="4"/>
    <x v="2"/>
    <n v="238"/>
    <n v="413"/>
    <n v="3"/>
    <n v="0.01"/>
    <n v="7"/>
    <n v="0"/>
    <n v="9"/>
    <n v="19"/>
    <n v="0.08"/>
  </r>
  <r>
    <s v="https://www.linkedin.com/feed/update/urn:li:activity:7061372889178017792"/>
    <x v="1"/>
    <x v="4"/>
    <x v="0"/>
    <n v="225"/>
    <n v="378"/>
    <n v="1"/>
    <n v="0"/>
    <n v="9"/>
    <n v="2"/>
    <n v="5"/>
    <n v="17"/>
    <n v="7.0000000000000007E-2"/>
  </r>
  <r>
    <s v="https://www.linkedin.com/feed/update/urn:li:activity:7061716655986417665"/>
    <x v="0"/>
    <x v="4"/>
    <x v="4"/>
    <n v="264"/>
    <m/>
    <n v="12"/>
    <n v="0.05"/>
    <n v="13"/>
    <n v="0"/>
    <n v="1"/>
    <n v="26"/>
    <n v="0.1"/>
  </r>
  <r>
    <s v="https://www.linkedin.com/feed/update/urn:li:activity:7062085060782346240"/>
    <x v="0"/>
    <x v="4"/>
    <x v="3"/>
    <n v="198"/>
    <m/>
    <n v="18"/>
    <n v="0.09"/>
    <n v="9"/>
    <n v="0"/>
    <n v="2"/>
    <n v="29"/>
    <n v="0.15"/>
  </r>
  <r>
    <s v="https://www.linkedin.com/feed/update/urn:li:activity:7062479151995244545"/>
    <x v="0"/>
    <x v="4"/>
    <x v="1"/>
    <n v="253"/>
    <m/>
    <n v="138"/>
    <n v="0.55000000000000004"/>
    <n v="10"/>
    <n v="0"/>
    <n v="2"/>
    <n v="150"/>
    <n v="0.59"/>
  </r>
  <r>
    <s v="https://www.linkedin.com/feed/update/urn:li:activity:7062803860712542209"/>
    <x v="0"/>
    <x v="4"/>
    <x v="2"/>
    <n v="147"/>
    <m/>
    <n v="2"/>
    <n v="0.01"/>
    <n v="8"/>
    <n v="0"/>
    <n v="2"/>
    <n v="12"/>
    <n v="0.08"/>
  </r>
  <r>
    <s v="https://www.linkedin.com/feed/update/urn:li:activity:7064589144961798145"/>
    <x v="1"/>
    <x v="4"/>
    <x v="3"/>
    <n v="211"/>
    <n v="184"/>
    <n v="1"/>
    <n v="0"/>
    <n v="10"/>
    <n v="1"/>
    <n v="2"/>
    <n v="14"/>
    <n v="0.06"/>
  </r>
  <r>
    <s v="https://www.linkedin.com/feed/update/urn:li:activity:7065333433207570434"/>
    <x v="0"/>
    <x v="4"/>
    <x v="2"/>
    <n v="217"/>
    <m/>
    <n v="2"/>
    <n v="0.01"/>
    <n v="6"/>
    <n v="1"/>
    <n v="2"/>
    <n v="11"/>
    <n v="0.06"/>
  </r>
  <r>
    <s v="https://www.linkedin.com/feed/update/urn:li:activity:7066802427454246912"/>
    <x v="1"/>
    <x v="4"/>
    <x v="4"/>
    <n v="232"/>
    <n v="266"/>
    <n v="7"/>
    <n v="0.03"/>
    <n v="8"/>
    <n v="0"/>
    <n v="3"/>
    <n v="18"/>
    <n v="0.08"/>
  </r>
  <r>
    <s v="https://www.linkedin.com/feed/update/urn:li:activity:7067152431981199360"/>
    <x v="1"/>
    <x v="4"/>
    <x v="3"/>
    <n v="165"/>
    <n v="47"/>
    <n v="2"/>
    <n v="0.01"/>
    <n v="2"/>
    <n v="0"/>
    <n v="1"/>
    <n v="5"/>
    <n v="0.03"/>
  </r>
  <r>
    <s v="https://www.linkedin.com/feed/update/urn:li:activity:7067517524296302592"/>
    <x v="1"/>
    <x v="4"/>
    <x v="1"/>
    <n v="144"/>
    <n v="189"/>
    <n v="2"/>
    <n v="0.01"/>
    <n v="14"/>
    <n v="2"/>
    <n v="3"/>
    <n v="21"/>
    <n v="0.15"/>
  </r>
  <r>
    <s v="https://www.linkedin.com/feed/update/urn:li:activity:7068239566163349504"/>
    <x v="0"/>
    <x v="4"/>
    <x v="5"/>
    <n v="81"/>
    <m/>
    <n v="5"/>
    <n v="0.06"/>
    <n v="2"/>
    <n v="0"/>
    <n v="0"/>
    <n v="7"/>
    <n v="0.09"/>
  </r>
  <r>
    <s v="https://www.linkedin.com/feed/update/urn:li:activity:7069326826854109185"/>
    <x v="0"/>
    <x v="4"/>
    <x v="4"/>
    <n v="178"/>
    <m/>
    <n v="15"/>
    <n v="0.08"/>
    <n v="16"/>
    <n v="0"/>
    <n v="2"/>
    <n v="33"/>
    <n v="0.19"/>
  </r>
  <r>
    <s v="https://www.linkedin.com/feed/update/urn:li:activity:7070444142283132928"/>
    <x v="0"/>
    <x v="5"/>
    <x v="2"/>
    <n v="148"/>
    <m/>
    <n v="9"/>
    <n v="0.06"/>
    <n v="8"/>
    <n v="0"/>
    <n v="1"/>
    <n v="18"/>
    <n v="0.16"/>
  </r>
  <r>
    <s v="https://www.linkedin.com/feed/update/urn:li:activity:7071502529087352832"/>
    <x v="1"/>
    <x v="5"/>
    <x v="0"/>
    <n v="130"/>
    <n v="60"/>
    <n v="2"/>
    <n v="0.02"/>
    <n v="10"/>
    <n v="0"/>
    <n v="1"/>
    <n v="13"/>
    <n v="0.1"/>
  </r>
  <r>
    <s v="https://www.linkedin.com/feed/update/urn:li:activity:7071871195452686338"/>
    <x v="0"/>
    <x v="5"/>
    <x v="4"/>
    <n v="401"/>
    <m/>
    <n v="24"/>
    <n v="0.06"/>
    <n v="12"/>
    <n v="0"/>
    <n v="1"/>
    <n v="37"/>
    <n v="0.09"/>
  </r>
  <r>
    <s v="https://www.linkedin.com/feed/update/urn:li:activity:7072588442680889346"/>
    <x v="0"/>
    <x v="5"/>
    <x v="1"/>
    <n v="106"/>
    <m/>
    <n v="0"/>
    <n v="0"/>
    <n v="3"/>
    <n v="0"/>
    <n v="1"/>
    <n v="4"/>
    <n v="0.06"/>
  </r>
  <r>
    <s v="https://www.linkedin.com/feed/update/urn:li:activity:7072965671512375297"/>
    <x v="1"/>
    <x v="5"/>
    <x v="2"/>
    <n v="108"/>
    <n v="116"/>
    <n v="0"/>
    <n v="0"/>
    <n v="6"/>
    <n v="2"/>
    <n v="2"/>
    <n v="10"/>
    <n v="0.09"/>
  </r>
  <r>
    <s v="https://www.linkedin.com/feed/update/urn:li:activity:7074415435709886464"/>
    <x v="0"/>
    <x v="5"/>
    <x v="4"/>
    <n v="211"/>
    <m/>
    <n v="7"/>
    <n v="0.03"/>
    <n v="7"/>
    <n v="0"/>
    <n v="2"/>
    <n v="16"/>
    <n v="0.08"/>
  </r>
  <r>
    <s v="https://www.linkedin.com/feed/update/urn:li:activity:7074777894186598400"/>
    <x v="0"/>
    <x v="5"/>
    <x v="3"/>
    <n v="137"/>
    <m/>
    <n v="22"/>
    <n v="0.16"/>
    <n v="6"/>
    <n v="0"/>
    <n v="1"/>
    <n v="29"/>
    <n v="0.21"/>
  </r>
  <r>
    <s v="https://www.linkedin.com/feed/update/urn:li:activity:7076589745169985538"/>
    <x v="0"/>
    <x v="5"/>
    <x v="0"/>
    <n v="169"/>
    <m/>
    <n v="3"/>
    <n v="0.02"/>
    <n v="15"/>
    <n v="0"/>
    <n v="2"/>
    <n v="20"/>
    <n v="0.12"/>
  </r>
  <r>
    <s v="https://www.linkedin.com/feed/update/urn:li:activity:7076952126832152576"/>
    <x v="0"/>
    <x v="5"/>
    <x v="4"/>
    <n v="223"/>
    <m/>
    <n v="19"/>
    <n v="0.09"/>
    <n v="12"/>
    <n v="1"/>
    <n v="3"/>
    <n v="35"/>
    <n v="0.16"/>
  </r>
  <r>
    <s v="https://www.linkedin.com/feed/update/urn:li:activity:7079112197057957888"/>
    <x v="1"/>
    <x v="5"/>
    <x v="0"/>
    <n v="446"/>
    <n v="313"/>
    <n v="5"/>
    <n v="0.01"/>
    <n v="18"/>
    <n v="0"/>
    <n v="1"/>
    <n v="24"/>
    <n v="0.05"/>
  </r>
  <r>
    <s v="https://www.linkedin.com/feed/update/urn:li:activity:7079503852391055360"/>
    <x v="0"/>
    <x v="5"/>
    <x v="4"/>
    <n v="225"/>
    <m/>
    <n v="9"/>
    <n v="0.04"/>
    <n v="12"/>
    <n v="0"/>
    <n v="2"/>
    <n v="23"/>
    <n v="0.1"/>
  </r>
  <r>
    <s v="https://www.linkedin.com/feed/update/urn:li:activity:7080198256969842689"/>
    <x v="1"/>
    <x v="5"/>
    <x v="1"/>
    <n v="86"/>
    <n v="79"/>
    <n v="1"/>
    <n v="0.01"/>
    <n v="3"/>
    <n v="0"/>
    <n v="1"/>
    <n v="5"/>
    <n v="0.06"/>
  </r>
  <r>
    <s v="https://www.linkedin.com/feed/update/urn:li:activity:7080607226486259712"/>
    <x v="0"/>
    <x v="5"/>
    <x v="2"/>
    <n v="139"/>
    <m/>
    <n v="73"/>
    <n v="0.53"/>
    <n v="11"/>
    <n v="1"/>
    <n v="2"/>
    <n v="87"/>
    <n v="0.63"/>
  </r>
  <r>
    <s v="https://www.linkedin.com/feed/update/urn:li:activity:7082021047880843264"/>
    <x v="0"/>
    <x v="6"/>
    <x v="4"/>
    <n v="104"/>
    <m/>
    <n v="11"/>
    <n v="0.11"/>
    <n v="2"/>
    <n v="0"/>
    <n v="1"/>
    <n v="14"/>
    <n v="0.13"/>
  </r>
  <r>
    <s v="https://www.linkedin.com/feed/update/urn:li:activity:7082735015909888000"/>
    <x v="1"/>
    <x v="6"/>
    <x v="1"/>
    <n v="128"/>
    <n v="132"/>
    <n v="4"/>
    <n v="0.03"/>
    <n v="12"/>
    <n v="1"/>
    <n v="2"/>
    <n v="19"/>
    <n v="0.15"/>
  </r>
  <r>
    <s v="https://www.linkedin.com/feed/update/urn:li:activity:7083097564090175488"/>
    <x v="0"/>
    <x v="6"/>
    <x v="2"/>
    <n v="172"/>
    <m/>
    <n v="28"/>
    <n v="0.16"/>
    <n v="8"/>
    <n v="0"/>
    <n v="1"/>
    <n v="37"/>
    <n v="0.22"/>
  </r>
  <r>
    <s v="https://www.linkedin.com/feed/update/urn:li:activity:7091795102926336001"/>
    <x v="0"/>
    <x v="6"/>
    <x v="0"/>
    <n v="71"/>
    <m/>
    <n v="6"/>
    <n v="0.08"/>
    <n v="6"/>
    <n v="0"/>
    <n v="3"/>
    <n v="15"/>
    <n v="0.21"/>
  </r>
  <r>
    <s v="https://www.linkedin.com/feed/update/urn:li:activity:7089982728384704513"/>
    <x v="1"/>
    <x v="6"/>
    <x v="3"/>
    <n v="150"/>
    <n v="112"/>
    <n v="3"/>
    <n v="0.02"/>
    <n v="9"/>
    <n v="0"/>
    <n v="2"/>
    <n v="14"/>
    <n v="0.09"/>
  </r>
  <r>
    <s v="https://www.linkedin.com/feed/update/urn:li:activity:7089283837930704896"/>
    <x v="0"/>
    <x v="6"/>
    <x v="0"/>
    <n v="270"/>
    <m/>
    <n v="23"/>
    <n v="0.09"/>
    <n v="22"/>
    <n v="0"/>
    <n v="4"/>
    <n v="49"/>
    <n v="0.18"/>
  </r>
  <r>
    <s v="https://www.linkedin.com/feed/update/urn:li:activity:7088171045630717953"/>
    <x v="0"/>
    <x v="6"/>
    <x v="2"/>
    <n v="109"/>
    <m/>
    <n v="11"/>
    <n v="0.1"/>
    <n v="7"/>
    <n v="0"/>
    <n v="2"/>
    <n v="20"/>
    <n v="0.18"/>
  </r>
  <r>
    <s v="https://www.linkedin.com/feed/update/urn:li:activity:7087446130715697152"/>
    <x v="1"/>
    <x v="6"/>
    <x v="3"/>
    <n v="275"/>
    <n v="197"/>
    <n v="2"/>
    <n v="0.01"/>
    <n v="14"/>
    <n v="2"/>
    <n v="2"/>
    <n v="20"/>
    <n v="7.0000000000000007E-2"/>
  </r>
  <r>
    <s v="https://www.linkedin.com/feed/update/urn:li:activity:7086721451080224770"/>
    <x v="0"/>
    <x v="6"/>
    <x v="0"/>
    <n v="172"/>
    <m/>
    <n v="5"/>
    <n v="0.03"/>
    <n v="10"/>
    <n v="1"/>
    <n v="3"/>
    <n v="19"/>
    <n v="0.1"/>
  </r>
  <r>
    <s v="https://www.linkedin.com/feed/update/urn:li:activity:7085634248019193856"/>
    <x v="0"/>
    <x v="6"/>
    <x v="2"/>
    <n v="148"/>
    <m/>
    <n v="7"/>
    <n v="0.05"/>
    <n v="10"/>
    <n v="0"/>
    <n v="3"/>
    <n v="20"/>
    <n v="0.13"/>
  </r>
  <r>
    <s v="https://www.linkedin.com/feed/update/urn:li:activity:7084909368458035204"/>
    <x v="1"/>
    <x v="6"/>
    <x v="3"/>
    <n v="92"/>
    <n v="56"/>
    <n v="1"/>
    <n v="0.01"/>
    <n v="4"/>
    <n v="0"/>
    <n v="2"/>
    <n v="7"/>
    <n v="0.08"/>
  </r>
  <r>
    <s v="https://www.linkedin.com/feed/update/urn:li:activity:7084184717209595905"/>
    <x v="0"/>
    <x v="6"/>
    <x v="0"/>
    <n v="134"/>
    <m/>
    <n v="10"/>
    <n v="7.0000000000000007E-2"/>
    <n v="3"/>
    <n v="0"/>
    <n v="0"/>
    <n v="13"/>
    <n v="0.1"/>
  </r>
  <r>
    <s v="https://www.linkedin.com/feed/update/urn:li:activity:7083449650191503360"/>
    <x v="0"/>
    <x v="6"/>
    <x v="5"/>
    <n v="46"/>
    <m/>
    <n v="0"/>
    <n v="0"/>
    <n v="0"/>
    <n v="0"/>
    <n v="0"/>
    <n v="0"/>
    <n v="0"/>
  </r>
  <r>
    <s v="https://www.linkedin.com/feed/update/urn:li:activity:7083097564090175488"/>
    <x v="0"/>
    <x v="6"/>
    <x v="2"/>
    <n v="270"/>
    <m/>
    <n v="42"/>
    <n v="0.16"/>
    <n v="10"/>
    <n v="0"/>
    <n v="2"/>
    <n v="54"/>
    <n v="0.2"/>
  </r>
  <r>
    <s v="https://www.linkedin.com/feed/update/urn:li:activity:7082808502125023232"/>
    <x v="0"/>
    <x v="6"/>
    <x v="1"/>
    <n v="55"/>
    <m/>
    <n v="0"/>
    <n v="0"/>
    <n v="0"/>
    <n v="0"/>
    <n v="0"/>
    <n v="0"/>
    <n v="0"/>
  </r>
  <r>
    <s v="https://www.linkedin.com/feed/update/urn:li:activity:7082735015909888000"/>
    <x v="1"/>
    <x v="6"/>
    <x v="1"/>
    <n v="298"/>
    <n v="262"/>
    <n v="8"/>
    <n v="0.03"/>
    <n v="20"/>
    <n v="1"/>
    <n v="2"/>
    <n v="31"/>
    <n v="0.1"/>
  </r>
  <r>
    <s v="https://www.linkedin.com/feed/update/urn:li:activity:7082021047880843264"/>
    <x v="0"/>
    <x v="6"/>
    <x v="4"/>
    <n v="138"/>
    <m/>
    <n v="12"/>
    <n v="0.09"/>
    <n v="4"/>
    <n v="0"/>
    <n v="1"/>
    <n v="17"/>
    <n v="0.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4A692F-856E-443B-9B88-840DA959DB9E}" name="Week Day Engagement"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6">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pivotField axis="axisRow" showAll="0">
      <items count="7">
        <item x="2"/>
        <item x="0"/>
        <item x="1"/>
        <item x="4"/>
        <item x="3"/>
        <item x="5"/>
        <item t="default"/>
      </items>
    </pivotField>
    <pivotField showAll="0"/>
    <pivotField showAll="0"/>
    <pivotField showAll="0"/>
    <pivotField showAll="0"/>
    <pivotField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Total Engagement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3C41AAD-F5F0-47B4-9AFD-F0B76E609B53}" name="PivotTable2"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4">
    <pivotField numFmtId="22" showAll="0"/>
    <pivotField showAll="0">
      <items count="5">
        <item x="0"/>
        <item x="1"/>
        <item x="2"/>
        <item x="3"/>
        <item t="default"/>
      </items>
    </pivotField>
    <pivotField showAll="0"/>
    <pivotField axis="axisRow" showAll="0">
      <items count="6">
        <item x="0"/>
        <item x="2"/>
        <item x="3"/>
        <item x="1"/>
        <item x="4"/>
        <item t="default"/>
      </items>
    </pivotField>
    <pivotField showAll="0"/>
    <pivotField showAll="0"/>
    <pivotField showAll="0"/>
    <pivotField showAll="0"/>
    <pivotField showAll="0"/>
    <pivotField showAll="0"/>
    <pivotField showAll="0"/>
    <pivotField showAll="0"/>
    <pivotField showAll="0"/>
    <pivotField dataField="1" showAll="0"/>
  </pivotFields>
  <rowFields count="1">
    <field x="3"/>
  </rowFields>
  <rowItems count="6">
    <i>
      <x/>
    </i>
    <i>
      <x v="1"/>
    </i>
    <i>
      <x v="2"/>
    </i>
    <i>
      <x v="3"/>
    </i>
    <i>
      <x v="4"/>
    </i>
    <i t="grand">
      <x/>
    </i>
  </rowItems>
  <colItems count="1">
    <i/>
  </colItems>
  <dataFields count="1">
    <dataField name="Average of Total Engagement" fld="13" subtotal="average" baseField="3" baseItem="0" numFmtId="1"/>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6E64ADA-BEF3-4071-9FEA-E3A22A078E3B}" name="PivotTable5"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281:B322" firstHeaderRow="1" firstDataRow="1" firstDataCol="1"/>
  <pivotFields count="20">
    <pivotField showAll="0"/>
    <pivotField axis="axisRow" showAll="0" sortType="ascending">
      <items count="8">
        <item x="4"/>
        <item x="0"/>
        <item x="1"/>
        <item x="2"/>
        <item x="3"/>
        <item x="5"/>
        <item x="6"/>
        <item t="default"/>
      </items>
    </pivotField>
    <pivotField showAll="0"/>
    <pivotField axis="axisRow" showAll="0">
      <items count="7">
        <item x="1"/>
        <item x="3"/>
        <item x="2"/>
        <item x="4"/>
        <item x="0"/>
        <item x="5"/>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s>
  <rowFields count="2">
    <field x="1"/>
    <field x="3"/>
  </rowFields>
  <rowItems count="41">
    <i>
      <x/>
    </i>
    <i r="1">
      <x/>
    </i>
    <i r="1">
      <x v="1"/>
    </i>
    <i r="1">
      <x v="3"/>
    </i>
    <i r="1">
      <x v="4"/>
    </i>
    <i>
      <x v="1"/>
    </i>
    <i r="1">
      <x/>
    </i>
    <i r="1">
      <x v="1"/>
    </i>
    <i r="1">
      <x v="2"/>
    </i>
    <i r="1">
      <x v="3"/>
    </i>
    <i r="1">
      <x v="4"/>
    </i>
    <i>
      <x v="2"/>
    </i>
    <i r="1">
      <x/>
    </i>
    <i r="1">
      <x v="1"/>
    </i>
    <i r="1">
      <x v="2"/>
    </i>
    <i r="1">
      <x v="3"/>
    </i>
    <i r="1">
      <x v="4"/>
    </i>
    <i>
      <x v="3"/>
    </i>
    <i r="1">
      <x v="1"/>
    </i>
    <i r="1">
      <x v="2"/>
    </i>
    <i r="1">
      <x v="3"/>
    </i>
    <i r="1">
      <x v="4"/>
    </i>
    <i>
      <x v="4"/>
    </i>
    <i r="1">
      <x/>
    </i>
    <i r="1">
      <x v="1"/>
    </i>
    <i r="1">
      <x v="2"/>
    </i>
    <i r="1">
      <x v="3"/>
    </i>
    <i r="1">
      <x v="4"/>
    </i>
    <i>
      <x v="5"/>
    </i>
    <i r="1">
      <x/>
    </i>
    <i r="1">
      <x v="1"/>
    </i>
    <i r="1">
      <x v="2"/>
    </i>
    <i r="1">
      <x v="3"/>
    </i>
    <i r="1">
      <x v="4"/>
    </i>
    <i>
      <x v="6"/>
    </i>
    <i r="1">
      <x v="1"/>
    </i>
    <i r="1">
      <x v="2"/>
    </i>
    <i r="1">
      <x v="3"/>
    </i>
    <i r="1">
      <x v="4"/>
    </i>
    <i r="1">
      <x v="5"/>
    </i>
    <i t="grand">
      <x/>
    </i>
  </rowItems>
  <colItems count="1">
    <i/>
  </colItems>
  <dataFields count="1">
    <dataField name="Sum of Average Engagment" fld="19" baseField="0" baseItem="0" numFmtId="9"/>
  </dataFields>
  <formats count="4">
    <format dxfId="280">
      <pivotArea outline="0" collapsedLevelsAreSubtotals="1" fieldPosition="0"/>
    </format>
    <format dxfId="279">
      <pivotArea dataOnly="0" labelOnly="1" outline="0" axis="axisValues" fieldPosition="0"/>
    </format>
    <format dxfId="278">
      <pivotArea outline="0" collapsedLevelsAreSubtotals="1" fieldPosition="0">
        <references count="1">
          <reference field="4294967294" count="1" selected="0">
            <x v="0"/>
          </reference>
        </references>
      </pivotArea>
    </format>
    <format dxfId="277">
      <pivotArea dataOnly="0" labelOnly="1" outline="0" fieldPosition="0">
        <references count="1">
          <reference field="4294967294" count="1">
            <x v="0"/>
          </reference>
        </references>
      </pivotArea>
    </format>
  </formats>
  <chartFormats count="20">
    <chartFormat chart="17" format="6" series="1">
      <pivotArea type="data" outline="0" fieldPosition="0">
        <references count="1">
          <reference field="4294967294" count="1" selected="0">
            <x v="0"/>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3">
          <reference field="4294967294" count="1" selected="0">
            <x v="0"/>
          </reference>
          <reference field="1" count="1" selected="0">
            <x v="3"/>
          </reference>
          <reference field="3" count="1" selected="0">
            <x v="1"/>
          </reference>
        </references>
      </pivotArea>
    </chartFormat>
    <chartFormat chart="19" format="14">
      <pivotArea type="data" outline="0" fieldPosition="0">
        <references count="3">
          <reference field="4294967294" count="1" selected="0">
            <x v="0"/>
          </reference>
          <reference field="1" count="1" selected="0">
            <x v="3"/>
          </reference>
          <reference field="3" count="1" selected="0">
            <x v="2"/>
          </reference>
        </references>
      </pivotArea>
    </chartFormat>
    <chartFormat chart="19" format="15">
      <pivotArea type="data" outline="0" fieldPosition="0">
        <references count="3">
          <reference field="4294967294" count="1" selected="0">
            <x v="0"/>
          </reference>
          <reference field="1" count="1" selected="0">
            <x v="3"/>
          </reference>
          <reference field="3" count="1" selected="0">
            <x v="3"/>
          </reference>
        </references>
      </pivotArea>
    </chartFormat>
    <chartFormat chart="19" format="16">
      <pivotArea type="data" outline="0" fieldPosition="0">
        <references count="3">
          <reference field="4294967294" count="1" selected="0">
            <x v="0"/>
          </reference>
          <reference field="1" count="1" selected="0">
            <x v="3"/>
          </reference>
          <reference field="3" count="1" selected="0">
            <x v="4"/>
          </reference>
        </references>
      </pivotArea>
    </chartFormat>
    <chartFormat chart="19" format="17">
      <pivotArea type="data" outline="0" fieldPosition="0">
        <references count="3">
          <reference field="4294967294" count="1" selected="0">
            <x v="0"/>
          </reference>
          <reference field="1" count="1" selected="0">
            <x v="4"/>
          </reference>
          <reference field="3" count="1" selected="0">
            <x v="0"/>
          </reference>
        </references>
      </pivotArea>
    </chartFormat>
    <chartFormat chart="19" format="18">
      <pivotArea type="data" outline="0" fieldPosition="0">
        <references count="3">
          <reference field="4294967294" count="1" selected="0">
            <x v="0"/>
          </reference>
          <reference field="1" count="1" selected="0">
            <x v="4"/>
          </reference>
          <reference field="3" count="1" selected="0">
            <x v="1"/>
          </reference>
        </references>
      </pivotArea>
    </chartFormat>
    <chartFormat chart="19" format="19">
      <pivotArea type="data" outline="0" fieldPosition="0">
        <references count="3">
          <reference field="4294967294" count="1" selected="0">
            <x v="0"/>
          </reference>
          <reference field="1" count="1" selected="0">
            <x v="4"/>
          </reference>
          <reference field="3" count="1" selected="0">
            <x v="2"/>
          </reference>
        </references>
      </pivotArea>
    </chartFormat>
    <chartFormat chart="19" format="20">
      <pivotArea type="data" outline="0" fieldPosition="0">
        <references count="3">
          <reference field="4294967294" count="1" selected="0">
            <x v="0"/>
          </reference>
          <reference field="1" count="1" selected="0">
            <x v="4"/>
          </reference>
          <reference field="3" count="1" selected="0">
            <x v="3"/>
          </reference>
        </references>
      </pivotArea>
    </chartFormat>
    <chartFormat chart="19" format="21">
      <pivotArea type="data" outline="0" fieldPosition="0">
        <references count="3">
          <reference field="4294967294" count="1" selected="0">
            <x v="0"/>
          </reference>
          <reference field="1" count="1" selected="0">
            <x v="4"/>
          </reference>
          <reference field="3" count="1" selected="0">
            <x v="4"/>
          </reference>
        </references>
      </pivotArea>
    </chartFormat>
    <chartFormat chart="19" format="22">
      <pivotArea type="data" outline="0" fieldPosition="0">
        <references count="3">
          <reference field="4294967294" count="1" selected="0">
            <x v="0"/>
          </reference>
          <reference field="1" count="1" selected="0">
            <x v="5"/>
          </reference>
          <reference field="3" count="1" selected="0">
            <x v="0"/>
          </reference>
        </references>
      </pivotArea>
    </chartFormat>
    <chartFormat chart="19" format="23">
      <pivotArea type="data" outline="0" fieldPosition="0">
        <references count="3">
          <reference field="4294967294" count="1" selected="0">
            <x v="0"/>
          </reference>
          <reference field="1" count="1" selected="0">
            <x v="5"/>
          </reference>
          <reference field="3" count="1" selected="0">
            <x v="1"/>
          </reference>
        </references>
      </pivotArea>
    </chartFormat>
    <chartFormat chart="19" format="24">
      <pivotArea type="data" outline="0" fieldPosition="0">
        <references count="3">
          <reference field="4294967294" count="1" selected="0">
            <x v="0"/>
          </reference>
          <reference field="1" count="1" selected="0">
            <x v="5"/>
          </reference>
          <reference field="3" count="1" selected="0">
            <x v="2"/>
          </reference>
        </references>
      </pivotArea>
    </chartFormat>
    <chartFormat chart="19" format="25">
      <pivotArea type="data" outline="0" fieldPosition="0">
        <references count="3">
          <reference field="4294967294" count="1" selected="0">
            <x v="0"/>
          </reference>
          <reference field="1" count="1" selected="0">
            <x v="5"/>
          </reference>
          <reference field="3" count="1" selected="0">
            <x v="3"/>
          </reference>
        </references>
      </pivotArea>
    </chartFormat>
    <chartFormat chart="19" format="26">
      <pivotArea type="data" outline="0" fieldPosition="0">
        <references count="3">
          <reference field="4294967294" count="1" selected="0">
            <x v="0"/>
          </reference>
          <reference field="1" count="1" selected="0">
            <x v="5"/>
          </reference>
          <reference field="3" count="1" selected="0">
            <x v="4"/>
          </reference>
        </references>
      </pivotArea>
    </chartFormat>
    <chartFormat chart="24"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352E286-2984-4EED-B896-3BBD6B613FFE}" name="PivotTable4"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0:C201" firstHeaderRow="0" firstDataRow="1" firstDataCol="1" rowPageCount="1" colPageCount="1"/>
  <pivotFields count="20">
    <pivotField showAll="0"/>
    <pivotField axis="axisRow" showAll="0" sortType="ascending">
      <items count="8">
        <item x="4"/>
        <item x="0"/>
        <item x="1"/>
        <item x="2"/>
        <item x="3"/>
        <item x="5"/>
        <item x="6"/>
        <item t="default"/>
      </items>
    </pivotField>
    <pivotField showAll="0"/>
    <pivotField axis="axisRow" showAll="0" measureFilter="1">
      <items count="7">
        <item x="1"/>
        <item x="3"/>
        <item x="2"/>
        <item x="4"/>
        <item x="0"/>
        <item x="5"/>
        <item t="default"/>
      </items>
    </pivotField>
    <pivotField showAll="0"/>
    <pivotField axis="axisPage" multipleItemSelectionAllowed="1" showAll="0">
      <items count="4">
        <item x="2"/>
        <item x="1"/>
        <item x="0"/>
        <item t="default"/>
      </items>
    </pivotField>
    <pivotField showAll="0"/>
    <pivotField dataField="1" showAll="0"/>
    <pivotField showAll="0"/>
    <pivotField showAll="0"/>
    <pivotField dataField="1"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2">
    <field x="1"/>
    <field x="3"/>
  </rowFields>
  <rowItems count="41">
    <i>
      <x/>
    </i>
    <i r="1">
      <x/>
    </i>
    <i r="1">
      <x v="1"/>
    </i>
    <i r="1">
      <x v="3"/>
    </i>
    <i r="1">
      <x v="4"/>
    </i>
    <i>
      <x v="1"/>
    </i>
    <i r="1">
      <x/>
    </i>
    <i r="1">
      <x v="1"/>
    </i>
    <i r="1">
      <x v="2"/>
    </i>
    <i r="1">
      <x v="3"/>
    </i>
    <i r="1">
      <x v="4"/>
    </i>
    <i>
      <x v="2"/>
    </i>
    <i r="1">
      <x/>
    </i>
    <i r="1">
      <x v="1"/>
    </i>
    <i r="1">
      <x v="2"/>
    </i>
    <i r="1">
      <x v="3"/>
    </i>
    <i r="1">
      <x v="4"/>
    </i>
    <i>
      <x v="3"/>
    </i>
    <i r="1">
      <x v="1"/>
    </i>
    <i r="1">
      <x v="2"/>
    </i>
    <i r="1">
      <x v="3"/>
    </i>
    <i r="1">
      <x v="4"/>
    </i>
    <i>
      <x v="4"/>
    </i>
    <i r="1">
      <x/>
    </i>
    <i r="1">
      <x v="1"/>
    </i>
    <i r="1">
      <x v="2"/>
    </i>
    <i r="1">
      <x v="3"/>
    </i>
    <i r="1">
      <x v="4"/>
    </i>
    <i>
      <x v="5"/>
    </i>
    <i r="1">
      <x/>
    </i>
    <i r="1">
      <x v="1"/>
    </i>
    <i r="1">
      <x v="2"/>
    </i>
    <i r="1">
      <x v="3"/>
    </i>
    <i r="1">
      <x v="4"/>
    </i>
    <i>
      <x v="6"/>
    </i>
    <i r="1">
      <x v="1"/>
    </i>
    <i r="1">
      <x v="2"/>
    </i>
    <i r="1">
      <x v="3"/>
    </i>
    <i r="1">
      <x v="4"/>
    </i>
    <i r="1">
      <x v="5"/>
    </i>
    <i t="grand">
      <x/>
    </i>
  </rowItems>
  <colFields count="1">
    <field x="-2"/>
  </colFields>
  <colItems count="2">
    <i>
      <x/>
    </i>
    <i i="1">
      <x v="1"/>
    </i>
  </colItems>
  <pageFields count="1">
    <pageField fld="5" hier="-1"/>
  </pageFields>
  <dataFields count="2">
    <dataField name="Sum of Reach" fld="7" baseField="0" baseItem="0"/>
    <dataField name="Sum of 3s views" fld="10"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valueNotEqual" evalOrder="-1" id="1" iMeasureFld="0">
      <autoFilter ref="A1">
        <filterColumn colId="0">
          <customFilters>
            <customFilter operator="notEqual" val="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2BD98C6-941B-4D3B-A20D-9FF969898838}" name="PivotTable3"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B82" firstHeaderRow="1" firstDataRow="1" firstDataCol="1"/>
  <pivotFields count="20">
    <pivotField showAll="0"/>
    <pivotField axis="axisRow" showAll="0" sortType="ascending">
      <items count="8">
        <item x="4"/>
        <item x="0"/>
        <item x="1"/>
        <item x="2"/>
        <item x="3"/>
        <item x="5"/>
        <item x="6"/>
        <item t="default"/>
      </items>
    </pivotField>
    <pivotField showAll="0"/>
    <pivotField axis="axisRow" showAll="0">
      <items count="7">
        <item x="1"/>
        <item x="3"/>
        <item x="2"/>
        <item x="4"/>
        <item x="0"/>
        <item x="5"/>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2">
    <field x="1"/>
    <field x="3"/>
  </rowFields>
  <rowItems count="41">
    <i>
      <x/>
    </i>
    <i r="1">
      <x/>
    </i>
    <i r="1">
      <x v="1"/>
    </i>
    <i r="1">
      <x v="3"/>
    </i>
    <i r="1">
      <x v="4"/>
    </i>
    <i>
      <x v="1"/>
    </i>
    <i r="1">
      <x/>
    </i>
    <i r="1">
      <x v="1"/>
    </i>
    <i r="1">
      <x v="2"/>
    </i>
    <i r="1">
      <x v="3"/>
    </i>
    <i r="1">
      <x v="4"/>
    </i>
    <i>
      <x v="2"/>
    </i>
    <i r="1">
      <x/>
    </i>
    <i r="1">
      <x v="1"/>
    </i>
    <i r="1">
      <x v="2"/>
    </i>
    <i r="1">
      <x v="3"/>
    </i>
    <i r="1">
      <x v="4"/>
    </i>
    <i>
      <x v="3"/>
    </i>
    <i r="1">
      <x v="1"/>
    </i>
    <i r="1">
      <x v="2"/>
    </i>
    <i r="1">
      <x v="3"/>
    </i>
    <i r="1">
      <x v="4"/>
    </i>
    <i>
      <x v="4"/>
    </i>
    <i r="1">
      <x/>
    </i>
    <i r="1">
      <x v="1"/>
    </i>
    <i r="1">
      <x v="2"/>
    </i>
    <i r="1">
      <x v="3"/>
    </i>
    <i r="1">
      <x v="4"/>
    </i>
    <i>
      <x v="5"/>
    </i>
    <i r="1">
      <x/>
    </i>
    <i r="1">
      <x v="1"/>
    </i>
    <i r="1">
      <x v="2"/>
    </i>
    <i r="1">
      <x v="3"/>
    </i>
    <i r="1">
      <x v="4"/>
    </i>
    <i>
      <x v="6"/>
    </i>
    <i r="1">
      <x v="1"/>
    </i>
    <i r="1">
      <x v="2"/>
    </i>
    <i r="1">
      <x v="3"/>
    </i>
    <i r="1">
      <x v="4"/>
    </i>
    <i r="1">
      <x v="5"/>
    </i>
    <i t="grand">
      <x/>
    </i>
  </rowItems>
  <colItems count="1">
    <i/>
  </colItems>
  <dataFields count="1">
    <dataField name="Sum of Total Engagement Per Post" fld="14" baseField="1" baseItem="0" numFmtId="1"/>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AB86D93-F7E3-4FDB-B0DF-59B5D2EC368D}" name="PivotTable2"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J23" firstHeaderRow="0" firstDataRow="1" firstDataCol="1" rowPageCount="1" colPageCount="1"/>
  <pivotFields count="20">
    <pivotField showAll="0"/>
    <pivotField axis="axisPage" multipleItemSelectionAllowed="1" showAll="0">
      <items count="8">
        <item x="2"/>
        <item x="3"/>
        <item x="5"/>
        <item x="4"/>
        <item x="0"/>
        <item x="1"/>
        <item x="6"/>
        <item t="default"/>
      </items>
    </pivotField>
    <pivotField showAll="0"/>
    <pivotField showAll="0"/>
    <pivotField showAll="0"/>
    <pivotField axis="axisRow" dataField="1" multipleItemSelectionAllowed="1" showAll="0">
      <items count="4">
        <item x="2"/>
        <item x="1"/>
        <item x="0"/>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5"/>
  </rowFields>
  <rowItems count="4">
    <i>
      <x/>
    </i>
    <i>
      <x v="1"/>
    </i>
    <i>
      <x v="2"/>
    </i>
    <i t="grand">
      <x/>
    </i>
  </rowItems>
  <colFields count="1">
    <field x="-2"/>
  </colFields>
  <colItems count="9">
    <i>
      <x/>
    </i>
    <i i="1">
      <x v="1"/>
    </i>
    <i i="2">
      <x v="2"/>
    </i>
    <i i="3">
      <x v="3"/>
    </i>
    <i i="4">
      <x v="4"/>
    </i>
    <i i="5">
      <x v="5"/>
    </i>
    <i i="6">
      <x v="6"/>
    </i>
    <i i="7">
      <x v="7"/>
    </i>
    <i i="8">
      <x v="8"/>
    </i>
  </colItems>
  <pageFields count="1">
    <pageField fld="1" hier="-1"/>
  </pageFields>
  <dataFields count="9">
    <dataField name="Count of Post type" fld="5" subtotal="count" baseField="0" baseItem="0"/>
    <dataField name="Sum of Comments" fld="12" baseField="0" baseItem="0"/>
    <dataField name="Sum of Likes" fld="11" baseField="0" baseItem="0"/>
    <dataField name="Sum of 3s views" fld="10" baseField="0" baseItem="0"/>
    <dataField name="Sum of Follows" fld="9" baseField="0" baseItem="0"/>
    <dataField name="Sum of Shares" fld="8" baseField="0" baseItem="0"/>
    <dataField name="Sum of Reach" fld="7" baseField="0" baseItem="0"/>
    <dataField name="Sum of Saves" fld="13" baseField="0" baseItem="0"/>
    <dataField name="Sum of Total Engagement Per Pos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E6A3A57-CEE1-445A-B8A8-B23B722A9C2C}" name="PivotTable1"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rowPageCount="1" colPageCount="1"/>
  <pivotFields count="20">
    <pivotField showAll="0"/>
    <pivotField axis="axisPage" multipleItemSelectionAllowed="1" showAll="0">
      <items count="8">
        <item x="2"/>
        <item x="3"/>
        <item x="5"/>
        <item x="4"/>
        <item x="0"/>
        <item x="1"/>
        <item x="6"/>
        <item t="default"/>
      </items>
    </pivotField>
    <pivotField axis="axisRow" showAll="0">
      <items count="8">
        <item x="0"/>
        <item x="1"/>
        <item x="2"/>
        <item x="3"/>
        <item x="4"/>
        <item x="6"/>
        <item x="5"/>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8">
    <i>
      <x/>
    </i>
    <i>
      <x v="1"/>
    </i>
    <i>
      <x v="2"/>
    </i>
    <i>
      <x v="3"/>
    </i>
    <i>
      <x v="4"/>
    </i>
    <i>
      <x v="5"/>
    </i>
    <i>
      <x v="6"/>
    </i>
    <i t="grand">
      <x/>
    </i>
  </rowItems>
  <colItems count="1">
    <i/>
  </colItems>
  <pageFields count="1">
    <pageField fld="1" hier="-1"/>
  </pageFields>
  <dataFields count="1">
    <dataField name="Average of Total Engagement Per Post" fld="14" subtotal="average" baseField="2" baseItem="0" numFmtId="1"/>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0F42B0-6A9A-4F14-9FE4-F65299BFF865}" name="PivotTable1"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B61" firstHeaderRow="1" firstDataRow="1" firstDataCol="1"/>
  <pivotFields count="16">
    <pivotField numFmtId="22"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5">
        <item x="0"/>
        <item x="1"/>
        <item x="2"/>
        <item x="3"/>
        <item t="default"/>
      </items>
    </pivotField>
    <pivotField axis="axisRow" showAll="0">
      <items count="7">
        <item x="4"/>
        <item x="0"/>
        <item x="1"/>
        <item x="2"/>
        <item x="3"/>
        <item x="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x="4"/>
        <item x="5"/>
        <item sd="0" x="6"/>
        <item sd="0" x="7"/>
        <item sd="0" x="8"/>
        <item sd="0" x="9"/>
        <item sd="0" x="10"/>
        <item sd="0" x="11"/>
        <item sd="0" x="12"/>
        <item sd="0" x="13"/>
        <item t="default"/>
      </items>
    </pivotField>
  </pivotFields>
  <rowFields count="2">
    <field x="1"/>
    <field x="2"/>
  </rowFields>
  <rowItems count="24">
    <i>
      <x/>
    </i>
    <i r="1">
      <x v="1"/>
    </i>
    <i r="1">
      <x v="2"/>
    </i>
    <i r="1">
      <x v="3"/>
    </i>
    <i r="1">
      <x v="4"/>
    </i>
    <i>
      <x v="1"/>
    </i>
    <i r="1">
      <x/>
    </i>
    <i r="1">
      <x v="1"/>
    </i>
    <i r="1">
      <x v="2"/>
    </i>
    <i r="1">
      <x v="3"/>
    </i>
    <i r="1">
      <x v="4"/>
    </i>
    <i>
      <x v="2"/>
    </i>
    <i r="1">
      <x/>
    </i>
    <i r="1">
      <x v="1"/>
    </i>
    <i r="1">
      <x v="2"/>
    </i>
    <i r="1">
      <x v="3"/>
    </i>
    <i r="1">
      <x v="4"/>
    </i>
    <i>
      <x v="3"/>
    </i>
    <i r="1">
      <x v="1"/>
    </i>
    <i r="1">
      <x v="2"/>
    </i>
    <i r="1">
      <x v="3"/>
    </i>
    <i r="1">
      <x v="4"/>
    </i>
    <i r="1">
      <x v="5"/>
    </i>
    <i t="grand">
      <x/>
    </i>
  </rowItems>
  <colItems count="1">
    <i/>
  </colItems>
  <dataFields count="1">
    <dataField name="Sum of Total Engagements"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046387-BC71-411D-B597-E7BCAA2613F1}" name="PivotTable4"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G20" firstHeaderRow="0" firstDataRow="1" firstDataCol="1"/>
  <pivotFields count="16">
    <pivotField numFmtId="22"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pivotField showAll="0"/>
    <pivotField showAll="0"/>
    <pivotField axis="axisRow" dataField="1" showAll="0">
      <items count="2">
        <item x="0"/>
        <item t="default"/>
      </items>
    </pivotField>
    <pivotField showAll="0"/>
    <pivotField dataField="1" showAll="0"/>
    <pivotField dataField="1" showAll="0"/>
    <pivotField dataField="1" showAll="0"/>
    <pivotField dataField="1"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2">
    <i>
      <x/>
    </i>
    <i t="grand">
      <x/>
    </i>
  </rowItems>
  <colFields count="1">
    <field x="-2"/>
  </colFields>
  <colItems count="6">
    <i>
      <x/>
    </i>
    <i i="1">
      <x v="1"/>
    </i>
    <i i="2">
      <x v="2"/>
    </i>
    <i i="3">
      <x v="3"/>
    </i>
    <i i="4">
      <x v="4"/>
    </i>
    <i i="5">
      <x v="5"/>
    </i>
  </colItems>
  <dataFields count="6">
    <dataField name="Count of Post type" fld="5" subtotal="count" baseField="0" baseItem="0"/>
    <dataField name="Sum of People Reached" fld="11" baseField="0" baseItem="0"/>
    <dataField name="Sum of Comments" fld="7" baseField="0" baseItem="0"/>
    <dataField name="Sum of Likes" fld="8" baseField="0" baseItem="0"/>
    <dataField name="Sum of Shares" fld="9" baseField="0" baseItem="0"/>
    <dataField name="Sum of Total Engagement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0E1379-20F0-47AD-90D0-DBBB288A44F1}" name="PivotTable4" cacheId="1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C35" firstHeaderRow="0" firstDataRow="1" firstDataCol="1"/>
  <pivotFields count="13">
    <pivotField showAll="0"/>
    <pivotField dataField="1" showAll="0"/>
    <pivotField axis="axisRow" showAll="0">
      <items count="8">
        <item x="0"/>
        <item x="1"/>
        <item x="2"/>
        <item x="3"/>
        <item x="4"/>
        <item x="5"/>
        <item x="6"/>
        <item t="default"/>
      </items>
    </pivotField>
    <pivotField showAll="0"/>
    <pivotField showAll="0"/>
    <pivotField showAll="0"/>
    <pivotField showAll="0"/>
    <pivotField numFmtId="9" showAll="0"/>
    <pivotField showAll="0"/>
    <pivotField showAll="0"/>
    <pivotField showAll="0"/>
    <pivotField dataField="1" showAll="0"/>
    <pivotField numFmtId="9" showAll="0"/>
  </pivotFields>
  <rowFields count="1">
    <field x="2"/>
  </rowFields>
  <rowItems count="8">
    <i>
      <x/>
    </i>
    <i>
      <x v="1"/>
    </i>
    <i>
      <x v="2"/>
    </i>
    <i>
      <x v="3"/>
    </i>
    <i>
      <x v="4"/>
    </i>
    <i>
      <x v="5"/>
    </i>
    <i>
      <x v="6"/>
    </i>
    <i t="grand">
      <x/>
    </i>
  </rowItems>
  <colFields count="1">
    <field x="-2"/>
  </colFields>
  <colItems count="2">
    <i>
      <x/>
    </i>
    <i i="1">
      <x v="1"/>
    </i>
  </colItems>
  <dataFields count="2">
    <dataField name="Count of content_type" fld="1" subtotal="count" baseField="0" baseItem="0"/>
    <dataField name="Sum of Total Engagement" fld="11" baseField="2" baseItem="1"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1BC909-248C-4716-AB68-636824F692F3}" name="PivotTable3" cacheId="13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8:K20" firstHeaderRow="0" firstDataRow="1" firstDataCol="1"/>
  <pivotFields count="13">
    <pivotField showAll="0"/>
    <pivotField axis="axisRow" dataField="1" showAll="0">
      <items count="3">
        <item x="0"/>
        <item x="1"/>
        <item t="default"/>
      </items>
    </pivotField>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1"/>
  </rowFields>
  <rowItems count="2">
    <i>
      <x/>
    </i>
    <i>
      <x v="1"/>
    </i>
  </rowItems>
  <colFields count="1">
    <field x="-2"/>
  </colFields>
  <colItems count="10">
    <i>
      <x/>
    </i>
    <i i="1">
      <x v="1"/>
    </i>
    <i i="2">
      <x v="2"/>
    </i>
    <i i="3">
      <x v="3"/>
    </i>
    <i i="4">
      <x v="4"/>
    </i>
    <i i="5">
      <x v="5"/>
    </i>
    <i i="6">
      <x v="6"/>
    </i>
    <i i="7">
      <x v="7"/>
    </i>
    <i i="8">
      <x v="8"/>
    </i>
    <i i="9">
      <x v="9"/>
    </i>
  </colItems>
  <dataFields count="10">
    <dataField name="Count of content_type" fld="1" subtotal="count" baseField="0" baseItem="0"/>
    <dataField name="Average of Impressions" fld="4" subtotal="average" baseField="1" baseItem="1" numFmtId="1"/>
    <dataField name="Sum of Views" fld="5" baseField="0" baseItem="0"/>
    <dataField name="Average of Clicks" fld="6" subtotal="average" baseField="1" baseItem="0" numFmtId="1"/>
    <dataField name="Average of Click through rate (CTR)" fld="7" subtotal="average" baseField="1" baseItem="0" numFmtId="10"/>
    <dataField name="Average of Likes" fld="8" subtotal="average" baseField="1" baseItem="0" numFmtId="1"/>
    <dataField name="Average of Comments" fld="9" subtotal="average" baseField="1" baseItem="0" numFmtId="1"/>
    <dataField name="Average of Reposts" fld="10" subtotal="average" baseField="1" baseItem="0" numFmtId="1"/>
    <dataField name="Average of Total Engagement" fld="11" subtotal="average" baseField="1" baseItem="0" numFmtId="1"/>
    <dataField name="Average of Engagement rate" fld="12" subtotal="average" baseField="1" baseItem="0" numFmtId="10"/>
  </dataFields>
  <formats count="9">
    <format dxfId="273">
      <pivotArea collapsedLevelsAreSubtotals="1" fieldPosition="0">
        <references count="2">
          <reference field="4294967294" count="1" selected="0">
            <x v="9"/>
          </reference>
          <reference field="1" count="0"/>
        </references>
      </pivotArea>
    </format>
    <format dxfId="272">
      <pivotArea outline="0" fieldPosition="0">
        <references count="1">
          <reference field="4294967294" count="1">
            <x v="9"/>
          </reference>
        </references>
      </pivotArea>
    </format>
    <format dxfId="271">
      <pivotArea outline="0" fieldPosition="0">
        <references count="1">
          <reference field="4294967294" count="1">
            <x v="4"/>
          </reference>
        </references>
      </pivotArea>
    </format>
    <format dxfId="261">
      <pivotArea outline="0" fieldPosition="0">
        <references count="1">
          <reference field="4294967294" count="1">
            <x v="1"/>
          </reference>
        </references>
      </pivotArea>
    </format>
    <format dxfId="260">
      <pivotArea outline="0" fieldPosition="0">
        <references count="1">
          <reference field="4294967294" count="1">
            <x v="3"/>
          </reference>
        </references>
      </pivotArea>
    </format>
    <format dxfId="259">
      <pivotArea outline="0" fieldPosition="0">
        <references count="1">
          <reference field="4294967294" count="1">
            <x v="5"/>
          </reference>
        </references>
      </pivotArea>
    </format>
    <format dxfId="258">
      <pivotArea outline="0" fieldPosition="0">
        <references count="1">
          <reference field="4294967294" count="1">
            <x v="6"/>
          </reference>
        </references>
      </pivotArea>
    </format>
    <format dxfId="257">
      <pivotArea outline="0" fieldPosition="0">
        <references count="1">
          <reference field="4294967294" count="1">
            <x v="7"/>
          </reference>
        </references>
      </pivotArea>
    </format>
    <format dxfId="256">
      <pivotArea outline="0" fieldPosition="0">
        <references count="1">
          <reference field="4294967294"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8A650D-6CD0-4C8C-A88E-9DF6FBA249BC}" name="PivotTable2" cacheId="1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1" firstHeaderRow="1" firstDataRow="1" firstDataCol="1"/>
  <pivotFields count="13">
    <pivotField showAll="0"/>
    <pivotField showAll="0"/>
    <pivotField showAll="0"/>
    <pivotField axis="axisRow" showAll="0">
      <items count="7">
        <item x="0"/>
        <item x="4"/>
        <item x="3"/>
        <item x="1"/>
        <item x="2"/>
        <item x="5"/>
        <item t="default"/>
      </items>
    </pivotField>
    <pivotField showAll="0"/>
    <pivotField showAll="0"/>
    <pivotField showAll="0"/>
    <pivotField showAll="0"/>
    <pivotField showAll="0"/>
    <pivotField showAll="0"/>
    <pivotField showAll="0"/>
    <pivotField dataField="1" showAll="0"/>
    <pivotField showAll="0"/>
  </pivotFields>
  <rowFields count="1">
    <field x="3"/>
  </rowFields>
  <rowItems count="7">
    <i>
      <x/>
    </i>
    <i>
      <x v="1"/>
    </i>
    <i>
      <x v="2"/>
    </i>
    <i>
      <x v="3"/>
    </i>
    <i>
      <x v="4"/>
    </i>
    <i>
      <x v="5"/>
    </i>
    <i t="grand">
      <x/>
    </i>
  </rowItems>
  <colItems count="1">
    <i/>
  </colItems>
  <dataFields count="1">
    <dataField name="Average of Total Engagement" fld="11" subtotal="average" baseField="3" baseItem="0" numFmtId="1"/>
  </dataFields>
  <formats count="3">
    <format dxfId="276">
      <pivotArea collapsedLevelsAreSubtotals="1" fieldPosition="0">
        <references count="1">
          <reference field="3" count="0"/>
        </references>
      </pivotArea>
    </format>
    <format dxfId="275">
      <pivotArea dataOnly="0" labelOnly="1" outline="0" axis="axisValues" fieldPosition="0"/>
    </format>
    <format dxfId="27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E447BB-FC2A-4377-8066-9B1F767C60B1}" name="PivotTable1" cacheId="1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G22" firstHeaderRow="0" firstDataRow="1" firstDataCol="1"/>
  <pivotFields count="16">
    <pivotField numFmtId="22"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pivotField showAll="0"/>
    <pivotField showAll="0"/>
    <pivotField showAll="0"/>
    <pivotField axis="axisRow" dataField="1" showAll="0">
      <items count="2">
        <item x="0"/>
        <item t="default"/>
      </items>
    </pivotField>
    <pivotField showAll="0"/>
    <pivotField dataField="1" showAll="0"/>
    <pivotField dataField="1" showAll="0"/>
    <pivotField dataField="1" showAll="0"/>
    <pivotField dataField="1"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2">
    <i>
      <x/>
    </i>
    <i t="grand">
      <x/>
    </i>
  </rowItems>
  <colFields count="1">
    <field x="-2"/>
  </colFields>
  <colItems count="6">
    <i>
      <x/>
    </i>
    <i i="1">
      <x v="1"/>
    </i>
    <i i="2">
      <x v="2"/>
    </i>
    <i i="3">
      <x v="3"/>
    </i>
    <i i="4">
      <x v="4"/>
    </i>
    <i i="5">
      <x v="5"/>
    </i>
  </colItems>
  <dataFields count="6">
    <dataField name="Count of Post type" fld="5" subtotal="count" baseField="0" baseItem="0"/>
    <dataField name="Sum of People Reached" fld="11" baseField="0" baseItem="0"/>
    <dataField name="Sum of Comments" fld="7" baseField="0" baseItem="0"/>
    <dataField name="Sum of Likes" fld="8" baseField="0" baseItem="0"/>
    <dataField name="Sum of Shares" fld="9" baseField="0" baseItem="0"/>
    <dataField name="Sum of Total Engagement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D07445-7205-4EE6-9A25-04BA6DC26B39}" name="PivotTable4"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B46" firstHeaderRow="1" firstDataRow="1" firstDataCol="1"/>
  <pivotFields count="14">
    <pivotField numFmtId="22" showAll="0"/>
    <pivotField axis="axisRow" showAll="0">
      <items count="5">
        <item x="0"/>
        <item x="1"/>
        <item x="2"/>
        <item x="3"/>
        <item t="default"/>
      </items>
    </pivotField>
    <pivotField axis="axisRow" showAll="0">
      <items count="6">
        <item x="4"/>
        <item x="0"/>
        <item x="1"/>
        <item x="2"/>
        <item x="3"/>
        <item t="default"/>
      </items>
    </pivotField>
    <pivotField showAll="0"/>
    <pivotField showAll="0"/>
    <pivotField showAll="0"/>
    <pivotField showAll="0"/>
    <pivotField showAll="0"/>
    <pivotField showAll="0"/>
    <pivotField showAll="0"/>
    <pivotField showAll="0"/>
    <pivotField showAll="0"/>
    <pivotField showAll="0"/>
    <pivotField dataField="1" showAll="0"/>
  </pivotFields>
  <rowFields count="2">
    <field x="1"/>
    <field x="2"/>
  </rowFields>
  <rowItems count="21">
    <i>
      <x/>
    </i>
    <i r="1">
      <x v="1"/>
    </i>
    <i r="1">
      <x v="2"/>
    </i>
    <i r="1">
      <x v="3"/>
    </i>
    <i r="1">
      <x v="4"/>
    </i>
    <i>
      <x v="1"/>
    </i>
    <i r="1">
      <x/>
    </i>
    <i r="1">
      <x v="1"/>
    </i>
    <i r="1">
      <x v="2"/>
    </i>
    <i r="1">
      <x v="3"/>
    </i>
    <i r="1">
      <x v="4"/>
    </i>
    <i>
      <x v="2"/>
    </i>
    <i r="1">
      <x v="1"/>
    </i>
    <i r="1">
      <x v="2"/>
    </i>
    <i r="1">
      <x v="3"/>
    </i>
    <i r="1">
      <x v="4"/>
    </i>
    <i>
      <x v="3"/>
    </i>
    <i r="1">
      <x v="1"/>
    </i>
    <i r="1">
      <x v="2"/>
    </i>
    <i r="1">
      <x v="3"/>
    </i>
    <i t="grand">
      <x/>
    </i>
  </rowItems>
  <colItems count="1">
    <i/>
  </colItems>
  <dataFields count="1">
    <dataField name="Sum of Total Engagement" fld="1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2EE03E-C8F1-47C5-990F-B0EE3D7F87D1}" name="PivotTable3" cacheId="1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H18" firstHeaderRow="0" firstDataRow="1" firstDataCol="1"/>
  <pivotFields count="14">
    <pivotField numFmtId="22" showAll="0"/>
    <pivotField showAll="0">
      <items count="5">
        <item x="0"/>
        <item x="1"/>
        <item x="2"/>
        <item x="3"/>
        <item t="default"/>
      </items>
    </pivotField>
    <pivotField showAll="0"/>
    <pivotField showAll="0"/>
    <pivotField showAll="0"/>
    <pivotField axis="axisRow" dataField="1" showAll="0">
      <items count="3">
        <item x="0"/>
        <item x="1"/>
        <item t="default"/>
      </items>
    </pivotField>
    <pivotField dataField="1" showAll="0"/>
    <pivotField dataField="1" showAll="0"/>
    <pivotField dataField="1" showAll="0"/>
    <pivotField dataField="1" showAll="0"/>
    <pivotField dataField="1" showAll="0"/>
    <pivotField showAll="0"/>
    <pivotField showAll="0"/>
    <pivotField dataField="1" showAll="0"/>
  </pivotFields>
  <rowFields count="1">
    <field x="5"/>
  </rowFields>
  <rowItems count="3">
    <i>
      <x/>
    </i>
    <i>
      <x v="1"/>
    </i>
    <i t="grand">
      <x/>
    </i>
  </rowItems>
  <colFields count="1">
    <field x="-2"/>
  </colFields>
  <colItems count="7">
    <i>
      <x/>
    </i>
    <i i="1">
      <x v="1"/>
    </i>
    <i i="2">
      <x v="2"/>
    </i>
    <i i="3">
      <x v="3"/>
    </i>
    <i i="4">
      <x v="4"/>
    </i>
    <i i="5">
      <x v="5"/>
    </i>
    <i i="6">
      <x v="6"/>
    </i>
  </colItems>
  <dataFields count="7">
    <dataField name="Count of Post type" fld="5" subtotal="count" baseField="0" baseItem="0"/>
    <dataField name="Sum of People reached" fld="6" baseField="0" baseItem="0"/>
    <dataField name="Sum of Shares" fld="7" baseField="0" baseItem="0"/>
    <dataField name="Sum of Comments" fld="8" baseField="0" baseItem="0"/>
    <dataField name="Sum of Likes" fld="9" baseField="0" baseItem="0"/>
    <dataField name="Sum of 3-Second Video Views" fld="10" baseField="0" baseItem="0"/>
    <dataField name="Sum of Total Engagement"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7C912D26-A18A-4636-BC0A-D68DEA07AFF3}" autoFormatId="16" applyNumberFormats="0" applyBorderFormats="0" applyFontFormats="0" applyPatternFormats="0" applyAlignmentFormats="0" applyWidthHeightFormats="0">
  <queryTableRefresh nextId="23">
    <queryTableFields count="17">
      <queryTableField id="2" name="Publish time" tableColumnId="2"/>
      <queryTableField id="14" name="Month Name" tableColumnId="1"/>
      <queryTableField id="15" name="Day Name" tableColumnId="14"/>
      <queryTableField id="16" name="Week of Month" tableColumnId="15"/>
      <queryTableField id="3" name="Permalink" tableColumnId="3"/>
      <queryTableField id="4" name="Post type" tableColumnId="4"/>
      <queryTableField id="5" name="Impressions" tableColumnId="5"/>
      <queryTableField id="6" name="Reach" tableColumnId="6"/>
      <queryTableField id="7" name="Shares" tableColumnId="7"/>
      <queryTableField id="8" name="Follows" tableColumnId="8"/>
      <queryTableField id="9" name="3s views" tableColumnId="9"/>
      <queryTableField id="10" name="Likes" tableColumnId="10"/>
      <queryTableField id="11" name="Comments" tableColumnId="11"/>
      <queryTableField id="12" name="Saves" tableColumnId="12"/>
      <queryTableField id="13" name="Total Engagement Per Post" tableColumnId="13"/>
      <queryTableField id="21" name="Weekly Sum of Engagement" tableColumnId="17"/>
      <queryTableField id="22" name="Weekly Sum of Account Reach" tableColumnId="1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0E564EA6-D76C-4E39-82D0-75C84C00C508}" autoFormatId="16" applyNumberFormats="0" applyBorderFormats="0" applyFontFormats="0" applyPatternFormats="0" applyAlignmentFormats="0" applyWidthHeightFormats="0">
  <queryTableRefresh nextId="15">
    <queryTableFields count="14">
      <queryTableField id="1" name="Publish time" tableColumnId="1"/>
      <queryTableField id="2" name="Month Name" tableColumnId="2"/>
      <queryTableField id="3" name="Week of Month" tableColumnId="3"/>
      <queryTableField id="4" name="Day Name" tableColumnId="4"/>
      <queryTableField id="5" name="Permalink" tableColumnId="5"/>
      <queryTableField id="6" name="Post type" tableColumnId="6"/>
      <queryTableField id="7" name="Impressions" tableColumnId="7"/>
      <queryTableField id="8" name="Comments" tableColumnId="8"/>
      <queryTableField id="9" name="Likes" tableColumnId="9"/>
      <queryTableField id="10" name="Shares" tableColumnId="10"/>
      <queryTableField id="11" name="Total Engagements" tableColumnId="11"/>
      <queryTableField id="12" name="People Reached" tableColumnId="12"/>
      <queryTableField id="13" name="Photo Views" tableColumnId="13"/>
      <queryTableField id="14" name="Total clicks"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6" xr16:uid="{983DB091-AA8C-4601-B916-A2EF323D3EDD}" autoFormatId="16" applyNumberFormats="0" applyBorderFormats="0" applyFontFormats="0" applyPatternFormats="0" applyAlignmentFormats="0" applyWidthHeightFormats="0">
  <queryTableRefresh nextId="16">
    <queryTableFields count="14">
      <queryTableField id="1" name="Publish time" tableColumnId="1"/>
      <queryTableField id="2" name="Month Name" tableColumnId="2"/>
      <queryTableField id="3" name="Week of Month" tableColumnId="3"/>
      <queryTableField id="4" name="Day Name" tableColumnId="4"/>
      <queryTableField id="5" name="Permalink" tableColumnId="5"/>
      <queryTableField id="6" name="Post type" tableColumnId="6"/>
      <queryTableField id="7" name="People reached" tableColumnId="7"/>
      <queryTableField id="8" name="Shares" tableColumnId="8"/>
      <queryTableField id="9" name="Comments" tableColumnId="9"/>
      <queryTableField id="10" name="Likes" tableColumnId="10"/>
      <queryTableField id="11" name="3-Second Video Views" tableColumnId="11"/>
      <queryTableField id="12" name="Averaged Seconds Viewed" tableColumnId="12"/>
      <queryTableField id="13" name="Reels plays" tableColumnId="13"/>
      <queryTableField id="15" name="Total Engagement" tableColumnId="1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4AC3A891-A0C0-4BEE-8F5E-90ABAD0306D9}" autoFormatId="16" applyNumberFormats="0" applyBorderFormats="0" applyFontFormats="0" applyPatternFormats="0" applyAlignmentFormats="0" applyWidthHeightFormats="0">
  <queryTableRefresh nextId="14">
    <queryTableFields count="13">
      <queryTableField id="1" name="Post link" tableColumnId="1"/>
      <queryTableField id="2" name="content_type" tableColumnId="2"/>
      <queryTableField id="3" name="month_published" tableColumnId="3"/>
      <queryTableField id="4" name="day_published" tableColumnId="4"/>
      <queryTableField id="5" name="Impressions" tableColumnId="5"/>
      <queryTableField id="6" name="Views" tableColumnId="6"/>
      <queryTableField id="7" name="Clicks" tableColumnId="7"/>
      <queryTableField id="8" name="Click through rate (CTR)" tableColumnId="8"/>
      <queryTableField id="9" name="Likes" tableColumnId="9"/>
      <queryTableField id="10" name="Comments" tableColumnId="10"/>
      <queryTableField id="11" name="Reposts" tableColumnId="11"/>
      <queryTableField id="12" name="Total Engagement" tableColumnId="12"/>
      <queryTableField id="13" name="Engagement rat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9CC80D3-77C9-4A1C-9B80-8D0C8A21EB02}" sourceName="Month Name">
  <pivotTables>
    <pivotTable tabId="3" name="PivotTable1"/>
    <pivotTable tabId="3" name="PivotTable2"/>
    <pivotTable tabId="3" name="PivotTable3"/>
    <pivotTable tabId="3" name="PivotTable4"/>
    <pivotTable tabId="3" name="PivotTable5"/>
  </pivotTables>
  <data>
    <tabular pivotCacheId="1864794341">
      <items count="7">
        <i x="4" s="1"/>
        <i x="0" s="1"/>
        <i x="1" s="1"/>
        <i x="2" s="1"/>
        <i x="3" s="1"/>
        <i x="5" s="1"/>
        <i x="6"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type" xr10:uid="{2F04235F-5588-43F2-A254-22B485FF7AFE}" sourceName="Post type">
  <pivotTables>
    <pivotTable tabId="3" name="PivotTable1"/>
    <pivotTable tabId="3" name="PivotTable2"/>
    <pivotTable tabId="3" name="PivotTable3"/>
    <pivotTable tabId="3" name="PivotTable5"/>
  </pivotTables>
  <data>
    <tabular pivotCacheId="1864794341">
      <items count="3">
        <i x="2" s="1"/>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57AF2528-9D9E-4A10-9003-C1F9ED1ABC09}" sourceName="Month Name">
  <pivotTables>
    <pivotTable tabId="10" name="PivotTable4"/>
    <pivotTable tabId="10" name="PivotTable2"/>
    <pivotTable tabId="10" name="PivotTable3"/>
  </pivotTables>
  <data>
    <tabular pivotCacheId="207062135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C790161A-7CAF-4AA3-B220-741ECBBA00D6}" cache="Slicer_Month_Name" caption="Month Name" columnCount="7" showCaption="0" style="Slicer Style 1" rowHeight="365760"/>
  <slicer name="Post type 1" xr10:uid="{2D5EB629-B66C-4E07-B763-D7A35969CA5F}" cache="Slicer_Post_type" caption="Post type" columnCount="3" showCaption="0" style="Slicer Style 1" rowHeight="36576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2" xr10:uid="{B1769E91-4A47-4854-B8F5-511C62E6B1F0}" cache="Slicer_Month_Name1" caption="Month Name" columnCount="4" showCaption="0" style="Slicer Style 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F42C8C-F8AF-4CCC-A578-4E8CB2D4000D}" name="Table_IG_raw_data" displayName="Table_IG_raw_data" ref="A1:Q122" tableType="queryTable" totalsRowShown="0">
  <autoFilter ref="A1:Q122" xr:uid="{22F42C8C-F8AF-4CCC-A578-4E8CB2D4000D}"/>
  <sortState xmlns:xlrd2="http://schemas.microsoft.com/office/spreadsheetml/2017/richdata2" ref="A2:Q122">
    <sortCondition descending="1" ref="P1:P122"/>
  </sortState>
  <tableColumns count="17">
    <tableColumn id="2" xr3:uid="{C76D67C5-A1A4-40B4-9819-3AB09FF3BAF4}" uniqueName="2" name="Publish time" queryTableFieldId="2" dataDxfId="270"/>
    <tableColumn id="1" xr3:uid="{2E09691A-77C9-47FA-8840-DF1AC179186A}" uniqueName="1" name="Month Name" queryTableFieldId="14" dataDxfId="292"/>
    <tableColumn id="14" xr3:uid="{BD2C0E87-941E-4682-A0A2-902E326C3A48}" uniqueName="14" name="Day Name" queryTableFieldId="15" dataDxfId="291"/>
    <tableColumn id="15" xr3:uid="{0633827F-11D9-49B4-A5C9-B0F2F2A9BED6}" uniqueName="15" name="Week of Month" queryTableFieldId="16"/>
    <tableColumn id="3" xr3:uid="{CD08C921-2C06-4520-8540-6A7E5D5C58A8}" uniqueName="3" name="Permalink" queryTableFieldId="3" dataDxfId="290"/>
    <tableColumn id="4" xr3:uid="{C0B18A51-9FFC-4CC2-8AA1-65DA2B327BD6}" uniqueName="4" name="Post type" queryTableFieldId="4" dataDxfId="289"/>
    <tableColumn id="5" xr3:uid="{A4DBBF32-6493-407B-A388-620F88F79693}" uniqueName="5" name="Impressions" queryTableFieldId="5"/>
    <tableColumn id="6" xr3:uid="{91224A36-FEE0-4AFB-B5CF-AEF340D77C30}" uniqueName="6" name="Reach" queryTableFieldId="6"/>
    <tableColumn id="7" xr3:uid="{870B626C-F179-4F4C-BD3B-BD7F45287937}" uniqueName="7" name="Shares" queryTableFieldId="7"/>
    <tableColumn id="8" xr3:uid="{8F6A4889-0279-4240-8364-B9DF54A448D7}" uniqueName="8" name="Follows" queryTableFieldId="8"/>
    <tableColumn id="9" xr3:uid="{CA4479E0-73DB-48FA-BFC1-3D5EFFB76442}" uniqueName="9" name="3s views" queryTableFieldId="9"/>
    <tableColumn id="10" xr3:uid="{CAB00FFE-008E-4993-86AE-3E0FB800B583}" uniqueName="10" name="Likes" queryTableFieldId="10"/>
    <tableColumn id="11" xr3:uid="{B6776089-DEF4-41D1-A940-A00A9EA833DA}" uniqueName="11" name="Comments" queryTableFieldId="11"/>
    <tableColumn id="12" xr3:uid="{B05CB488-8F00-4F3C-8785-0BE13CEEF333}" uniqueName="12" name="Saves" queryTableFieldId="12"/>
    <tableColumn id="13" xr3:uid="{C3A1FF91-9065-48E8-A0AB-D6ED9828EB15}" uniqueName="13" name="Total Engagement Per Post" queryTableFieldId="13"/>
    <tableColumn id="17" xr3:uid="{A61B071B-4C79-4707-B4A8-D0D9153C3E29}" uniqueName="17" name="Weekly Sum of Engagement" queryTableFieldId="21"/>
    <tableColumn id="18" xr3:uid="{81F11DF7-19DE-4FC2-987C-9AF235032D0C}" uniqueName="18" name="Weekly Sum of Account Reach" queryTableField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D947320-68B6-47FC-8E82-9928528D9A74}" name="Table_Facebook_Post_data_Apr_01_2023___2" displayName="Table_Facebook_Post_data_Apr_01_2023___2" ref="A1:N36" tableType="queryTable" totalsRowShown="0">
  <autoFilter ref="A1:N36" xr:uid="{0D947320-68B6-47FC-8E82-9928528D9A74}"/>
  <tableColumns count="14">
    <tableColumn id="1" xr3:uid="{F288BCA9-BCA0-40B2-9753-972ED1F8E943}" uniqueName="1" name="Publish time" queryTableFieldId="1" dataDxfId="269"/>
    <tableColumn id="2" xr3:uid="{5242A2F4-0DD1-48B4-B5E8-99BB1B2729D9}" uniqueName="2" name="Month Name" queryTableFieldId="2" dataDxfId="288"/>
    <tableColumn id="3" xr3:uid="{B00AB5E5-CAF6-44C5-BC79-F4568565A331}" uniqueName="3" name="Week of Month" queryTableFieldId="3"/>
    <tableColumn id="4" xr3:uid="{1F24FD7F-4366-45A4-8971-F416EADB4F3C}" uniqueName="4" name="Day Name" queryTableFieldId="4" dataDxfId="287"/>
    <tableColumn id="5" xr3:uid="{450A8E01-23E5-4967-94AF-EC74C69C02C6}" uniqueName="5" name="Permalink" queryTableFieldId="5" dataDxfId="286"/>
    <tableColumn id="6" xr3:uid="{424F7DEF-BEAE-448C-8295-1E8BE9931F62}" uniqueName="6" name="Post type" queryTableFieldId="6" dataDxfId="285"/>
    <tableColumn id="7" xr3:uid="{1BFD53B4-24E7-419E-8BFB-9C34DBB658E6}" uniqueName="7" name="Impressions" queryTableFieldId="7"/>
    <tableColumn id="8" xr3:uid="{A9834C41-C48E-410B-934E-78B1926B997D}" uniqueName="8" name="Comments" queryTableFieldId="8"/>
    <tableColumn id="9" xr3:uid="{71BD1F96-84DD-49CD-97BF-C224F6F753DD}" uniqueName="9" name="Likes" queryTableFieldId="9"/>
    <tableColumn id="10" xr3:uid="{852C8218-D6DE-4B36-9871-23C6073742A0}" uniqueName="10" name="Shares" queryTableFieldId="10"/>
    <tableColumn id="11" xr3:uid="{4C2A29FE-D499-42A5-830E-749266247EE2}" uniqueName="11" name="Total Engagements" queryTableFieldId="11"/>
    <tableColumn id="12" xr3:uid="{22AFDC33-AB6C-481C-BA81-8976EFF3B332}" uniqueName="12" name="People Reached" queryTableFieldId="12"/>
    <tableColumn id="13" xr3:uid="{1C489A89-F824-4338-A117-8ACE6380CBAC}" uniqueName="13" name="Photo Views" queryTableFieldId="13"/>
    <tableColumn id="14" xr3:uid="{4B2391E8-83F5-47F4-806D-48700DB1F59F}" uniqueName="14" name="Total clicks" queryTableField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936DD1-49E8-43D4-9A6F-5918EB2C0CAE}" name="Table_Facebook_video_data_Apr_01_2023__2" displayName="Table_Facebook_video_data_Apr_01_2023__2" ref="A1:N35" tableType="queryTable" totalsRowShown="0">
  <autoFilter ref="A1:N35" xr:uid="{DA936DD1-49E8-43D4-9A6F-5918EB2C0CAE}"/>
  <tableColumns count="14">
    <tableColumn id="1" xr3:uid="{ED1225B0-F571-4665-A928-E1C332601090}" uniqueName="1" name="Publish time" queryTableFieldId="1" dataDxfId="268"/>
    <tableColumn id="2" xr3:uid="{AA92DC0A-CE2D-411C-BACF-34EA2A6D659B}" uniqueName="2" name="Month Name" queryTableFieldId="2" dataDxfId="284"/>
    <tableColumn id="3" xr3:uid="{45FCAC2C-8101-4ACE-A232-09E1D9EB46CF}" uniqueName="3" name="Week of Month" queryTableFieldId="3"/>
    <tableColumn id="4" xr3:uid="{1D72DF38-392D-4DC1-A3A7-395A49540999}" uniqueName="4" name="Day Name" queryTableFieldId="4" dataDxfId="283"/>
    <tableColumn id="5" xr3:uid="{09AD1E76-F556-49B6-9CD0-7BD927A2C380}" uniqueName="5" name="Permalink" queryTableFieldId="5" dataDxfId="282"/>
    <tableColumn id="6" xr3:uid="{B6967F21-CE60-4D4E-A76E-50DC6DA0D942}" uniqueName="6" name="Post type" queryTableFieldId="6" dataDxfId="281"/>
    <tableColumn id="7" xr3:uid="{453381B7-9888-468A-A3BD-D8CA506BA598}" uniqueName="7" name="People reached" queryTableFieldId="7"/>
    <tableColumn id="8" xr3:uid="{3F966A36-6554-4608-BEFB-8BB4B3B8A086}" uniqueName="8" name="Shares" queryTableFieldId="8"/>
    <tableColumn id="9" xr3:uid="{1643782E-AF27-4B04-94C2-0537F7CF15D8}" uniqueName="9" name="Comments" queryTableFieldId="9"/>
    <tableColumn id="10" xr3:uid="{1CF0AFDA-CBB3-4582-8146-6443507B992E}" uniqueName="10" name="Likes" queryTableFieldId="10"/>
    <tableColumn id="11" xr3:uid="{4704D0FD-474A-4695-8D47-2A4BE4AB55C1}" uniqueName="11" name="3-Second Video Views" queryTableFieldId="11"/>
    <tableColumn id="12" xr3:uid="{34CFD6C9-BEE2-4F49-9334-C2D3F8BC17E3}" uniqueName="12" name="Averaged Seconds Viewed" queryTableFieldId="12"/>
    <tableColumn id="13" xr3:uid="{1E2DF5E1-F5F4-4EC6-8C24-056D5A9178C4}" uniqueName="13" name="Reels plays" queryTableFieldId="13"/>
    <tableColumn id="14" xr3:uid="{EBCAD1F9-CE01-4A4C-8606-FF8C87F06501}" uniqueName="14" name="Total Engagement" queryTableFieldId="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318C72C-2920-4DA5-A31A-D946E84A2E45}" name="Table_All_posts__2" displayName="Table_All_posts__2" ref="A1:M59" tableType="queryTable" totalsRowShown="0">
  <autoFilter ref="A1:M59" xr:uid="{9318C72C-2920-4DA5-A31A-D946E84A2E45}"/>
  <tableColumns count="13">
    <tableColumn id="1" xr3:uid="{0A21E6DC-4D8E-4B15-9523-B0A7F2444FD5}" uniqueName="1" name="Post link" queryTableFieldId="1" dataDxfId="267"/>
    <tableColumn id="2" xr3:uid="{65F7E5D6-6296-42C5-B05C-6786D0A61894}" uniqueName="2" name="content_type" queryTableFieldId="2" dataDxfId="266"/>
    <tableColumn id="3" xr3:uid="{E03B9E5D-0CEC-41A3-AAA9-B972EDC10A23}" uniqueName="3" name="month_published" queryTableFieldId="3" dataDxfId="265"/>
    <tableColumn id="4" xr3:uid="{1CA203D0-C63E-45D6-9301-5F15877FAA64}" uniqueName="4" name="day_published" queryTableFieldId="4" dataDxfId="264"/>
    <tableColumn id="5" xr3:uid="{914C75A1-AB44-43EA-8C37-FDC12DEEC11C}" uniqueName="5" name="Impressions" queryTableFieldId="5"/>
    <tableColumn id="6" xr3:uid="{0E42F943-DB5E-4697-B984-A35E44D8F28F}" uniqueName="6" name="Views" queryTableFieldId="6"/>
    <tableColumn id="7" xr3:uid="{A92F3648-C1A0-4D90-B35B-4226E62849F6}" uniqueName="7" name="Clicks" queryTableFieldId="7"/>
    <tableColumn id="8" xr3:uid="{12EC20A2-5D95-435F-9F79-6CCAA42ABACB}" uniqueName="8" name="Click through rate (CTR)" queryTableFieldId="8" dataDxfId="263" dataCellStyle="Percent"/>
    <tableColumn id="9" xr3:uid="{C07791C7-2336-4D2D-BDE7-087D736D4250}" uniqueName="9" name="Likes" queryTableFieldId="9"/>
    <tableColumn id="10" xr3:uid="{721F42FD-F5F8-465D-8348-BB939F2B14C2}" uniqueName="10" name="Comments" queryTableFieldId="10"/>
    <tableColumn id="11" xr3:uid="{9A814BA0-194D-4A4D-874C-C9CA681AC17B}" uniqueName="11" name="Reposts" queryTableFieldId="11"/>
    <tableColumn id="12" xr3:uid="{5ECF954D-4020-46B3-9C9F-4C7840949A24}" uniqueName="12" name="Total Engagement" queryTableFieldId="12"/>
    <tableColumn id="13" xr3:uid="{7088669E-2C1C-4628-9868-5E5B9E35B7F2}" uniqueName="13" name="Engagement rate" queryTableFieldId="13" dataDxfId="262"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2.xml"/><Relationship Id="rId5" Type="http://schemas.openxmlformats.org/officeDocument/2006/relationships/printerSettings" Target="../printerSettings/printerSettings1.bin"/><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3.xml"/><Relationship Id="rId7" Type="http://schemas.openxmlformats.org/officeDocument/2006/relationships/drawing" Target="../drawings/drawing3.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printerSettings" Target="../printerSettings/printerSettings2.bin"/><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50086-D7D9-4438-BF16-79DFDE12AA24}">
  <dimension ref="A1:Q122"/>
  <sheetViews>
    <sheetView topLeftCell="A2" workbookViewId="0">
      <selection activeCell="P2" sqref="P2:P11"/>
    </sheetView>
  </sheetViews>
  <sheetFormatPr defaultRowHeight="15" x14ac:dyDescent="0.25"/>
  <cols>
    <col min="1" max="1" width="14.42578125" bestFit="1" customWidth="1"/>
    <col min="2" max="2" width="15" bestFit="1" customWidth="1"/>
    <col min="3" max="3" width="12.28515625" bestFit="1" customWidth="1"/>
    <col min="4" max="4" width="17.42578125" bestFit="1" customWidth="1"/>
    <col min="5" max="5" width="47.42578125" bestFit="1" customWidth="1"/>
    <col min="6" max="6" width="11.5703125" bestFit="1" customWidth="1"/>
    <col min="7" max="7" width="14" bestFit="1" customWidth="1"/>
    <col min="8" max="8" width="8.5703125" bestFit="1" customWidth="1"/>
    <col min="9" max="9" width="9.140625" bestFit="1" customWidth="1"/>
    <col min="10" max="10" width="10.140625" bestFit="1" customWidth="1"/>
    <col min="11" max="11" width="10.7109375" bestFit="1" customWidth="1"/>
    <col min="12" max="12" width="7.7109375" bestFit="1" customWidth="1"/>
    <col min="13" max="13" width="12.85546875" bestFit="1" customWidth="1"/>
    <col min="14" max="14" width="8.28515625" customWidth="1"/>
    <col min="15" max="15" width="27.28515625" bestFit="1" customWidth="1"/>
    <col min="16" max="16" width="28.7109375" bestFit="1" customWidth="1"/>
    <col min="17" max="17" width="30.5703125" bestFit="1" customWidth="1"/>
    <col min="18" max="18" width="14.42578125" bestFit="1" customWidth="1"/>
    <col min="19" max="19" width="27.28515625" bestFit="1" customWidth="1"/>
  </cols>
  <sheetData>
    <row r="1" spans="1:17" x14ac:dyDescent="0.25">
      <c r="A1" t="s">
        <v>0</v>
      </c>
      <c r="B1" t="s">
        <v>70</v>
      </c>
      <c r="C1" t="s">
        <v>71</v>
      </c>
      <c r="D1" t="s">
        <v>72</v>
      </c>
      <c r="E1" t="s">
        <v>1</v>
      </c>
      <c r="F1" t="s">
        <v>2</v>
      </c>
      <c r="G1" t="s">
        <v>3</v>
      </c>
      <c r="H1" t="s">
        <v>4</v>
      </c>
      <c r="I1" t="s">
        <v>5</v>
      </c>
      <c r="J1" t="s">
        <v>6</v>
      </c>
      <c r="K1" t="s">
        <v>7</v>
      </c>
      <c r="L1" t="s">
        <v>8</v>
      </c>
      <c r="M1" t="s">
        <v>9</v>
      </c>
      <c r="N1" t="s">
        <v>10</v>
      </c>
      <c r="O1" t="s">
        <v>11</v>
      </c>
      <c r="P1" t="s">
        <v>81</v>
      </c>
      <c r="Q1" t="s">
        <v>82</v>
      </c>
    </row>
    <row r="2" spans="1:17" x14ac:dyDescent="0.25">
      <c r="A2" s="1">
        <v>44984</v>
      </c>
      <c r="B2" t="s">
        <v>105</v>
      </c>
      <c r="C2" t="s">
        <v>78</v>
      </c>
      <c r="D2">
        <v>5</v>
      </c>
      <c r="E2" t="s">
        <v>124</v>
      </c>
      <c r="F2" t="s">
        <v>16</v>
      </c>
      <c r="G2">
        <v>14973</v>
      </c>
      <c r="H2">
        <v>14673</v>
      </c>
      <c r="I2">
        <v>4</v>
      </c>
      <c r="J2">
        <v>6</v>
      </c>
      <c r="K2">
        <v>9521</v>
      </c>
      <c r="L2">
        <v>81</v>
      </c>
      <c r="M2">
        <v>0</v>
      </c>
      <c r="N2">
        <v>3</v>
      </c>
      <c r="O2">
        <v>9615</v>
      </c>
      <c r="P2">
        <v>11105</v>
      </c>
      <c r="Q2">
        <v>17198</v>
      </c>
    </row>
    <row r="3" spans="1:17" x14ac:dyDescent="0.25">
      <c r="A3" s="1">
        <v>44985</v>
      </c>
      <c r="B3" t="s">
        <v>105</v>
      </c>
      <c r="C3" t="s">
        <v>74</v>
      </c>
      <c r="D3">
        <v>5</v>
      </c>
      <c r="E3" t="s">
        <v>238</v>
      </c>
      <c r="F3" t="s">
        <v>16</v>
      </c>
      <c r="G3">
        <v>145</v>
      </c>
      <c r="H3">
        <v>128</v>
      </c>
      <c r="I3">
        <v>1</v>
      </c>
      <c r="J3">
        <v>0</v>
      </c>
      <c r="K3">
        <v>75</v>
      </c>
      <c r="L3">
        <v>15</v>
      </c>
      <c r="M3">
        <v>0</v>
      </c>
      <c r="N3">
        <v>0</v>
      </c>
      <c r="O3">
        <v>91</v>
      </c>
      <c r="P3">
        <v>11105</v>
      </c>
      <c r="Q3">
        <v>17198</v>
      </c>
    </row>
    <row r="4" spans="1:17" x14ac:dyDescent="0.25">
      <c r="A4" s="1">
        <v>44986</v>
      </c>
      <c r="B4" t="s">
        <v>125</v>
      </c>
      <c r="C4" t="s">
        <v>75</v>
      </c>
      <c r="D4">
        <v>1</v>
      </c>
      <c r="E4" t="s">
        <v>126</v>
      </c>
      <c r="F4" t="s">
        <v>16</v>
      </c>
      <c r="G4">
        <v>732</v>
      </c>
      <c r="H4">
        <v>685</v>
      </c>
      <c r="I4">
        <v>0</v>
      </c>
      <c r="J4">
        <v>4</v>
      </c>
      <c r="K4">
        <v>353</v>
      </c>
      <c r="L4">
        <v>14</v>
      </c>
      <c r="M4">
        <v>0</v>
      </c>
      <c r="N4">
        <v>1</v>
      </c>
      <c r="O4">
        <v>372</v>
      </c>
      <c r="P4">
        <v>11105</v>
      </c>
      <c r="Q4">
        <v>17198</v>
      </c>
    </row>
    <row r="5" spans="1:17" x14ac:dyDescent="0.25">
      <c r="A5" s="1">
        <v>44987</v>
      </c>
      <c r="B5" t="s">
        <v>125</v>
      </c>
      <c r="C5" t="s">
        <v>76</v>
      </c>
      <c r="D5">
        <v>1</v>
      </c>
      <c r="E5" t="s">
        <v>127</v>
      </c>
      <c r="F5" t="s">
        <v>16</v>
      </c>
      <c r="G5">
        <v>1432</v>
      </c>
      <c r="H5">
        <v>1426</v>
      </c>
      <c r="I5">
        <v>1</v>
      </c>
      <c r="J5">
        <v>2</v>
      </c>
      <c r="K5">
        <v>808</v>
      </c>
      <c r="L5">
        <v>28</v>
      </c>
      <c r="M5">
        <v>0</v>
      </c>
      <c r="N5">
        <v>0</v>
      </c>
      <c r="O5">
        <v>839</v>
      </c>
      <c r="P5">
        <v>11105</v>
      </c>
      <c r="Q5">
        <v>17198</v>
      </c>
    </row>
    <row r="6" spans="1:17" x14ac:dyDescent="0.25">
      <c r="A6" s="1">
        <v>44988</v>
      </c>
      <c r="B6" t="s">
        <v>125</v>
      </c>
      <c r="C6" t="s">
        <v>77</v>
      </c>
      <c r="D6">
        <v>1</v>
      </c>
      <c r="E6" t="s">
        <v>128</v>
      </c>
      <c r="F6" t="s">
        <v>16</v>
      </c>
      <c r="G6">
        <v>293</v>
      </c>
      <c r="H6">
        <v>286</v>
      </c>
      <c r="I6">
        <v>0</v>
      </c>
      <c r="J6">
        <v>0</v>
      </c>
      <c r="K6">
        <v>175</v>
      </c>
      <c r="L6">
        <v>13</v>
      </c>
      <c r="M6">
        <v>0</v>
      </c>
      <c r="N6">
        <v>0</v>
      </c>
      <c r="O6">
        <v>188</v>
      </c>
      <c r="P6">
        <v>11105</v>
      </c>
      <c r="Q6">
        <v>17198</v>
      </c>
    </row>
    <row r="7" spans="1:17" x14ac:dyDescent="0.25">
      <c r="A7" s="1">
        <v>44970</v>
      </c>
      <c r="B7" t="s">
        <v>105</v>
      </c>
      <c r="C7" t="s">
        <v>78</v>
      </c>
      <c r="D7">
        <v>3</v>
      </c>
      <c r="E7" t="s">
        <v>116</v>
      </c>
      <c r="F7" t="s">
        <v>16</v>
      </c>
      <c r="G7">
        <v>1488</v>
      </c>
      <c r="H7">
        <v>1488</v>
      </c>
      <c r="I7">
        <v>0</v>
      </c>
      <c r="J7">
        <v>5</v>
      </c>
      <c r="K7">
        <v>692</v>
      </c>
      <c r="L7">
        <v>31</v>
      </c>
      <c r="M7">
        <v>0</v>
      </c>
      <c r="N7">
        <v>1</v>
      </c>
      <c r="O7">
        <v>729</v>
      </c>
      <c r="P7">
        <v>1756</v>
      </c>
      <c r="Q7">
        <v>3697</v>
      </c>
    </row>
    <row r="8" spans="1:17" x14ac:dyDescent="0.25">
      <c r="A8" s="1">
        <v>44971</v>
      </c>
      <c r="B8" t="s">
        <v>105</v>
      </c>
      <c r="C8" t="s">
        <v>74</v>
      </c>
      <c r="D8">
        <v>3</v>
      </c>
      <c r="E8" t="s">
        <v>117</v>
      </c>
      <c r="F8" t="s">
        <v>19</v>
      </c>
      <c r="G8">
        <v>107</v>
      </c>
      <c r="H8">
        <v>89</v>
      </c>
      <c r="I8">
        <v>0</v>
      </c>
      <c r="J8">
        <v>0</v>
      </c>
      <c r="K8">
        <v>0</v>
      </c>
      <c r="L8">
        <v>10</v>
      </c>
      <c r="M8">
        <v>0</v>
      </c>
      <c r="N8">
        <v>0</v>
      </c>
      <c r="O8">
        <v>10</v>
      </c>
      <c r="P8">
        <v>1756</v>
      </c>
      <c r="Q8">
        <v>3697</v>
      </c>
    </row>
    <row r="9" spans="1:17" x14ac:dyDescent="0.25">
      <c r="A9" s="1">
        <v>44972</v>
      </c>
      <c r="B9" t="s">
        <v>105</v>
      </c>
      <c r="C9" t="s">
        <v>75</v>
      </c>
      <c r="D9">
        <v>3</v>
      </c>
      <c r="E9" t="s">
        <v>118</v>
      </c>
      <c r="F9" t="s">
        <v>16</v>
      </c>
      <c r="G9">
        <v>1521</v>
      </c>
      <c r="H9">
        <v>1472</v>
      </c>
      <c r="I9">
        <v>3</v>
      </c>
      <c r="J9">
        <v>1</v>
      </c>
      <c r="K9">
        <v>798</v>
      </c>
      <c r="L9">
        <v>21</v>
      </c>
      <c r="M9">
        <v>0</v>
      </c>
      <c r="N9">
        <v>0</v>
      </c>
      <c r="O9">
        <v>823</v>
      </c>
      <c r="P9">
        <v>1756</v>
      </c>
      <c r="Q9">
        <v>3697</v>
      </c>
    </row>
    <row r="10" spans="1:17" x14ac:dyDescent="0.25">
      <c r="A10" s="1">
        <v>44973</v>
      </c>
      <c r="B10" t="s">
        <v>105</v>
      </c>
      <c r="C10" t="s">
        <v>76</v>
      </c>
      <c r="D10">
        <v>3</v>
      </c>
      <c r="E10" t="s">
        <v>119</v>
      </c>
      <c r="F10" t="s">
        <v>16</v>
      </c>
      <c r="G10">
        <v>438</v>
      </c>
      <c r="H10">
        <v>419</v>
      </c>
      <c r="I10">
        <v>0</v>
      </c>
      <c r="J10">
        <v>2</v>
      </c>
      <c r="K10">
        <v>118</v>
      </c>
      <c r="L10">
        <v>13</v>
      </c>
      <c r="M10">
        <v>0</v>
      </c>
      <c r="N10">
        <v>0</v>
      </c>
      <c r="O10">
        <v>133</v>
      </c>
      <c r="P10">
        <v>1756</v>
      </c>
      <c r="Q10">
        <v>3697</v>
      </c>
    </row>
    <row r="11" spans="1:17" x14ac:dyDescent="0.25">
      <c r="A11" s="1">
        <v>44974</v>
      </c>
      <c r="B11" t="s">
        <v>105</v>
      </c>
      <c r="C11" t="s">
        <v>77</v>
      </c>
      <c r="D11">
        <v>3</v>
      </c>
      <c r="E11" t="s">
        <v>237</v>
      </c>
      <c r="F11" t="s">
        <v>16</v>
      </c>
      <c r="G11">
        <v>239</v>
      </c>
      <c r="H11">
        <v>229</v>
      </c>
      <c r="I11">
        <v>0</v>
      </c>
      <c r="J11">
        <v>0</v>
      </c>
      <c r="K11">
        <v>52</v>
      </c>
      <c r="L11">
        <v>9</v>
      </c>
      <c r="M11">
        <v>0</v>
      </c>
      <c r="N11">
        <v>0</v>
      </c>
      <c r="O11">
        <v>61</v>
      </c>
      <c r="P11">
        <v>1756</v>
      </c>
      <c r="Q11">
        <v>3697</v>
      </c>
    </row>
    <row r="12" spans="1:17" x14ac:dyDescent="0.25">
      <c r="A12" s="1">
        <v>44991</v>
      </c>
      <c r="B12" t="s">
        <v>125</v>
      </c>
      <c r="C12" t="s">
        <v>78</v>
      </c>
      <c r="D12">
        <v>2</v>
      </c>
      <c r="E12" t="s">
        <v>129</v>
      </c>
      <c r="F12" t="s">
        <v>16</v>
      </c>
      <c r="G12">
        <v>1689</v>
      </c>
      <c r="H12">
        <v>1670</v>
      </c>
      <c r="I12">
        <v>3</v>
      </c>
      <c r="J12">
        <v>5</v>
      </c>
      <c r="K12">
        <v>1064</v>
      </c>
      <c r="L12">
        <v>45</v>
      </c>
      <c r="M12">
        <v>1</v>
      </c>
      <c r="N12">
        <v>2</v>
      </c>
      <c r="O12">
        <v>1120</v>
      </c>
      <c r="P12">
        <v>1322</v>
      </c>
      <c r="Q12">
        <v>2464</v>
      </c>
    </row>
    <row r="13" spans="1:17" x14ac:dyDescent="0.25">
      <c r="A13" s="1">
        <v>44992</v>
      </c>
      <c r="B13" t="s">
        <v>125</v>
      </c>
      <c r="C13" t="s">
        <v>74</v>
      </c>
      <c r="D13">
        <v>2</v>
      </c>
      <c r="E13" t="s">
        <v>130</v>
      </c>
      <c r="F13" t="s">
        <v>19</v>
      </c>
      <c r="G13">
        <v>174</v>
      </c>
      <c r="H13">
        <v>166</v>
      </c>
      <c r="I13">
        <v>0</v>
      </c>
      <c r="J13">
        <v>0</v>
      </c>
      <c r="K13">
        <v>0</v>
      </c>
      <c r="L13">
        <v>15</v>
      </c>
      <c r="M13">
        <v>1</v>
      </c>
      <c r="N13">
        <v>0</v>
      </c>
      <c r="O13">
        <v>16</v>
      </c>
      <c r="P13">
        <v>1322</v>
      </c>
      <c r="Q13">
        <v>2464</v>
      </c>
    </row>
    <row r="14" spans="1:17" x14ac:dyDescent="0.25">
      <c r="A14" s="1">
        <v>44993</v>
      </c>
      <c r="B14" t="s">
        <v>125</v>
      </c>
      <c r="C14" t="s">
        <v>75</v>
      </c>
      <c r="D14">
        <v>2</v>
      </c>
      <c r="E14" t="s">
        <v>131</v>
      </c>
      <c r="F14" t="s">
        <v>16</v>
      </c>
      <c r="G14">
        <v>305</v>
      </c>
      <c r="H14">
        <v>291</v>
      </c>
      <c r="I14">
        <v>0</v>
      </c>
      <c r="J14">
        <v>0</v>
      </c>
      <c r="K14">
        <v>128</v>
      </c>
      <c r="L14">
        <v>16</v>
      </c>
      <c r="M14">
        <v>0</v>
      </c>
      <c r="N14">
        <v>0</v>
      </c>
      <c r="O14">
        <v>144</v>
      </c>
      <c r="P14">
        <v>1322</v>
      </c>
      <c r="Q14">
        <v>2464</v>
      </c>
    </row>
    <row r="15" spans="1:17" x14ac:dyDescent="0.25">
      <c r="A15" s="1">
        <v>44994</v>
      </c>
      <c r="B15" t="s">
        <v>125</v>
      </c>
      <c r="C15" t="s">
        <v>76</v>
      </c>
      <c r="D15">
        <v>2</v>
      </c>
      <c r="E15" t="s">
        <v>132</v>
      </c>
      <c r="F15" t="s">
        <v>19</v>
      </c>
      <c r="G15">
        <v>132</v>
      </c>
      <c r="H15">
        <v>118</v>
      </c>
      <c r="I15">
        <v>0</v>
      </c>
      <c r="J15">
        <v>0</v>
      </c>
      <c r="K15">
        <v>0</v>
      </c>
      <c r="L15">
        <v>3</v>
      </c>
      <c r="M15">
        <v>1</v>
      </c>
      <c r="N15">
        <v>0</v>
      </c>
      <c r="O15">
        <v>4</v>
      </c>
      <c r="P15">
        <v>1322</v>
      </c>
      <c r="Q15">
        <v>2464</v>
      </c>
    </row>
    <row r="16" spans="1:17" x14ac:dyDescent="0.25">
      <c r="A16" s="1">
        <v>44995</v>
      </c>
      <c r="B16" t="s">
        <v>125</v>
      </c>
      <c r="C16" t="s">
        <v>77</v>
      </c>
      <c r="D16">
        <v>2</v>
      </c>
      <c r="E16" t="s">
        <v>133</v>
      </c>
      <c r="F16" t="s">
        <v>13</v>
      </c>
      <c r="G16">
        <v>275</v>
      </c>
      <c r="H16">
        <v>219</v>
      </c>
      <c r="I16">
        <v>1</v>
      </c>
      <c r="J16">
        <v>0</v>
      </c>
      <c r="K16">
        <v>0</v>
      </c>
      <c r="L16">
        <v>33</v>
      </c>
      <c r="M16">
        <v>2</v>
      </c>
      <c r="N16">
        <v>2</v>
      </c>
      <c r="O16">
        <v>38</v>
      </c>
      <c r="P16">
        <v>1322</v>
      </c>
      <c r="Q16">
        <v>2464</v>
      </c>
    </row>
    <row r="17" spans="1:17" x14ac:dyDescent="0.25">
      <c r="A17" s="1">
        <v>45020</v>
      </c>
      <c r="B17" t="s">
        <v>73</v>
      </c>
      <c r="C17" t="s">
        <v>74</v>
      </c>
      <c r="D17">
        <v>2</v>
      </c>
      <c r="E17" t="s">
        <v>12</v>
      </c>
      <c r="F17" t="s">
        <v>13</v>
      </c>
      <c r="G17">
        <v>167</v>
      </c>
      <c r="H17">
        <v>131</v>
      </c>
      <c r="I17">
        <v>0</v>
      </c>
      <c r="J17">
        <v>0</v>
      </c>
      <c r="K17">
        <v>0</v>
      </c>
      <c r="L17">
        <v>15</v>
      </c>
      <c r="M17">
        <v>0</v>
      </c>
      <c r="N17">
        <v>2</v>
      </c>
      <c r="O17">
        <v>17</v>
      </c>
      <c r="P17">
        <v>871</v>
      </c>
      <c r="Q17">
        <v>2068</v>
      </c>
    </row>
    <row r="18" spans="1:17" x14ac:dyDescent="0.25">
      <c r="A18" s="1">
        <v>45021</v>
      </c>
      <c r="B18" t="s">
        <v>73</v>
      </c>
      <c r="C18" t="s">
        <v>75</v>
      </c>
      <c r="D18">
        <v>2</v>
      </c>
      <c r="E18" t="s">
        <v>14</v>
      </c>
      <c r="F18" t="s">
        <v>13</v>
      </c>
      <c r="G18">
        <v>141</v>
      </c>
      <c r="H18">
        <v>114</v>
      </c>
      <c r="I18">
        <v>0</v>
      </c>
      <c r="J18">
        <v>0</v>
      </c>
      <c r="K18">
        <v>0</v>
      </c>
      <c r="L18">
        <v>15</v>
      </c>
      <c r="M18">
        <v>0</v>
      </c>
      <c r="N18">
        <v>0</v>
      </c>
      <c r="O18">
        <v>15</v>
      </c>
      <c r="P18">
        <v>871</v>
      </c>
      <c r="Q18">
        <v>2068</v>
      </c>
    </row>
    <row r="19" spans="1:17" x14ac:dyDescent="0.25">
      <c r="A19" s="1">
        <v>45022</v>
      </c>
      <c r="B19" t="s">
        <v>73</v>
      </c>
      <c r="C19" t="s">
        <v>76</v>
      </c>
      <c r="D19">
        <v>2</v>
      </c>
      <c r="E19" t="s">
        <v>15</v>
      </c>
      <c r="F19" t="s">
        <v>16</v>
      </c>
      <c r="G19">
        <v>237</v>
      </c>
      <c r="H19">
        <v>226</v>
      </c>
      <c r="I19">
        <v>0</v>
      </c>
      <c r="J19">
        <v>0</v>
      </c>
      <c r="K19">
        <v>102</v>
      </c>
      <c r="L19">
        <v>13</v>
      </c>
      <c r="M19">
        <v>1</v>
      </c>
      <c r="N19">
        <v>0</v>
      </c>
      <c r="O19">
        <v>116</v>
      </c>
      <c r="P19">
        <v>871</v>
      </c>
      <c r="Q19">
        <v>2068</v>
      </c>
    </row>
    <row r="20" spans="1:17" x14ac:dyDescent="0.25">
      <c r="A20" s="1">
        <v>45023</v>
      </c>
      <c r="B20" t="s">
        <v>73</v>
      </c>
      <c r="C20" t="s">
        <v>77</v>
      </c>
      <c r="D20">
        <v>2</v>
      </c>
      <c r="E20" t="s">
        <v>17</v>
      </c>
      <c r="F20" t="s">
        <v>16</v>
      </c>
      <c r="G20">
        <v>232</v>
      </c>
      <c r="H20">
        <v>225</v>
      </c>
      <c r="I20">
        <v>0</v>
      </c>
      <c r="J20">
        <v>0</v>
      </c>
      <c r="K20">
        <v>86</v>
      </c>
      <c r="L20">
        <v>11</v>
      </c>
      <c r="M20">
        <v>0</v>
      </c>
      <c r="N20">
        <v>0</v>
      </c>
      <c r="O20">
        <v>97</v>
      </c>
      <c r="P20">
        <v>871</v>
      </c>
      <c r="Q20">
        <v>2068</v>
      </c>
    </row>
    <row r="21" spans="1:17" x14ac:dyDescent="0.25">
      <c r="A21" s="1">
        <v>45019</v>
      </c>
      <c r="B21" t="s">
        <v>73</v>
      </c>
      <c r="C21" t="s">
        <v>78</v>
      </c>
      <c r="D21">
        <v>2</v>
      </c>
      <c r="E21" t="s">
        <v>69</v>
      </c>
      <c r="F21" t="s">
        <v>16</v>
      </c>
      <c r="G21">
        <v>1377</v>
      </c>
      <c r="H21">
        <v>1372</v>
      </c>
      <c r="I21">
        <v>0</v>
      </c>
      <c r="J21">
        <v>9</v>
      </c>
      <c r="K21">
        <v>587</v>
      </c>
      <c r="L21">
        <v>27</v>
      </c>
      <c r="M21">
        <v>1</v>
      </c>
      <c r="N21">
        <v>2</v>
      </c>
      <c r="O21">
        <v>626</v>
      </c>
      <c r="P21">
        <v>871</v>
      </c>
      <c r="Q21">
        <v>2068</v>
      </c>
    </row>
    <row r="22" spans="1:17" x14ac:dyDescent="0.25">
      <c r="A22" s="1">
        <v>45026</v>
      </c>
      <c r="B22" t="s">
        <v>73</v>
      </c>
      <c r="C22" t="s">
        <v>78</v>
      </c>
      <c r="D22">
        <v>3</v>
      </c>
      <c r="E22" t="s">
        <v>18</v>
      </c>
      <c r="F22" t="s">
        <v>19</v>
      </c>
      <c r="G22">
        <v>128</v>
      </c>
      <c r="H22">
        <v>115</v>
      </c>
      <c r="I22">
        <v>0</v>
      </c>
      <c r="J22">
        <v>0</v>
      </c>
      <c r="K22">
        <v>0</v>
      </c>
      <c r="L22">
        <v>9</v>
      </c>
      <c r="M22">
        <v>1</v>
      </c>
      <c r="N22">
        <v>0</v>
      </c>
      <c r="O22">
        <v>10</v>
      </c>
      <c r="P22">
        <v>792</v>
      </c>
      <c r="Q22">
        <v>1863</v>
      </c>
    </row>
    <row r="23" spans="1:17" x14ac:dyDescent="0.25">
      <c r="A23" s="1">
        <v>45027</v>
      </c>
      <c r="B23" t="s">
        <v>73</v>
      </c>
      <c r="C23" t="s">
        <v>74</v>
      </c>
      <c r="D23">
        <v>3</v>
      </c>
      <c r="E23" t="s">
        <v>20</v>
      </c>
      <c r="F23" t="s">
        <v>16</v>
      </c>
      <c r="G23">
        <v>267</v>
      </c>
      <c r="H23">
        <v>253</v>
      </c>
      <c r="I23">
        <v>1</v>
      </c>
      <c r="J23">
        <v>0</v>
      </c>
      <c r="K23">
        <v>74</v>
      </c>
      <c r="L23">
        <v>14</v>
      </c>
      <c r="M23">
        <v>1</v>
      </c>
      <c r="N23">
        <v>0</v>
      </c>
      <c r="O23">
        <v>90</v>
      </c>
      <c r="P23">
        <v>792</v>
      </c>
      <c r="Q23">
        <v>1863</v>
      </c>
    </row>
    <row r="24" spans="1:17" x14ac:dyDescent="0.25">
      <c r="A24" s="1">
        <v>45028</v>
      </c>
      <c r="B24" t="s">
        <v>73</v>
      </c>
      <c r="C24" t="s">
        <v>75</v>
      </c>
      <c r="D24">
        <v>3</v>
      </c>
      <c r="E24" t="s">
        <v>21</v>
      </c>
      <c r="F24" t="s">
        <v>19</v>
      </c>
      <c r="G24">
        <v>113</v>
      </c>
      <c r="H24">
        <v>92</v>
      </c>
      <c r="I24">
        <v>0</v>
      </c>
      <c r="J24">
        <v>0</v>
      </c>
      <c r="K24">
        <v>0</v>
      </c>
      <c r="L24">
        <v>12</v>
      </c>
      <c r="M24">
        <v>1</v>
      </c>
      <c r="N24">
        <v>0</v>
      </c>
      <c r="O24">
        <v>13</v>
      </c>
      <c r="P24">
        <v>792</v>
      </c>
      <c r="Q24">
        <v>1863</v>
      </c>
    </row>
    <row r="25" spans="1:17" x14ac:dyDescent="0.25">
      <c r="A25" s="1">
        <v>45028</v>
      </c>
      <c r="B25" t="s">
        <v>73</v>
      </c>
      <c r="C25" t="s">
        <v>75</v>
      </c>
      <c r="D25">
        <v>3</v>
      </c>
      <c r="E25" t="s">
        <v>22</v>
      </c>
      <c r="F25" t="s">
        <v>16</v>
      </c>
      <c r="G25">
        <v>503</v>
      </c>
      <c r="H25">
        <v>380</v>
      </c>
      <c r="I25">
        <v>8</v>
      </c>
      <c r="J25">
        <v>0</v>
      </c>
      <c r="K25">
        <v>208</v>
      </c>
      <c r="L25">
        <v>36</v>
      </c>
      <c r="M25">
        <v>1</v>
      </c>
      <c r="N25">
        <v>1</v>
      </c>
      <c r="O25">
        <v>254</v>
      </c>
      <c r="P25">
        <v>792</v>
      </c>
      <c r="Q25">
        <v>1863</v>
      </c>
    </row>
    <row r="26" spans="1:17" x14ac:dyDescent="0.25">
      <c r="A26" s="1">
        <v>45029</v>
      </c>
      <c r="B26" t="s">
        <v>73</v>
      </c>
      <c r="C26" t="s">
        <v>76</v>
      </c>
      <c r="D26">
        <v>3</v>
      </c>
      <c r="E26" t="s">
        <v>23</v>
      </c>
      <c r="F26" t="s">
        <v>16</v>
      </c>
      <c r="G26">
        <v>920</v>
      </c>
      <c r="H26">
        <v>895</v>
      </c>
      <c r="I26">
        <v>0</v>
      </c>
      <c r="J26">
        <v>0</v>
      </c>
      <c r="K26">
        <v>392</v>
      </c>
      <c r="L26">
        <v>19</v>
      </c>
      <c r="M26">
        <v>0</v>
      </c>
      <c r="N26">
        <v>0</v>
      </c>
      <c r="O26">
        <v>411</v>
      </c>
      <c r="P26">
        <v>792</v>
      </c>
      <c r="Q26">
        <v>1863</v>
      </c>
    </row>
    <row r="27" spans="1:17" x14ac:dyDescent="0.25">
      <c r="A27" s="1">
        <v>45030</v>
      </c>
      <c r="B27" t="s">
        <v>73</v>
      </c>
      <c r="C27" t="s">
        <v>77</v>
      </c>
      <c r="D27">
        <v>3</v>
      </c>
      <c r="E27" t="s">
        <v>24</v>
      </c>
      <c r="F27" t="s">
        <v>13</v>
      </c>
      <c r="G27">
        <v>161</v>
      </c>
      <c r="H27">
        <v>128</v>
      </c>
      <c r="I27">
        <v>0</v>
      </c>
      <c r="J27">
        <v>0</v>
      </c>
      <c r="K27">
        <v>0</v>
      </c>
      <c r="L27">
        <v>13</v>
      </c>
      <c r="M27">
        <v>1</v>
      </c>
      <c r="N27">
        <v>0</v>
      </c>
      <c r="O27">
        <v>14</v>
      </c>
      <c r="P27">
        <v>792</v>
      </c>
      <c r="Q27">
        <v>1863</v>
      </c>
    </row>
    <row r="28" spans="1:17" x14ac:dyDescent="0.25">
      <c r="A28" s="1">
        <v>45047</v>
      </c>
      <c r="B28" t="s">
        <v>79</v>
      </c>
      <c r="C28" t="s">
        <v>78</v>
      </c>
      <c r="D28">
        <v>1</v>
      </c>
      <c r="E28" t="s">
        <v>35</v>
      </c>
      <c r="F28" t="s">
        <v>16</v>
      </c>
      <c r="G28">
        <v>234</v>
      </c>
      <c r="H28">
        <v>216</v>
      </c>
      <c r="I28">
        <v>0</v>
      </c>
      <c r="J28">
        <v>0</v>
      </c>
      <c r="K28">
        <v>80</v>
      </c>
      <c r="L28">
        <v>15</v>
      </c>
      <c r="M28">
        <v>0</v>
      </c>
      <c r="N28">
        <v>1</v>
      </c>
      <c r="O28">
        <v>96</v>
      </c>
      <c r="P28">
        <v>739</v>
      </c>
      <c r="Q28">
        <v>1160</v>
      </c>
    </row>
    <row r="29" spans="1:17" x14ac:dyDescent="0.25">
      <c r="A29" s="1">
        <v>45048</v>
      </c>
      <c r="B29" t="s">
        <v>79</v>
      </c>
      <c r="C29" t="s">
        <v>74</v>
      </c>
      <c r="D29">
        <v>1</v>
      </c>
      <c r="E29" t="s">
        <v>36</v>
      </c>
      <c r="F29" t="s">
        <v>16</v>
      </c>
      <c r="G29">
        <v>388</v>
      </c>
      <c r="H29">
        <v>372</v>
      </c>
      <c r="I29">
        <v>0</v>
      </c>
      <c r="J29">
        <v>3</v>
      </c>
      <c r="K29">
        <v>262</v>
      </c>
      <c r="L29">
        <v>32</v>
      </c>
      <c r="M29">
        <v>0</v>
      </c>
      <c r="N29">
        <v>1</v>
      </c>
      <c r="O29">
        <v>298</v>
      </c>
      <c r="P29">
        <v>739</v>
      </c>
      <c r="Q29">
        <v>1160</v>
      </c>
    </row>
    <row r="30" spans="1:17" x14ac:dyDescent="0.25">
      <c r="A30" s="1">
        <v>45049</v>
      </c>
      <c r="B30" t="s">
        <v>79</v>
      </c>
      <c r="C30" t="s">
        <v>75</v>
      </c>
      <c r="D30">
        <v>1</v>
      </c>
      <c r="E30" t="s">
        <v>37</v>
      </c>
      <c r="F30" t="s">
        <v>13</v>
      </c>
      <c r="G30">
        <v>115</v>
      </c>
      <c r="H30">
        <v>81</v>
      </c>
      <c r="I30">
        <v>0</v>
      </c>
      <c r="J30">
        <v>0</v>
      </c>
      <c r="K30">
        <v>0</v>
      </c>
      <c r="L30">
        <v>12</v>
      </c>
      <c r="M30">
        <v>0</v>
      </c>
      <c r="N30">
        <v>0</v>
      </c>
      <c r="O30">
        <v>12</v>
      </c>
      <c r="P30">
        <v>739</v>
      </c>
      <c r="Q30">
        <v>1160</v>
      </c>
    </row>
    <row r="31" spans="1:17" x14ac:dyDescent="0.25">
      <c r="A31" s="1">
        <v>45050</v>
      </c>
      <c r="B31" t="s">
        <v>79</v>
      </c>
      <c r="C31" t="s">
        <v>76</v>
      </c>
      <c r="D31">
        <v>1</v>
      </c>
      <c r="E31" t="s">
        <v>233</v>
      </c>
      <c r="F31" t="s">
        <v>16</v>
      </c>
      <c r="G31">
        <v>360</v>
      </c>
      <c r="H31">
        <v>352</v>
      </c>
      <c r="I31">
        <v>0</v>
      </c>
      <c r="J31">
        <v>0</v>
      </c>
      <c r="K31">
        <v>219</v>
      </c>
      <c r="L31">
        <v>18</v>
      </c>
      <c r="M31">
        <v>0</v>
      </c>
      <c r="N31">
        <v>1</v>
      </c>
      <c r="O31">
        <v>238</v>
      </c>
      <c r="P31">
        <v>739</v>
      </c>
      <c r="Q31">
        <v>1160</v>
      </c>
    </row>
    <row r="32" spans="1:17" x14ac:dyDescent="0.25">
      <c r="A32" s="1">
        <v>45051</v>
      </c>
      <c r="B32" t="s">
        <v>79</v>
      </c>
      <c r="C32" t="s">
        <v>77</v>
      </c>
      <c r="D32">
        <v>1</v>
      </c>
      <c r="E32" t="s">
        <v>38</v>
      </c>
      <c r="F32" t="s">
        <v>16</v>
      </c>
      <c r="G32">
        <v>160</v>
      </c>
      <c r="H32">
        <v>139</v>
      </c>
      <c r="I32">
        <v>0</v>
      </c>
      <c r="J32">
        <v>0</v>
      </c>
      <c r="K32">
        <v>75</v>
      </c>
      <c r="L32">
        <v>20</v>
      </c>
      <c r="M32">
        <v>0</v>
      </c>
      <c r="N32">
        <v>0</v>
      </c>
      <c r="O32">
        <v>95</v>
      </c>
      <c r="P32">
        <v>739</v>
      </c>
      <c r="Q32">
        <v>1160</v>
      </c>
    </row>
    <row r="33" spans="1:17" x14ac:dyDescent="0.25">
      <c r="A33" s="1">
        <v>45040</v>
      </c>
      <c r="B33" t="s">
        <v>73</v>
      </c>
      <c r="C33" t="s">
        <v>78</v>
      </c>
      <c r="D33">
        <v>5</v>
      </c>
      <c r="E33" t="s">
        <v>30</v>
      </c>
      <c r="F33" t="s">
        <v>16</v>
      </c>
      <c r="G33">
        <v>397</v>
      </c>
      <c r="H33">
        <v>384</v>
      </c>
      <c r="I33">
        <v>0</v>
      </c>
      <c r="J33">
        <v>0</v>
      </c>
      <c r="K33">
        <v>253</v>
      </c>
      <c r="L33">
        <v>13</v>
      </c>
      <c r="M33">
        <v>0</v>
      </c>
      <c r="N33">
        <v>0</v>
      </c>
      <c r="O33">
        <v>266</v>
      </c>
      <c r="P33">
        <v>647</v>
      </c>
      <c r="Q33">
        <v>1185</v>
      </c>
    </row>
    <row r="34" spans="1:17" x14ac:dyDescent="0.25">
      <c r="A34" s="1">
        <v>45041</v>
      </c>
      <c r="B34" t="s">
        <v>73</v>
      </c>
      <c r="C34" t="s">
        <v>74</v>
      </c>
      <c r="D34">
        <v>5</v>
      </c>
      <c r="E34" t="s">
        <v>31</v>
      </c>
      <c r="F34" t="s">
        <v>16</v>
      </c>
      <c r="G34">
        <v>264</v>
      </c>
      <c r="H34">
        <v>246</v>
      </c>
      <c r="I34">
        <v>0</v>
      </c>
      <c r="J34">
        <v>2</v>
      </c>
      <c r="K34">
        <v>119</v>
      </c>
      <c r="L34">
        <v>15</v>
      </c>
      <c r="M34">
        <v>0</v>
      </c>
      <c r="N34">
        <v>0</v>
      </c>
      <c r="O34">
        <v>136</v>
      </c>
      <c r="P34">
        <v>647</v>
      </c>
      <c r="Q34">
        <v>1185</v>
      </c>
    </row>
    <row r="35" spans="1:17" x14ac:dyDescent="0.25">
      <c r="A35" s="1">
        <v>45042</v>
      </c>
      <c r="B35" t="s">
        <v>73</v>
      </c>
      <c r="C35" t="s">
        <v>75</v>
      </c>
      <c r="D35">
        <v>5</v>
      </c>
      <c r="E35" t="s">
        <v>32</v>
      </c>
      <c r="F35" t="s">
        <v>19</v>
      </c>
      <c r="G35">
        <v>106</v>
      </c>
      <c r="H35">
        <v>96</v>
      </c>
      <c r="I35">
        <v>0</v>
      </c>
      <c r="J35">
        <v>1</v>
      </c>
      <c r="K35">
        <v>0</v>
      </c>
      <c r="L35">
        <v>12</v>
      </c>
      <c r="M35">
        <v>0</v>
      </c>
      <c r="N35">
        <v>0</v>
      </c>
      <c r="O35">
        <v>13</v>
      </c>
      <c r="P35">
        <v>647</v>
      </c>
      <c r="Q35">
        <v>1185</v>
      </c>
    </row>
    <row r="36" spans="1:17" x14ac:dyDescent="0.25">
      <c r="A36" s="1">
        <v>45043</v>
      </c>
      <c r="B36" t="s">
        <v>73</v>
      </c>
      <c r="C36" t="s">
        <v>76</v>
      </c>
      <c r="D36">
        <v>5</v>
      </c>
      <c r="E36" t="s">
        <v>33</v>
      </c>
      <c r="F36" t="s">
        <v>16</v>
      </c>
      <c r="G36">
        <v>256</v>
      </c>
      <c r="H36">
        <v>242</v>
      </c>
      <c r="I36">
        <v>1</v>
      </c>
      <c r="J36">
        <v>1</v>
      </c>
      <c r="K36">
        <v>98</v>
      </c>
      <c r="L36">
        <v>23</v>
      </c>
      <c r="M36">
        <v>0</v>
      </c>
      <c r="N36">
        <v>1</v>
      </c>
      <c r="O36">
        <v>124</v>
      </c>
      <c r="P36">
        <v>647</v>
      </c>
      <c r="Q36">
        <v>1185</v>
      </c>
    </row>
    <row r="37" spans="1:17" x14ac:dyDescent="0.25">
      <c r="A37" s="1">
        <v>45044</v>
      </c>
      <c r="B37" t="s">
        <v>73</v>
      </c>
      <c r="C37" t="s">
        <v>77</v>
      </c>
      <c r="D37">
        <v>5</v>
      </c>
      <c r="E37" t="s">
        <v>34</v>
      </c>
      <c r="F37" t="s">
        <v>16</v>
      </c>
      <c r="G37">
        <v>233</v>
      </c>
      <c r="H37">
        <v>217</v>
      </c>
      <c r="I37">
        <v>1</v>
      </c>
      <c r="J37">
        <v>1</v>
      </c>
      <c r="K37">
        <v>93</v>
      </c>
      <c r="L37">
        <v>13</v>
      </c>
      <c r="M37">
        <v>0</v>
      </c>
      <c r="N37">
        <v>0</v>
      </c>
      <c r="O37">
        <v>108</v>
      </c>
      <c r="P37">
        <v>647</v>
      </c>
      <c r="Q37">
        <v>1185</v>
      </c>
    </row>
    <row r="38" spans="1:17" x14ac:dyDescent="0.25">
      <c r="A38" s="1">
        <v>44978</v>
      </c>
      <c r="B38" t="s">
        <v>105</v>
      </c>
      <c r="C38" t="s">
        <v>74</v>
      </c>
      <c r="D38">
        <v>4</v>
      </c>
      <c r="E38" t="s">
        <v>120</v>
      </c>
      <c r="F38" t="s">
        <v>16</v>
      </c>
      <c r="G38">
        <v>858</v>
      </c>
      <c r="H38">
        <v>835</v>
      </c>
      <c r="I38">
        <v>0</v>
      </c>
      <c r="J38">
        <v>6</v>
      </c>
      <c r="K38">
        <v>372</v>
      </c>
      <c r="L38">
        <v>13</v>
      </c>
      <c r="M38">
        <v>0</v>
      </c>
      <c r="N38">
        <v>0</v>
      </c>
      <c r="O38">
        <v>391</v>
      </c>
      <c r="P38">
        <v>642</v>
      </c>
      <c r="Q38">
        <v>1375</v>
      </c>
    </row>
    <row r="39" spans="1:17" x14ac:dyDescent="0.25">
      <c r="A39" s="1">
        <v>44979</v>
      </c>
      <c r="B39" t="s">
        <v>105</v>
      </c>
      <c r="C39" t="s">
        <v>75</v>
      </c>
      <c r="D39">
        <v>4</v>
      </c>
      <c r="E39" t="s">
        <v>121</v>
      </c>
      <c r="F39" t="s">
        <v>16</v>
      </c>
      <c r="G39">
        <v>238</v>
      </c>
      <c r="H39">
        <v>224</v>
      </c>
      <c r="I39">
        <v>0</v>
      </c>
      <c r="J39">
        <v>0</v>
      </c>
      <c r="K39">
        <v>79</v>
      </c>
      <c r="L39">
        <v>10</v>
      </c>
      <c r="M39">
        <v>0</v>
      </c>
      <c r="N39">
        <v>0</v>
      </c>
      <c r="O39">
        <v>89</v>
      </c>
      <c r="P39">
        <v>642</v>
      </c>
      <c r="Q39">
        <v>1375</v>
      </c>
    </row>
    <row r="40" spans="1:17" x14ac:dyDescent="0.25">
      <c r="A40" s="1">
        <v>44980</v>
      </c>
      <c r="B40" t="s">
        <v>105</v>
      </c>
      <c r="C40" t="s">
        <v>76</v>
      </c>
      <c r="D40">
        <v>4</v>
      </c>
      <c r="E40" t="s">
        <v>122</v>
      </c>
      <c r="F40" t="s">
        <v>16</v>
      </c>
      <c r="G40">
        <v>179</v>
      </c>
      <c r="H40">
        <v>161</v>
      </c>
      <c r="I40">
        <v>2</v>
      </c>
      <c r="J40">
        <v>0</v>
      </c>
      <c r="K40">
        <v>65</v>
      </c>
      <c r="L40">
        <v>12</v>
      </c>
      <c r="M40">
        <v>0</v>
      </c>
      <c r="N40">
        <v>0</v>
      </c>
      <c r="O40">
        <v>79</v>
      </c>
      <c r="P40">
        <v>642</v>
      </c>
      <c r="Q40">
        <v>1375</v>
      </c>
    </row>
    <row r="41" spans="1:17" x14ac:dyDescent="0.25">
      <c r="A41" s="1">
        <v>44981</v>
      </c>
      <c r="B41" t="s">
        <v>105</v>
      </c>
      <c r="C41" t="s">
        <v>77</v>
      </c>
      <c r="D41">
        <v>4</v>
      </c>
      <c r="E41" t="s">
        <v>123</v>
      </c>
      <c r="F41" t="s">
        <v>16</v>
      </c>
      <c r="G41">
        <v>177</v>
      </c>
      <c r="H41">
        <v>155</v>
      </c>
      <c r="I41">
        <v>2</v>
      </c>
      <c r="J41">
        <v>0</v>
      </c>
      <c r="K41">
        <v>67</v>
      </c>
      <c r="L41">
        <v>13</v>
      </c>
      <c r="M41">
        <v>0</v>
      </c>
      <c r="N41">
        <v>1</v>
      </c>
      <c r="O41">
        <v>83</v>
      </c>
      <c r="P41">
        <v>642</v>
      </c>
      <c r="Q41">
        <v>1375</v>
      </c>
    </row>
    <row r="42" spans="1:17" x14ac:dyDescent="0.25">
      <c r="A42" s="1">
        <v>45012</v>
      </c>
      <c r="B42" t="s">
        <v>125</v>
      </c>
      <c r="C42" t="s">
        <v>78</v>
      </c>
      <c r="D42">
        <v>5</v>
      </c>
      <c r="E42" t="s">
        <v>143</v>
      </c>
      <c r="F42" t="s">
        <v>16</v>
      </c>
      <c r="G42">
        <v>506</v>
      </c>
      <c r="H42">
        <v>506</v>
      </c>
      <c r="I42">
        <v>0</v>
      </c>
      <c r="J42">
        <v>1</v>
      </c>
      <c r="K42">
        <v>251</v>
      </c>
      <c r="L42">
        <v>11</v>
      </c>
      <c r="M42">
        <v>0</v>
      </c>
      <c r="N42">
        <v>0</v>
      </c>
      <c r="O42">
        <v>263</v>
      </c>
      <c r="P42">
        <v>590</v>
      </c>
      <c r="Q42">
        <v>1466</v>
      </c>
    </row>
    <row r="43" spans="1:17" x14ac:dyDescent="0.25">
      <c r="A43" s="1">
        <v>45013</v>
      </c>
      <c r="B43" t="s">
        <v>125</v>
      </c>
      <c r="C43" t="s">
        <v>74</v>
      </c>
      <c r="D43">
        <v>5</v>
      </c>
      <c r="E43" t="s">
        <v>144</v>
      </c>
      <c r="F43" t="s">
        <v>19</v>
      </c>
      <c r="G43">
        <v>115</v>
      </c>
      <c r="H43">
        <v>102</v>
      </c>
      <c r="I43">
        <v>0</v>
      </c>
      <c r="J43">
        <v>0</v>
      </c>
      <c r="K43">
        <v>0</v>
      </c>
      <c r="L43">
        <v>10</v>
      </c>
      <c r="M43">
        <v>0</v>
      </c>
      <c r="N43">
        <v>0</v>
      </c>
      <c r="O43">
        <v>10</v>
      </c>
      <c r="P43">
        <v>590</v>
      </c>
      <c r="Q43">
        <v>1466</v>
      </c>
    </row>
    <row r="44" spans="1:17" x14ac:dyDescent="0.25">
      <c r="A44" s="1">
        <v>45014</v>
      </c>
      <c r="B44" t="s">
        <v>125</v>
      </c>
      <c r="C44" t="s">
        <v>75</v>
      </c>
      <c r="D44">
        <v>5</v>
      </c>
      <c r="E44" t="s">
        <v>145</v>
      </c>
      <c r="F44" t="s">
        <v>16</v>
      </c>
      <c r="G44">
        <v>424</v>
      </c>
      <c r="H44">
        <v>409</v>
      </c>
      <c r="I44">
        <v>0</v>
      </c>
      <c r="J44">
        <v>0</v>
      </c>
      <c r="K44">
        <v>164</v>
      </c>
      <c r="L44">
        <v>9</v>
      </c>
      <c r="M44">
        <v>0</v>
      </c>
      <c r="N44">
        <v>1</v>
      </c>
      <c r="O44">
        <v>174</v>
      </c>
      <c r="P44">
        <v>590</v>
      </c>
      <c r="Q44">
        <v>1466</v>
      </c>
    </row>
    <row r="45" spans="1:17" x14ac:dyDescent="0.25">
      <c r="A45" s="1">
        <v>45015</v>
      </c>
      <c r="B45" t="s">
        <v>125</v>
      </c>
      <c r="C45" t="s">
        <v>76</v>
      </c>
      <c r="D45">
        <v>5</v>
      </c>
      <c r="E45" t="s">
        <v>146</v>
      </c>
      <c r="F45" t="s">
        <v>19</v>
      </c>
      <c r="G45">
        <v>129</v>
      </c>
      <c r="H45">
        <v>115</v>
      </c>
      <c r="I45">
        <v>0</v>
      </c>
      <c r="J45">
        <v>0</v>
      </c>
      <c r="K45">
        <v>0</v>
      </c>
      <c r="L45">
        <v>10</v>
      </c>
      <c r="M45">
        <v>0</v>
      </c>
      <c r="N45">
        <v>1</v>
      </c>
      <c r="O45">
        <v>11</v>
      </c>
      <c r="P45">
        <v>590</v>
      </c>
      <c r="Q45">
        <v>1466</v>
      </c>
    </row>
    <row r="46" spans="1:17" x14ac:dyDescent="0.25">
      <c r="A46" s="1">
        <v>45016</v>
      </c>
      <c r="B46" t="s">
        <v>125</v>
      </c>
      <c r="C46" t="s">
        <v>77</v>
      </c>
      <c r="D46">
        <v>5</v>
      </c>
      <c r="E46" t="s">
        <v>147</v>
      </c>
      <c r="F46" t="s">
        <v>16</v>
      </c>
      <c r="G46">
        <v>344</v>
      </c>
      <c r="H46">
        <v>334</v>
      </c>
      <c r="I46">
        <v>1</v>
      </c>
      <c r="J46">
        <v>0</v>
      </c>
      <c r="K46">
        <v>113</v>
      </c>
      <c r="L46">
        <v>17</v>
      </c>
      <c r="M46">
        <v>0</v>
      </c>
      <c r="N46">
        <v>1</v>
      </c>
      <c r="O46">
        <v>132</v>
      </c>
      <c r="P46">
        <v>590</v>
      </c>
      <c r="Q46">
        <v>1466</v>
      </c>
    </row>
    <row r="47" spans="1:17" x14ac:dyDescent="0.25">
      <c r="A47" s="1">
        <v>44956</v>
      </c>
      <c r="B47" t="s">
        <v>98</v>
      </c>
      <c r="C47" t="s">
        <v>78</v>
      </c>
      <c r="D47">
        <v>5</v>
      </c>
      <c r="E47" t="s">
        <v>104</v>
      </c>
      <c r="F47" t="s">
        <v>19</v>
      </c>
      <c r="G47">
        <v>187</v>
      </c>
      <c r="H47">
        <v>171</v>
      </c>
      <c r="I47">
        <v>0</v>
      </c>
      <c r="J47">
        <v>1</v>
      </c>
      <c r="K47">
        <v>0</v>
      </c>
      <c r="L47">
        <v>16</v>
      </c>
      <c r="M47">
        <v>1</v>
      </c>
      <c r="N47">
        <v>0</v>
      </c>
      <c r="O47">
        <v>18</v>
      </c>
      <c r="P47">
        <v>505</v>
      </c>
      <c r="Q47">
        <v>1001</v>
      </c>
    </row>
    <row r="48" spans="1:17" x14ac:dyDescent="0.25">
      <c r="A48" s="1">
        <v>44958</v>
      </c>
      <c r="B48" t="s">
        <v>105</v>
      </c>
      <c r="C48" t="s">
        <v>75</v>
      </c>
      <c r="D48">
        <v>1</v>
      </c>
      <c r="E48" t="s">
        <v>106</v>
      </c>
      <c r="F48" t="s">
        <v>16</v>
      </c>
      <c r="G48">
        <v>258</v>
      </c>
      <c r="H48">
        <v>230</v>
      </c>
      <c r="I48">
        <v>4</v>
      </c>
      <c r="J48">
        <v>0</v>
      </c>
      <c r="K48">
        <v>111</v>
      </c>
      <c r="L48">
        <v>9</v>
      </c>
      <c r="M48">
        <v>0</v>
      </c>
      <c r="N48">
        <v>0</v>
      </c>
      <c r="O48">
        <v>124</v>
      </c>
      <c r="P48">
        <v>505</v>
      </c>
      <c r="Q48">
        <v>1001</v>
      </c>
    </row>
    <row r="49" spans="1:17" x14ac:dyDescent="0.25">
      <c r="A49" s="1">
        <v>44959</v>
      </c>
      <c r="B49" t="s">
        <v>105</v>
      </c>
      <c r="C49" t="s">
        <v>76</v>
      </c>
      <c r="D49">
        <v>1</v>
      </c>
      <c r="E49" t="s">
        <v>107</v>
      </c>
      <c r="F49" t="s">
        <v>16</v>
      </c>
      <c r="G49">
        <v>338</v>
      </c>
      <c r="H49">
        <v>321</v>
      </c>
      <c r="I49">
        <v>1</v>
      </c>
      <c r="J49">
        <v>1</v>
      </c>
      <c r="K49">
        <v>161</v>
      </c>
      <c r="L49">
        <v>27</v>
      </c>
      <c r="M49">
        <v>0</v>
      </c>
      <c r="N49">
        <v>0</v>
      </c>
      <c r="O49">
        <v>190</v>
      </c>
      <c r="P49">
        <v>505</v>
      </c>
      <c r="Q49">
        <v>1001</v>
      </c>
    </row>
    <row r="50" spans="1:17" x14ac:dyDescent="0.25">
      <c r="A50" s="1">
        <v>44960</v>
      </c>
      <c r="B50" t="s">
        <v>105</v>
      </c>
      <c r="C50" t="s">
        <v>77</v>
      </c>
      <c r="D50">
        <v>1</v>
      </c>
      <c r="E50" t="s">
        <v>108</v>
      </c>
      <c r="F50" t="s">
        <v>16</v>
      </c>
      <c r="G50">
        <v>308</v>
      </c>
      <c r="H50">
        <v>279</v>
      </c>
      <c r="I50">
        <v>1</v>
      </c>
      <c r="J50">
        <v>0</v>
      </c>
      <c r="K50">
        <v>158</v>
      </c>
      <c r="L50">
        <v>14</v>
      </c>
      <c r="M50">
        <v>0</v>
      </c>
      <c r="N50">
        <v>0</v>
      </c>
      <c r="O50">
        <v>173</v>
      </c>
      <c r="P50">
        <v>505</v>
      </c>
      <c r="Q50">
        <v>1001</v>
      </c>
    </row>
    <row r="51" spans="1:17" x14ac:dyDescent="0.25">
      <c r="A51" s="1">
        <v>45033</v>
      </c>
      <c r="B51" t="s">
        <v>73</v>
      </c>
      <c r="C51" t="s">
        <v>78</v>
      </c>
      <c r="D51">
        <v>4</v>
      </c>
      <c r="E51" t="s">
        <v>25</v>
      </c>
      <c r="F51" t="s">
        <v>16</v>
      </c>
      <c r="G51">
        <v>250</v>
      </c>
      <c r="H51">
        <v>220</v>
      </c>
      <c r="I51">
        <v>1</v>
      </c>
      <c r="J51">
        <v>0</v>
      </c>
      <c r="K51">
        <v>126</v>
      </c>
      <c r="L51">
        <v>30</v>
      </c>
      <c r="M51">
        <v>1</v>
      </c>
      <c r="N51">
        <v>1</v>
      </c>
      <c r="O51">
        <v>159</v>
      </c>
      <c r="P51">
        <v>490</v>
      </c>
      <c r="Q51">
        <v>1065</v>
      </c>
    </row>
    <row r="52" spans="1:17" x14ac:dyDescent="0.25">
      <c r="A52" s="1">
        <v>45034</v>
      </c>
      <c r="B52" t="s">
        <v>73</v>
      </c>
      <c r="C52" t="s">
        <v>74</v>
      </c>
      <c r="D52">
        <v>4</v>
      </c>
      <c r="E52" t="s">
        <v>26</v>
      </c>
      <c r="F52" t="s">
        <v>16</v>
      </c>
      <c r="G52">
        <v>263</v>
      </c>
      <c r="H52">
        <v>244</v>
      </c>
      <c r="I52">
        <v>0</v>
      </c>
      <c r="J52">
        <v>0</v>
      </c>
      <c r="K52">
        <v>84</v>
      </c>
      <c r="L52">
        <v>18</v>
      </c>
      <c r="M52">
        <v>0</v>
      </c>
      <c r="N52">
        <v>0</v>
      </c>
      <c r="O52">
        <v>102</v>
      </c>
      <c r="P52">
        <v>490</v>
      </c>
      <c r="Q52">
        <v>1065</v>
      </c>
    </row>
    <row r="53" spans="1:17" x14ac:dyDescent="0.25">
      <c r="A53" s="1">
        <v>45035</v>
      </c>
      <c r="B53" t="s">
        <v>73</v>
      </c>
      <c r="C53" t="s">
        <v>75</v>
      </c>
      <c r="D53">
        <v>4</v>
      </c>
      <c r="E53" t="s">
        <v>27</v>
      </c>
      <c r="F53" t="s">
        <v>16</v>
      </c>
      <c r="G53">
        <v>232</v>
      </c>
      <c r="H53">
        <v>198</v>
      </c>
      <c r="I53">
        <v>2</v>
      </c>
      <c r="J53">
        <v>0</v>
      </c>
      <c r="K53">
        <v>93</v>
      </c>
      <c r="L53">
        <v>12</v>
      </c>
      <c r="M53">
        <v>0</v>
      </c>
      <c r="N53">
        <v>0</v>
      </c>
      <c r="O53">
        <v>107</v>
      </c>
      <c r="P53">
        <v>490</v>
      </c>
      <c r="Q53">
        <v>1065</v>
      </c>
    </row>
    <row r="54" spans="1:17" x14ac:dyDescent="0.25">
      <c r="A54" s="1">
        <v>45036</v>
      </c>
      <c r="B54" t="s">
        <v>73</v>
      </c>
      <c r="C54" t="s">
        <v>76</v>
      </c>
      <c r="D54">
        <v>4</v>
      </c>
      <c r="E54" t="s">
        <v>28</v>
      </c>
      <c r="F54" t="s">
        <v>13</v>
      </c>
      <c r="G54">
        <v>291</v>
      </c>
      <c r="H54">
        <v>244</v>
      </c>
      <c r="I54">
        <v>1</v>
      </c>
      <c r="J54">
        <v>0</v>
      </c>
      <c r="K54">
        <v>0</v>
      </c>
      <c r="L54">
        <v>36</v>
      </c>
      <c r="M54">
        <v>3</v>
      </c>
      <c r="N54">
        <v>0</v>
      </c>
      <c r="O54">
        <v>40</v>
      </c>
      <c r="P54">
        <v>490</v>
      </c>
      <c r="Q54">
        <v>1065</v>
      </c>
    </row>
    <row r="55" spans="1:17" x14ac:dyDescent="0.25">
      <c r="A55" s="1">
        <v>45037</v>
      </c>
      <c r="B55" t="s">
        <v>73</v>
      </c>
      <c r="C55" t="s">
        <v>77</v>
      </c>
      <c r="D55">
        <v>4</v>
      </c>
      <c r="E55" t="s">
        <v>29</v>
      </c>
      <c r="F55" t="s">
        <v>16</v>
      </c>
      <c r="G55">
        <v>208</v>
      </c>
      <c r="H55">
        <v>159</v>
      </c>
      <c r="I55">
        <v>0</v>
      </c>
      <c r="J55">
        <v>0</v>
      </c>
      <c r="K55">
        <v>67</v>
      </c>
      <c r="L55">
        <v>15</v>
      </c>
      <c r="M55">
        <v>0</v>
      </c>
      <c r="N55">
        <v>0</v>
      </c>
      <c r="O55">
        <v>82</v>
      </c>
      <c r="P55">
        <v>490</v>
      </c>
      <c r="Q55">
        <v>1065</v>
      </c>
    </row>
    <row r="56" spans="1:17" x14ac:dyDescent="0.25">
      <c r="A56" s="1">
        <v>44998</v>
      </c>
      <c r="B56" t="s">
        <v>125</v>
      </c>
      <c r="C56" t="s">
        <v>78</v>
      </c>
      <c r="D56">
        <v>3</v>
      </c>
      <c r="E56" t="s">
        <v>239</v>
      </c>
      <c r="F56" t="s">
        <v>16</v>
      </c>
      <c r="G56">
        <v>253</v>
      </c>
      <c r="H56">
        <v>232</v>
      </c>
      <c r="I56">
        <v>0</v>
      </c>
      <c r="J56">
        <v>0</v>
      </c>
      <c r="K56">
        <v>80</v>
      </c>
      <c r="L56">
        <v>5</v>
      </c>
      <c r="M56">
        <v>1</v>
      </c>
      <c r="N56">
        <v>2</v>
      </c>
      <c r="O56">
        <v>88</v>
      </c>
      <c r="P56">
        <v>401</v>
      </c>
      <c r="Q56">
        <v>1020</v>
      </c>
    </row>
    <row r="57" spans="1:17" x14ac:dyDescent="0.25">
      <c r="A57" s="1">
        <v>44999</v>
      </c>
      <c r="B57" t="s">
        <v>125</v>
      </c>
      <c r="C57" t="s">
        <v>74</v>
      </c>
      <c r="D57">
        <v>3</v>
      </c>
      <c r="E57" t="s">
        <v>134</v>
      </c>
      <c r="F57" t="s">
        <v>19</v>
      </c>
      <c r="G57">
        <v>110</v>
      </c>
      <c r="H57">
        <v>96</v>
      </c>
      <c r="I57">
        <v>0</v>
      </c>
      <c r="J57">
        <v>0</v>
      </c>
      <c r="K57">
        <v>0</v>
      </c>
      <c r="L57">
        <v>8</v>
      </c>
      <c r="M57">
        <v>1</v>
      </c>
      <c r="N57">
        <v>0</v>
      </c>
      <c r="O57">
        <v>9</v>
      </c>
      <c r="P57">
        <v>401</v>
      </c>
      <c r="Q57">
        <v>1020</v>
      </c>
    </row>
    <row r="58" spans="1:17" x14ac:dyDescent="0.25">
      <c r="A58" s="1">
        <v>45000</v>
      </c>
      <c r="B58" t="s">
        <v>125</v>
      </c>
      <c r="C58" t="s">
        <v>75</v>
      </c>
      <c r="D58">
        <v>3</v>
      </c>
      <c r="E58" t="s">
        <v>135</v>
      </c>
      <c r="F58" t="s">
        <v>16</v>
      </c>
      <c r="G58">
        <v>268</v>
      </c>
      <c r="H58">
        <v>254</v>
      </c>
      <c r="I58">
        <v>0</v>
      </c>
      <c r="J58">
        <v>1</v>
      </c>
      <c r="K58">
        <v>103</v>
      </c>
      <c r="L58">
        <v>17</v>
      </c>
      <c r="M58">
        <v>0</v>
      </c>
      <c r="N58">
        <v>0</v>
      </c>
      <c r="O58">
        <v>121</v>
      </c>
      <c r="P58">
        <v>401</v>
      </c>
      <c r="Q58">
        <v>1020</v>
      </c>
    </row>
    <row r="59" spans="1:17" x14ac:dyDescent="0.25">
      <c r="A59" s="1">
        <v>45001</v>
      </c>
      <c r="B59" t="s">
        <v>125</v>
      </c>
      <c r="C59" t="s">
        <v>76</v>
      </c>
      <c r="D59">
        <v>3</v>
      </c>
      <c r="E59" t="s">
        <v>136</v>
      </c>
      <c r="F59" t="s">
        <v>19</v>
      </c>
      <c r="G59">
        <v>131</v>
      </c>
      <c r="H59">
        <v>118</v>
      </c>
      <c r="I59">
        <v>1</v>
      </c>
      <c r="J59">
        <v>1</v>
      </c>
      <c r="K59">
        <v>0</v>
      </c>
      <c r="L59">
        <v>11</v>
      </c>
      <c r="M59">
        <v>0</v>
      </c>
      <c r="N59">
        <v>1</v>
      </c>
      <c r="O59">
        <v>14</v>
      </c>
      <c r="P59">
        <v>401</v>
      </c>
      <c r="Q59">
        <v>1020</v>
      </c>
    </row>
    <row r="60" spans="1:17" x14ac:dyDescent="0.25">
      <c r="A60" s="1">
        <v>45002</v>
      </c>
      <c r="B60" t="s">
        <v>125</v>
      </c>
      <c r="C60" t="s">
        <v>77</v>
      </c>
      <c r="D60">
        <v>3</v>
      </c>
      <c r="E60" t="s">
        <v>137</v>
      </c>
      <c r="F60" t="s">
        <v>16</v>
      </c>
      <c r="G60">
        <v>329</v>
      </c>
      <c r="H60">
        <v>320</v>
      </c>
      <c r="I60">
        <v>1</v>
      </c>
      <c r="J60">
        <v>2</v>
      </c>
      <c r="K60">
        <v>153</v>
      </c>
      <c r="L60">
        <v>12</v>
      </c>
      <c r="M60">
        <v>0</v>
      </c>
      <c r="N60">
        <v>1</v>
      </c>
      <c r="O60">
        <v>169</v>
      </c>
      <c r="P60">
        <v>401</v>
      </c>
      <c r="Q60">
        <v>1020</v>
      </c>
    </row>
    <row r="61" spans="1:17" x14ac:dyDescent="0.25">
      <c r="A61" s="1">
        <v>45005</v>
      </c>
      <c r="B61" t="s">
        <v>125</v>
      </c>
      <c r="C61" t="s">
        <v>78</v>
      </c>
      <c r="D61">
        <v>4</v>
      </c>
      <c r="E61" t="s">
        <v>138</v>
      </c>
      <c r="F61" t="s">
        <v>16</v>
      </c>
      <c r="G61">
        <v>251</v>
      </c>
      <c r="H61">
        <v>241</v>
      </c>
      <c r="I61">
        <v>0</v>
      </c>
      <c r="J61">
        <v>0</v>
      </c>
      <c r="K61">
        <v>67</v>
      </c>
      <c r="L61">
        <v>13</v>
      </c>
      <c r="M61">
        <v>1</v>
      </c>
      <c r="N61">
        <v>0</v>
      </c>
      <c r="O61">
        <v>81</v>
      </c>
      <c r="P61">
        <v>377</v>
      </c>
      <c r="Q61">
        <v>1002</v>
      </c>
    </row>
    <row r="62" spans="1:17" x14ac:dyDescent="0.25">
      <c r="A62" s="1">
        <v>45006</v>
      </c>
      <c r="B62" t="s">
        <v>125</v>
      </c>
      <c r="C62" t="s">
        <v>74</v>
      </c>
      <c r="D62">
        <v>4</v>
      </c>
      <c r="E62" t="s">
        <v>139</v>
      </c>
      <c r="F62" t="s">
        <v>13</v>
      </c>
      <c r="G62">
        <v>143</v>
      </c>
      <c r="H62">
        <v>115</v>
      </c>
      <c r="I62">
        <v>0</v>
      </c>
      <c r="J62">
        <v>0</v>
      </c>
      <c r="K62">
        <v>0</v>
      </c>
      <c r="L62">
        <v>12</v>
      </c>
      <c r="M62">
        <v>1</v>
      </c>
      <c r="N62">
        <v>0</v>
      </c>
      <c r="O62">
        <v>13</v>
      </c>
      <c r="P62">
        <v>377</v>
      </c>
      <c r="Q62">
        <v>1002</v>
      </c>
    </row>
    <row r="63" spans="1:17" x14ac:dyDescent="0.25">
      <c r="A63" s="1">
        <v>45007</v>
      </c>
      <c r="B63" t="s">
        <v>125</v>
      </c>
      <c r="C63" t="s">
        <v>75</v>
      </c>
      <c r="D63">
        <v>4</v>
      </c>
      <c r="E63" t="s">
        <v>140</v>
      </c>
      <c r="F63" t="s">
        <v>16</v>
      </c>
      <c r="G63">
        <v>307</v>
      </c>
      <c r="H63">
        <v>290</v>
      </c>
      <c r="I63">
        <v>0</v>
      </c>
      <c r="J63">
        <v>1</v>
      </c>
      <c r="K63">
        <v>125</v>
      </c>
      <c r="L63">
        <v>8</v>
      </c>
      <c r="M63">
        <v>0</v>
      </c>
      <c r="N63">
        <v>0</v>
      </c>
      <c r="O63">
        <v>134</v>
      </c>
      <c r="P63">
        <v>377</v>
      </c>
      <c r="Q63">
        <v>1002</v>
      </c>
    </row>
    <row r="64" spans="1:17" x14ac:dyDescent="0.25">
      <c r="A64" s="1">
        <v>45008</v>
      </c>
      <c r="B64" t="s">
        <v>125</v>
      </c>
      <c r="C64" t="s">
        <v>76</v>
      </c>
      <c r="D64">
        <v>4</v>
      </c>
      <c r="E64" t="s">
        <v>141</v>
      </c>
      <c r="F64" t="s">
        <v>19</v>
      </c>
      <c r="G64">
        <v>173</v>
      </c>
      <c r="H64">
        <v>161</v>
      </c>
      <c r="I64">
        <v>1</v>
      </c>
      <c r="J64">
        <v>0</v>
      </c>
      <c r="K64">
        <v>0</v>
      </c>
      <c r="L64">
        <v>15</v>
      </c>
      <c r="M64">
        <v>2</v>
      </c>
      <c r="N64">
        <v>0</v>
      </c>
      <c r="O64">
        <v>18</v>
      </c>
      <c r="P64">
        <v>377</v>
      </c>
      <c r="Q64">
        <v>1002</v>
      </c>
    </row>
    <row r="65" spans="1:17" x14ac:dyDescent="0.25">
      <c r="A65" s="1">
        <v>45009</v>
      </c>
      <c r="B65" t="s">
        <v>125</v>
      </c>
      <c r="C65" t="s">
        <v>77</v>
      </c>
      <c r="D65">
        <v>4</v>
      </c>
      <c r="E65" t="s">
        <v>142</v>
      </c>
      <c r="F65" t="s">
        <v>16</v>
      </c>
      <c r="G65">
        <v>224</v>
      </c>
      <c r="H65">
        <v>195</v>
      </c>
      <c r="I65">
        <v>2</v>
      </c>
      <c r="J65">
        <v>1</v>
      </c>
      <c r="K65">
        <v>111</v>
      </c>
      <c r="L65">
        <v>17</v>
      </c>
      <c r="M65">
        <v>0</v>
      </c>
      <c r="N65">
        <v>0</v>
      </c>
      <c r="O65">
        <v>131</v>
      </c>
      <c r="P65">
        <v>377</v>
      </c>
      <c r="Q65">
        <v>1002</v>
      </c>
    </row>
    <row r="66" spans="1:17" x14ac:dyDescent="0.25">
      <c r="A66" s="1">
        <v>45075</v>
      </c>
      <c r="B66" t="s">
        <v>79</v>
      </c>
      <c r="C66" t="s">
        <v>78</v>
      </c>
      <c r="D66">
        <v>5</v>
      </c>
      <c r="E66" t="s">
        <v>234</v>
      </c>
      <c r="F66" t="s">
        <v>16</v>
      </c>
      <c r="G66">
        <v>312</v>
      </c>
      <c r="H66">
        <v>306</v>
      </c>
      <c r="I66">
        <v>0</v>
      </c>
      <c r="J66">
        <v>3</v>
      </c>
      <c r="K66">
        <v>166</v>
      </c>
      <c r="L66">
        <v>14</v>
      </c>
      <c r="M66">
        <v>0</v>
      </c>
      <c r="N66">
        <v>0</v>
      </c>
      <c r="O66">
        <v>183</v>
      </c>
      <c r="P66">
        <v>348</v>
      </c>
      <c r="Q66">
        <v>679</v>
      </c>
    </row>
    <row r="67" spans="1:17" x14ac:dyDescent="0.25">
      <c r="A67" s="1">
        <v>45076</v>
      </c>
      <c r="B67" t="s">
        <v>79</v>
      </c>
      <c r="C67" t="s">
        <v>74</v>
      </c>
      <c r="D67">
        <v>5</v>
      </c>
      <c r="E67" t="s">
        <v>52</v>
      </c>
      <c r="F67" t="s">
        <v>13</v>
      </c>
      <c r="G67">
        <v>137</v>
      </c>
      <c r="H67">
        <v>101</v>
      </c>
      <c r="I67">
        <v>0</v>
      </c>
      <c r="J67">
        <v>0</v>
      </c>
      <c r="K67">
        <v>0</v>
      </c>
      <c r="L67">
        <v>20</v>
      </c>
      <c r="M67">
        <v>0</v>
      </c>
      <c r="N67">
        <v>0</v>
      </c>
      <c r="O67">
        <v>20</v>
      </c>
      <c r="P67">
        <v>348</v>
      </c>
      <c r="Q67">
        <v>679</v>
      </c>
    </row>
    <row r="68" spans="1:17" x14ac:dyDescent="0.25">
      <c r="A68" s="1">
        <v>45077</v>
      </c>
      <c r="B68" t="s">
        <v>79</v>
      </c>
      <c r="C68" t="s">
        <v>75</v>
      </c>
      <c r="D68">
        <v>5</v>
      </c>
      <c r="E68" t="s">
        <v>53</v>
      </c>
      <c r="F68" t="s">
        <v>16</v>
      </c>
      <c r="G68">
        <v>198</v>
      </c>
      <c r="H68">
        <v>176</v>
      </c>
      <c r="I68">
        <v>3</v>
      </c>
      <c r="J68">
        <v>1</v>
      </c>
      <c r="K68">
        <v>107</v>
      </c>
      <c r="L68">
        <v>16</v>
      </c>
      <c r="M68">
        <v>0</v>
      </c>
      <c r="N68">
        <v>2</v>
      </c>
      <c r="O68">
        <v>129</v>
      </c>
      <c r="P68">
        <v>348</v>
      </c>
      <c r="Q68">
        <v>679</v>
      </c>
    </row>
    <row r="69" spans="1:17" x14ac:dyDescent="0.25">
      <c r="A69" s="1">
        <v>45079</v>
      </c>
      <c r="B69" t="s">
        <v>80</v>
      </c>
      <c r="C69" t="s">
        <v>77</v>
      </c>
      <c r="D69">
        <v>1</v>
      </c>
      <c r="E69" t="s">
        <v>54</v>
      </c>
      <c r="F69" t="s">
        <v>13</v>
      </c>
      <c r="G69">
        <v>138</v>
      </c>
      <c r="H69">
        <v>96</v>
      </c>
      <c r="I69">
        <v>0</v>
      </c>
      <c r="J69">
        <v>0</v>
      </c>
      <c r="K69">
        <v>0</v>
      </c>
      <c r="L69">
        <v>16</v>
      </c>
      <c r="M69">
        <v>0</v>
      </c>
      <c r="N69">
        <v>0</v>
      </c>
      <c r="O69">
        <v>16</v>
      </c>
      <c r="P69">
        <v>348</v>
      </c>
      <c r="Q69">
        <v>679</v>
      </c>
    </row>
    <row r="70" spans="1:17" x14ac:dyDescent="0.25">
      <c r="A70" s="1">
        <v>45103</v>
      </c>
      <c r="B70" t="s">
        <v>80</v>
      </c>
      <c r="C70" t="s">
        <v>78</v>
      </c>
      <c r="D70">
        <v>5</v>
      </c>
      <c r="E70" t="s">
        <v>65</v>
      </c>
      <c r="F70" t="s">
        <v>16</v>
      </c>
      <c r="G70">
        <v>298</v>
      </c>
      <c r="H70">
        <v>277</v>
      </c>
      <c r="I70">
        <v>0</v>
      </c>
      <c r="J70">
        <v>0</v>
      </c>
      <c r="K70">
        <v>148</v>
      </c>
      <c r="L70">
        <v>12</v>
      </c>
      <c r="M70">
        <v>0</v>
      </c>
      <c r="N70">
        <v>0</v>
      </c>
      <c r="O70">
        <v>160</v>
      </c>
      <c r="P70">
        <v>344</v>
      </c>
      <c r="Q70">
        <v>856</v>
      </c>
    </row>
    <row r="71" spans="1:17" x14ac:dyDescent="0.25">
      <c r="A71" s="1">
        <v>45104</v>
      </c>
      <c r="B71" t="s">
        <v>80</v>
      </c>
      <c r="C71" t="s">
        <v>74</v>
      </c>
      <c r="D71">
        <v>5</v>
      </c>
      <c r="E71" t="s">
        <v>66</v>
      </c>
      <c r="F71" t="s">
        <v>13</v>
      </c>
      <c r="G71">
        <v>103</v>
      </c>
      <c r="H71">
        <v>73</v>
      </c>
      <c r="I71">
        <v>0</v>
      </c>
      <c r="J71">
        <v>0</v>
      </c>
      <c r="K71">
        <v>0</v>
      </c>
      <c r="L71">
        <v>13</v>
      </c>
      <c r="M71">
        <v>0</v>
      </c>
      <c r="N71">
        <v>1</v>
      </c>
      <c r="O71">
        <v>14</v>
      </c>
      <c r="P71">
        <v>344</v>
      </c>
      <c r="Q71">
        <v>856</v>
      </c>
    </row>
    <row r="72" spans="1:17" x14ac:dyDescent="0.25">
      <c r="A72" s="1">
        <v>45106</v>
      </c>
      <c r="B72" t="s">
        <v>80</v>
      </c>
      <c r="C72" t="s">
        <v>76</v>
      </c>
      <c r="D72">
        <v>5</v>
      </c>
      <c r="E72" t="s">
        <v>67</v>
      </c>
      <c r="F72" t="s">
        <v>16</v>
      </c>
      <c r="G72">
        <v>206</v>
      </c>
      <c r="H72">
        <v>177</v>
      </c>
      <c r="I72">
        <v>2</v>
      </c>
      <c r="J72">
        <v>1</v>
      </c>
      <c r="K72">
        <v>121</v>
      </c>
      <c r="L72">
        <v>14</v>
      </c>
      <c r="M72">
        <v>1</v>
      </c>
      <c r="N72">
        <v>0</v>
      </c>
      <c r="O72">
        <v>139</v>
      </c>
      <c r="P72">
        <v>344</v>
      </c>
      <c r="Q72">
        <v>856</v>
      </c>
    </row>
    <row r="73" spans="1:17" x14ac:dyDescent="0.25">
      <c r="A73" s="1">
        <v>45107</v>
      </c>
      <c r="B73" t="s">
        <v>80</v>
      </c>
      <c r="C73" t="s">
        <v>77</v>
      </c>
      <c r="D73">
        <v>5</v>
      </c>
      <c r="E73" t="s">
        <v>68</v>
      </c>
      <c r="F73" t="s">
        <v>13</v>
      </c>
      <c r="G73">
        <v>382</v>
      </c>
      <c r="H73">
        <v>329</v>
      </c>
      <c r="I73">
        <v>0</v>
      </c>
      <c r="J73">
        <v>0</v>
      </c>
      <c r="K73">
        <v>0</v>
      </c>
      <c r="L73">
        <v>30</v>
      </c>
      <c r="M73">
        <v>1</v>
      </c>
      <c r="N73">
        <v>0</v>
      </c>
      <c r="O73">
        <v>31</v>
      </c>
      <c r="P73">
        <v>344</v>
      </c>
      <c r="Q73">
        <v>856</v>
      </c>
    </row>
    <row r="74" spans="1:17" x14ac:dyDescent="0.25">
      <c r="A74" s="1">
        <v>45069</v>
      </c>
      <c r="B74" t="s">
        <v>79</v>
      </c>
      <c r="C74" t="s">
        <v>74</v>
      </c>
      <c r="D74">
        <v>4</v>
      </c>
      <c r="E74" t="s">
        <v>48</v>
      </c>
      <c r="F74" t="s">
        <v>16</v>
      </c>
      <c r="G74">
        <v>144</v>
      </c>
      <c r="H74">
        <v>132</v>
      </c>
      <c r="I74">
        <v>0</v>
      </c>
      <c r="J74">
        <v>0</v>
      </c>
      <c r="K74">
        <v>81</v>
      </c>
      <c r="L74">
        <v>14</v>
      </c>
      <c r="M74">
        <v>0</v>
      </c>
      <c r="N74">
        <v>1</v>
      </c>
      <c r="O74">
        <v>96</v>
      </c>
      <c r="P74">
        <v>326</v>
      </c>
      <c r="Q74">
        <v>545</v>
      </c>
    </row>
    <row r="75" spans="1:17" x14ac:dyDescent="0.25">
      <c r="A75" s="1">
        <v>45070</v>
      </c>
      <c r="B75" t="s">
        <v>79</v>
      </c>
      <c r="C75" t="s">
        <v>75</v>
      </c>
      <c r="D75">
        <v>4</v>
      </c>
      <c r="E75" t="s">
        <v>49</v>
      </c>
      <c r="F75" t="s">
        <v>16</v>
      </c>
      <c r="G75">
        <v>92</v>
      </c>
      <c r="H75">
        <v>81</v>
      </c>
      <c r="I75">
        <v>1</v>
      </c>
      <c r="J75">
        <v>0</v>
      </c>
      <c r="K75">
        <v>35</v>
      </c>
      <c r="L75">
        <v>5</v>
      </c>
      <c r="M75">
        <v>0</v>
      </c>
      <c r="N75">
        <v>0</v>
      </c>
      <c r="O75">
        <v>41</v>
      </c>
      <c r="P75">
        <v>326</v>
      </c>
      <c r="Q75">
        <v>545</v>
      </c>
    </row>
    <row r="76" spans="1:17" x14ac:dyDescent="0.25">
      <c r="A76" s="1">
        <v>45071</v>
      </c>
      <c r="B76" t="s">
        <v>79</v>
      </c>
      <c r="C76" t="s">
        <v>76</v>
      </c>
      <c r="D76">
        <v>4</v>
      </c>
      <c r="E76" t="s">
        <v>50</v>
      </c>
      <c r="F76" t="s">
        <v>16</v>
      </c>
      <c r="G76">
        <v>212</v>
      </c>
      <c r="H76">
        <v>199</v>
      </c>
      <c r="I76">
        <v>1</v>
      </c>
      <c r="J76">
        <v>0</v>
      </c>
      <c r="K76">
        <v>96</v>
      </c>
      <c r="L76">
        <v>23</v>
      </c>
      <c r="M76">
        <v>2</v>
      </c>
      <c r="N76">
        <v>0</v>
      </c>
      <c r="O76">
        <v>122</v>
      </c>
      <c r="P76">
        <v>326</v>
      </c>
      <c r="Q76">
        <v>545</v>
      </c>
    </row>
    <row r="77" spans="1:17" x14ac:dyDescent="0.25">
      <c r="A77" s="1">
        <v>45072</v>
      </c>
      <c r="B77" t="s">
        <v>79</v>
      </c>
      <c r="C77" t="s">
        <v>77</v>
      </c>
      <c r="D77">
        <v>4</v>
      </c>
      <c r="E77" t="s">
        <v>51</v>
      </c>
      <c r="F77" t="s">
        <v>16</v>
      </c>
      <c r="G77">
        <v>141</v>
      </c>
      <c r="H77">
        <v>133</v>
      </c>
      <c r="I77">
        <v>0</v>
      </c>
      <c r="J77">
        <v>0</v>
      </c>
      <c r="K77">
        <v>55</v>
      </c>
      <c r="L77">
        <v>12</v>
      </c>
      <c r="M77">
        <v>0</v>
      </c>
      <c r="N77">
        <v>0</v>
      </c>
      <c r="O77">
        <v>67</v>
      </c>
      <c r="P77">
        <v>326</v>
      </c>
      <c r="Q77">
        <v>545</v>
      </c>
    </row>
    <row r="78" spans="1:17" x14ac:dyDescent="0.25">
      <c r="A78" s="1">
        <v>45061</v>
      </c>
      <c r="B78" t="s">
        <v>79</v>
      </c>
      <c r="C78" t="s">
        <v>78</v>
      </c>
      <c r="D78">
        <v>3</v>
      </c>
      <c r="E78" t="s">
        <v>44</v>
      </c>
      <c r="F78" t="s">
        <v>16</v>
      </c>
      <c r="G78">
        <v>232</v>
      </c>
      <c r="H78">
        <v>219</v>
      </c>
      <c r="I78">
        <v>0</v>
      </c>
      <c r="J78">
        <v>0</v>
      </c>
      <c r="K78">
        <v>114</v>
      </c>
      <c r="L78">
        <v>12</v>
      </c>
      <c r="M78">
        <v>0</v>
      </c>
      <c r="N78">
        <v>0</v>
      </c>
      <c r="O78">
        <v>126</v>
      </c>
      <c r="P78">
        <v>310</v>
      </c>
      <c r="Q78">
        <v>712</v>
      </c>
    </row>
    <row r="79" spans="1:17" x14ac:dyDescent="0.25">
      <c r="A79" s="1">
        <v>45062</v>
      </c>
      <c r="B79" t="s">
        <v>79</v>
      </c>
      <c r="C79" t="s">
        <v>74</v>
      </c>
      <c r="D79">
        <v>3</v>
      </c>
      <c r="E79" t="s">
        <v>45</v>
      </c>
      <c r="F79" t="s">
        <v>16</v>
      </c>
      <c r="G79">
        <v>282</v>
      </c>
      <c r="H79">
        <v>262</v>
      </c>
      <c r="I79">
        <v>0</v>
      </c>
      <c r="J79">
        <v>0</v>
      </c>
      <c r="K79">
        <v>126</v>
      </c>
      <c r="L79">
        <v>38</v>
      </c>
      <c r="M79">
        <v>0</v>
      </c>
      <c r="N79">
        <v>0</v>
      </c>
      <c r="O79">
        <v>164</v>
      </c>
      <c r="P79">
        <v>310</v>
      </c>
      <c r="Q79">
        <v>712</v>
      </c>
    </row>
    <row r="80" spans="1:17" x14ac:dyDescent="0.25">
      <c r="A80" s="1">
        <v>45063</v>
      </c>
      <c r="B80" t="s">
        <v>79</v>
      </c>
      <c r="C80" t="s">
        <v>75</v>
      </c>
      <c r="D80">
        <v>3</v>
      </c>
      <c r="E80" t="s">
        <v>46</v>
      </c>
      <c r="F80" t="s">
        <v>19</v>
      </c>
      <c r="G80">
        <v>84</v>
      </c>
      <c r="H80">
        <v>75</v>
      </c>
      <c r="I80">
        <v>0</v>
      </c>
      <c r="J80">
        <v>0</v>
      </c>
      <c r="K80">
        <v>0</v>
      </c>
      <c r="L80">
        <v>9</v>
      </c>
      <c r="M80">
        <v>0</v>
      </c>
      <c r="N80">
        <v>0</v>
      </c>
      <c r="O80">
        <v>9</v>
      </c>
      <c r="P80">
        <v>310</v>
      </c>
      <c r="Q80">
        <v>712</v>
      </c>
    </row>
    <row r="81" spans="1:17" x14ac:dyDescent="0.25">
      <c r="A81" s="1">
        <v>45065</v>
      </c>
      <c r="B81" t="s">
        <v>79</v>
      </c>
      <c r="C81" t="s">
        <v>77</v>
      </c>
      <c r="D81">
        <v>3</v>
      </c>
      <c r="E81" t="s">
        <v>47</v>
      </c>
      <c r="F81" t="s">
        <v>19</v>
      </c>
      <c r="G81">
        <v>164</v>
      </c>
      <c r="H81">
        <v>156</v>
      </c>
      <c r="I81">
        <v>0</v>
      </c>
      <c r="J81">
        <v>0</v>
      </c>
      <c r="K81">
        <v>0</v>
      </c>
      <c r="L81">
        <v>10</v>
      </c>
      <c r="M81">
        <v>1</v>
      </c>
      <c r="N81">
        <v>0</v>
      </c>
      <c r="O81">
        <v>11</v>
      </c>
      <c r="P81">
        <v>310</v>
      </c>
      <c r="Q81">
        <v>712</v>
      </c>
    </row>
    <row r="82" spans="1:17" x14ac:dyDescent="0.25">
      <c r="A82" s="1">
        <v>44963</v>
      </c>
      <c r="B82" t="s">
        <v>105</v>
      </c>
      <c r="C82" t="s">
        <v>78</v>
      </c>
      <c r="D82">
        <v>2</v>
      </c>
      <c r="E82" t="s">
        <v>109</v>
      </c>
      <c r="F82" t="s">
        <v>13</v>
      </c>
      <c r="G82">
        <v>337</v>
      </c>
      <c r="H82">
        <v>243</v>
      </c>
      <c r="I82">
        <v>0</v>
      </c>
      <c r="J82">
        <v>0</v>
      </c>
      <c r="K82">
        <v>0</v>
      </c>
      <c r="L82">
        <v>34</v>
      </c>
      <c r="M82">
        <v>1</v>
      </c>
      <c r="N82">
        <v>2</v>
      </c>
      <c r="O82">
        <v>37</v>
      </c>
      <c r="P82">
        <v>293</v>
      </c>
      <c r="Q82">
        <v>1072</v>
      </c>
    </row>
    <row r="83" spans="1:17" x14ac:dyDescent="0.25">
      <c r="A83" s="1">
        <v>44964</v>
      </c>
      <c r="B83" t="s">
        <v>105</v>
      </c>
      <c r="C83" t="s">
        <v>74</v>
      </c>
      <c r="D83">
        <v>2</v>
      </c>
      <c r="E83" t="s">
        <v>110</v>
      </c>
      <c r="F83" t="s">
        <v>16</v>
      </c>
      <c r="G83">
        <v>251</v>
      </c>
      <c r="H83">
        <v>229</v>
      </c>
      <c r="I83">
        <v>2</v>
      </c>
      <c r="J83">
        <v>0</v>
      </c>
      <c r="K83">
        <v>48</v>
      </c>
      <c r="L83">
        <v>7</v>
      </c>
      <c r="M83">
        <v>0</v>
      </c>
      <c r="N83">
        <v>0</v>
      </c>
      <c r="O83">
        <v>57</v>
      </c>
      <c r="P83">
        <v>293</v>
      </c>
      <c r="Q83">
        <v>1072</v>
      </c>
    </row>
    <row r="84" spans="1:17" x14ac:dyDescent="0.25">
      <c r="A84" s="1">
        <v>44965</v>
      </c>
      <c r="B84" t="s">
        <v>105</v>
      </c>
      <c r="C84" t="s">
        <v>75</v>
      </c>
      <c r="D84">
        <v>2</v>
      </c>
      <c r="E84" t="s">
        <v>111</v>
      </c>
      <c r="F84" t="s">
        <v>13</v>
      </c>
      <c r="G84">
        <v>148</v>
      </c>
      <c r="H84">
        <v>112</v>
      </c>
      <c r="I84">
        <v>0</v>
      </c>
      <c r="J84">
        <v>0</v>
      </c>
      <c r="K84">
        <v>0</v>
      </c>
      <c r="L84">
        <v>15</v>
      </c>
      <c r="M84">
        <v>1</v>
      </c>
      <c r="N84">
        <v>0</v>
      </c>
      <c r="O84">
        <v>16</v>
      </c>
      <c r="P84">
        <v>293</v>
      </c>
      <c r="Q84">
        <v>1072</v>
      </c>
    </row>
    <row r="85" spans="1:17" x14ac:dyDescent="0.25">
      <c r="A85" s="1">
        <v>44966</v>
      </c>
      <c r="B85" t="s">
        <v>105</v>
      </c>
      <c r="C85" t="s">
        <v>76</v>
      </c>
      <c r="D85">
        <v>2</v>
      </c>
      <c r="E85" t="s">
        <v>112</v>
      </c>
      <c r="F85" t="s">
        <v>16</v>
      </c>
      <c r="G85">
        <v>190</v>
      </c>
      <c r="H85">
        <v>171</v>
      </c>
      <c r="I85">
        <v>1</v>
      </c>
      <c r="J85">
        <v>0</v>
      </c>
      <c r="K85">
        <v>86</v>
      </c>
      <c r="L85">
        <v>12</v>
      </c>
      <c r="M85">
        <v>1</v>
      </c>
      <c r="N85">
        <v>0</v>
      </c>
      <c r="O85">
        <v>100</v>
      </c>
      <c r="P85">
        <v>293</v>
      </c>
      <c r="Q85">
        <v>1072</v>
      </c>
    </row>
    <row r="86" spans="1:17" x14ac:dyDescent="0.25">
      <c r="A86" s="1">
        <v>44967</v>
      </c>
      <c r="B86" t="s">
        <v>105</v>
      </c>
      <c r="C86" t="s">
        <v>77</v>
      </c>
      <c r="D86">
        <v>2</v>
      </c>
      <c r="E86" t="s">
        <v>113</v>
      </c>
      <c r="F86" t="s">
        <v>16</v>
      </c>
      <c r="G86">
        <v>234</v>
      </c>
      <c r="H86">
        <v>215</v>
      </c>
      <c r="I86">
        <v>0</v>
      </c>
      <c r="J86">
        <v>1</v>
      </c>
      <c r="K86">
        <v>66</v>
      </c>
      <c r="L86">
        <v>6</v>
      </c>
      <c r="M86">
        <v>0</v>
      </c>
      <c r="N86">
        <v>0</v>
      </c>
      <c r="O86">
        <v>73</v>
      </c>
      <c r="P86">
        <v>293</v>
      </c>
      <c r="Q86">
        <v>1072</v>
      </c>
    </row>
    <row r="87" spans="1:17" x14ac:dyDescent="0.25">
      <c r="A87" s="1">
        <v>44968</v>
      </c>
      <c r="B87" t="s">
        <v>105</v>
      </c>
      <c r="C87" t="s">
        <v>114</v>
      </c>
      <c r="D87">
        <v>2</v>
      </c>
      <c r="E87" t="s">
        <v>115</v>
      </c>
      <c r="F87" t="s">
        <v>13</v>
      </c>
      <c r="G87">
        <v>137</v>
      </c>
      <c r="H87">
        <v>102</v>
      </c>
      <c r="I87">
        <v>0</v>
      </c>
      <c r="J87">
        <v>0</v>
      </c>
      <c r="K87">
        <v>0</v>
      </c>
      <c r="L87">
        <v>10</v>
      </c>
      <c r="M87">
        <v>0</v>
      </c>
      <c r="N87">
        <v>0</v>
      </c>
      <c r="O87">
        <v>10</v>
      </c>
      <c r="P87">
        <v>293</v>
      </c>
      <c r="Q87">
        <v>1072</v>
      </c>
    </row>
    <row r="88" spans="1:17" x14ac:dyDescent="0.25">
      <c r="A88" s="1">
        <v>45082</v>
      </c>
      <c r="B88" t="s">
        <v>80</v>
      </c>
      <c r="C88" t="s">
        <v>78</v>
      </c>
      <c r="D88">
        <v>2</v>
      </c>
      <c r="E88" t="s">
        <v>55</v>
      </c>
      <c r="F88" t="s">
        <v>16</v>
      </c>
      <c r="G88">
        <v>129</v>
      </c>
      <c r="H88">
        <v>112</v>
      </c>
      <c r="I88">
        <v>1</v>
      </c>
      <c r="J88">
        <v>0</v>
      </c>
      <c r="K88">
        <v>66</v>
      </c>
      <c r="L88">
        <v>7</v>
      </c>
      <c r="M88">
        <v>0</v>
      </c>
      <c r="N88">
        <v>0</v>
      </c>
      <c r="O88">
        <v>74</v>
      </c>
      <c r="P88">
        <v>244</v>
      </c>
      <c r="Q88">
        <v>596</v>
      </c>
    </row>
    <row r="89" spans="1:17" x14ac:dyDescent="0.25">
      <c r="A89" s="1">
        <v>45083</v>
      </c>
      <c r="B89" t="s">
        <v>80</v>
      </c>
      <c r="C89" t="s">
        <v>74</v>
      </c>
      <c r="D89">
        <v>2</v>
      </c>
      <c r="E89" t="s">
        <v>56</v>
      </c>
      <c r="F89" t="s">
        <v>13</v>
      </c>
      <c r="G89">
        <v>183</v>
      </c>
      <c r="H89">
        <v>140</v>
      </c>
      <c r="I89">
        <v>0</v>
      </c>
      <c r="J89">
        <v>0</v>
      </c>
      <c r="K89">
        <v>0</v>
      </c>
      <c r="L89">
        <v>14</v>
      </c>
      <c r="M89">
        <v>1</v>
      </c>
      <c r="N89">
        <v>2</v>
      </c>
      <c r="O89">
        <v>17</v>
      </c>
      <c r="P89">
        <v>244</v>
      </c>
      <c r="Q89">
        <v>596</v>
      </c>
    </row>
    <row r="90" spans="1:17" x14ac:dyDescent="0.25">
      <c r="A90" s="1">
        <v>45085</v>
      </c>
      <c r="B90" t="s">
        <v>80</v>
      </c>
      <c r="C90" t="s">
        <v>76</v>
      </c>
      <c r="D90">
        <v>2</v>
      </c>
      <c r="E90" t="s">
        <v>57</v>
      </c>
      <c r="F90" t="s">
        <v>13</v>
      </c>
      <c r="G90">
        <v>117</v>
      </c>
      <c r="H90">
        <v>81</v>
      </c>
      <c r="I90">
        <v>0</v>
      </c>
      <c r="J90">
        <v>0</v>
      </c>
      <c r="K90">
        <v>0</v>
      </c>
      <c r="L90">
        <v>12</v>
      </c>
      <c r="M90">
        <v>0</v>
      </c>
      <c r="N90">
        <v>0</v>
      </c>
      <c r="O90">
        <v>12</v>
      </c>
      <c r="P90">
        <v>244</v>
      </c>
      <c r="Q90">
        <v>596</v>
      </c>
    </row>
    <row r="91" spans="1:17" x14ac:dyDescent="0.25">
      <c r="A91" s="1">
        <v>45086</v>
      </c>
      <c r="B91" t="s">
        <v>80</v>
      </c>
      <c r="C91" t="s">
        <v>77</v>
      </c>
      <c r="D91">
        <v>2</v>
      </c>
      <c r="E91" t="s">
        <v>58</v>
      </c>
      <c r="F91" t="s">
        <v>16</v>
      </c>
      <c r="G91">
        <v>278</v>
      </c>
      <c r="H91">
        <v>263</v>
      </c>
      <c r="I91">
        <v>0</v>
      </c>
      <c r="J91">
        <v>0</v>
      </c>
      <c r="K91">
        <v>125</v>
      </c>
      <c r="L91">
        <v>16</v>
      </c>
      <c r="M91">
        <v>0</v>
      </c>
      <c r="N91">
        <v>0</v>
      </c>
      <c r="O91">
        <v>141</v>
      </c>
      <c r="P91">
        <v>244</v>
      </c>
      <c r="Q91">
        <v>596</v>
      </c>
    </row>
    <row r="92" spans="1:17" x14ac:dyDescent="0.25">
      <c r="A92" s="1">
        <v>45089</v>
      </c>
      <c r="B92" t="s">
        <v>80</v>
      </c>
      <c r="C92" t="s">
        <v>78</v>
      </c>
      <c r="D92">
        <v>3</v>
      </c>
      <c r="E92" t="s">
        <v>235</v>
      </c>
      <c r="F92" t="s">
        <v>16</v>
      </c>
      <c r="G92">
        <v>232</v>
      </c>
      <c r="H92">
        <v>205</v>
      </c>
      <c r="I92">
        <v>4</v>
      </c>
      <c r="J92">
        <v>0</v>
      </c>
      <c r="K92">
        <v>114</v>
      </c>
      <c r="L92">
        <v>13</v>
      </c>
      <c r="M92">
        <v>0</v>
      </c>
      <c r="N92">
        <v>0</v>
      </c>
      <c r="O92">
        <v>131</v>
      </c>
      <c r="P92">
        <v>243</v>
      </c>
      <c r="Q92">
        <v>569</v>
      </c>
    </row>
    <row r="93" spans="1:17" x14ac:dyDescent="0.25">
      <c r="A93" s="1">
        <v>45090</v>
      </c>
      <c r="B93" t="s">
        <v>80</v>
      </c>
      <c r="C93" t="s">
        <v>74</v>
      </c>
      <c r="D93">
        <v>3</v>
      </c>
      <c r="E93" t="s">
        <v>59</v>
      </c>
      <c r="F93" t="s">
        <v>13</v>
      </c>
      <c r="G93">
        <v>123</v>
      </c>
      <c r="H93">
        <v>89</v>
      </c>
      <c r="I93">
        <v>0</v>
      </c>
      <c r="J93">
        <v>0</v>
      </c>
      <c r="K93">
        <v>0</v>
      </c>
      <c r="L93">
        <v>12</v>
      </c>
      <c r="M93">
        <v>0</v>
      </c>
      <c r="N93">
        <v>0</v>
      </c>
      <c r="O93">
        <v>12</v>
      </c>
      <c r="P93">
        <v>243</v>
      </c>
      <c r="Q93">
        <v>569</v>
      </c>
    </row>
    <row r="94" spans="1:17" x14ac:dyDescent="0.25">
      <c r="A94" s="1">
        <v>45091</v>
      </c>
      <c r="B94" t="s">
        <v>80</v>
      </c>
      <c r="C94" t="s">
        <v>75</v>
      </c>
      <c r="D94">
        <v>3</v>
      </c>
      <c r="E94" t="s">
        <v>236</v>
      </c>
      <c r="F94" t="s">
        <v>13</v>
      </c>
      <c r="G94">
        <v>152</v>
      </c>
      <c r="H94">
        <v>107</v>
      </c>
      <c r="I94">
        <v>0</v>
      </c>
      <c r="J94">
        <v>0</v>
      </c>
      <c r="K94">
        <v>0</v>
      </c>
      <c r="L94">
        <v>11</v>
      </c>
      <c r="M94">
        <v>0</v>
      </c>
      <c r="N94">
        <v>1</v>
      </c>
      <c r="O94">
        <v>12</v>
      </c>
      <c r="P94">
        <v>243</v>
      </c>
      <c r="Q94">
        <v>569</v>
      </c>
    </row>
    <row r="95" spans="1:17" x14ac:dyDescent="0.25">
      <c r="A95" s="1">
        <v>45093</v>
      </c>
      <c r="B95" t="s">
        <v>80</v>
      </c>
      <c r="C95" t="s">
        <v>77</v>
      </c>
      <c r="D95">
        <v>3</v>
      </c>
      <c r="E95" t="s">
        <v>60</v>
      </c>
      <c r="F95" t="s">
        <v>16</v>
      </c>
      <c r="G95">
        <v>177</v>
      </c>
      <c r="H95">
        <v>168</v>
      </c>
      <c r="I95">
        <v>0</v>
      </c>
      <c r="J95">
        <v>1</v>
      </c>
      <c r="K95">
        <v>77</v>
      </c>
      <c r="L95">
        <v>10</v>
      </c>
      <c r="M95">
        <v>0</v>
      </c>
      <c r="N95">
        <v>0</v>
      </c>
      <c r="O95">
        <v>88</v>
      </c>
      <c r="P95">
        <v>243</v>
      </c>
      <c r="Q95">
        <v>569</v>
      </c>
    </row>
    <row r="96" spans="1:17" x14ac:dyDescent="0.25">
      <c r="A96" s="1">
        <v>45054</v>
      </c>
      <c r="B96" t="s">
        <v>79</v>
      </c>
      <c r="C96" t="s">
        <v>78</v>
      </c>
      <c r="D96">
        <v>2</v>
      </c>
      <c r="E96" t="s">
        <v>39</v>
      </c>
      <c r="F96" t="s">
        <v>16</v>
      </c>
      <c r="G96">
        <v>339</v>
      </c>
      <c r="H96">
        <v>281</v>
      </c>
      <c r="I96">
        <v>2</v>
      </c>
      <c r="J96">
        <v>0</v>
      </c>
      <c r="K96">
        <v>123</v>
      </c>
      <c r="L96">
        <v>17</v>
      </c>
      <c r="M96">
        <v>1</v>
      </c>
      <c r="N96">
        <v>0</v>
      </c>
      <c r="O96">
        <v>143</v>
      </c>
      <c r="P96">
        <v>217</v>
      </c>
      <c r="Q96">
        <v>794</v>
      </c>
    </row>
    <row r="97" spans="1:17" x14ac:dyDescent="0.25">
      <c r="A97" s="1">
        <v>45055</v>
      </c>
      <c r="B97" t="s">
        <v>79</v>
      </c>
      <c r="C97" t="s">
        <v>74</v>
      </c>
      <c r="D97">
        <v>2</v>
      </c>
      <c r="E97" t="s">
        <v>40</v>
      </c>
      <c r="F97" t="s">
        <v>13</v>
      </c>
      <c r="G97">
        <v>119</v>
      </c>
      <c r="H97">
        <v>81</v>
      </c>
      <c r="I97">
        <v>0</v>
      </c>
      <c r="J97">
        <v>0</v>
      </c>
      <c r="K97">
        <v>0</v>
      </c>
      <c r="L97">
        <v>8</v>
      </c>
      <c r="M97">
        <v>0</v>
      </c>
      <c r="N97">
        <v>0</v>
      </c>
      <c r="O97">
        <v>8</v>
      </c>
      <c r="P97">
        <v>217</v>
      </c>
      <c r="Q97">
        <v>794</v>
      </c>
    </row>
    <row r="98" spans="1:17" x14ac:dyDescent="0.25">
      <c r="A98" s="1">
        <v>45056</v>
      </c>
      <c r="B98" t="s">
        <v>79</v>
      </c>
      <c r="C98" t="s">
        <v>75</v>
      </c>
      <c r="D98">
        <v>2</v>
      </c>
      <c r="E98" t="s">
        <v>41</v>
      </c>
      <c r="F98" t="s">
        <v>13</v>
      </c>
      <c r="G98">
        <v>144</v>
      </c>
      <c r="H98">
        <v>98</v>
      </c>
      <c r="I98">
        <v>0</v>
      </c>
      <c r="J98">
        <v>0</v>
      </c>
      <c r="K98">
        <v>0</v>
      </c>
      <c r="L98">
        <v>15</v>
      </c>
      <c r="M98">
        <v>0</v>
      </c>
      <c r="N98">
        <v>0</v>
      </c>
      <c r="O98">
        <v>15</v>
      </c>
      <c r="P98">
        <v>217</v>
      </c>
      <c r="Q98">
        <v>794</v>
      </c>
    </row>
    <row r="99" spans="1:17" x14ac:dyDescent="0.25">
      <c r="A99" s="1">
        <v>45057</v>
      </c>
      <c r="B99" t="s">
        <v>79</v>
      </c>
      <c r="C99" t="s">
        <v>76</v>
      </c>
      <c r="D99">
        <v>2</v>
      </c>
      <c r="E99" t="s">
        <v>42</v>
      </c>
      <c r="F99" t="s">
        <v>13</v>
      </c>
      <c r="G99">
        <v>294</v>
      </c>
      <c r="H99">
        <v>214</v>
      </c>
      <c r="I99">
        <v>0</v>
      </c>
      <c r="J99">
        <v>0</v>
      </c>
      <c r="K99">
        <v>0</v>
      </c>
      <c r="L99">
        <v>34</v>
      </c>
      <c r="M99">
        <v>0</v>
      </c>
      <c r="N99">
        <v>1</v>
      </c>
      <c r="O99">
        <v>35</v>
      </c>
      <c r="P99">
        <v>217</v>
      </c>
      <c r="Q99">
        <v>794</v>
      </c>
    </row>
    <row r="100" spans="1:17" x14ac:dyDescent="0.25">
      <c r="A100" s="1">
        <v>45058</v>
      </c>
      <c r="B100" t="s">
        <v>79</v>
      </c>
      <c r="C100" t="s">
        <v>77</v>
      </c>
      <c r="D100">
        <v>2</v>
      </c>
      <c r="E100" t="s">
        <v>43</v>
      </c>
      <c r="F100" t="s">
        <v>19</v>
      </c>
      <c r="G100">
        <v>144</v>
      </c>
      <c r="H100">
        <v>120</v>
      </c>
      <c r="I100">
        <v>0</v>
      </c>
      <c r="J100">
        <v>0</v>
      </c>
      <c r="K100">
        <v>0</v>
      </c>
      <c r="L100">
        <v>15</v>
      </c>
      <c r="M100">
        <v>0</v>
      </c>
      <c r="N100">
        <v>1</v>
      </c>
      <c r="O100">
        <v>16</v>
      </c>
      <c r="P100">
        <v>217</v>
      </c>
      <c r="Q100">
        <v>794</v>
      </c>
    </row>
    <row r="101" spans="1:17" x14ac:dyDescent="0.25">
      <c r="A101" s="1">
        <v>44930</v>
      </c>
      <c r="B101" t="s">
        <v>98</v>
      </c>
      <c r="C101" t="s">
        <v>75</v>
      </c>
      <c r="D101">
        <v>1</v>
      </c>
      <c r="E101" t="s">
        <v>99</v>
      </c>
      <c r="F101" t="s">
        <v>16</v>
      </c>
      <c r="G101">
        <v>330</v>
      </c>
      <c r="H101">
        <v>309</v>
      </c>
      <c r="I101">
        <v>0</v>
      </c>
      <c r="J101">
        <v>0</v>
      </c>
      <c r="K101">
        <v>143</v>
      </c>
      <c r="L101">
        <v>17</v>
      </c>
      <c r="M101">
        <v>2</v>
      </c>
      <c r="N101">
        <v>0</v>
      </c>
      <c r="O101">
        <v>162</v>
      </c>
      <c r="P101">
        <v>174</v>
      </c>
      <c r="Q101">
        <v>472</v>
      </c>
    </row>
    <row r="102" spans="1:17" x14ac:dyDescent="0.25">
      <c r="A102" s="1">
        <v>44928</v>
      </c>
      <c r="B102" t="s">
        <v>98</v>
      </c>
      <c r="C102" t="s">
        <v>78</v>
      </c>
      <c r="D102">
        <v>1</v>
      </c>
      <c r="E102" t="s">
        <v>148</v>
      </c>
      <c r="F102" t="s">
        <v>19</v>
      </c>
      <c r="G102">
        <v>173</v>
      </c>
      <c r="H102">
        <v>163</v>
      </c>
      <c r="I102">
        <v>0</v>
      </c>
      <c r="J102">
        <v>0</v>
      </c>
      <c r="K102">
        <v>0</v>
      </c>
      <c r="L102">
        <v>11</v>
      </c>
      <c r="M102">
        <v>1</v>
      </c>
      <c r="N102">
        <v>0</v>
      </c>
      <c r="O102">
        <v>12</v>
      </c>
      <c r="P102">
        <v>174</v>
      </c>
      <c r="Q102">
        <v>472</v>
      </c>
    </row>
    <row r="103" spans="1:17" x14ac:dyDescent="0.25">
      <c r="A103" s="1">
        <v>45113</v>
      </c>
      <c r="B103" t="s">
        <v>219</v>
      </c>
      <c r="C103" t="s">
        <v>76</v>
      </c>
      <c r="D103">
        <v>2</v>
      </c>
      <c r="E103" t="s">
        <v>220</v>
      </c>
      <c r="F103" t="s">
        <v>16</v>
      </c>
      <c r="G103">
        <v>265</v>
      </c>
      <c r="H103">
        <v>247</v>
      </c>
      <c r="I103">
        <v>1</v>
      </c>
      <c r="J103">
        <v>0</v>
      </c>
      <c r="K103">
        <v>117</v>
      </c>
      <c r="L103">
        <v>11</v>
      </c>
      <c r="M103">
        <v>0</v>
      </c>
      <c r="N103">
        <v>0</v>
      </c>
      <c r="O103">
        <v>129</v>
      </c>
      <c r="P103">
        <v>159</v>
      </c>
      <c r="Q103">
        <v>455</v>
      </c>
    </row>
    <row r="104" spans="1:17" x14ac:dyDescent="0.25">
      <c r="A104" s="1">
        <v>45114</v>
      </c>
      <c r="B104" t="s">
        <v>219</v>
      </c>
      <c r="C104" t="s">
        <v>77</v>
      </c>
      <c r="D104">
        <v>2</v>
      </c>
      <c r="E104" t="s">
        <v>221</v>
      </c>
      <c r="F104" t="s">
        <v>13</v>
      </c>
      <c r="G104">
        <v>116</v>
      </c>
      <c r="H104">
        <v>87</v>
      </c>
      <c r="I104">
        <v>0</v>
      </c>
      <c r="J104">
        <v>0</v>
      </c>
      <c r="K104">
        <v>0</v>
      </c>
      <c r="L104">
        <v>15</v>
      </c>
      <c r="M104">
        <v>0</v>
      </c>
      <c r="N104">
        <v>0</v>
      </c>
      <c r="O104">
        <v>15</v>
      </c>
      <c r="P104">
        <v>159</v>
      </c>
      <c r="Q104">
        <v>455</v>
      </c>
    </row>
    <row r="105" spans="1:17" x14ac:dyDescent="0.25">
      <c r="A105" s="1">
        <v>45111</v>
      </c>
      <c r="B105" t="s">
        <v>219</v>
      </c>
      <c r="C105" t="s">
        <v>74</v>
      </c>
      <c r="D105">
        <v>2</v>
      </c>
      <c r="E105" t="s">
        <v>232</v>
      </c>
      <c r="F105" t="s">
        <v>13</v>
      </c>
      <c r="G105">
        <v>151</v>
      </c>
      <c r="H105">
        <v>121</v>
      </c>
      <c r="I105">
        <v>0</v>
      </c>
      <c r="J105">
        <v>0</v>
      </c>
      <c r="K105">
        <v>0</v>
      </c>
      <c r="L105">
        <v>15</v>
      </c>
      <c r="M105">
        <v>0</v>
      </c>
      <c r="N105">
        <v>0</v>
      </c>
      <c r="O105">
        <v>15</v>
      </c>
      <c r="P105">
        <v>159</v>
      </c>
      <c r="Q105">
        <v>455</v>
      </c>
    </row>
    <row r="106" spans="1:17" x14ac:dyDescent="0.25">
      <c r="A106" s="1">
        <v>45117</v>
      </c>
      <c r="B106" t="s">
        <v>219</v>
      </c>
      <c r="C106" t="s">
        <v>78</v>
      </c>
      <c r="D106">
        <v>3</v>
      </c>
      <c r="E106" t="s">
        <v>222</v>
      </c>
      <c r="F106" t="s">
        <v>13</v>
      </c>
      <c r="G106">
        <v>111</v>
      </c>
      <c r="H106">
        <v>91</v>
      </c>
      <c r="I106">
        <v>1</v>
      </c>
      <c r="J106">
        <v>0</v>
      </c>
      <c r="K106">
        <v>0</v>
      </c>
      <c r="L106">
        <v>19</v>
      </c>
      <c r="M106">
        <v>0</v>
      </c>
      <c r="N106">
        <v>0</v>
      </c>
      <c r="O106">
        <v>20</v>
      </c>
      <c r="P106">
        <v>144</v>
      </c>
      <c r="Q106">
        <v>459</v>
      </c>
    </row>
    <row r="107" spans="1:17" x14ac:dyDescent="0.25">
      <c r="A107" s="1">
        <v>45119</v>
      </c>
      <c r="B107" t="s">
        <v>219</v>
      </c>
      <c r="C107" t="s">
        <v>75</v>
      </c>
      <c r="D107">
        <v>3</v>
      </c>
      <c r="E107" t="s">
        <v>223</v>
      </c>
      <c r="F107" t="s">
        <v>16</v>
      </c>
      <c r="G107">
        <v>266</v>
      </c>
      <c r="H107">
        <v>253</v>
      </c>
      <c r="I107">
        <v>1</v>
      </c>
      <c r="J107">
        <v>0</v>
      </c>
      <c r="K107">
        <v>75</v>
      </c>
      <c r="L107">
        <v>22</v>
      </c>
      <c r="M107">
        <v>1</v>
      </c>
      <c r="N107">
        <v>0</v>
      </c>
      <c r="O107">
        <v>99</v>
      </c>
      <c r="P107">
        <v>144</v>
      </c>
      <c r="Q107">
        <v>459</v>
      </c>
    </row>
    <row r="108" spans="1:17" x14ac:dyDescent="0.25">
      <c r="A108" s="1">
        <v>45121</v>
      </c>
      <c r="B108" t="s">
        <v>219</v>
      </c>
      <c r="C108" t="s">
        <v>77</v>
      </c>
      <c r="D108">
        <v>3</v>
      </c>
      <c r="E108" t="s">
        <v>224</v>
      </c>
      <c r="F108" t="s">
        <v>13</v>
      </c>
      <c r="G108">
        <v>141</v>
      </c>
      <c r="H108">
        <v>115</v>
      </c>
      <c r="I108">
        <v>0</v>
      </c>
      <c r="J108">
        <v>0</v>
      </c>
      <c r="K108">
        <v>0</v>
      </c>
      <c r="L108">
        <v>24</v>
      </c>
      <c r="M108">
        <v>1</v>
      </c>
      <c r="N108">
        <v>0</v>
      </c>
      <c r="O108">
        <v>25</v>
      </c>
      <c r="P108">
        <v>144</v>
      </c>
      <c r="Q108">
        <v>459</v>
      </c>
    </row>
    <row r="109" spans="1:17" x14ac:dyDescent="0.25">
      <c r="A109" s="1">
        <v>45131</v>
      </c>
      <c r="B109" t="s">
        <v>219</v>
      </c>
      <c r="C109" t="s">
        <v>78</v>
      </c>
      <c r="D109">
        <v>5</v>
      </c>
      <c r="E109" t="s">
        <v>228</v>
      </c>
      <c r="F109" t="s">
        <v>13</v>
      </c>
      <c r="G109">
        <v>134</v>
      </c>
      <c r="H109">
        <v>102</v>
      </c>
      <c r="I109">
        <v>0</v>
      </c>
      <c r="J109">
        <v>0</v>
      </c>
      <c r="K109">
        <v>0</v>
      </c>
      <c r="L109">
        <v>18</v>
      </c>
      <c r="M109">
        <v>0</v>
      </c>
      <c r="N109">
        <v>1</v>
      </c>
      <c r="O109">
        <v>19</v>
      </c>
      <c r="P109">
        <v>126</v>
      </c>
      <c r="Q109">
        <v>349</v>
      </c>
    </row>
    <row r="110" spans="1:17" x14ac:dyDescent="0.25">
      <c r="A110" s="1">
        <v>45133</v>
      </c>
      <c r="B110" t="s">
        <v>219</v>
      </c>
      <c r="C110" t="s">
        <v>75</v>
      </c>
      <c r="D110">
        <v>5</v>
      </c>
      <c r="E110" t="s">
        <v>229</v>
      </c>
      <c r="F110" t="s">
        <v>16</v>
      </c>
      <c r="G110">
        <v>154</v>
      </c>
      <c r="H110">
        <v>138</v>
      </c>
      <c r="I110">
        <v>0</v>
      </c>
      <c r="J110">
        <v>0</v>
      </c>
      <c r="K110">
        <v>74</v>
      </c>
      <c r="L110">
        <v>16</v>
      </c>
      <c r="M110">
        <v>0</v>
      </c>
      <c r="N110">
        <v>0</v>
      </c>
      <c r="O110">
        <v>90</v>
      </c>
      <c r="P110">
        <v>126</v>
      </c>
      <c r="Q110">
        <v>349</v>
      </c>
    </row>
    <row r="111" spans="1:17" x14ac:dyDescent="0.25">
      <c r="A111" s="1">
        <v>45135</v>
      </c>
      <c r="B111" t="s">
        <v>219</v>
      </c>
      <c r="C111" t="s">
        <v>77</v>
      </c>
      <c r="D111">
        <v>5</v>
      </c>
      <c r="E111" t="s">
        <v>230</v>
      </c>
      <c r="F111" t="s">
        <v>13</v>
      </c>
      <c r="G111">
        <v>133</v>
      </c>
      <c r="H111">
        <v>109</v>
      </c>
      <c r="I111">
        <v>0</v>
      </c>
      <c r="J111">
        <v>0</v>
      </c>
      <c r="K111">
        <v>0</v>
      </c>
      <c r="L111">
        <v>16</v>
      </c>
      <c r="M111">
        <v>0</v>
      </c>
      <c r="N111">
        <v>1</v>
      </c>
      <c r="O111">
        <v>17</v>
      </c>
      <c r="P111">
        <v>126</v>
      </c>
      <c r="Q111">
        <v>349</v>
      </c>
    </row>
    <row r="112" spans="1:17" x14ac:dyDescent="0.25">
      <c r="A112" s="1">
        <v>45096</v>
      </c>
      <c r="B112" t="s">
        <v>80</v>
      </c>
      <c r="C112" t="s">
        <v>78</v>
      </c>
      <c r="D112">
        <v>4</v>
      </c>
      <c r="E112" t="s">
        <v>61</v>
      </c>
      <c r="F112" t="s">
        <v>13</v>
      </c>
      <c r="G112">
        <v>131</v>
      </c>
      <c r="H112">
        <v>94</v>
      </c>
      <c r="I112">
        <v>0</v>
      </c>
      <c r="J112">
        <v>0</v>
      </c>
      <c r="K112">
        <v>0</v>
      </c>
      <c r="L112">
        <v>13</v>
      </c>
      <c r="M112">
        <v>0</v>
      </c>
      <c r="N112">
        <v>0</v>
      </c>
      <c r="O112">
        <v>13</v>
      </c>
      <c r="P112">
        <v>101</v>
      </c>
      <c r="Q112">
        <v>423</v>
      </c>
    </row>
    <row r="113" spans="1:17" x14ac:dyDescent="0.25">
      <c r="A113" s="1">
        <v>45097</v>
      </c>
      <c r="B113" t="s">
        <v>80</v>
      </c>
      <c r="C113" t="s">
        <v>74</v>
      </c>
      <c r="D113">
        <v>4</v>
      </c>
      <c r="E113" t="s">
        <v>62</v>
      </c>
      <c r="F113" t="s">
        <v>13</v>
      </c>
      <c r="G113">
        <v>96</v>
      </c>
      <c r="H113">
        <v>69</v>
      </c>
      <c r="I113">
        <v>0</v>
      </c>
      <c r="J113">
        <v>0</v>
      </c>
      <c r="K113">
        <v>0</v>
      </c>
      <c r="L113">
        <v>9</v>
      </c>
      <c r="M113">
        <v>0</v>
      </c>
      <c r="N113">
        <v>0</v>
      </c>
      <c r="O113">
        <v>9</v>
      </c>
      <c r="P113">
        <v>101</v>
      </c>
      <c r="Q113">
        <v>423</v>
      </c>
    </row>
    <row r="114" spans="1:17" x14ac:dyDescent="0.25">
      <c r="A114" s="1">
        <v>45099</v>
      </c>
      <c r="B114" t="s">
        <v>80</v>
      </c>
      <c r="C114" t="s">
        <v>76</v>
      </c>
      <c r="D114">
        <v>4</v>
      </c>
      <c r="E114" t="s">
        <v>63</v>
      </c>
      <c r="F114" t="s">
        <v>16</v>
      </c>
      <c r="G114">
        <v>156</v>
      </c>
      <c r="H114">
        <v>143</v>
      </c>
      <c r="I114">
        <v>0</v>
      </c>
      <c r="J114">
        <v>0</v>
      </c>
      <c r="K114">
        <v>61</v>
      </c>
      <c r="L114">
        <v>5</v>
      </c>
      <c r="M114">
        <v>0</v>
      </c>
      <c r="N114">
        <v>0</v>
      </c>
      <c r="O114">
        <v>66</v>
      </c>
      <c r="P114">
        <v>101</v>
      </c>
      <c r="Q114">
        <v>423</v>
      </c>
    </row>
    <row r="115" spans="1:17" x14ac:dyDescent="0.25">
      <c r="A115" s="1">
        <v>45100</v>
      </c>
      <c r="B115" t="s">
        <v>80</v>
      </c>
      <c r="C115" t="s">
        <v>77</v>
      </c>
      <c r="D115">
        <v>4</v>
      </c>
      <c r="E115" t="s">
        <v>64</v>
      </c>
      <c r="F115" t="s">
        <v>13</v>
      </c>
      <c r="G115">
        <v>145</v>
      </c>
      <c r="H115">
        <v>117</v>
      </c>
      <c r="I115">
        <v>1</v>
      </c>
      <c r="J115">
        <v>0</v>
      </c>
      <c r="K115">
        <v>0</v>
      </c>
      <c r="L115">
        <v>11</v>
      </c>
      <c r="M115">
        <v>0</v>
      </c>
      <c r="N115">
        <v>1</v>
      </c>
      <c r="O115">
        <v>13</v>
      </c>
      <c r="P115">
        <v>101</v>
      </c>
      <c r="Q115">
        <v>423</v>
      </c>
    </row>
    <row r="116" spans="1:17" x14ac:dyDescent="0.25">
      <c r="A116" s="1">
        <v>45124</v>
      </c>
      <c r="B116" t="s">
        <v>219</v>
      </c>
      <c r="C116" t="s">
        <v>78</v>
      </c>
      <c r="D116">
        <v>4</v>
      </c>
      <c r="E116" t="s">
        <v>225</v>
      </c>
      <c r="F116" t="s">
        <v>13</v>
      </c>
      <c r="G116">
        <v>118</v>
      </c>
      <c r="H116">
        <v>99</v>
      </c>
      <c r="I116">
        <v>0</v>
      </c>
      <c r="J116">
        <v>0</v>
      </c>
      <c r="K116">
        <v>0</v>
      </c>
      <c r="L116">
        <v>15</v>
      </c>
      <c r="M116">
        <v>0</v>
      </c>
      <c r="N116">
        <v>0</v>
      </c>
      <c r="O116">
        <v>15</v>
      </c>
      <c r="P116">
        <v>91</v>
      </c>
      <c r="Q116">
        <v>373</v>
      </c>
    </row>
    <row r="117" spans="1:17" x14ac:dyDescent="0.25">
      <c r="A117" s="1">
        <v>45126</v>
      </c>
      <c r="B117" t="s">
        <v>219</v>
      </c>
      <c r="C117" t="s">
        <v>75</v>
      </c>
      <c r="D117">
        <v>4</v>
      </c>
      <c r="E117" t="s">
        <v>226</v>
      </c>
      <c r="F117" t="s">
        <v>16</v>
      </c>
      <c r="G117">
        <v>149</v>
      </c>
      <c r="H117">
        <v>141</v>
      </c>
      <c r="I117">
        <v>0</v>
      </c>
      <c r="J117">
        <v>0</v>
      </c>
      <c r="K117">
        <v>42</v>
      </c>
      <c r="L117">
        <v>15</v>
      </c>
      <c r="M117">
        <v>1</v>
      </c>
      <c r="N117">
        <v>0</v>
      </c>
      <c r="O117">
        <v>58</v>
      </c>
      <c r="P117">
        <v>91</v>
      </c>
      <c r="Q117">
        <v>373</v>
      </c>
    </row>
    <row r="118" spans="1:17" x14ac:dyDescent="0.25">
      <c r="A118" s="1">
        <v>45128</v>
      </c>
      <c r="B118" t="s">
        <v>219</v>
      </c>
      <c r="C118" t="s">
        <v>77</v>
      </c>
      <c r="D118">
        <v>4</v>
      </c>
      <c r="E118" t="s">
        <v>227</v>
      </c>
      <c r="F118" t="s">
        <v>13</v>
      </c>
      <c r="G118">
        <v>165</v>
      </c>
      <c r="H118">
        <v>133</v>
      </c>
      <c r="I118">
        <v>0</v>
      </c>
      <c r="J118">
        <v>0</v>
      </c>
      <c r="K118">
        <v>0</v>
      </c>
      <c r="L118">
        <v>18</v>
      </c>
      <c r="M118">
        <v>0</v>
      </c>
      <c r="N118">
        <v>0</v>
      </c>
      <c r="O118">
        <v>18</v>
      </c>
      <c r="P118">
        <v>91</v>
      </c>
      <c r="Q118">
        <v>373</v>
      </c>
    </row>
    <row r="119" spans="1:17" x14ac:dyDescent="0.25">
      <c r="A119" s="1">
        <v>44949</v>
      </c>
      <c r="B119" t="s">
        <v>98</v>
      </c>
      <c r="C119" t="s">
        <v>78</v>
      </c>
      <c r="D119">
        <v>4</v>
      </c>
      <c r="E119" t="s">
        <v>102</v>
      </c>
      <c r="F119" t="s">
        <v>13</v>
      </c>
      <c r="G119">
        <v>174</v>
      </c>
      <c r="H119">
        <v>137</v>
      </c>
      <c r="I119">
        <v>0</v>
      </c>
      <c r="J119">
        <v>0</v>
      </c>
      <c r="K119">
        <v>0</v>
      </c>
      <c r="L119">
        <v>15</v>
      </c>
      <c r="M119">
        <v>0</v>
      </c>
      <c r="N119">
        <v>0</v>
      </c>
      <c r="O119">
        <v>15</v>
      </c>
      <c r="P119">
        <v>30</v>
      </c>
      <c r="Q119">
        <v>309</v>
      </c>
    </row>
    <row r="120" spans="1:17" x14ac:dyDescent="0.25">
      <c r="A120" s="1">
        <v>44952</v>
      </c>
      <c r="B120" t="s">
        <v>98</v>
      </c>
      <c r="C120" t="s">
        <v>76</v>
      </c>
      <c r="D120">
        <v>4</v>
      </c>
      <c r="E120" t="s">
        <v>103</v>
      </c>
      <c r="F120" t="s">
        <v>13</v>
      </c>
      <c r="G120">
        <v>218</v>
      </c>
      <c r="H120">
        <v>172</v>
      </c>
      <c r="I120">
        <v>2</v>
      </c>
      <c r="J120">
        <v>0</v>
      </c>
      <c r="K120">
        <v>0</v>
      </c>
      <c r="L120">
        <v>11</v>
      </c>
      <c r="M120">
        <v>2</v>
      </c>
      <c r="N120">
        <v>0</v>
      </c>
      <c r="O120">
        <v>15</v>
      </c>
      <c r="P120">
        <v>30</v>
      </c>
      <c r="Q120">
        <v>309</v>
      </c>
    </row>
    <row r="121" spans="1:17" x14ac:dyDescent="0.25">
      <c r="A121" s="1">
        <v>44934</v>
      </c>
      <c r="B121" t="s">
        <v>98</v>
      </c>
      <c r="C121" t="s">
        <v>100</v>
      </c>
      <c r="D121">
        <v>2</v>
      </c>
      <c r="E121" t="s">
        <v>101</v>
      </c>
      <c r="F121" t="s">
        <v>19</v>
      </c>
      <c r="G121">
        <v>302</v>
      </c>
      <c r="H121">
        <v>287</v>
      </c>
      <c r="I121">
        <v>0</v>
      </c>
      <c r="J121">
        <v>1</v>
      </c>
      <c r="K121">
        <v>0</v>
      </c>
      <c r="L121">
        <v>14</v>
      </c>
      <c r="M121">
        <v>4</v>
      </c>
      <c r="N121">
        <v>0</v>
      </c>
      <c r="O121">
        <v>19</v>
      </c>
      <c r="P121">
        <v>19</v>
      </c>
      <c r="Q121">
        <v>287</v>
      </c>
    </row>
    <row r="122" spans="1:17" x14ac:dyDescent="0.25">
      <c r="A122" s="1">
        <v>45138</v>
      </c>
      <c r="B122" t="s">
        <v>219</v>
      </c>
      <c r="C122" t="s">
        <v>78</v>
      </c>
      <c r="D122">
        <v>6</v>
      </c>
      <c r="E122" t="s">
        <v>231</v>
      </c>
      <c r="F122" t="s">
        <v>13</v>
      </c>
      <c r="G122">
        <v>82</v>
      </c>
      <c r="H122">
        <v>66</v>
      </c>
      <c r="I122">
        <v>0</v>
      </c>
      <c r="J122">
        <v>0</v>
      </c>
      <c r="K122">
        <v>0</v>
      </c>
      <c r="L122">
        <v>4</v>
      </c>
      <c r="M122">
        <v>0</v>
      </c>
      <c r="N122">
        <v>0</v>
      </c>
      <c r="O122">
        <v>4</v>
      </c>
      <c r="P122">
        <v>4</v>
      </c>
      <c r="Q122">
        <v>66</v>
      </c>
    </row>
  </sheetData>
  <phoneticPr fontId="4"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196EA-2BAE-45EA-B477-16A6DE6048B7}">
  <dimension ref="R5:V12"/>
  <sheetViews>
    <sheetView showGridLines="0" showRowColHeaders="0" zoomScale="60" zoomScaleNormal="60" workbookViewId="0">
      <selection activeCell="AH12" sqref="AH12"/>
    </sheetView>
  </sheetViews>
  <sheetFormatPr defaultRowHeight="15" x14ac:dyDescent="0.25"/>
  <cols>
    <col min="1" max="8" width="9.140625" style="4"/>
    <col min="9" max="9" width="9.140625" style="4" customWidth="1"/>
    <col min="10" max="16384" width="9.140625" style="4"/>
  </cols>
  <sheetData>
    <row r="5" spans="18:22" x14ac:dyDescent="0.25">
      <c r="U5" s="5"/>
      <c r="V5" s="5"/>
    </row>
    <row r="6" spans="18:22" x14ac:dyDescent="0.25">
      <c r="T6" s="6"/>
      <c r="U6" s="6"/>
      <c r="V6" s="5"/>
    </row>
    <row r="7" spans="18:22" ht="15.75" x14ac:dyDescent="0.25">
      <c r="R7" s="7"/>
      <c r="S7" s="6"/>
      <c r="T7" s="6"/>
      <c r="U7" s="6"/>
      <c r="V7" s="5"/>
    </row>
    <row r="8" spans="18:22" x14ac:dyDescent="0.25">
      <c r="S8" s="6"/>
      <c r="T8" s="6"/>
      <c r="U8" s="6"/>
      <c r="V8" s="5"/>
    </row>
    <row r="9" spans="18:22" x14ac:dyDescent="0.25">
      <c r="S9" s="6"/>
      <c r="T9" s="6"/>
      <c r="U9" s="6"/>
      <c r="V9" s="5"/>
    </row>
    <row r="10" spans="18:22" x14ac:dyDescent="0.25">
      <c r="S10" s="6"/>
      <c r="T10" s="6"/>
      <c r="U10" s="6"/>
      <c r="V10" s="5"/>
    </row>
    <row r="11" spans="18:22" x14ac:dyDescent="0.25">
      <c r="S11" s="6"/>
      <c r="T11" s="6"/>
      <c r="U11" s="6"/>
      <c r="V11" s="5"/>
    </row>
    <row r="12" spans="18:22" x14ac:dyDescent="0.25">
      <c r="S12" s="6"/>
      <c r="T12" s="6"/>
      <c r="U12" s="6"/>
      <c r="V12"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E99A-D820-47B2-A678-E8E29B829A3B}">
  <dimension ref="A1:N36"/>
  <sheetViews>
    <sheetView workbookViewId="0">
      <selection activeCell="E37" sqref="E37"/>
    </sheetView>
  </sheetViews>
  <sheetFormatPr defaultRowHeight="15" x14ac:dyDescent="0.25"/>
  <cols>
    <col min="1" max="1" width="14.85546875" bestFit="1" customWidth="1"/>
    <col min="2" max="2" width="15" bestFit="1" customWidth="1"/>
    <col min="3" max="3" width="17.42578125" bestFit="1" customWidth="1"/>
    <col min="4" max="4" width="12.28515625" bestFit="1" customWidth="1"/>
    <col min="5" max="5" width="81.140625" bestFit="1" customWidth="1"/>
    <col min="6" max="6" width="11.5703125" bestFit="1" customWidth="1"/>
    <col min="7" max="7" width="14" bestFit="1" customWidth="1"/>
    <col min="8" max="8" width="12.85546875" bestFit="1" customWidth="1"/>
    <col min="9" max="9" width="7.7109375" bestFit="1" customWidth="1"/>
    <col min="11" max="11" width="20.28515625" bestFit="1" customWidth="1"/>
    <col min="12" max="12" width="17.7109375" bestFit="1" customWidth="1"/>
    <col min="13" max="13" width="14.42578125" bestFit="1" customWidth="1"/>
    <col min="14" max="14" width="12.85546875" bestFit="1" customWidth="1"/>
  </cols>
  <sheetData>
    <row r="1" spans="1:14" x14ac:dyDescent="0.25">
      <c r="A1" t="s">
        <v>0</v>
      </c>
      <c r="B1" t="s">
        <v>70</v>
      </c>
      <c r="C1" t="s">
        <v>72</v>
      </c>
      <c r="D1" t="s">
        <v>71</v>
      </c>
      <c r="E1" t="s">
        <v>1</v>
      </c>
      <c r="F1" t="s">
        <v>2</v>
      </c>
      <c r="G1" t="s">
        <v>3</v>
      </c>
      <c r="H1" t="s">
        <v>9</v>
      </c>
      <c r="I1" t="s">
        <v>8</v>
      </c>
      <c r="J1" t="s">
        <v>5</v>
      </c>
      <c r="K1" t="s">
        <v>150</v>
      </c>
      <c r="L1" t="s">
        <v>151</v>
      </c>
      <c r="M1" t="s">
        <v>152</v>
      </c>
      <c r="N1" t="s">
        <v>153</v>
      </c>
    </row>
    <row r="2" spans="1:14" x14ac:dyDescent="0.25">
      <c r="A2" s="14">
        <v>45020.336111111108</v>
      </c>
      <c r="B2" t="s">
        <v>73</v>
      </c>
      <c r="C2">
        <v>2</v>
      </c>
      <c r="D2" t="s">
        <v>74</v>
      </c>
      <c r="E2" t="s">
        <v>154</v>
      </c>
      <c r="F2" t="s">
        <v>155</v>
      </c>
      <c r="G2">
        <v>144</v>
      </c>
      <c r="H2">
        <v>0</v>
      </c>
      <c r="I2">
        <v>1</v>
      </c>
      <c r="J2">
        <v>0</v>
      </c>
      <c r="K2">
        <v>1</v>
      </c>
      <c r="L2">
        <v>137</v>
      </c>
      <c r="M2">
        <v>2</v>
      </c>
      <c r="N2">
        <v>2</v>
      </c>
    </row>
    <row r="3" spans="1:14" x14ac:dyDescent="0.25">
      <c r="A3" s="14">
        <v>45021.37777777778</v>
      </c>
      <c r="B3" t="s">
        <v>73</v>
      </c>
      <c r="C3">
        <v>2</v>
      </c>
      <c r="D3" t="s">
        <v>75</v>
      </c>
      <c r="E3" t="s">
        <v>156</v>
      </c>
      <c r="F3" t="s">
        <v>155</v>
      </c>
      <c r="G3">
        <v>84</v>
      </c>
      <c r="H3">
        <v>0</v>
      </c>
      <c r="I3">
        <v>0</v>
      </c>
      <c r="J3">
        <v>0</v>
      </c>
      <c r="K3">
        <v>0</v>
      </c>
      <c r="L3">
        <v>76</v>
      </c>
      <c r="M3">
        <v>0</v>
      </c>
      <c r="N3">
        <v>0</v>
      </c>
    </row>
    <row r="4" spans="1:14" x14ac:dyDescent="0.25">
      <c r="A4" s="14">
        <v>45026.336111111108</v>
      </c>
      <c r="B4" t="s">
        <v>73</v>
      </c>
      <c r="C4">
        <v>3</v>
      </c>
      <c r="D4" t="s">
        <v>78</v>
      </c>
      <c r="E4" t="s">
        <v>157</v>
      </c>
      <c r="F4" t="s">
        <v>155</v>
      </c>
      <c r="G4">
        <v>71</v>
      </c>
      <c r="H4">
        <v>0</v>
      </c>
      <c r="I4">
        <v>2</v>
      </c>
      <c r="J4">
        <v>0</v>
      </c>
      <c r="K4">
        <v>2</v>
      </c>
      <c r="L4">
        <v>66</v>
      </c>
      <c r="M4">
        <v>1</v>
      </c>
      <c r="N4">
        <v>1</v>
      </c>
    </row>
    <row r="5" spans="1:14" x14ac:dyDescent="0.25">
      <c r="A5" s="14">
        <v>45028.336111111108</v>
      </c>
      <c r="B5" t="s">
        <v>73</v>
      </c>
      <c r="C5">
        <v>3</v>
      </c>
      <c r="D5" t="s">
        <v>75</v>
      </c>
      <c r="E5" t="s">
        <v>158</v>
      </c>
      <c r="F5" t="s">
        <v>155</v>
      </c>
      <c r="G5">
        <v>65</v>
      </c>
      <c r="H5">
        <v>0</v>
      </c>
      <c r="I5">
        <v>1</v>
      </c>
      <c r="J5">
        <v>0</v>
      </c>
      <c r="K5">
        <v>1</v>
      </c>
      <c r="L5">
        <v>60</v>
      </c>
      <c r="M5">
        <v>0</v>
      </c>
      <c r="N5">
        <v>1</v>
      </c>
    </row>
    <row r="6" spans="1:14" x14ac:dyDescent="0.25">
      <c r="A6" s="14">
        <v>45030.336111111108</v>
      </c>
      <c r="B6" t="s">
        <v>73</v>
      </c>
      <c r="C6">
        <v>3</v>
      </c>
      <c r="D6" t="s">
        <v>77</v>
      </c>
      <c r="E6" t="s">
        <v>159</v>
      </c>
      <c r="F6" t="s">
        <v>155</v>
      </c>
      <c r="G6">
        <v>95</v>
      </c>
      <c r="H6">
        <v>0</v>
      </c>
      <c r="I6">
        <v>0</v>
      </c>
      <c r="J6">
        <v>0</v>
      </c>
      <c r="K6">
        <v>0</v>
      </c>
      <c r="L6">
        <v>83</v>
      </c>
      <c r="M6">
        <v>2</v>
      </c>
      <c r="N6">
        <v>2</v>
      </c>
    </row>
    <row r="7" spans="1:14" x14ac:dyDescent="0.25">
      <c r="A7" s="14">
        <v>45036.336111111108</v>
      </c>
      <c r="B7" t="s">
        <v>73</v>
      </c>
      <c r="C7">
        <v>4</v>
      </c>
      <c r="D7" t="s">
        <v>76</v>
      </c>
      <c r="E7" t="s">
        <v>160</v>
      </c>
      <c r="F7" t="s">
        <v>155</v>
      </c>
      <c r="G7">
        <v>198</v>
      </c>
      <c r="H7">
        <v>0</v>
      </c>
      <c r="I7">
        <v>1</v>
      </c>
      <c r="J7">
        <v>0</v>
      </c>
      <c r="K7">
        <v>1</v>
      </c>
      <c r="L7">
        <v>190</v>
      </c>
      <c r="M7">
        <v>15</v>
      </c>
      <c r="N7">
        <v>15</v>
      </c>
    </row>
    <row r="8" spans="1:14" x14ac:dyDescent="0.25">
      <c r="A8" s="14">
        <v>45042.336111111108</v>
      </c>
      <c r="B8" t="s">
        <v>73</v>
      </c>
      <c r="C8">
        <v>5</v>
      </c>
      <c r="D8" t="s">
        <v>75</v>
      </c>
      <c r="E8" t="s">
        <v>161</v>
      </c>
      <c r="F8" t="s">
        <v>155</v>
      </c>
      <c r="G8">
        <v>306</v>
      </c>
      <c r="H8">
        <v>2</v>
      </c>
      <c r="I8">
        <v>6</v>
      </c>
      <c r="J8">
        <v>1</v>
      </c>
      <c r="K8">
        <v>9</v>
      </c>
      <c r="L8">
        <v>291</v>
      </c>
      <c r="M8">
        <v>1</v>
      </c>
      <c r="N8">
        <v>1</v>
      </c>
    </row>
    <row r="9" spans="1:14" x14ac:dyDescent="0.25">
      <c r="A9" s="14">
        <v>45049.295138888891</v>
      </c>
      <c r="B9" t="s">
        <v>79</v>
      </c>
      <c r="C9">
        <v>1</v>
      </c>
      <c r="D9" t="s">
        <v>75</v>
      </c>
      <c r="E9" t="s">
        <v>162</v>
      </c>
      <c r="F9" t="s">
        <v>155</v>
      </c>
      <c r="G9">
        <v>502</v>
      </c>
      <c r="H9">
        <v>0</v>
      </c>
      <c r="I9">
        <v>5</v>
      </c>
      <c r="J9">
        <v>1</v>
      </c>
      <c r="K9">
        <v>6</v>
      </c>
      <c r="L9">
        <v>485</v>
      </c>
      <c r="M9">
        <v>32</v>
      </c>
      <c r="N9">
        <v>34</v>
      </c>
    </row>
    <row r="10" spans="1:14" x14ac:dyDescent="0.25">
      <c r="A10" s="14">
        <v>45055.336805555555</v>
      </c>
      <c r="B10" t="s">
        <v>79</v>
      </c>
      <c r="C10">
        <v>2</v>
      </c>
      <c r="D10" t="s">
        <v>74</v>
      </c>
      <c r="E10" t="s">
        <v>163</v>
      </c>
      <c r="F10" t="s">
        <v>155</v>
      </c>
      <c r="G10">
        <v>220</v>
      </c>
      <c r="H10">
        <v>0</v>
      </c>
      <c r="I10">
        <v>2</v>
      </c>
      <c r="J10">
        <v>0</v>
      </c>
      <c r="K10">
        <v>2</v>
      </c>
      <c r="L10">
        <v>213</v>
      </c>
      <c r="M10">
        <v>5</v>
      </c>
      <c r="N10">
        <v>6</v>
      </c>
    </row>
    <row r="11" spans="1:14" x14ac:dyDescent="0.25">
      <c r="A11" s="14">
        <v>45056.336805555555</v>
      </c>
      <c r="B11" t="s">
        <v>79</v>
      </c>
      <c r="C11">
        <v>2</v>
      </c>
      <c r="D11" t="s">
        <v>75</v>
      </c>
      <c r="E11" t="s">
        <v>164</v>
      </c>
      <c r="F11" t="s">
        <v>155</v>
      </c>
      <c r="G11">
        <v>346</v>
      </c>
      <c r="H11">
        <v>0</v>
      </c>
      <c r="I11">
        <v>4</v>
      </c>
      <c r="J11">
        <v>0</v>
      </c>
      <c r="K11">
        <v>4</v>
      </c>
      <c r="L11">
        <v>343</v>
      </c>
      <c r="M11">
        <v>16</v>
      </c>
      <c r="N11">
        <v>17</v>
      </c>
    </row>
    <row r="12" spans="1:14" x14ac:dyDescent="0.25">
      <c r="A12" s="14">
        <v>45057.420138888891</v>
      </c>
      <c r="B12" t="s">
        <v>79</v>
      </c>
      <c r="C12">
        <v>2</v>
      </c>
      <c r="D12" t="s">
        <v>76</v>
      </c>
      <c r="E12" t="s">
        <v>165</v>
      </c>
      <c r="F12" t="s">
        <v>155</v>
      </c>
      <c r="G12">
        <v>196</v>
      </c>
      <c r="H12">
        <v>0</v>
      </c>
      <c r="I12">
        <v>2</v>
      </c>
      <c r="J12">
        <v>0</v>
      </c>
      <c r="K12">
        <v>2</v>
      </c>
      <c r="L12">
        <v>183</v>
      </c>
      <c r="M12">
        <v>6</v>
      </c>
      <c r="N12">
        <v>10</v>
      </c>
    </row>
    <row r="13" spans="1:14" x14ac:dyDescent="0.25">
      <c r="A13" s="14">
        <v>45058.336805555555</v>
      </c>
      <c r="B13" t="s">
        <v>79</v>
      </c>
      <c r="C13">
        <v>2</v>
      </c>
      <c r="D13" t="s">
        <v>77</v>
      </c>
      <c r="E13" t="s">
        <v>166</v>
      </c>
      <c r="F13" t="s">
        <v>155</v>
      </c>
      <c r="G13">
        <v>104</v>
      </c>
      <c r="H13">
        <v>0</v>
      </c>
      <c r="I13">
        <v>2</v>
      </c>
      <c r="J13">
        <v>0</v>
      </c>
      <c r="K13">
        <v>2</v>
      </c>
      <c r="L13">
        <v>102</v>
      </c>
      <c r="M13">
        <v>1</v>
      </c>
      <c r="N13">
        <v>1</v>
      </c>
    </row>
    <row r="14" spans="1:14" x14ac:dyDescent="0.25">
      <c r="A14" s="14">
        <v>45063.336805555555</v>
      </c>
      <c r="B14" t="s">
        <v>79</v>
      </c>
      <c r="C14">
        <v>3</v>
      </c>
      <c r="D14" t="s">
        <v>75</v>
      </c>
      <c r="E14" t="s">
        <v>167</v>
      </c>
      <c r="F14" t="s">
        <v>155</v>
      </c>
      <c r="G14">
        <v>59</v>
      </c>
      <c r="H14">
        <v>0</v>
      </c>
      <c r="I14">
        <v>0</v>
      </c>
      <c r="J14">
        <v>0</v>
      </c>
      <c r="K14">
        <v>0</v>
      </c>
      <c r="L14">
        <v>56</v>
      </c>
      <c r="M14">
        <v>0</v>
      </c>
      <c r="N14">
        <v>0</v>
      </c>
    </row>
    <row r="15" spans="1:14" x14ac:dyDescent="0.25">
      <c r="A15" s="14">
        <v>45065.295138888891</v>
      </c>
      <c r="B15" t="s">
        <v>79</v>
      </c>
      <c r="C15">
        <v>3</v>
      </c>
      <c r="D15" t="s">
        <v>77</v>
      </c>
      <c r="E15" t="s">
        <v>168</v>
      </c>
      <c r="F15" t="s">
        <v>155</v>
      </c>
      <c r="G15">
        <v>90</v>
      </c>
      <c r="H15">
        <v>0</v>
      </c>
      <c r="I15">
        <v>0</v>
      </c>
      <c r="J15">
        <v>0</v>
      </c>
      <c r="K15">
        <v>0</v>
      </c>
      <c r="L15">
        <v>88</v>
      </c>
      <c r="M15">
        <v>0</v>
      </c>
      <c r="N15">
        <v>0</v>
      </c>
    </row>
    <row r="16" spans="1:14" x14ac:dyDescent="0.25">
      <c r="A16" s="14">
        <v>45073.336805555555</v>
      </c>
      <c r="B16" t="s">
        <v>79</v>
      </c>
      <c r="C16">
        <v>4</v>
      </c>
      <c r="D16" t="s">
        <v>114</v>
      </c>
      <c r="E16" t="s">
        <v>169</v>
      </c>
      <c r="F16" t="s">
        <v>155</v>
      </c>
      <c r="G16">
        <v>74</v>
      </c>
      <c r="H16">
        <v>0</v>
      </c>
      <c r="I16">
        <v>0</v>
      </c>
      <c r="J16">
        <v>0</v>
      </c>
      <c r="K16">
        <v>0</v>
      </c>
      <c r="L16">
        <v>71</v>
      </c>
      <c r="M16">
        <v>0</v>
      </c>
      <c r="N16">
        <v>0</v>
      </c>
    </row>
    <row r="17" spans="1:14" x14ac:dyDescent="0.25">
      <c r="A17" s="14">
        <v>45076.336805555555</v>
      </c>
      <c r="B17" t="s">
        <v>79</v>
      </c>
      <c r="C17">
        <v>5</v>
      </c>
      <c r="D17" t="s">
        <v>74</v>
      </c>
      <c r="E17" t="s">
        <v>170</v>
      </c>
      <c r="F17" t="s">
        <v>155</v>
      </c>
      <c r="G17">
        <v>630</v>
      </c>
      <c r="H17">
        <v>0</v>
      </c>
      <c r="I17">
        <v>2</v>
      </c>
      <c r="J17">
        <v>0</v>
      </c>
      <c r="K17">
        <v>2</v>
      </c>
      <c r="L17">
        <v>603</v>
      </c>
      <c r="M17">
        <v>21</v>
      </c>
      <c r="N17">
        <v>22</v>
      </c>
    </row>
    <row r="18" spans="1:14" x14ac:dyDescent="0.25">
      <c r="A18" s="14">
        <v>45079.42083333333</v>
      </c>
      <c r="B18" t="s">
        <v>80</v>
      </c>
      <c r="C18">
        <v>1</v>
      </c>
      <c r="D18" t="s">
        <v>77</v>
      </c>
      <c r="E18" t="s">
        <v>171</v>
      </c>
      <c r="F18" t="s">
        <v>155</v>
      </c>
      <c r="G18">
        <v>155</v>
      </c>
      <c r="H18">
        <v>0</v>
      </c>
      <c r="I18">
        <v>2</v>
      </c>
      <c r="J18">
        <v>0</v>
      </c>
      <c r="K18">
        <v>2</v>
      </c>
      <c r="L18">
        <v>145</v>
      </c>
      <c r="M18">
        <v>2</v>
      </c>
      <c r="N18">
        <v>2</v>
      </c>
    </row>
    <row r="19" spans="1:14" x14ac:dyDescent="0.25">
      <c r="A19" s="14">
        <v>45083.337500000001</v>
      </c>
      <c r="B19" t="s">
        <v>80</v>
      </c>
      <c r="C19">
        <v>2</v>
      </c>
      <c r="D19" t="s">
        <v>74</v>
      </c>
      <c r="E19" t="s">
        <v>172</v>
      </c>
      <c r="F19" t="s">
        <v>155</v>
      </c>
      <c r="G19">
        <v>217</v>
      </c>
      <c r="H19">
        <v>0</v>
      </c>
      <c r="I19">
        <v>0</v>
      </c>
      <c r="J19">
        <v>0</v>
      </c>
      <c r="K19">
        <v>0</v>
      </c>
      <c r="L19">
        <v>210</v>
      </c>
      <c r="M19">
        <v>7</v>
      </c>
      <c r="N19">
        <v>7</v>
      </c>
    </row>
    <row r="20" spans="1:14" x14ac:dyDescent="0.25">
      <c r="A20" s="14">
        <v>45085.337500000001</v>
      </c>
      <c r="B20" t="s">
        <v>80</v>
      </c>
      <c r="C20">
        <v>2</v>
      </c>
      <c r="D20" t="s">
        <v>76</v>
      </c>
      <c r="E20" t="s">
        <v>173</v>
      </c>
      <c r="F20" t="s">
        <v>155</v>
      </c>
      <c r="G20">
        <v>174</v>
      </c>
      <c r="H20">
        <v>0</v>
      </c>
      <c r="I20">
        <v>0</v>
      </c>
      <c r="J20">
        <v>0</v>
      </c>
      <c r="K20">
        <v>0</v>
      </c>
      <c r="L20">
        <v>164</v>
      </c>
      <c r="M20">
        <v>4</v>
      </c>
      <c r="N20">
        <v>4</v>
      </c>
    </row>
    <row r="21" spans="1:14" x14ac:dyDescent="0.25">
      <c r="A21" s="14">
        <v>45090.379166666666</v>
      </c>
      <c r="B21" t="s">
        <v>80</v>
      </c>
      <c r="C21">
        <v>3</v>
      </c>
      <c r="D21" t="s">
        <v>74</v>
      </c>
      <c r="E21" t="s">
        <v>174</v>
      </c>
      <c r="F21" t="s">
        <v>155</v>
      </c>
      <c r="G21">
        <v>254</v>
      </c>
      <c r="H21">
        <v>0</v>
      </c>
      <c r="I21">
        <v>0</v>
      </c>
      <c r="J21">
        <v>0</v>
      </c>
      <c r="K21">
        <v>0</v>
      </c>
      <c r="L21">
        <v>248</v>
      </c>
      <c r="M21">
        <v>7</v>
      </c>
      <c r="N21">
        <v>7</v>
      </c>
    </row>
    <row r="22" spans="1:14" x14ac:dyDescent="0.25">
      <c r="A22" s="14">
        <v>45091.379166666666</v>
      </c>
      <c r="B22" t="s">
        <v>80</v>
      </c>
      <c r="C22">
        <v>3</v>
      </c>
      <c r="D22" t="s">
        <v>75</v>
      </c>
      <c r="E22" t="s">
        <v>175</v>
      </c>
      <c r="F22" t="s">
        <v>155</v>
      </c>
      <c r="G22">
        <v>276</v>
      </c>
      <c r="H22">
        <v>0</v>
      </c>
      <c r="I22">
        <v>3</v>
      </c>
      <c r="J22">
        <v>0</v>
      </c>
      <c r="K22">
        <v>3</v>
      </c>
      <c r="L22">
        <v>263</v>
      </c>
      <c r="M22">
        <v>7</v>
      </c>
      <c r="N22">
        <v>11</v>
      </c>
    </row>
    <row r="23" spans="1:14" x14ac:dyDescent="0.25">
      <c r="A23" s="14">
        <v>45096.379166666666</v>
      </c>
      <c r="B23" t="s">
        <v>80</v>
      </c>
      <c r="C23">
        <v>4</v>
      </c>
      <c r="D23" t="s">
        <v>78</v>
      </c>
      <c r="E23" t="s">
        <v>176</v>
      </c>
      <c r="F23" t="s">
        <v>155</v>
      </c>
      <c r="G23">
        <v>185</v>
      </c>
      <c r="H23">
        <v>0</v>
      </c>
      <c r="I23">
        <v>0</v>
      </c>
      <c r="J23">
        <v>0</v>
      </c>
      <c r="K23">
        <v>0</v>
      </c>
      <c r="L23">
        <v>179</v>
      </c>
      <c r="M23">
        <v>8</v>
      </c>
      <c r="N23">
        <v>8</v>
      </c>
    </row>
    <row r="24" spans="1:14" x14ac:dyDescent="0.25">
      <c r="A24" s="14">
        <v>45097.379166666666</v>
      </c>
      <c r="B24" t="s">
        <v>80</v>
      </c>
      <c r="C24">
        <v>4</v>
      </c>
      <c r="D24" t="s">
        <v>74</v>
      </c>
      <c r="E24" t="s">
        <v>177</v>
      </c>
      <c r="F24" t="s">
        <v>155</v>
      </c>
      <c r="G24">
        <v>227</v>
      </c>
      <c r="H24">
        <v>2</v>
      </c>
      <c r="I24">
        <v>2</v>
      </c>
      <c r="J24">
        <v>0</v>
      </c>
      <c r="K24">
        <v>4</v>
      </c>
      <c r="L24">
        <v>221</v>
      </c>
      <c r="M24">
        <v>4</v>
      </c>
      <c r="N24">
        <v>10</v>
      </c>
    </row>
    <row r="25" spans="1:14" x14ac:dyDescent="0.25">
      <c r="A25" s="14">
        <v>45100.42083333333</v>
      </c>
      <c r="B25" t="s">
        <v>80</v>
      </c>
      <c r="C25">
        <v>4</v>
      </c>
      <c r="D25" t="s">
        <v>77</v>
      </c>
      <c r="E25" t="s">
        <v>178</v>
      </c>
      <c r="F25" t="s">
        <v>155</v>
      </c>
      <c r="G25">
        <v>69</v>
      </c>
      <c r="H25">
        <v>1</v>
      </c>
      <c r="I25">
        <v>3</v>
      </c>
      <c r="J25">
        <v>0</v>
      </c>
      <c r="K25">
        <v>4</v>
      </c>
      <c r="L25">
        <v>67</v>
      </c>
      <c r="M25">
        <v>0</v>
      </c>
      <c r="N25">
        <v>1</v>
      </c>
    </row>
    <row r="26" spans="1:14" x14ac:dyDescent="0.25">
      <c r="A26" s="14">
        <v>45104.42083333333</v>
      </c>
      <c r="B26" t="s">
        <v>80</v>
      </c>
      <c r="C26">
        <v>5</v>
      </c>
      <c r="D26" t="s">
        <v>74</v>
      </c>
      <c r="E26" t="s">
        <v>179</v>
      </c>
      <c r="F26" t="s">
        <v>155</v>
      </c>
      <c r="G26">
        <v>212</v>
      </c>
      <c r="H26">
        <v>0</v>
      </c>
      <c r="I26">
        <v>3</v>
      </c>
      <c r="J26">
        <v>0</v>
      </c>
      <c r="K26">
        <v>3</v>
      </c>
      <c r="L26">
        <v>205</v>
      </c>
      <c r="M26">
        <v>10</v>
      </c>
      <c r="N26">
        <v>12</v>
      </c>
    </row>
    <row r="27" spans="1:14" x14ac:dyDescent="0.25">
      <c r="A27" s="14">
        <v>45107.462500000001</v>
      </c>
      <c r="B27" t="s">
        <v>80</v>
      </c>
      <c r="C27">
        <v>5</v>
      </c>
      <c r="D27" t="s">
        <v>77</v>
      </c>
      <c r="E27" t="s">
        <v>180</v>
      </c>
      <c r="F27" t="s">
        <v>155</v>
      </c>
      <c r="G27">
        <v>106</v>
      </c>
      <c r="H27">
        <v>0</v>
      </c>
      <c r="I27">
        <v>1</v>
      </c>
      <c r="J27">
        <v>0</v>
      </c>
      <c r="K27">
        <v>1</v>
      </c>
      <c r="L27">
        <v>96</v>
      </c>
      <c r="M27">
        <v>4</v>
      </c>
      <c r="N27">
        <v>4</v>
      </c>
    </row>
    <row r="28" spans="1:14" x14ac:dyDescent="0.25">
      <c r="A28" s="14">
        <v>45138.338194444441</v>
      </c>
      <c r="B28" t="s">
        <v>219</v>
      </c>
      <c r="C28">
        <v>6</v>
      </c>
      <c r="D28" t="s">
        <v>78</v>
      </c>
      <c r="E28" t="s">
        <v>240</v>
      </c>
      <c r="F28" t="s">
        <v>155</v>
      </c>
      <c r="G28">
        <v>249</v>
      </c>
      <c r="H28">
        <v>0</v>
      </c>
      <c r="I28">
        <v>4</v>
      </c>
      <c r="J28">
        <v>0</v>
      </c>
      <c r="K28">
        <v>4</v>
      </c>
      <c r="L28">
        <v>247</v>
      </c>
      <c r="M28">
        <v>10</v>
      </c>
      <c r="N28">
        <v>17</v>
      </c>
    </row>
    <row r="29" spans="1:14" x14ac:dyDescent="0.25">
      <c r="A29" s="14">
        <v>45135.338194444441</v>
      </c>
      <c r="B29" t="s">
        <v>219</v>
      </c>
      <c r="C29">
        <v>5</v>
      </c>
      <c r="D29" t="s">
        <v>77</v>
      </c>
      <c r="E29" t="s">
        <v>241</v>
      </c>
      <c r="F29" t="s">
        <v>155</v>
      </c>
      <c r="G29">
        <v>384</v>
      </c>
      <c r="H29">
        <v>0</v>
      </c>
      <c r="I29">
        <v>5</v>
      </c>
      <c r="J29">
        <v>0</v>
      </c>
      <c r="K29">
        <v>5</v>
      </c>
      <c r="L29">
        <v>352</v>
      </c>
      <c r="M29">
        <v>8</v>
      </c>
      <c r="N29">
        <v>9</v>
      </c>
    </row>
    <row r="30" spans="1:14" x14ac:dyDescent="0.25">
      <c r="A30" s="14">
        <v>45131.379861111112</v>
      </c>
      <c r="B30" t="s">
        <v>219</v>
      </c>
      <c r="C30">
        <v>5</v>
      </c>
      <c r="D30" t="s">
        <v>78</v>
      </c>
      <c r="E30" t="s">
        <v>242</v>
      </c>
      <c r="F30" t="s">
        <v>155</v>
      </c>
      <c r="G30">
        <v>409</v>
      </c>
      <c r="H30">
        <v>0</v>
      </c>
      <c r="I30">
        <v>4</v>
      </c>
      <c r="J30">
        <v>0</v>
      </c>
      <c r="K30">
        <v>4</v>
      </c>
      <c r="L30">
        <v>409</v>
      </c>
      <c r="M30">
        <v>16</v>
      </c>
      <c r="N30">
        <v>19</v>
      </c>
    </row>
    <row r="31" spans="1:14" x14ac:dyDescent="0.25">
      <c r="A31" s="14">
        <v>45128.338194444441</v>
      </c>
      <c r="B31" t="s">
        <v>219</v>
      </c>
      <c r="C31">
        <v>4</v>
      </c>
      <c r="D31" t="s">
        <v>77</v>
      </c>
      <c r="E31" t="s">
        <v>243</v>
      </c>
      <c r="F31" t="s">
        <v>155</v>
      </c>
      <c r="G31">
        <v>333</v>
      </c>
      <c r="H31">
        <v>0</v>
      </c>
      <c r="I31">
        <v>1</v>
      </c>
      <c r="J31">
        <v>0</v>
      </c>
      <c r="K31">
        <v>1</v>
      </c>
      <c r="L31">
        <v>312</v>
      </c>
      <c r="M31">
        <v>7</v>
      </c>
      <c r="N31">
        <v>8</v>
      </c>
    </row>
    <row r="32" spans="1:14" x14ac:dyDescent="0.25">
      <c r="A32" s="14">
        <v>45124.338194444441</v>
      </c>
      <c r="B32" t="s">
        <v>219</v>
      </c>
      <c r="C32">
        <v>4</v>
      </c>
      <c r="D32" t="s">
        <v>78</v>
      </c>
      <c r="E32" t="s">
        <v>244</v>
      </c>
      <c r="F32" t="s">
        <v>155</v>
      </c>
      <c r="G32">
        <v>418</v>
      </c>
      <c r="H32">
        <v>1</v>
      </c>
      <c r="I32">
        <v>10</v>
      </c>
      <c r="J32">
        <v>1</v>
      </c>
      <c r="K32">
        <v>12</v>
      </c>
      <c r="L32">
        <v>407</v>
      </c>
      <c r="M32">
        <v>6</v>
      </c>
      <c r="N32">
        <v>9</v>
      </c>
    </row>
    <row r="33" spans="1:14" x14ac:dyDescent="0.25">
      <c r="A33" s="14">
        <v>45121.338194444441</v>
      </c>
      <c r="B33" t="s">
        <v>219</v>
      </c>
      <c r="C33">
        <v>3</v>
      </c>
      <c r="D33" t="s">
        <v>77</v>
      </c>
      <c r="E33" t="s">
        <v>245</v>
      </c>
      <c r="F33" t="s">
        <v>155</v>
      </c>
      <c r="G33">
        <v>223</v>
      </c>
      <c r="H33">
        <v>0</v>
      </c>
      <c r="I33">
        <v>0</v>
      </c>
      <c r="J33">
        <v>0</v>
      </c>
      <c r="K33">
        <v>0</v>
      </c>
      <c r="L33">
        <v>207</v>
      </c>
      <c r="M33">
        <v>3</v>
      </c>
      <c r="N33">
        <v>3</v>
      </c>
    </row>
    <row r="34" spans="1:14" x14ac:dyDescent="0.25">
      <c r="A34" s="14">
        <v>45117.338194444441</v>
      </c>
      <c r="B34" t="s">
        <v>219</v>
      </c>
      <c r="C34">
        <v>3</v>
      </c>
      <c r="D34" t="s">
        <v>78</v>
      </c>
      <c r="E34" t="s">
        <v>246</v>
      </c>
      <c r="F34" t="s">
        <v>155</v>
      </c>
      <c r="G34">
        <v>219</v>
      </c>
      <c r="H34">
        <v>0</v>
      </c>
      <c r="I34">
        <v>1</v>
      </c>
      <c r="J34">
        <v>0</v>
      </c>
      <c r="K34">
        <v>1</v>
      </c>
      <c r="L34">
        <v>207</v>
      </c>
      <c r="M34">
        <v>5</v>
      </c>
      <c r="N34">
        <v>6</v>
      </c>
    </row>
    <row r="35" spans="1:14" x14ac:dyDescent="0.25">
      <c r="A35" s="14">
        <v>45114.338194444441</v>
      </c>
      <c r="B35" t="s">
        <v>219</v>
      </c>
      <c r="C35">
        <v>2</v>
      </c>
      <c r="D35" t="s">
        <v>77</v>
      </c>
      <c r="E35" t="s">
        <v>247</v>
      </c>
      <c r="F35" t="s">
        <v>155</v>
      </c>
      <c r="G35">
        <v>102</v>
      </c>
      <c r="H35">
        <v>0</v>
      </c>
      <c r="I35">
        <v>1</v>
      </c>
      <c r="J35">
        <v>0</v>
      </c>
      <c r="K35">
        <v>1</v>
      </c>
      <c r="L35">
        <v>99</v>
      </c>
      <c r="M35">
        <v>5</v>
      </c>
      <c r="N35">
        <v>6</v>
      </c>
    </row>
    <row r="36" spans="1:14" x14ac:dyDescent="0.25">
      <c r="A36" s="14">
        <v>45111.338194444441</v>
      </c>
      <c r="B36" t="s">
        <v>219</v>
      </c>
      <c r="C36">
        <v>2</v>
      </c>
      <c r="D36" t="s">
        <v>74</v>
      </c>
      <c r="E36" t="s">
        <v>248</v>
      </c>
      <c r="F36" t="s">
        <v>155</v>
      </c>
      <c r="G36">
        <v>158</v>
      </c>
      <c r="H36">
        <v>1</v>
      </c>
      <c r="I36">
        <v>1</v>
      </c>
      <c r="J36">
        <v>0</v>
      </c>
      <c r="K36">
        <v>2</v>
      </c>
      <c r="L36">
        <v>154</v>
      </c>
      <c r="M36">
        <v>7</v>
      </c>
      <c r="N36">
        <v>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FDE80-8525-4BB8-8569-C9EDCBFC69CB}">
  <dimension ref="A1:N35"/>
  <sheetViews>
    <sheetView topLeftCell="F1" workbookViewId="0">
      <selection activeCell="H38" sqref="H38"/>
    </sheetView>
  </sheetViews>
  <sheetFormatPr defaultRowHeight="15" x14ac:dyDescent="0.25"/>
  <cols>
    <col min="1" max="1" width="14.85546875" bestFit="1" customWidth="1"/>
    <col min="2" max="2" width="15" bestFit="1" customWidth="1"/>
    <col min="3" max="3" width="17.42578125" bestFit="1" customWidth="1"/>
    <col min="4" max="4" width="12.28515625" bestFit="1" customWidth="1"/>
    <col min="5" max="5" width="81.140625" bestFit="1" customWidth="1"/>
    <col min="6" max="6" width="11.5703125" bestFit="1" customWidth="1"/>
    <col min="7" max="7" width="17.28515625" bestFit="1" customWidth="1"/>
    <col min="9" max="9" width="12.85546875" bestFit="1" customWidth="1"/>
    <col min="10" max="10" width="7.7109375" bestFit="1" customWidth="1"/>
    <col min="11" max="11" width="23.28515625" bestFit="1" customWidth="1"/>
    <col min="12" max="12" width="27.140625" bestFit="1" customWidth="1"/>
    <col min="13" max="13" width="13.140625" bestFit="1" customWidth="1"/>
    <col min="14" max="14" width="19.28515625" bestFit="1" customWidth="1"/>
    <col min="15" max="15" width="15.140625" bestFit="1" customWidth="1"/>
  </cols>
  <sheetData>
    <row r="1" spans="1:14" x14ac:dyDescent="0.25">
      <c r="A1" t="s">
        <v>0</v>
      </c>
      <c r="B1" t="s">
        <v>70</v>
      </c>
      <c r="C1" t="s">
        <v>72</v>
      </c>
      <c r="D1" t="s">
        <v>71</v>
      </c>
      <c r="E1" t="s">
        <v>1</v>
      </c>
      <c r="F1" t="s">
        <v>2</v>
      </c>
      <c r="G1" t="s">
        <v>181</v>
      </c>
      <c r="H1" t="s">
        <v>5</v>
      </c>
      <c r="I1" t="s">
        <v>9</v>
      </c>
      <c r="J1" t="s">
        <v>8</v>
      </c>
      <c r="K1" t="s">
        <v>182</v>
      </c>
      <c r="L1" t="s">
        <v>183</v>
      </c>
      <c r="M1" t="s">
        <v>184</v>
      </c>
      <c r="N1" t="s">
        <v>255</v>
      </c>
    </row>
    <row r="2" spans="1:14" x14ac:dyDescent="0.25">
      <c r="A2" s="14">
        <v>45019.461111111108</v>
      </c>
      <c r="B2" t="s">
        <v>73</v>
      </c>
      <c r="C2">
        <v>2</v>
      </c>
      <c r="D2" t="s">
        <v>78</v>
      </c>
      <c r="E2" t="s">
        <v>185</v>
      </c>
      <c r="F2" t="s">
        <v>186</v>
      </c>
      <c r="G2">
        <v>542</v>
      </c>
      <c r="H2">
        <v>1</v>
      </c>
      <c r="I2">
        <v>0</v>
      </c>
      <c r="J2">
        <v>15</v>
      </c>
      <c r="K2">
        <v>360</v>
      </c>
      <c r="L2">
        <v>5.45</v>
      </c>
      <c r="M2">
        <v>696</v>
      </c>
      <c r="N2">
        <v>376</v>
      </c>
    </row>
    <row r="3" spans="1:14" x14ac:dyDescent="0.25">
      <c r="A3" s="14">
        <v>45022.336111111108</v>
      </c>
      <c r="B3" t="s">
        <v>73</v>
      </c>
      <c r="C3">
        <v>2</v>
      </c>
      <c r="D3" t="s">
        <v>76</v>
      </c>
      <c r="E3" t="s">
        <v>187</v>
      </c>
      <c r="F3" t="s">
        <v>186</v>
      </c>
      <c r="G3">
        <v>485</v>
      </c>
      <c r="H3">
        <v>0</v>
      </c>
      <c r="I3">
        <v>0</v>
      </c>
      <c r="J3">
        <v>7</v>
      </c>
      <c r="K3">
        <v>250</v>
      </c>
      <c r="L3">
        <v>5.46</v>
      </c>
      <c r="M3">
        <v>529</v>
      </c>
      <c r="N3">
        <v>257</v>
      </c>
    </row>
    <row r="4" spans="1:14" x14ac:dyDescent="0.25">
      <c r="A4" s="14">
        <v>45027.461111111108</v>
      </c>
      <c r="B4" t="s">
        <v>73</v>
      </c>
      <c r="C4">
        <v>3</v>
      </c>
      <c r="D4" t="s">
        <v>74</v>
      </c>
      <c r="E4" t="s">
        <v>188</v>
      </c>
      <c r="F4" t="s">
        <v>186</v>
      </c>
      <c r="G4">
        <v>450</v>
      </c>
      <c r="H4">
        <v>1</v>
      </c>
      <c r="I4">
        <v>0</v>
      </c>
      <c r="J4">
        <v>6</v>
      </c>
      <c r="K4">
        <v>171</v>
      </c>
      <c r="L4">
        <v>5.99</v>
      </c>
      <c r="M4">
        <v>563</v>
      </c>
      <c r="N4">
        <v>178</v>
      </c>
    </row>
    <row r="5" spans="1:14" x14ac:dyDescent="0.25">
      <c r="A5" s="14">
        <v>45028.62777777778</v>
      </c>
      <c r="B5" t="s">
        <v>73</v>
      </c>
      <c r="C5">
        <v>3</v>
      </c>
      <c r="D5" t="s">
        <v>75</v>
      </c>
      <c r="E5" t="s">
        <v>189</v>
      </c>
      <c r="F5" t="s">
        <v>186</v>
      </c>
      <c r="G5">
        <v>484</v>
      </c>
      <c r="H5">
        <v>0</v>
      </c>
      <c r="I5">
        <v>1</v>
      </c>
      <c r="J5">
        <v>7</v>
      </c>
      <c r="K5">
        <v>250</v>
      </c>
      <c r="L5">
        <v>6.77</v>
      </c>
      <c r="M5">
        <v>527</v>
      </c>
      <c r="N5">
        <v>258</v>
      </c>
    </row>
    <row r="6" spans="1:14" x14ac:dyDescent="0.25">
      <c r="A6" s="14">
        <v>45033.50277777778</v>
      </c>
      <c r="B6" t="s">
        <v>73</v>
      </c>
      <c r="C6">
        <v>4</v>
      </c>
      <c r="D6" t="s">
        <v>78</v>
      </c>
      <c r="E6" t="s">
        <v>190</v>
      </c>
      <c r="F6" t="s">
        <v>186</v>
      </c>
      <c r="G6">
        <v>204</v>
      </c>
      <c r="H6">
        <v>0</v>
      </c>
      <c r="I6">
        <v>0</v>
      </c>
      <c r="J6">
        <v>5</v>
      </c>
      <c r="K6">
        <v>71</v>
      </c>
      <c r="L6">
        <v>5.42</v>
      </c>
      <c r="M6">
        <v>231</v>
      </c>
      <c r="N6">
        <v>76</v>
      </c>
    </row>
    <row r="7" spans="1:14" x14ac:dyDescent="0.25">
      <c r="A7" s="14">
        <v>45034.336111111108</v>
      </c>
      <c r="B7" t="s">
        <v>73</v>
      </c>
      <c r="C7">
        <v>4</v>
      </c>
      <c r="D7" t="s">
        <v>74</v>
      </c>
      <c r="E7" t="s">
        <v>191</v>
      </c>
      <c r="F7" t="s">
        <v>186</v>
      </c>
      <c r="G7">
        <v>937</v>
      </c>
      <c r="H7">
        <v>1</v>
      </c>
      <c r="I7">
        <v>4</v>
      </c>
      <c r="J7">
        <v>12</v>
      </c>
      <c r="K7">
        <v>372</v>
      </c>
      <c r="L7">
        <v>5.83</v>
      </c>
      <c r="M7">
        <v>1068</v>
      </c>
      <c r="N7">
        <v>389</v>
      </c>
    </row>
    <row r="8" spans="1:14" x14ac:dyDescent="0.25">
      <c r="A8" s="14">
        <v>45035.336111111108</v>
      </c>
      <c r="B8" t="s">
        <v>73</v>
      </c>
      <c r="C8">
        <v>4</v>
      </c>
      <c r="D8" t="s">
        <v>75</v>
      </c>
      <c r="E8" t="s">
        <v>192</v>
      </c>
      <c r="F8" t="s">
        <v>186</v>
      </c>
      <c r="G8">
        <v>463</v>
      </c>
      <c r="H8">
        <v>0</v>
      </c>
      <c r="I8">
        <v>0</v>
      </c>
      <c r="J8">
        <v>5</v>
      </c>
      <c r="K8">
        <v>141</v>
      </c>
      <c r="L8">
        <v>4.59</v>
      </c>
      <c r="M8">
        <v>510</v>
      </c>
      <c r="N8">
        <v>146</v>
      </c>
    </row>
    <row r="9" spans="1:14" x14ac:dyDescent="0.25">
      <c r="A9" s="14">
        <v>45037.336111111108</v>
      </c>
      <c r="B9" t="s">
        <v>73</v>
      </c>
      <c r="C9">
        <v>4</v>
      </c>
      <c r="D9" t="s">
        <v>77</v>
      </c>
      <c r="E9" t="s">
        <v>193</v>
      </c>
      <c r="F9" t="s">
        <v>186</v>
      </c>
      <c r="G9">
        <v>426</v>
      </c>
      <c r="H9">
        <v>0</v>
      </c>
      <c r="I9">
        <v>0</v>
      </c>
      <c r="J9">
        <v>5</v>
      </c>
      <c r="K9">
        <v>137</v>
      </c>
      <c r="L9">
        <v>4.71</v>
      </c>
      <c r="M9">
        <v>460</v>
      </c>
      <c r="N9">
        <v>142</v>
      </c>
    </row>
    <row r="10" spans="1:14" x14ac:dyDescent="0.25">
      <c r="A10" s="14">
        <v>45040.294444444444</v>
      </c>
      <c r="B10" t="s">
        <v>73</v>
      </c>
      <c r="C10">
        <v>5</v>
      </c>
      <c r="D10" t="s">
        <v>78</v>
      </c>
      <c r="E10" t="s">
        <v>194</v>
      </c>
      <c r="F10" t="s">
        <v>186</v>
      </c>
      <c r="G10">
        <v>1941</v>
      </c>
      <c r="H10">
        <v>3</v>
      </c>
      <c r="I10">
        <v>0</v>
      </c>
      <c r="J10">
        <v>11</v>
      </c>
      <c r="K10">
        <v>1308</v>
      </c>
      <c r="L10">
        <v>7.64</v>
      </c>
      <c r="M10">
        <v>2145</v>
      </c>
      <c r="N10">
        <v>1322</v>
      </c>
    </row>
    <row r="11" spans="1:14" x14ac:dyDescent="0.25">
      <c r="A11" s="14">
        <v>45041.294444444444</v>
      </c>
      <c r="B11" t="s">
        <v>73</v>
      </c>
      <c r="C11">
        <v>5</v>
      </c>
      <c r="D11" t="s">
        <v>74</v>
      </c>
      <c r="E11" t="s">
        <v>195</v>
      </c>
      <c r="F11" t="s">
        <v>186</v>
      </c>
      <c r="G11">
        <v>470</v>
      </c>
      <c r="H11">
        <v>0</v>
      </c>
      <c r="I11">
        <v>0</v>
      </c>
      <c r="J11">
        <v>5</v>
      </c>
      <c r="K11">
        <v>208</v>
      </c>
      <c r="L11">
        <v>3.99</v>
      </c>
      <c r="M11">
        <v>535</v>
      </c>
      <c r="N11">
        <v>213</v>
      </c>
    </row>
    <row r="12" spans="1:14" x14ac:dyDescent="0.25">
      <c r="A12" s="14">
        <v>45043.419444444444</v>
      </c>
      <c r="B12" t="s">
        <v>73</v>
      </c>
      <c r="C12">
        <v>5</v>
      </c>
      <c r="D12" t="s">
        <v>76</v>
      </c>
      <c r="E12" t="s">
        <v>196</v>
      </c>
      <c r="F12" t="s">
        <v>186</v>
      </c>
      <c r="G12">
        <v>354</v>
      </c>
      <c r="H12">
        <v>0</v>
      </c>
      <c r="I12">
        <v>0</v>
      </c>
      <c r="J12">
        <v>5</v>
      </c>
      <c r="K12">
        <v>132</v>
      </c>
      <c r="L12">
        <v>4.08</v>
      </c>
      <c r="M12">
        <v>398</v>
      </c>
      <c r="N12">
        <v>137</v>
      </c>
    </row>
    <row r="13" spans="1:14" x14ac:dyDescent="0.25">
      <c r="A13" s="14">
        <v>45044.461111111108</v>
      </c>
      <c r="B13" t="s">
        <v>73</v>
      </c>
      <c r="C13">
        <v>5</v>
      </c>
      <c r="D13" t="s">
        <v>77</v>
      </c>
      <c r="E13" t="s">
        <v>197</v>
      </c>
      <c r="F13" t="s">
        <v>186</v>
      </c>
      <c r="G13">
        <v>465</v>
      </c>
      <c r="H13">
        <v>0</v>
      </c>
      <c r="I13">
        <v>0</v>
      </c>
      <c r="J13">
        <v>4</v>
      </c>
      <c r="K13">
        <v>181</v>
      </c>
      <c r="L13">
        <v>4.6500000000000004</v>
      </c>
      <c r="M13">
        <v>526</v>
      </c>
      <c r="N13">
        <v>185</v>
      </c>
    </row>
    <row r="14" spans="1:14" x14ac:dyDescent="0.25">
      <c r="A14" s="14">
        <v>45047.336805555555</v>
      </c>
      <c r="B14" t="s">
        <v>79</v>
      </c>
      <c r="C14">
        <v>1</v>
      </c>
      <c r="D14" t="s">
        <v>78</v>
      </c>
      <c r="E14" t="s">
        <v>198</v>
      </c>
      <c r="F14" t="s">
        <v>186</v>
      </c>
      <c r="G14">
        <v>328</v>
      </c>
      <c r="H14">
        <v>0</v>
      </c>
      <c r="I14">
        <v>0</v>
      </c>
      <c r="J14">
        <v>4</v>
      </c>
      <c r="K14">
        <v>75</v>
      </c>
      <c r="L14">
        <v>3.48</v>
      </c>
      <c r="M14">
        <v>397</v>
      </c>
      <c r="N14">
        <v>79</v>
      </c>
    </row>
    <row r="15" spans="1:14" x14ac:dyDescent="0.25">
      <c r="A15" s="14">
        <v>45048.336805555555</v>
      </c>
      <c r="B15" t="s">
        <v>79</v>
      </c>
      <c r="C15">
        <v>1</v>
      </c>
      <c r="D15" t="s">
        <v>74</v>
      </c>
      <c r="E15" t="s">
        <v>199</v>
      </c>
      <c r="F15" t="s">
        <v>186</v>
      </c>
      <c r="G15">
        <v>835</v>
      </c>
      <c r="H15">
        <v>0</v>
      </c>
      <c r="I15">
        <v>0</v>
      </c>
      <c r="J15">
        <v>8</v>
      </c>
      <c r="K15">
        <v>401</v>
      </c>
      <c r="L15">
        <v>5.23</v>
      </c>
      <c r="M15">
        <v>960</v>
      </c>
      <c r="N15">
        <v>409</v>
      </c>
    </row>
    <row r="16" spans="1:14" x14ac:dyDescent="0.25">
      <c r="A16" s="14">
        <v>45050.336805555555</v>
      </c>
      <c r="B16" t="s">
        <v>79</v>
      </c>
      <c r="C16">
        <v>1</v>
      </c>
      <c r="D16" t="s">
        <v>76</v>
      </c>
      <c r="E16" t="s">
        <v>200</v>
      </c>
      <c r="F16" t="s">
        <v>186</v>
      </c>
      <c r="G16">
        <v>424</v>
      </c>
      <c r="H16">
        <v>0</v>
      </c>
      <c r="I16">
        <v>0</v>
      </c>
      <c r="J16">
        <v>2</v>
      </c>
      <c r="K16">
        <v>208</v>
      </c>
      <c r="L16">
        <v>4.53</v>
      </c>
      <c r="M16">
        <v>471</v>
      </c>
      <c r="N16">
        <v>210</v>
      </c>
    </row>
    <row r="17" spans="1:14" x14ac:dyDescent="0.25">
      <c r="A17" s="14">
        <v>45051.336805555555</v>
      </c>
      <c r="B17" t="s">
        <v>79</v>
      </c>
      <c r="C17">
        <v>1</v>
      </c>
      <c r="D17" t="s">
        <v>77</v>
      </c>
      <c r="E17" t="s">
        <v>201</v>
      </c>
      <c r="F17" t="s">
        <v>186</v>
      </c>
      <c r="G17">
        <v>361</v>
      </c>
      <c r="H17">
        <v>0</v>
      </c>
      <c r="I17">
        <v>0</v>
      </c>
      <c r="J17">
        <v>4</v>
      </c>
      <c r="K17">
        <v>115</v>
      </c>
      <c r="L17">
        <v>3.04</v>
      </c>
      <c r="M17">
        <v>405</v>
      </c>
      <c r="N17">
        <v>119</v>
      </c>
    </row>
    <row r="18" spans="1:14" x14ac:dyDescent="0.25">
      <c r="A18" s="14">
        <v>45054.378472222219</v>
      </c>
      <c r="B18" t="s">
        <v>79</v>
      </c>
      <c r="C18">
        <v>2</v>
      </c>
      <c r="D18" t="s">
        <v>78</v>
      </c>
      <c r="E18" t="s">
        <v>202</v>
      </c>
      <c r="F18" t="s">
        <v>186</v>
      </c>
      <c r="G18">
        <v>469</v>
      </c>
      <c r="H18">
        <v>1</v>
      </c>
      <c r="I18">
        <v>0</v>
      </c>
      <c r="J18">
        <v>6</v>
      </c>
      <c r="K18">
        <v>142</v>
      </c>
      <c r="L18">
        <v>3.73</v>
      </c>
      <c r="M18">
        <v>515</v>
      </c>
      <c r="N18">
        <v>149</v>
      </c>
    </row>
    <row r="19" spans="1:14" x14ac:dyDescent="0.25">
      <c r="A19" s="14">
        <v>45061.336805555555</v>
      </c>
      <c r="B19" t="s">
        <v>79</v>
      </c>
      <c r="C19">
        <v>3</v>
      </c>
      <c r="D19" t="s">
        <v>78</v>
      </c>
      <c r="E19" t="s">
        <v>203</v>
      </c>
      <c r="F19" t="s">
        <v>186</v>
      </c>
      <c r="G19">
        <v>341</v>
      </c>
      <c r="H19">
        <v>0</v>
      </c>
      <c r="I19">
        <v>0</v>
      </c>
      <c r="J19">
        <v>1</v>
      </c>
      <c r="K19">
        <v>131</v>
      </c>
      <c r="L19">
        <v>3.48</v>
      </c>
      <c r="M19">
        <v>389</v>
      </c>
      <c r="N19">
        <v>132</v>
      </c>
    </row>
    <row r="20" spans="1:14" x14ac:dyDescent="0.25">
      <c r="A20" s="14">
        <v>45062.378472222219</v>
      </c>
      <c r="B20" t="s">
        <v>79</v>
      </c>
      <c r="C20">
        <v>3</v>
      </c>
      <c r="D20" t="s">
        <v>74</v>
      </c>
      <c r="E20" t="s">
        <v>204</v>
      </c>
      <c r="F20" t="s">
        <v>186</v>
      </c>
      <c r="G20">
        <v>361</v>
      </c>
      <c r="H20">
        <v>0</v>
      </c>
      <c r="I20">
        <v>0</v>
      </c>
      <c r="J20">
        <v>2</v>
      </c>
      <c r="K20">
        <v>124</v>
      </c>
      <c r="L20">
        <v>3.95</v>
      </c>
      <c r="M20">
        <v>421</v>
      </c>
      <c r="N20">
        <v>126</v>
      </c>
    </row>
    <row r="21" spans="1:14" x14ac:dyDescent="0.25">
      <c r="A21" s="14">
        <v>45069.545138888891</v>
      </c>
      <c r="B21" t="s">
        <v>79</v>
      </c>
      <c r="C21">
        <v>4</v>
      </c>
      <c r="D21" t="s">
        <v>74</v>
      </c>
      <c r="E21" t="s">
        <v>205</v>
      </c>
      <c r="F21" t="s">
        <v>186</v>
      </c>
      <c r="G21">
        <v>412</v>
      </c>
      <c r="H21">
        <v>0</v>
      </c>
      <c r="I21">
        <v>0</v>
      </c>
      <c r="J21">
        <v>4</v>
      </c>
      <c r="K21">
        <v>106</v>
      </c>
      <c r="L21">
        <v>3.31</v>
      </c>
      <c r="M21">
        <v>449</v>
      </c>
      <c r="N21">
        <v>110</v>
      </c>
    </row>
    <row r="22" spans="1:14" x14ac:dyDescent="0.25">
      <c r="A22" s="14">
        <v>45070.503472222219</v>
      </c>
      <c r="B22" t="s">
        <v>79</v>
      </c>
      <c r="C22">
        <v>4</v>
      </c>
      <c r="D22" t="s">
        <v>75</v>
      </c>
      <c r="E22" t="s">
        <v>206</v>
      </c>
      <c r="F22" t="s">
        <v>186</v>
      </c>
      <c r="G22">
        <v>387</v>
      </c>
      <c r="H22">
        <v>0</v>
      </c>
      <c r="I22">
        <v>0</v>
      </c>
      <c r="J22">
        <v>0</v>
      </c>
      <c r="K22">
        <v>19</v>
      </c>
      <c r="L22">
        <v>2.12</v>
      </c>
      <c r="M22">
        <v>408</v>
      </c>
      <c r="N22">
        <v>19</v>
      </c>
    </row>
    <row r="23" spans="1:14" x14ac:dyDescent="0.25">
      <c r="A23" s="14">
        <v>45071.336805555555</v>
      </c>
      <c r="B23" t="s">
        <v>79</v>
      </c>
      <c r="C23">
        <v>4</v>
      </c>
      <c r="D23" t="s">
        <v>76</v>
      </c>
      <c r="E23" t="s">
        <v>207</v>
      </c>
      <c r="F23" t="s">
        <v>186</v>
      </c>
      <c r="G23">
        <v>587</v>
      </c>
      <c r="H23">
        <v>1</v>
      </c>
      <c r="I23">
        <v>0</v>
      </c>
      <c r="J23">
        <v>2</v>
      </c>
      <c r="K23">
        <v>147</v>
      </c>
      <c r="L23">
        <v>3.2</v>
      </c>
      <c r="M23">
        <v>647</v>
      </c>
      <c r="N23">
        <v>150</v>
      </c>
    </row>
    <row r="24" spans="1:14" x14ac:dyDescent="0.25">
      <c r="A24" s="14">
        <v>45075.420138888891</v>
      </c>
      <c r="B24" t="s">
        <v>79</v>
      </c>
      <c r="C24">
        <v>5</v>
      </c>
      <c r="D24" t="s">
        <v>78</v>
      </c>
      <c r="E24" t="s">
        <v>208</v>
      </c>
      <c r="F24" t="s">
        <v>186</v>
      </c>
      <c r="G24">
        <v>409</v>
      </c>
      <c r="H24">
        <v>0</v>
      </c>
      <c r="I24">
        <v>0</v>
      </c>
      <c r="J24">
        <v>1</v>
      </c>
      <c r="K24">
        <v>202</v>
      </c>
      <c r="L24">
        <v>4.7</v>
      </c>
      <c r="M24">
        <v>458</v>
      </c>
      <c r="N24">
        <v>203</v>
      </c>
    </row>
    <row r="25" spans="1:14" x14ac:dyDescent="0.25">
      <c r="A25" s="14">
        <v>45077.336805555555</v>
      </c>
      <c r="B25" t="s">
        <v>79</v>
      </c>
      <c r="C25">
        <v>5</v>
      </c>
      <c r="D25" t="s">
        <v>75</v>
      </c>
      <c r="E25" t="s">
        <v>209</v>
      </c>
      <c r="F25" t="s">
        <v>186</v>
      </c>
      <c r="G25">
        <v>985</v>
      </c>
      <c r="H25">
        <v>0</v>
      </c>
      <c r="I25">
        <v>0</v>
      </c>
      <c r="J25">
        <v>18</v>
      </c>
      <c r="K25">
        <v>359</v>
      </c>
      <c r="L25">
        <v>6.55</v>
      </c>
      <c r="M25">
        <v>992</v>
      </c>
      <c r="N25">
        <v>377</v>
      </c>
    </row>
    <row r="26" spans="1:14" x14ac:dyDescent="0.25">
      <c r="A26" s="14">
        <v>45082.337500000001</v>
      </c>
      <c r="B26" t="s">
        <v>80</v>
      </c>
      <c r="C26">
        <v>2</v>
      </c>
      <c r="D26" t="s">
        <v>78</v>
      </c>
      <c r="E26" t="s">
        <v>210</v>
      </c>
      <c r="F26" t="s">
        <v>186</v>
      </c>
      <c r="G26">
        <v>580</v>
      </c>
      <c r="H26">
        <v>0</v>
      </c>
      <c r="I26">
        <v>0</v>
      </c>
      <c r="J26">
        <v>4</v>
      </c>
      <c r="K26">
        <v>174</v>
      </c>
      <c r="L26">
        <v>3.63</v>
      </c>
      <c r="M26">
        <v>593</v>
      </c>
      <c r="N26">
        <v>178</v>
      </c>
    </row>
    <row r="27" spans="1:14" x14ac:dyDescent="0.25">
      <c r="A27" s="14">
        <v>45086.462500000001</v>
      </c>
      <c r="B27" t="s">
        <v>80</v>
      </c>
      <c r="C27">
        <v>2</v>
      </c>
      <c r="D27" t="s">
        <v>77</v>
      </c>
      <c r="E27" t="s">
        <v>211</v>
      </c>
      <c r="F27" t="s">
        <v>186</v>
      </c>
      <c r="G27">
        <v>998</v>
      </c>
      <c r="H27">
        <v>0</v>
      </c>
      <c r="I27">
        <v>0</v>
      </c>
      <c r="J27">
        <v>7</v>
      </c>
      <c r="K27">
        <v>278</v>
      </c>
      <c r="L27">
        <v>4.3</v>
      </c>
      <c r="M27">
        <v>1071</v>
      </c>
      <c r="N27">
        <v>285</v>
      </c>
    </row>
    <row r="28" spans="1:14" x14ac:dyDescent="0.25">
      <c r="A28" s="14">
        <v>45089.337500000001</v>
      </c>
      <c r="B28" t="s">
        <v>80</v>
      </c>
      <c r="C28">
        <v>3</v>
      </c>
      <c r="D28" t="s">
        <v>78</v>
      </c>
      <c r="E28" t="s">
        <v>212</v>
      </c>
      <c r="F28" t="s">
        <v>186</v>
      </c>
      <c r="G28">
        <v>1071</v>
      </c>
      <c r="H28">
        <v>0</v>
      </c>
      <c r="I28">
        <v>0</v>
      </c>
      <c r="J28">
        <v>3</v>
      </c>
      <c r="K28">
        <v>426</v>
      </c>
      <c r="L28">
        <v>6.06</v>
      </c>
      <c r="M28">
        <v>1067</v>
      </c>
      <c r="N28">
        <v>429</v>
      </c>
    </row>
    <row r="29" spans="1:14" x14ac:dyDescent="0.25">
      <c r="A29" s="14">
        <v>45093.337500000001</v>
      </c>
      <c r="B29" t="s">
        <v>80</v>
      </c>
      <c r="C29">
        <v>3</v>
      </c>
      <c r="D29" t="s">
        <v>77</v>
      </c>
      <c r="E29" t="s">
        <v>213</v>
      </c>
      <c r="F29" t="s">
        <v>186</v>
      </c>
      <c r="G29">
        <v>572</v>
      </c>
      <c r="H29">
        <v>0</v>
      </c>
      <c r="I29">
        <v>2</v>
      </c>
      <c r="J29">
        <v>3</v>
      </c>
      <c r="K29">
        <v>266</v>
      </c>
      <c r="L29">
        <v>13.24</v>
      </c>
      <c r="M29">
        <v>583</v>
      </c>
      <c r="N29">
        <v>271</v>
      </c>
    </row>
    <row r="30" spans="1:14" x14ac:dyDescent="0.25">
      <c r="A30" s="14">
        <v>45099.462500000001</v>
      </c>
      <c r="B30" t="s">
        <v>80</v>
      </c>
      <c r="C30">
        <v>4</v>
      </c>
      <c r="D30" t="s">
        <v>76</v>
      </c>
      <c r="E30" t="s">
        <v>214</v>
      </c>
      <c r="F30" t="s">
        <v>186</v>
      </c>
      <c r="G30">
        <v>550</v>
      </c>
      <c r="H30">
        <v>1</v>
      </c>
      <c r="I30">
        <v>0</v>
      </c>
      <c r="J30">
        <v>13</v>
      </c>
      <c r="K30">
        <v>216</v>
      </c>
      <c r="L30">
        <v>3.72</v>
      </c>
      <c r="M30">
        <v>601</v>
      </c>
      <c r="N30">
        <v>230</v>
      </c>
    </row>
    <row r="31" spans="1:14" x14ac:dyDescent="0.25">
      <c r="A31" s="14">
        <v>45103.337500000001</v>
      </c>
      <c r="B31" t="s">
        <v>80</v>
      </c>
      <c r="C31">
        <v>5</v>
      </c>
      <c r="D31" t="s">
        <v>78</v>
      </c>
      <c r="E31" t="s">
        <v>215</v>
      </c>
      <c r="F31" t="s">
        <v>186</v>
      </c>
      <c r="G31">
        <v>843</v>
      </c>
      <c r="H31">
        <v>0</v>
      </c>
      <c r="I31">
        <v>0</v>
      </c>
      <c r="J31">
        <v>4</v>
      </c>
      <c r="K31">
        <v>305</v>
      </c>
      <c r="L31">
        <v>4.1399999999999997</v>
      </c>
      <c r="M31">
        <v>851</v>
      </c>
      <c r="N31">
        <v>309</v>
      </c>
    </row>
    <row r="32" spans="1:14" x14ac:dyDescent="0.25">
      <c r="A32" s="14">
        <v>45106.29583333333</v>
      </c>
      <c r="B32" t="s">
        <v>80</v>
      </c>
      <c r="C32">
        <v>5</v>
      </c>
      <c r="D32" t="s">
        <v>76</v>
      </c>
      <c r="E32" t="s">
        <v>216</v>
      </c>
      <c r="F32" t="s">
        <v>186</v>
      </c>
      <c r="G32">
        <v>381</v>
      </c>
      <c r="H32">
        <v>0</v>
      </c>
      <c r="I32">
        <v>0</v>
      </c>
      <c r="J32">
        <v>5</v>
      </c>
      <c r="K32">
        <v>169</v>
      </c>
      <c r="L32">
        <v>5.36</v>
      </c>
      <c r="M32">
        <v>374</v>
      </c>
      <c r="N32">
        <v>174</v>
      </c>
    </row>
    <row r="33" spans="1:14" x14ac:dyDescent="0.25">
      <c r="A33" s="14">
        <v>45126.338194444441</v>
      </c>
      <c r="B33" t="s">
        <v>219</v>
      </c>
      <c r="C33">
        <v>4</v>
      </c>
      <c r="D33" t="s">
        <v>75</v>
      </c>
      <c r="E33" t="s">
        <v>249</v>
      </c>
      <c r="F33" t="s">
        <v>250</v>
      </c>
      <c r="G33">
        <v>32</v>
      </c>
      <c r="H33">
        <v>0</v>
      </c>
      <c r="I33">
        <v>0</v>
      </c>
      <c r="J33">
        <v>1</v>
      </c>
      <c r="K33">
        <v>8</v>
      </c>
      <c r="L33">
        <v>3.35</v>
      </c>
      <c r="M33">
        <v>0</v>
      </c>
      <c r="N33">
        <v>9</v>
      </c>
    </row>
    <row r="34" spans="1:14" x14ac:dyDescent="0.25">
      <c r="A34" s="14">
        <v>45119.338194444441</v>
      </c>
      <c r="B34" t="s">
        <v>219</v>
      </c>
      <c r="C34">
        <v>3</v>
      </c>
      <c r="D34" t="s">
        <v>75</v>
      </c>
      <c r="E34" t="s">
        <v>251</v>
      </c>
      <c r="F34" t="s">
        <v>250</v>
      </c>
      <c r="G34">
        <v>28</v>
      </c>
      <c r="H34">
        <v>0</v>
      </c>
      <c r="I34">
        <v>0</v>
      </c>
      <c r="J34">
        <v>1</v>
      </c>
      <c r="K34">
        <v>4</v>
      </c>
      <c r="L34">
        <v>1.6</v>
      </c>
      <c r="M34">
        <v>0</v>
      </c>
      <c r="N34">
        <v>5</v>
      </c>
    </row>
    <row r="35" spans="1:14" x14ac:dyDescent="0.25">
      <c r="A35" s="14">
        <v>45113.379861111112</v>
      </c>
      <c r="B35" t="s">
        <v>219</v>
      </c>
      <c r="C35">
        <v>2</v>
      </c>
      <c r="D35" t="s">
        <v>76</v>
      </c>
      <c r="E35" t="s">
        <v>252</v>
      </c>
      <c r="F35" t="s">
        <v>186</v>
      </c>
      <c r="G35">
        <v>414</v>
      </c>
      <c r="H35">
        <v>0</v>
      </c>
      <c r="I35">
        <v>0</v>
      </c>
      <c r="J35">
        <v>2</v>
      </c>
      <c r="K35">
        <v>173</v>
      </c>
      <c r="L35">
        <v>5.47</v>
      </c>
      <c r="M35">
        <v>420</v>
      </c>
      <c r="N35">
        <v>175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CC366-7B4A-4470-97F7-5DF498689FC6}">
  <dimension ref="A1:M59"/>
  <sheetViews>
    <sheetView workbookViewId="0">
      <selection activeCell="E45" sqref="E45"/>
    </sheetView>
  </sheetViews>
  <sheetFormatPr defaultRowHeight="15" x14ac:dyDescent="0.25"/>
  <cols>
    <col min="1" max="1" width="71.140625" bestFit="1" customWidth="1"/>
    <col min="2" max="2" width="15.140625" bestFit="1" customWidth="1"/>
    <col min="3" max="3" width="19.140625" bestFit="1" customWidth="1"/>
    <col min="4" max="4" width="16.42578125" bestFit="1" customWidth="1"/>
    <col min="5" max="5" width="14" bestFit="1" customWidth="1"/>
    <col min="6" max="6" width="8.7109375" bestFit="1" customWidth="1"/>
    <col min="7" max="7" width="8.28515625" bestFit="1" customWidth="1"/>
    <col min="8" max="8" width="24.42578125" style="9" bestFit="1" customWidth="1"/>
    <col min="9" max="9" width="7.7109375" bestFit="1" customWidth="1"/>
    <col min="10" max="10" width="12.85546875" bestFit="1" customWidth="1"/>
    <col min="11" max="11" width="10.28515625" bestFit="1" customWidth="1"/>
    <col min="12" max="12" width="19.28515625" bestFit="1" customWidth="1"/>
    <col min="13" max="13" width="18.42578125" style="9" bestFit="1" customWidth="1"/>
  </cols>
  <sheetData>
    <row r="1" spans="1:13" x14ac:dyDescent="0.25">
      <c r="A1" t="s">
        <v>261</v>
      </c>
      <c r="B1" t="s">
        <v>262</v>
      </c>
      <c r="C1" t="s">
        <v>263</v>
      </c>
      <c r="D1" t="s">
        <v>264</v>
      </c>
      <c r="E1" t="s">
        <v>3</v>
      </c>
      <c r="F1" t="s">
        <v>265</v>
      </c>
      <c r="G1" t="s">
        <v>266</v>
      </c>
      <c r="H1" s="9" t="s">
        <v>267</v>
      </c>
      <c r="I1" t="s">
        <v>8</v>
      </c>
      <c r="J1" t="s">
        <v>9</v>
      </c>
      <c r="K1" t="s">
        <v>268</v>
      </c>
      <c r="L1" t="s">
        <v>255</v>
      </c>
      <c r="M1" s="9" t="s">
        <v>269</v>
      </c>
    </row>
    <row r="2" spans="1:13" x14ac:dyDescent="0.25">
      <c r="A2" s="15" t="s">
        <v>270</v>
      </c>
      <c r="B2" s="15" t="s">
        <v>155</v>
      </c>
      <c r="C2" s="15" t="s">
        <v>98</v>
      </c>
      <c r="D2" s="15" t="s">
        <v>78</v>
      </c>
      <c r="E2">
        <v>197</v>
      </c>
      <c r="G2">
        <v>3</v>
      </c>
      <c r="H2" s="9">
        <v>0.02</v>
      </c>
      <c r="I2">
        <v>12</v>
      </c>
      <c r="J2">
        <v>0</v>
      </c>
      <c r="K2">
        <v>4</v>
      </c>
      <c r="L2">
        <v>19</v>
      </c>
      <c r="M2" s="9">
        <v>0.1</v>
      </c>
    </row>
    <row r="3" spans="1:13" x14ac:dyDescent="0.25">
      <c r="A3" s="15" t="s">
        <v>271</v>
      </c>
      <c r="B3" s="15" t="s">
        <v>155</v>
      </c>
      <c r="C3" s="15" t="s">
        <v>98</v>
      </c>
      <c r="D3" s="15" t="s">
        <v>78</v>
      </c>
      <c r="E3">
        <v>197</v>
      </c>
      <c r="G3">
        <v>3</v>
      </c>
      <c r="H3" s="9">
        <v>0.02</v>
      </c>
      <c r="I3">
        <v>12</v>
      </c>
      <c r="J3">
        <v>0</v>
      </c>
      <c r="K3">
        <v>3</v>
      </c>
      <c r="L3">
        <v>18</v>
      </c>
      <c r="M3" s="9">
        <v>0.08</v>
      </c>
    </row>
    <row r="4" spans="1:13" x14ac:dyDescent="0.25">
      <c r="A4" s="15" t="s">
        <v>272</v>
      </c>
      <c r="B4" s="15" t="s">
        <v>155</v>
      </c>
      <c r="C4" s="15" t="s">
        <v>98</v>
      </c>
      <c r="D4" s="15" t="s">
        <v>78</v>
      </c>
      <c r="E4">
        <v>183</v>
      </c>
      <c r="G4">
        <v>20</v>
      </c>
      <c r="H4" s="9">
        <v>0.11</v>
      </c>
      <c r="I4">
        <v>11</v>
      </c>
      <c r="J4">
        <v>0</v>
      </c>
      <c r="K4">
        <v>4</v>
      </c>
      <c r="L4">
        <v>35</v>
      </c>
      <c r="M4" s="9">
        <v>0.19</v>
      </c>
    </row>
    <row r="5" spans="1:13" x14ac:dyDescent="0.25">
      <c r="A5" s="15" t="s">
        <v>273</v>
      </c>
      <c r="B5" s="15" t="s">
        <v>155</v>
      </c>
      <c r="C5" s="15" t="s">
        <v>98</v>
      </c>
      <c r="D5" s="15" t="s">
        <v>76</v>
      </c>
      <c r="E5">
        <v>183</v>
      </c>
      <c r="G5">
        <v>8</v>
      </c>
      <c r="H5" s="9">
        <v>0.04</v>
      </c>
      <c r="I5">
        <v>8</v>
      </c>
      <c r="J5">
        <v>0</v>
      </c>
      <c r="K5">
        <v>2</v>
      </c>
      <c r="L5">
        <v>18</v>
      </c>
      <c r="M5" s="9">
        <v>0.1</v>
      </c>
    </row>
    <row r="6" spans="1:13" x14ac:dyDescent="0.25">
      <c r="A6" s="15" t="s">
        <v>274</v>
      </c>
      <c r="B6" s="15" t="s">
        <v>155</v>
      </c>
      <c r="C6" s="15" t="s">
        <v>98</v>
      </c>
      <c r="D6" s="15" t="s">
        <v>78</v>
      </c>
      <c r="E6">
        <v>215</v>
      </c>
      <c r="G6">
        <v>6</v>
      </c>
      <c r="H6" s="9">
        <v>0.03</v>
      </c>
      <c r="I6">
        <v>14</v>
      </c>
      <c r="J6">
        <v>0</v>
      </c>
      <c r="K6">
        <v>7</v>
      </c>
      <c r="L6">
        <v>27</v>
      </c>
      <c r="M6" s="9">
        <v>0.12</v>
      </c>
    </row>
    <row r="7" spans="1:13" x14ac:dyDescent="0.25">
      <c r="A7" s="15" t="s">
        <v>275</v>
      </c>
      <c r="B7" s="15" t="s">
        <v>155</v>
      </c>
      <c r="C7" s="15" t="s">
        <v>105</v>
      </c>
      <c r="D7" s="15" t="s">
        <v>77</v>
      </c>
      <c r="E7">
        <v>199</v>
      </c>
      <c r="G7">
        <v>7</v>
      </c>
      <c r="H7" s="9">
        <v>0.04</v>
      </c>
      <c r="I7">
        <v>7</v>
      </c>
      <c r="J7">
        <v>0</v>
      </c>
      <c r="K7">
        <v>0</v>
      </c>
      <c r="L7">
        <v>14</v>
      </c>
      <c r="M7" s="9">
        <v>7.0000000000000007E-2</v>
      </c>
    </row>
    <row r="8" spans="1:13" x14ac:dyDescent="0.25">
      <c r="A8" s="15" t="s">
        <v>276</v>
      </c>
      <c r="B8" s="15" t="s">
        <v>155</v>
      </c>
      <c r="C8" s="15" t="s">
        <v>105</v>
      </c>
      <c r="D8" s="15" t="s">
        <v>78</v>
      </c>
      <c r="E8">
        <v>201</v>
      </c>
      <c r="G8">
        <v>60</v>
      </c>
      <c r="H8" s="9">
        <v>0.3</v>
      </c>
      <c r="I8">
        <v>9</v>
      </c>
      <c r="J8">
        <v>0</v>
      </c>
      <c r="K8">
        <v>2</v>
      </c>
      <c r="L8">
        <v>71</v>
      </c>
      <c r="M8" s="9">
        <v>0.35</v>
      </c>
    </row>
    <row r="9" spans="1:13" x14ac:dyDescent="0.25">
      <c r="A9" s="15" t="s">
        <v>277</v>
      </c>
      <c r="B9" s="15" t="s">
        <v>155</v>
      </c>
      <c r="C9" s="15" t="s">
        <v>105</v>
      </c>
      <c r="D9" s="15" t="s">
        <v>75</v>
      </c>
      <c r="E9">
        <v>149</v>
      </c>
      <c r="G9">
        <v>3</v>
      </c>
      <c r="H9" s="9">
        <v>0.02</v>
      </c>
      <c r="I9">
        <v>12</v>
      </c>
      <c r="J9">
        <v>0</v>
      </c>
      <c r="K9">
        <v>3</v>
      </c>
      <c r="L9">
        <v>18</v>
      </c>
      <c r="M9" s="9">
        <v>0.11</v>
      </c>
    </row>
    <row r="10" spans="1:13" x14ac:dyDescent="0.25">
      <c r="A10" s="15" t="s">
        <v>278</v>
      </c>
      <c r="B10" s="15" t="s">
        <v>155</v>
      </c>
      <c r="C10" s="15" t="s">
        <v>105</v>
      </c>
      <c r="D10" s="15" t="s">
        <v>75</v>
      </c>
      <c r="E10">
        <v>393</v>
      </c>
      <c r="G10">
        <v>7</v>
      </c>
      <c r="H10" s="9">
        <v>0.02</v>
      </c>
      <c r="I10">
        <v>8</v>
      </c>
      <c r="J10">
        <v>0</v>
      </c>
      <c r="K10">
        <v>1</v>
      </c>
      <c r="L10">
        <v>16</v>
      </c>
      <c r="M10" s="9">
        <v>0.04</v>
      </c>
    </row>
    <row r="11" spans="1:13" x14ac:dyDescent="0.25">
      <c r="A11" s="15" t="s">
        <v>279</v>
      </c>
      <c r="B11" s="15" t="s">
        <v>155</v>
      </c>
      <c r="C11" s="15" t="s">
        <v>105</v>
      </c>
      <c r="D11" s="15" t="s">
        <v>77</v>
      </c>
      <c r="E11">
        <v>133</v>
      </c>
      <c r="G11">
        <v>5</v>
      </c>
      <c r="H11" s="9">
        <v>0.04</v>
      </c>
      <c r="I11">
        <v>7</v>
      </c>
      <c r="J11">
        <v>0</v>
      </c>
      <c r="K11">
        <v>5</v>
      </c>
      <c r="L11">
        <v>17</v>
      </c>
      <c r="M11" s="9">
        <v>0.12</v>
      </c>
    </row>
    <row r="12" spans="1:13" x14ac:dyDescent="0.25">
      <c r="A12" s="15" t="s">
        <v>280</v>
      </c>
      <c r="B12" s="15" t="s">
        <v>155</v>
      </c>
      <c r="C12" s="15" t="s">
        <v>125</v>
      </c>
      <c r="D12" s="15" t="s">
        <v>74</v>
      </c>
      <c r="E12">
        <v>145</v>
      </c>
      <c r="G12">
        <v>3</v>
      </c>
      <c r="H12" s="9">
        <v>0.02</v>
      </c>
      <c r="I12">
        <v>5</v>
      </c>
      <c r="J12">
        <v>0</v>
      </c>
      <c r="K12">
        <v>1</v>
      </c>
      <c r="L12">
        <v>9</v>
      </c>
      <c r="M12" s="9">
        <v>0.06</v>
      </c>
    </row>
    <row r="13" spans="1:13" x14ac:dyDescent="0.25">
      <c r="A13" s="15" t="s">
        <v>281</v>
      </c>
      <c r="B13" s="15" t="s">
        <v>155</v>
      </c>
      <c r="C13" s="15" t="s">
        <v>125</v>
      </c>
      <c r="D13" s="15" t="s">
        <v>77</v>
      </c>
      <c r="E13">
        <v>398</v>
      </c>
      <c r="G13">
        <v>79</v>
      </c>
      <c r="H13" s="9">
        <v>0.2</v>
      </c>
      <c r="I13">
        <v>27</v>
      </c>
      <c r="J13">
        <v>0</v>
      </c>
      <c r="K13">
        <v>2</v>
      </c>
      <c r="L13">
        <v>108</v>
      </c>
      <c r="M13" s="9">
        <v>0.27</v>
      </c>
    </row>
    <row r="14" spans="1:13" x14ac:dyDescent="0.25">
      <c r="A14" s="15" t="s">
        <v>282</v>
      </c>
      <c r="B14" s="15" t="s">
        <v>250</v>
      </c>
      <c r="C14" s="15" t="s">
        <v>73</v>
      </c>
      <c r="D14" s="15" t="s">
        <v>78</v>
      </c>
      <c r="E14">
        <v>288</v>
      </c>
      <c r="F14">
        <v>1009</v>
      </c>
      <c r="G14">
        <v>6</v>
      </c>
      <c r="H14" s="9">
        <v>0.02</v>
      </c>
      <c r="I14">
        <v>14</v>
      </c>
      <c r="J14">
        <v>0</v>
      </c>
      <c r="K14">
        <v>10</v>
      </c>
      <c r="L14">
        <v>30</v>
      </c>
      <c r="M14" s="9">
        <v>0.1</v>
      </c>
    </row>
    <row r="15" spans="1:13" x14ac:dyDescent="0.25">
      <c r="A15" s="15" t="s">
        <v>283</v>
      </c>
      <c r="B15" s="15" t="s">
        <v>155</v>
      </c>
      <c r="C15" s="15" t="s">
        <v>73</v>
      </c>
      <c r="D15" s="15" t="s">
        <v>76</v>
      </c>
      <c r="E15">
        <v>1371</v>
      </c>
      <c r="G15">
        <v>265</v>
      </c>
      <c r="H15" s="9">
        <v>0.19</v>
      </c>
      <c r="I15">
        <v>36</v>
      </c>
      <c r="J15">
        <v>6</v>
      </c>
      <c r="K15">
        <v>6</v>
      </c>
      <c r="L15">
        <v>313</v>
      </c>
      <c r="M15" s="9">
        <v>0.23</v>
      </c>
    </row>
    <row r="16" spans="1:13" x14ac:dyDescent="0.25">
      <c r="A16" s="15" t="s">
        <v>284</v>
      </c>
      <c r="B16" s="15" t="s">
        <v>155</v>
      </c>
      <c r="C16" s="15" t="s">
        <v>79</v>
      </c>
      <c r="D16" s="15" t="s">
        <v>75</v>
      </c>
      <c r="E16">
        <v>182</v>
      </c>
      <c r="G16">
        <v>11</v>
      </c>
      <c r="H16" s="9">
        <v>0.06</v>
      </c>
      <c r="I16">
        <v>7</v>
      </c>
      <c r="J16">
        <v>2</v>
      </c>
      <c r="K16">
        <v>4</v>
      </c>
      <c r="L16">
        <v>24</v>
      </c>
      <c r="M16" s="9">
        <v>0.13</v>
      </c>
    </row>
    <row r="17" spans="1:13" x14ac:dyDescent="0.25">
      <c r="A17" s="15" t="s">
        <v>285</v>
      </c>
      <c r="B17" s="15" t="s">
        <v>250</v>
      </c>
      <c r="C17" s="15" t="s">
        <v>79</v>
      </c>
      <c r="D17" s="15" t="s">
        <v>77</v>
      </c>
      <c r="E17">
        <v>238</v>
      </c>
      <c r="F17">
        <v>413</v>
      </c>
      <c r="G17">
        <v>3</v>
      </c>
      <c r="H17" s="9">
        <v>0.01</v>
      </c>
      <c r="I17">
        <v>7</v>
      </c>
      <c r="J17">
        <v>0</v>
      </c>
      <c r="K17">
        <v>9</v>
      </c>
      <c r="L17">
        <v>19</v>
      </c>
      <c r="M17" s="9">
        <v>0.08</v>
      </c>
    </row>
    <row r="18" spans="1:13" x14ac:dyDescent="0.25">
      <c r="A18" s="15" t="s">
        <v>286</v>
      </c>
      <c r="B18" s="15" t="s">
        <v>250</v>
      </c>
      <c r="C18" s="15" t="s">
        <v>79</v>
      </c>
      <c r="D18" s="15" t="s">
        <v>78</v>
      </c>
      <c r="E18">
        <v>225</v>
      </c>
      <c r="F18">
        <v>378</v>
      </c>
      <c r="G18">
        <v>1</v>
      </c>
      <c r="H18" s="9">
        <v>0</v>
      </c>
      <c r="I18">
        <v>9</v>
      </c>
      <c r="J18">
        <v>2</v>
      </c>
      <c r="K18">
        <v>5</v>
      </c>
      <c r="L18">
        <v>17</v>
      </c>
      <c r="M18" s="9">
        <v>7.0000000000000007E-2</v>
      </c>
    </row>
    <row r="19" spans="1:13" x14ac:dyDescent="0.25">
      <c r="A19" s="15" t="s">
        <v>287</v>
      </c>
      <c r="B19" s="15" t="s">
        <v>155</v>
      </c>
      <c r="C19" s="15" t="s">
        <v>79</v>
      </c>
      <c r="D19" s="15" t="s">
        <v>74</v>
      </c>
      <c r="E19">
        <v>264</v>
      </c>
      <c r="G19">
        <v>12</v>
      </c>
      <c r="H19" s="9">
        <v>0.05</v>
      </c>
      <c r="I19">
        <v>13</v>
      </c>
      <c r="J19">
        <v>0</v>
      </c>
      <c r="K19">
        <v>1</v>
      </c>
      <c r="L19">
        <v>26</v>
      </c>
      <c r="M19" s="9">
        <v>0.1</v>
      </c>
    </row>
    <row r="20" spans="1:13" x14ac:dyDescent="0.25">
      <c r="A20" s="15" t="s">
        <v>288</v>
      </c>
      <c r="B20" s="15" t="s">
        <v>155</v>
      </c>
      <c r="C20" s="15" t="s">
        <v>79</v>
      </c>
      <c r="D20" s="15" t="s">
        <v>75</v>
      </c>
      <c r="E20">
        <v>198</v>
      </c>
      <c r="G20">
        <v>18</v>
      </c>
      <c r="H20" s="9">
        <v>0.09</v>
      </c>
      <c r="I20">
        <v>9</v>
      </c>
      <c r="J20">
        <v>0</v>
      </c>
      <c r="K20">
        <v>2</v>
      </c>
      <c r="L20">
        <v>29</v>
      </c>
      <c r="M20" s="9">
        <v>0.15</v>
      </c>
    </row>
    <row r="21" spans="1:13" x14ac:dyDescent="0.25">
      <c r="A21" s="15" t="s">
        <v>289</v>
      </c>
      <c r="B21" s="15" t="s">
        <v>155</v>
      </c>
      <c r="C21" s="15" t="s">
        <v>79</v>
      </c>
      <c r="D21" s="15" t="s">
        <v>76</v>
      </c>
      <c r="E21">
        <v>253</v>
      </c>
      <c r="G21">
        <v>138</v>
      </c>
      <c r="H21" s="9">
        <v>0.55000000000000004</v>
      </c>
      <c r="I21">
        <v>10</v>
      </c>
      <c r="J21">
        <v>0</v>
      </c>
      <c r="K21">
        <v>2</v>
      </c>
      <c r="L21">
        <v>150</v>
      </c>
      <c r="M21" s="9">
        <v>0.59</v>
      </c>
    </row>
    <row r="22" spans="1:13" x14ac:dyDescent="0.25">
      <c r="A22" s="15" t="s">
        <v>290</v>
      </c>
      <c r="B22" s="15" t="s">
        <v>155</v>
      </c>
      <c r="C22" s="15" t="s">
        <v>79</v>
      </c>
      <c r="D22" s="15" t="s">
        <v>77</v>
      </c>
      <c r="E22">
        <v>147</v>
      </c>
      <c r="G22">
        <v>2</v>
      </c>
      <c r="H22" s="9">
        <v>0.01</v>
      </c>
      <c r="I22">
        <v>8</v>
      </c>
      <c r="J22">
        <v>0</v>
      </c>
      <c r="K22">
        <v>2</v>
      </c>
      <c r="L22">
        <v>12</v>
      </c>
      <c r="M22" s="9">
        <v>0.08</v>
      </c>
    </row>
    <row r="23" spans="1:13" x14ac:dyDescent="0.25">
      <c r="A23" s="15" t="s">
        <v>291</v>
      </c>
      <c r="B23" s="15" t="s">
        <v>250</v>
      </c>
      <c r="C23" s="15" t="s">
        <v>79</v>
      </c>
      <c r="D23" s="15" t="s">
        <v>75</v>
      </c>
      <c r="E23">
        <v>211</v>
      </c>
      <c r="F23">
        <v>184</v>
      </c>
      <c r="G23">
        <v>1</v>
      </c>
      <c r="H23" s="9">
        <v>0</v>
      </c>
      <c r="I23">
        <v>10</v>
      </c>
      <c r="J23">
        <v>1</v>
      </c>
      <c r="K23">
        <v>2</v>
      </c>
      <c r="L23">
        <v>14</v>
      </c>
      <c r="M23" s="9">
        <v>0.06</v>
      </c>
    </row>
    <row r="24" spans="1:13" x14ac:dyDescent="0.25">
      <c r="A24" s="15" t="s">
        <v>292</v>
      </c>
      <c r="B24" s="15" t="s">
        <v>155</v>
      </c>
      <c r="C24" s="15" t="s">
        <v>79</v>
      </c>
      <c r="D24" s="15" t="s">
        <v>77</v>
      </c>
      <c r="E24">
        <v>217</v>
      </c>
      <c r="G24">
        <v>2</v>
      </c>
      <c r="H24" s="9">
        <v>0.01</v>
      </c>
      <c r="I24">
        <v>6</v>
      </c>
      <c r="J24">
        <v>1</v>
      </c>
      <c r="K24">
        <v>2</v>
      </c>
      <c r="L24">
        <v>11</v>
      </c>
      <c r="M24" s="9">
        <v>0.06</v>
      </c>
    </row>
    <row r="25" spans="1:13" x14ac:dyDescent="0.25">
      <c r="A25" s="15" t="s">
        <v>293</v>
      </c>
      <c r="B25" s="15" t="s">
        <v>250</v>
      </c>
      <c r="C25" s="15" t="s">
        <v>79</v>
      </c>
      <c r="D25" s="15" t="s">
        <v>74</v>
      </c>
      <c r="E25">
        <v>232</v>
      </c>
      <c r="F25">
        <v>266</v>
      </c>
      <c r="G25">
        <v>7</v>
      </c>
      <c r="H25" s="9">
        <v>0.03</v>
      </c>
      <c r="I25">
        <v>8</v>
      </c>
      <c r="J25">
        <v>0</v>
      </c>
      <c r="K25">
        <v>3</v>
      </c>
      <c r="L25">
        <v>18</v>
      </c>
      <c r="M25" s="9">
        <v>0.08</v>
      </c>
    </row>
    <row r="26" spans="1:13" x14ac:dyDescent="0.25">
      <c r="A26" s="15" t="s">
        <v>294</v>
      </c>
      <c r="B26" s="15" t="s">
        <v>250</v>
      </c>
      <c r="C26" s="15" t="s">
        <v>79</v>
      </c>
      <c r="D26" s="15" t="s">
        <v>75</v>
      </c>
      <c r="E26">
        <v>165</v>
      </c>
      <c r="F26">
        <v>47</v>
      </c>
      <c r="G26">
        <v>2</v>
      </c>
      <c r="H26" s="9">
        <v>0.01</v>
      </c>
      <c r="I26">
        <v>2</v>
      </c>
      <c r="J26">
        <v>0</v>
      </c>
      <c r="K26">
        <v>1</v>
      </c>
      <c r="L26">
        <v>5</v>
      </c>
      <c r="M26" s="9">
        <v>0.03</v>
      </c>
    </row>
    <row r="27" spans="1:13" x14ac:dyDescent="0.25">
      <c r="A27" s="15" t="s">
        <v>295</v>
      </c>
      <c r="B27" s="15" t="s">
        <v>250</v>
      </c>
      <c r="C27" s="15" t="s">
        <v>79</v>
      </c>
      <c r="D27" s="15" t="s">
        <v>76</v>
      </c>
      <c r="E27">
        <v>144</v>
      </c>
      <c r="F27">
        <v>189</v>
      </c>
      <c r="G27">
        <v>2</v>
      </c>
      <c r="H27" s="9">
        <v>0.01</v>
      </c>
      <c r="I27">
        <v>14</v>
      </c>
      <c r="J27">
        <v>2</v>
      </c>
      <c r="K27">
        <v>3</v>
      </c>
      <c r="L27">
        <v>21</v>
      </c>
      <c r="M27" s="9">
        <v>0.15</v>
      </c>
    </row>
    <row r="28" spans="1:13" x14ac:dyDescent="0.25">
      <c r="A28" s="15" t="s">
        <v>296</v>
      </c>
      <c r="B28" s="15" t="s">
        <v>155</v>
      </c>
      <c r="C28" s="15" t="s">
        <v>79</v>
      </c>
      <c r="D28" s="15" t="s">
        <v>114</v>
      </c>
      <c r="E28">
        <v>81</v>
      </c>
      <c r="G28">
        <v>5</v>
      </c>
      <c r="H28" s="9">
        <v>0.06</v>
      </c>
      <c r="I28">
        <v>2</v>
      </c>
      <c r="J28">
        <v>0</v>
      </c>
      <c r="K28">
        <v>0</v>
      </c>
      <c r="L28">
        <v>7</v>
      </c>
      <c r="M28" s="9">
        <v>0.09</v>
      </c>
    </row>
    <row r="29" spans="1:13" x14ac:dyDescent="0.25">
      <c r="A29" s="15" t="s">
        <v>297</v>
      </c>
      <c r="B29" s="15" t="s">
        <v>155</v>
      </c>
      <c r="C29" s="15" t="s">
        <v>79</v>
      </c>
      <c r="D29" s="15" t="s">
        <v>74</v>
      </c>
      <c r="E29">
        <v>178</v>
      </c>
      <c r="G29">
        <v>15</v>
      </c>
      <c r="H29" s="9">
        <v>0.08</v>
      </c>
      <c r="I29">
        <v>16</v>
      </c>
      <c r="J29">
        <v>0</v>
      </c>
      <c r="K29">
        <v>2</v>
      </c>
      <c r="L29">
        <v>33</v>
      </c>
      <c r="M29" s="9">
        <v>0.19</v>
      </c>
    </row>
    <row r="30" spans="1:13" x14ac:dyDescent="0.25">
      <c r="A30" s="15" t="s">
        <v>298</v>
      </c>
      <c r="B30" s="15" t="s">
        <v>155</v>
      </c>
      <c r="C30" s="15" t="s">
        <v>80</v>
      </c>
      <c r="D30" s="15" t="s">
        <v>77</v>
      </c>
      <c r="E30">
        <v>148</v>
      </c>
      <c r="G30">
        <v>9</v>
      </c>
      <c r="H30" s="9">
        <v>0.06</v>
      </c>
      <c r="I30">
        <v>8</v>
      </c>
      <c r="J30">
        <v>0</v>
      </c>
      <c r="K30">
        <v>1</v>
      </c>
      <c r="L30">
        <v>18</v>
      </c>
      <c r="M30" s="9">
        <v>0.16</v>
      </c>
    </row>
    <row r="31" spans="1:13" x14ac:dyDescent="0.25">
      <c r="A31" s="15" t="s">
        <v>299</v>
      </c>
      <c r="B31" s="15" t="s">
        <v>250</v>
      </c>
      <c r="C31" s="15" t="s">
        <v>80</v>
      </c>
      <c r="D31" s="15" t="s">
        <v>78</v>
      </c>
      <c r="E31">
        <v>130</v>
      </c>
      <c r="F31">
        <v>60</v>
      </c>
      <c r="G31">
        <v>2</v>
      </c>
      <c r="H31" s="9">
        <v>0.02</v>
      </c>
      <c r="I31">
        <v>10</v>
      </c>
      <c r="J31">
        <v>0</v>
      </c>
      <c r="K31">
        <v>1</v>
      </c>
      <c r="L31">
        <v>13</v>
      </c>
      <c r="M31" s="9">
        <v>0.1</v>
      </c>
    </row>
    <row r="32" spans="1:13" x14ac:dyDescent="0.25">
      <c r="A32" s="15" t="s">
        <v>300</v>
      </c>
      <c r="B32" s="15" t="s">
        <v>155</v>
      </c>
      <c r="C32" s="15" t="s">
        <v>80</v>
      </c>
      <c r="D32" s="15" t="s">
        <v>74</v>
      </c>
      <c r="E32">
        <v>401</v>
      </c>
      <c r="G32">
        <v>24</v>
      </c>
      <c r="H32" s="9">
        <v>0.06</v>
      </c>
      <c r="I32">
        <v>12</v>
      </c>
      <c r="J32">
        <v>0</v>
      </c>
      <c r="K32">
        <v>1</v>
      </c>
      <c r="L32">
        <v>37</v>
      </c>
      <c r="M32" s="9">
        <v>0.09</v>
      </c>
    </row>
    <row r="33" spans="1:13" x14ac:dyDescent="0.25">
      <c r="A33" s="15" t="s">
        <v>301</v>
      </c>
      <c r="B33" s="15" t="s">
        <v>155</v>
      </c>
      <c r="C33" s="15" t="s">
        <v>80</v>
      </c>
      <c r="D33" s="15" t="s">
        <v>76</v>
      </c>
      <c r="E33">
        <v>106</v>
      </c>
      <c r="G33">
        <v>0</v>
      </c>
      <c r="H33" s="9">
        <v>0</v>
      </c>
      <c r="I33">
        <v>3</v>
      </c>
      <c r="J33">
        <v>0</v>
      </c>
      <c r="K33">
        <v>1</v>
      </c>
      <c r="L33">
        <v>4</v>
      </c>
      <c r="M33" s="9">
        <v>0.06</v>
      </c>
    </row>
    <row r="34" spans="1:13" x14ac:dyDescent="0.25">
      <c r="A34" s="15" t="s">
        <v>302</v>
      </c>
      <c r="B34" s="15" t="s">
        <v>250</v>
      </c>
      <c r="C34" s="15" t="s">
        <v>80</v>
      </c>
      <c r="D34" s="15" t="s">
        <v>77</v>
      </c>
      <c r="E34">
        <v>108</v>
      </c>
      <c r="F34">
        <v>116</v>
      </c>
      <c r="G34">
        <v>0</v>
      </c>
      <c r="H34" s="9">
        <v>0</v>
      </c>
      <c r="I34">
        <v>6</v>
      </c>
      <c r="J34">
        <v>2</v>
      </c>
      <c r="K34">
        <v>2</v>
      </c>
      <c r="L34">
        <v>10</v>
      </c>
      <c r="M34" s="9">
        <v>0.09</v>
      </c>
    </row>
    <row r="35" spans="1:13" x14ac:dyDescent="0.25">
      <c r="A35" s="15" t="s">
        <v>303</v>
      </c>
      <c r="B35" s="15" t="s">
        <v>155</v>
      </c>
      <c r="C35" s="15" t="s">
        <v>80</v>
      </c>
      <c r="D35" s="15" t="s">
        <v>74</v>
      </c>
      <c r="E35">
        <v>211</v>
      </c>
      <c r="G35">
        <v>7</v>
      </c>
      <c r="H35" s="9">
        <v>0.03</v>
      </c>
      <c r="I35">
        <v>7</v>
      </c>
      <c r="J35">
        <v>0</v>
      </c>
      <c r="K35">
        <v>2</v>
      </c>
      <c r="L35">
        <v>16</v>
      </c>
      <c r="M35" s="9">
        <v>0.08</v>
      </c>
    </row>
    <row r="36" spans="1:13" x14ac:dyDescent="0.25">
      <c r="A36" s="15" t="s">
        <v>304</v>
      </c>
      <c r="B36" s="15" t="s">
        <v>155</v>
      </c>
      <c r="C36" s="15" t="s">
        <v>80</v>
      </c>
      <c r="D36" s="15" t="s">
        <v>75</v>
      </c>
      <c r="E36">
        <v>137</v>
      </c>
      <c r="G36">
        <v>22</v>
      </c>
      <c r="H36" s="9">
        <v>0.16</v>
      </c>
      <c r="I36">
        <v>6</v>
      </c>
      <c r="J36">
        <v>0</v>
      </c>
      <c r="K36">
        <v>1</v>
      </c>
      <c r="L36">
        <v>29</v>
      </c>
      <c r="M36" s="9">
        <v>0.21</v>
      </c>
    </row>
    <row r="37" spans="1:13" x14ac:dyDescent="0.25">
      <c r="A37" s="15" t="s">
        <v>305</v>
      </c>
      <c r="B37" s="15" t="s">
        <v>155</v>
      </c>
      <c r="C37" s="15" t="s">
        <v>80</v>
      </c>
      <c r="D37" s="15" t="s">
        <v>78</v>
      </c>
      <c r="E37">
        <v>169</v>
      </c>
      <c r="G37">
        <v>3</v>
      </c>
      <c r="H37" s="9">
        <v>0.02</v>
      </c>
      <c r="I37">
        <v>15</v>
      </c>
      <c r="J37">
        <v>0</v>
      </c>
      <c r="K37">
        <v>2</v>
      </c>
      <c r="L37">
        <v>20</v>
      </c>
      <c r="M37" s="9">
        <v>0.12</v>
      </c>
    </row>
    <row r="38" spans="1:13" x14ac:dyDescent="0.25">
      <c r="A38" s="15" t="s">
        <v>306</v>
      </c>
      <c r="B38" s="15" t="s">
        <v>155</v>
      </c>
      <c r="C38" s="15" t="s">
        <v>80</v>
      </c>
      <c r="D38" s="15" t="s">
        <v>74</v>
      </c>
      <c r="E38">
        <v>223</v>
      </c>
      <c r="G38">
        <v>19</v>
      </c>
      <c r="H38" s="9">
        <v>0.09</v>
      </c>
      <c r="I38">
        <v>12</v>
      </c>
      <c r="J38">
        <v>1</v>
      </c>
      <c r="K38">
        <v>3</v>
      </c>
      <c r="L38">
        <v>35</v>
      </c>
      <c r="M38" s="9">
        <v>0.16</v>
      </c>
    </row>
    <row r="39" spans="1:13" x14ac:dyDescent="0.25">
      <c r="A39" s="15" t="s">
        <v>307</v>
      </c>
      <c r="B39" s="15" t="s">
        <v>250</v>
      </c>
      <c r="C39" s="15" t="s">
        <v>80</v>
      </c>
      <c r="D39" s="15" t="s">
        <v>78</v>
      </c>
      <c r="E39">
        <v>446</v>
      </c>
      <c r="F39">
        <v>313</v>
      </c>
      <c r="G39">
        <v>5</v>
      </c>
      <c r="H39" s="9">
        <v>0.01</v>
      </c>
      <c r="I39">
        <v>18</v>
      </c>
      <c r="J39">
        <v>0</v>
      </c>
      <c r="K39">
        <v>1</v>
      </c>
      <c r="L39">
        <v>24</v>
      </c>
      <c r="M39" s="9">
        <v>0.05</v>
      </c>
    </row>
    <row r="40" spans="1:13" x14ac:dyDescent="0.25">
      <c r="A40" s="15" t="s">
        <v>308</v>
      </c>
      <c r="B40" s="15" t="s">
        <v>155</v>
      </c>
      <c r="C40" s="15" t="s">
        <v>80</v>
      </c>
      <c r="D40" s="15" t="s">
        <v>74</v>
      </c>
      <c r="E40">
        <v>225</v>
      </c>
      <c r="G40">
        <v>9</v>
      </c>
      <c r="H40" s="9">
        <v>0.04</v>
      </c>
      <c r="I40">
        <v>12</v>
      </c>
      <c r="J40">
        <v>0</v>
      </c>
      <c r="K40">
        <v>2</v>
      </c>
      <c r="L40">
        <v>23</v>
      </c>
      <c r="M40" s="9">
        <v>0.1</v>
      </c>
    </row>
    <row r="41" spans="1:13" x14ac:dyDescent="0.25">
      <c r="A41" s="15" t="s">
        <v>309</v>
      </c>
      <c r="B41" s="15" t="s">
        <v>250</v>
      </c>
      <c r="C41" s="15" t="s">
        <v>80</v>
      </c>
      <c r="D41" s="15" t="s">
        <v>76</v>
      </c>
      <c r="E41">
        <v>86</v>
      </c>
      <c r="F41">
        <v>79</v>
      </c>
      <c r="G41">
        <v>1</v>
      </c>
      <c r="H41" s="9">
        <v>0.01</v>
      </c>
      <c r="I41">
        <v>3</v>
      </c>
      <c r="J41">
        <v>0</v>
      </c>
      <c r="K41">
        <v>1</v>
      </c>
      <c r="L41">
        <v>5</v>
      </c>
      <c r="M41" s="9">
        <v>0.06</v>
      </c>
    </row>
    <row r="42" spans="1:13" x14ac:dyDescent="0.25">
      <c r="A42" s="15" t="s">
        <v>310</v>
      </c>
      <c r="B42" s="15" t="s">
        <v>155</v>
      </c>
      <c r="C42" s="15" t="s">
        <v>80</v>
      </c>
      <c r="D42" s="15" t="s">
        <v>77</v>
      </c>
      <c r="E42">
        <v>139</v>
      </c>
      <c r="G42">
        <v>73</v>
      </c>
      <c r="H42" s="9">
        <v>0.53</v>
      </c>
      <c r="I42">
        <v>11</v>
      </c>
      <c r="J42">
        <v>1</v>
      </c>
      <c r="K42">
        <v>2</v>
      </c>
      <c r="L42">
        <v>87</v>
      </c>
      <c r="M42" s="9">
        <v>0.63</v>
      </c>
    </row>
    <row r="43" spans="1:13" x14ac:dyDescent="0.25">
      <c r="A43" s="15" t="s">
        <v>311</v>
      </c>
      <c r="B43" s="15" t="s">
        <v>155</v>
      </c>
      <c r="C43" s="15" t="s">
        <v>219</v>
      </c>
      <c r="D43" s="15" t="s">
        <v>74</v>
      </c>
      <c r="E43">
        <v>104</v>
      </c>
      <c r="G43">
        <v>11</v>
      </c>
      <c r="H43" s="9">
        <v>0.11</v>
      </c>
      <c r="I43">
        <v>2</v>
      </c>
      <c r="J43">
        <v>0</v>
      </c>
      <c r="K43">
        <v>1</v>
      </c>
      <c r="L43">
        <v>14</v>
      </c>
      <c r="M43" s="9">
        <v>0.13</v>
      </c>
    </row>
    <row r="44" spans="1:13" x14ac:dyDescent="0.25">
      <c r="A44" s="15" t="s">
        <v>312</v>
      </c>
      <c r="B44" s="15" t="s">
        <v>250</v>
      </c>
      <c r="C44" s="15" t="s">
        <v>219</v>
      </c>
      <c r="D44" s="15" t="s">
        <v>76</v>
      </c>
      <c r="E44">
        <v>128</v>
      </c>
      <c r="F44">
        <v>132</v>
      </c>
      <c r="G44">
        <v>4</v>
      </c>
      <c r="H44" s="9">
        <v>0.03</v>
      </c>
      <c r="I44">
        <v>12</v>
      </c>
      <c r="J44">
        <v>1</v>
      </c>
      <c r="K44">
        <v>2</v>
      </c>
      <c r="L44">
        <v>19</v>
      </c>
      <c r="M44" s="9">
        <v>0.15</v>
      </c>
    </row>
    <row r="45" spans="1:13" x14ac:dyDescent="0.25">
      <c r="A45" s="15" t="s">
        <v>313</v>
      </c>
      <c r="B45" s="15" t="s">
        <v>155</v>
      </c>
      <c r="C45" s="15" t="s">
        <v>219</v>
      </c>
      <c r="D45" s="15" t="s">
        <v>77</v>
      </c>
      <c r="E45">
        <v>172</v>
      </c>
      <c r="G45">
        <v>28</v>
      </c>
      <c r="H45" s="9">
        <v>0.16</v>
      </c>
      <c r="I45">
        <v>8</v>
      </c>
      <c r="J45">
        <v>0</v>
      </c>
      <c r="K45">
        <v>1</v>
      </c>
      <c r="L45">
        <v>37</v>
      </c>
      <c r="M45" s="9">
        <v>0.22</v>
      </c>
    </row>
    <row r="46" spans="1:13" x14ac:dyDescent="0.25">
      <c r="A46" s="15" t="s">
        <v>319</v>
      </c>
      <c r="B46" s="15" t="s">
        <v>155</v>
      </c>
      <c r="C46" s="15" t="s">
        <v>219</v>
      </c>
      <c r="D46" s="15" t="s">
        <v>78</v>
      </c>
      <c r="E46">
        <v>71</v>
      </c>
      <c r="G46">
        <v>6</v>
      </c>
      <c r="H46" s="9">
        <v>0.08</v>
      </c>
      <c r="I46">
        <v>6</v>
      </c>
      <c r="J46">
        <v>0</v>
      </c>
      <c r="K46">
        <v>3</v>
      </c>
      <c r="L46">
        <v>15</v>
      </c>
      <c r="M46" s="9">
        <v>0.21</v>
      </c>
    </row>
    <row r="47" spans="1:13" x14ac:dyDescent="0.25">
      <c r="A47" s="15" t="s">
        <v>320</v>
      </c>
      <c r="B47" s="15" t="s">
        <v>250</v>
      </c>
      <c r="C47" s="15" t="s">
        <v>219</v>
      </c>
      <c r="D47" s="15" t="s">
        <v>75</v>
      </c>
      <c r="E47">
        <v>150</v>
      </c>
      <c r="F47">
        <v>112</v>
      </c>
      <c r="G47">
        <v>3</v>
      </c>
      <c r="H47" s="9">
        <v>0.02</v>
      </c>
      <c r="I47">
        <v>9</v>
      </c>
      <c r="J47">
        <v>0</v>
      </c>
      <c r="K47">
        <v>2</v>
      </c>
      <c r="L47">
        <v>14</v>
      </c>
      <c r="M47" s="9">
        <v>0.09</v>
      </c>
    </row>
    <row r="48" spans="1:13" x14ac:dyDescent="0.25">
      <c r="A48" s="15" t="s">
        <v>321</v>
      </c>
      <c r="B48" s="15" t="s">
        <v>155</v>
      </c>
      <c r="C48" s="15" t="s">
        <v>219</v>
      </c>
      <c r="D48" s="15" t="s">
        <v>78</v>
      </c>
      <c r="E48">
        <v>270</v>
      </c>
      <c r="G48">
        <v>23</v>
      </c>
      <c r="H48" s="9">
        <v>0.09</v>
      </c>
      <c r="I48">
        <v>22</v>
      </c>
      <c r="J48">
        <v>0</v>
      </c>
      <c r="K48">
        <v>4</v>
      </c>
      <c r="L48">
        <v>49</v>
      </c>
      <c r="M48" s="9">
        <v>0.18</v>
      </c>
    </row>
    <row r="49" spans="1:13" x14ac:dyDescent="0.25">
      <c r="A49" s="15" t="s">
        <v>322</v>
      </c>
      <c r="B49" s="15" t="s">
        <v>155</v>
      </c>
      <c r="C49" s="15" t="s">
        <v>219</v>
      </c>
      <c r="D49" s="15" t="s">
        <v>77</v>
      </c>
      <c r="E49">
        <v>109</v>
      </c>
      <c r="G49">
        <v>11</v>
      </c>
      <c r="H49" s="9">
        <v>0.1</v>
      </c>
      <c r="I49">
        <v>7</v>
      </c>
      <c r="J49">
        <v>0</v>
      </c>
      <c r="K49">
        <v>2</v>
      </c>
      <c r="L49">
        <v>20</v>
      </c>
      <c r="M49" s="9">
        <v>0.18</v>
      </c>
    </row>
    <row r="50" spans="1:13" x14ac:dyDescent="0.25">
      <c r="A50" s="15" t="s">
        <v>323</v>
      </c>
      <c r="B50" s="15" t="s">
        <v>250</v>
      </c>
      <c r="C50" s="15" t="s">
        <v>219</v>
      </c>
      <c r="D50" s="15" t="s">
        <v>75</v>
      </c>
      <c r="E50">
        <v>275</v>
      </c>
      <c r="F50">
        <v>197</v>
      </c>
      <c r="G50">
        <v>2</v>
      </c>
      <c r="H50" s="9">
        <v>0.01</v>
      </c>
      <c r="I50">
        <v>14</v>
      </c>
      <c r="J50">
        <v>2</v>
      </c>
      <c r="K50">
        <v>2</v>
      </c>
      <c r="L50">
        <v>20</v>
      </c>
      <c r="M50" s="9">
        <v>7.0000000000000007E-2</v>
      </c>
    </row>
    <row r="51" spans="1:13" x14ac:dyDescent="0.25">
      <c r="A51" s="15" t="s">
        <v>324</v>
      </c>
      <c r="B51" s="15" t="s">
        <v>155</v>
      </c>
      <c r="C51" s="15" t="s">
        <v>219</v>
      </c>
      <c r="D51" s="15" t="s">
        <v>78</v>
      </c>
      <c r="E51">
        <v>172</v>
      </c>
      <c r="G51">
        <v>5</v>
      </c>
      <c r="H51" s="9">
        <v>0.03</v>
      </c>
      <c r="I51">
        <v>10</v>
      </c>
      <c r="J51">
        <v>1</v>
      </c>
      <c r="K51">
        <v>3</v>
      </c>
      <c r="L51">
        <v>19</v>
      </c>
      <c r="M51" s="9">
        <v>0.1</v>
      </c>
    </row>
    <row r="52" spans="1:13" x14ac:dyDescent="0.25">
      <c r="A52" s="15" t="s">
        <v>325</v>
      </c>
      <c r="B52" s="15" t="s">
        <v>155</v>
      </c>
      <c r="C52" s="15" t="s">
        <v>219</v>
      </c>
      <c r="D52" s="15" t="s">
        <v>77</v>
      </c>
      <c r="E52">
        <v>148</v>
      </c>
      <c r="G52">
        <v>7</v>
      </c>
      <c r="H52" s="9">
        <v>0.05</v>
      </c>
      <c r="I52">
        <v>10</v>
      </c>
      <c r="J52">
        <v>0</v>
      </c>
      <c r="K52">
        <v>3</v>
      </c>
      <c r="L52">
        <v>20</v>
      </c>
      <c r="M52" s="9">
        <v>0.13</v>
      </c>
    </row>
    <row r="53" spans="1:13" x14ac:dyDescent="0.25">
      <c r="A53" s="15" t="s">
        <v>326</v>
      </c>
      <c r="B53" s="15" t="s">
        <v>250</v>
      </c>
      <c r="C53" s="15" t="s">
        <v>219</v>
      </c>
      <c r="D53" s="15" t="s">
        <v>75</v>
      </c>
      <c r="E53">
        <v>92</v>
      </c>
      <c r="F53">
        <v>56</v>
      </c>
      <c r="G53">
        <v>1</v>
      </c>
      <c r="H53" s="9">
        <v>0.01</v>
      </c>
      <c r="I53">
        <v>4</v>
      </c>
      <c r="J53">
        <v>0</v>
      </c>
      <c r="K53">
        <v>2</v>
      </c>
      <c r="L53">
        <v>7</v>
      </c>
      <c r="M53" s="9">
        <v>0.08</v>
      </c>
    </row>
    <row r="54" spans="1:13" x14ac:dyDescent="0.25">
      <c r="A54" s="15" t="s">
        <v>327</v>
      </c>
      <c r="B54" s="15" t="s">
        <v>155</v>
      </c>
      <c r="C54" s="15" t="s">
        <v>219</v>
      </c>
      <c r="D54" s="15" t="s">
        <v>78</v>
      </c>
      <c r="E54">
        <v>134</v>
      </c>
      <c r="G54">
        <v>10</v>
      </c>
      <c r="H54" s="9">
        <v>7.0000000000000007E-2</v>
      </c>
      <c r="I54">
        <v>3</v>
      </c>
      <c r="J54">
        <v>0</v>
      </c>
      <c r="K54">
        <v>0</v>
      </c>
      <c r="L54">
        <v>13</v>
      </c>
      <c r="M54" s="9">
        <v>0.1</v>
      </c>
    </row>
    <row r="55" spans="1:13" x14ac:dyDescent="0.25">
      <c r="A55" s="15" t="s">
        <v>328</v>
      </c>
      <c r="B55" s="15" t="s">
        <v>155</v>
      </c>
      <c r="C55" s="15" t="s">
        <v>219</v>
      </c>
      <c r="D55" s="15" t="s">
        <v>114</v>
      </c>
      <c r="E55">
        <v>46</v>
      </c>
      <c r="G55">
        <v>0</v>
      </c>
      <c r="H55" s="9">
        <v>0</v>
      </c>
      <c r="I55">
        <v>0</v>
      </c>
      <c r="J55">
        <v>0</v>
      </c>
      <c r="K55">
        <v>0</v>
      </c>
      <c r="L55">
        <v>0</v>
      </c>
      <c r="M55" s="9">
        <v>0</v>
      </c>
    </row>
    <row r="56" spans="1:13" x14ac:dyDescent="0.25">
      <c r="A56" s="15" t="s">
        <v>313</v>
      </c>
      <c r="B56" s="15" t="s">
        <v>155</v>
      </c>
      <c r="C56" s="15" t="s">
        <v>219</v>
      </c>
      <c r="D56" s="15" t="s">
        <v>77</v>
      </c>
      <c r="E56">
        <v>270</v>
      </c>
      <c r="G56">
        <v>42</v>
      </c>
      <c r="H56" s="9">
        <v>0.16</v>
      </c>
      <c r="I56">
        <v>10</v>
      </c>
      <c r="J56">
        <v>0</v>
      </c>
      <c r="K56">
        <v>2</v>
      </c>
      <c r="L56">
        <v>54</v>
      </c>
      <c r="M56" s="9">
        <v>0.2</v>
      </c>
    </row>
    <row r="57" spans="1:13" x14ac:dyDescent="0.25">
      <c r="A57" s="15" t="s">
        <v>329</v>
      </c>
      <c r="B57" s="15" t="s">
        <v>155</v>
      </c>
      <c r="C57" s="15" t="s">
        <v>219</v>
      </c>
      <c r="D57" s="15" t="s">
        <v>76</v>
      </c>
      <c r="E57">
        <v>55</v>
      </c>
      <c r="G57">
        <v>0</v>
      </c>
      <c r="H57" s="9">
        <v>0</v>
      </c>
      <c r="I57">
        <v>0</v>
      </c>
      <c r="J57">
        <v>0</v>
      </c>
      <c r="K57">
        <v>0</v>
      </c>
      <c r="L57">
        <v>0</v>
      </c>
      <c r="M57" s="9">
        <v>0</v>
      </c>
    </row>
    <row r="58" spans="1:13" x14ac:dyDescent="0.25">
      <c r="A58" s="15" t="s">
        <v>312</v>
      </c>
      <c r="B58" s="15" t="s">
        <v>250</v>
      </c>
      <c r="C58" s="15" t="s">
        <v>219</v>
      </c>
      <c r="D58" s="15" t="s">
        <v>76</v>
      </c>
      <c r="E58">
        <v>298</v>
      </c>
      <c r="F58">
        <v>262</v>
      </c>
      <c r="G58">
        <v>8</v>
      </c>
      <c r="H58" s="9">
        <v>0.03</v>
      </c>
      <c r="I58">
        <v>20</v>
      </c>
      <c r="J58">
        <v>1</v>
      </c>
      <c r="K58">
        <v>2</v>
      </c>
      <c r="L58">
        <v>31</v>
      </c>
      <c r="M58" s="9">
        <v>0.1</v>
      </c>
    </row>
    <row r="59" spans="1:13" x14ac:dyDescent="0.25">
      <c r="A59" s="15" t="s">
        <v>311</v>
      </c>
      <c r="B59" s="15" t="s">
        <v>155</v>
      </c>
      <c r="C59" s="15" t="s">
        <v>219</v>
      </c>
      <c r="D59" s="15" t="s">
        <v>74</v>
      </c>
      <c r="E59">
        <v>138</v>
      </c>
      <c r="G59">
        <v>12</v>
      </c>
      <c r="H59" s="9">
        <v>0.09</v>
      </c>
      <c r="I59">
        <v>4</v>
      </c>
      <c r="J59">
        <v>0</v>
      </c>
      <c r="K59">
        <v>1</v>
      </c>
      <c r="L59">
        <v>17</v>
      </c>
      <c r="M59" s="9">
        <v>0.12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97854-628D-469F-8383-3242B68D9DA0}">
  <dimension ref="A3:G61"/>
  <sheetViews>
    <sheetView workbookViewId="0">
      <selection activeCell="A18" sqref="A18:G20"/>
    </sheetView>
  </sheetViews>
  <sheetFormatPr defaultRowHeight="15" x14ac:dyDescent="0.25"/>
  <cols>
    <col min="1" max="1" width="13.140625" bestFit="1" customWidth="1"/>
    <col min="2" max="2" width="17.5703125" bestFit="1" customWidth="1"/>
    <col min="3" max="3" width="22.28515625" bestFit="1" customWidth="1"/>
    <col min="4" max="4" width="17.42578125" bestFit="1" customWidth="1"/>
    <col min="5" max="5" width="12" bestFit="1" customWidth="1"/>
    <col min="6" max="6" width="13.5703125" bestFit="1" customWidth="1"/>
    <col min="7" max="8" width="24.7109375" bestFit="1" customWidth="1"/>
  </cols>
  <sheetData>
    <row r="3" spans="1:2" x14ac:dyDescent="0.25">
      <c r="A3" s="2" t="s">
        <v>83</v>
      </c>
      <c r="B3" t="s">
        <v>217</v>
      </c>
    </row>
    <row r="4" spans="1:2" x14ac:dyDescent="0.25">
      <c r="A4" s="3" t="s">
        <v>78</v>
      </c>
      <c r="B4" s="15">
        <v>23</v>
      </c>
    </row>
    <row r="5" spans="1:2" x14ac:dyDescent="0.25">
      <c r="A5" s="3" t="s">
        <v>74</v>
      </c>
      <c r="B5" s="15">
        <v>14</v>
      </c>
    </row>
    <row r="6" spans="1:2" x14ac:dyDescent="0.25">
      <c r="A6" s="3" t="s">
        <v>75</v>
      </c>
      <c r="B6" s="15">
        <v>23</v>
      </c>
    </row>
    <row r="7" spans="1:2" x14ac:dyDescent="0.25">
      <c r="A7" s="3" t="s">
        <v>76</v>
      </c>
      <c r="B7" s="15">
        <v>3</v>
      </c>
    </row>
    <row r="8" spans="1:2" x14ac:dyDescent="0.25">
      <c r="A8" s="3" t="s">
        <v>77</v>
      </c>
      <c r="B8" s="15">
        <v>16</v>
      </c>
    </row>
    <row r="9" spans="1:2" x14ac:dyDescent="0.25">
      <c r="A9" s="3" t="s">
        <v>114</v>
      </c>
      <c r="B9" s="15">
        <v>0</v>
      </c>
    </row>
    <row r="10" spans="1:2" x14ac:dyDescent="0.25">
      <c r="A10" s="3" t="s">
        <v>84</v>
      </c>
      <c r="B10" s="15">
        <v>79</v>
      </c>
    </row>
    <row r="18" spans="1:7" x14ac:dyDescent="0.25">
      <c r="A18" s="2" t="s">
        <v>83</v>
      </c>
      <c r="B18" t="s">
        <v>86</v>
      </c>
      <c r="C18" t="s">
        <v>218</v>
      </c>
      <c r="D18" t="s">
        <v>89</v>
      </c>
      <c r="E18" t="s">
        <v>90</v>
      </c>
      <c r="F18" t="s">
        <v>93</v>
      </c>
      <c r="G18" t="s">
        <v>217</v>
      </c>
    </row>
    <row r="19" spans="1:7" x14ac:dyDescent="0.25">
      <c r="A19" s="3" t="s">
        <v>155</v>
      </c>
      <c r="B19" s="15">
        <v>35</v>
      </c>
      <c r="C19" s="15">
        <v>7239</v>
      </c>
      <c r="D19" s="15">
        <v>7</v>
      </c>
      <c r="E19" s="15">
        <v>69</v>
      </c>
      <c r="F19" s="15">
        <v>3</v>
      </c>
      <c r="G19" s="15">
        <v>79</v>
      </c>
    </row>
    <row r="20" spans="1:7" x14ac:dyDescent="0.25">
      <c r="A20" s="3" t="s">
        <v>84</v>
      </c>
      <c r="B20" s="15">
        <v>35</v>
      </c>
      <c r="C20" s="15">
        <v>7239</v>
      </c>
      <c r="D20" s="15">
        <v>7</v>
      </c>
      <c r="E20" s="15">
        <v>69</v>
      </c>
      <c r="F20" s="15">
        <v>3</v>
      </c>
      <c r="G20" s="15">
        <v>79</v>
      </c>
    </row>
    <row r="37" spans="1:2" x14ac:dyDescent="0.25">
      <c r="A37" s="2" t="s">
        <v>83</v>
      </c>
      <c r="B37" t="s">
        <v>217</v>
      </c>
    </row>
    <row r="38" spans="1:2" x14ac:dyDescent="0.25">
      <c r="A38" s="3" t="s">
        <v>73</v>
      </c>
      <c r="B38" s="15">
        <v>14</v>
      </c>
    </row>
    <row r="39" spans="1:2" x14ac:dyDescent="0.25">
      <c r="A39" s="8">
        <v>2</v>
      </c>
      <c r="B39" s="15">
        <v>1</v>
      </c>
    </row>
    <row r="40" spans="1:2" x14ac:dyDescent="0.25">
      <c r="A40" s="8">
        <v>3</v>
      </c>
      <c r="B40" s="15">
        <v>3</v>
      </c>
    </row>
    <row r="41" spans="1:2" x14ac:dyDescent="0.25">
      <c r="A41" s="8">
        <v>4</v>
      </c>
      <c r="B41" s="15">
        <v>1</v>
      </c>
    </row>
    <row r="42" spans="1:2" x14ac:dyDescent="0.25">
      <c r="A42" s="8">
        <v>5</v>
      </c>
      <c r="B42" s="15">
        <v>9</v>
      </c>
    </row>
    <row r="43" spans="1:2" x14ac:dyDescent="0.25">
      <c r="A43" s="3" t="s">
        <v>79</v>
      </c>
      <c r="B43" s="15">
        <v>18</v>
      </c>
    </row>
    <row r="44" spans="1:2" x14ac:dyDescent="0.25">
      <c r="A44" s="8">
        <v>1</v>
      </c>
      <c r="B44" s="15">
        <v>6</v>
      </c>
    </row>
    <row r="45" spans="1:2" x14ac:dyDescent="0.25">
      <c r="A45" s="8">
        <v>2</v>
      </c>
      <c r="B45" s="15">
        <v>10</v>
      </c>
    </row>
    <row r="46" spans="1:2" x14ac:dyDescent="0.25">
      <c r="A46" s="8">
        <v>3</v>
      </c>
      <c r="B46" s="15">
        <v>0</v>
      </c>
    </row>
    <row r="47" spans="1:2" x14ac:dyDescent="0.25">
      <c r="A47" s="8">
        <v>4</v>
      </c>
      <c r="B47" s="15">
        <v>0</v>
      </c>
    </row>
    <row r="48" spans="1:2" x14ac:dyDescent="0.25">
      <c r="A48" s="8">
        <v>5</v>
      </c>
      <c r="B48" s="15">
        <v>2</v>
      </c>
    </row>
    <row r="49" spans="1:2" x14ac:dyDescent="0.25">
      <c r="A49" s="3" t="s">
        <v>80</v>
      </c>
      <c r="B49" s="15">
        <v>17</v>
      </c>
    </row>
    <row r="50" spans="1:2" x14ac:dyDescent="0.25">
      <c r="A50" s="8">
        <v>1</v>
      </c>
      <c r="B50" s="15">
        <v>2</v>
      </c>
    </row>
    <row r="51" spans="1:2" x14ac:dyDescent="0.25">
      <c r="A51" s="8">
        <v>2</v>
      </c>
      <c r="B51" s="15">
        <v>0</v>
      </c>
    </row>
    <row r="52" spans="1:2" x14ac:dyDescent="0.25">
      <c r="A52" s="8">
        <v>3</v>
      </c>
      <c r="B52" s="15">
        <v>3</v>
      </c>
    </row>
    <row r="53" spans="1:2" x14ac:dyDescent="0.25">
      <c r="A53" s="8">
        <v>4</v>
      </c>
      <c r="B53" s="15">
        <v>8</v>
      </c>
    </row>
    <row r="54" spans="1:2" x14ac:dyDescent="0.25">
      <c r="A54" s="8">
        <v>5</v>
      </c>
      <c r="B54" s="15">
        <v>4</v>
      </c>
    </row>
    <row r="55" spans="1:2" x14ac:dyDescent="0.25">
      <c r="A55" s="3" t="s">
        <v>219</v>
      </c>
      <c r="B55" s="15">
        <v>30</v>
      </c>
    </row>
    <row r="56" spans="1:2" x14ac:dyDescent="0.25">
      <c r="A56" s="8">
        <v>2</v>
      </c>
      <c r="B56" s="15">
        <v>3</v>
      </c>
    </row>
    <row r="57" spans="1:2" x14ac:dyDescent="0.25">
      <c r="A57" s="8">
        <v>3</v>
      </c>
      <c r="B57" s="15">
        <v>1</v>
      </c>
    </row>
    <row r="58" spans="1:2" x14ac:dyDescent="0.25">
      <c r="A58" s="8">
        <v>4</v>
      </c>
      <c r="B58" s="15">
        <v>13</v>
      </c>
    </row>
    <row r="59" spans="1:2" x14ac:dyDescent="0.25">
      <c r="A59" s="8">
        <v>5</v>
      </c>
      <c r="B59" s="15">
        <v>9</v>
      </c>
    </row>
    <row r="60" spans="1:2" x14ac:dyDescent="0.25">
      <c r="A60" s="8">
        <v>6</v>
      </c>
      <c r="B60" s="15">
        <v>4</v>
      </c>
    </row>
    <row r="61" spans="1:2" x14ac:dyDescent="0.25">
      <c r="A61" s="3" t="s">
        <v>84</v>
      </c>
      <c r="B61" s="15">
        <v>79</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82385-673B-4A13-9F78-09A953661A49}">
  <dimension ref="A4:K35"/>
  <sheetViews>
    <sheetView workbookViewId="0">
      <selection activeCell="F29" sqref="F29"/>
    </sheetView>
  </sheetViews>
  <sheetFormatPr defaultRowHeight="15" x14ac:dyDescent="0.25"/>
  <cols>
    <col min="1" max="1" width="13.140625" bestFit="1" customWidth="1"/>
    <col min="2" max="2" width="21.140625" bestFit="1" customWidth="1"/>
    <col min="3" max="3" width="23.85546875" bestFit="1" customWidth="1"/>
    <col min="4" max="4" width="13.140625" bestFit="1" customWidth="1"/>
    <col min="5" max="5" width="16.140625" bestFit="1" customWidth="1"/>
    <col min="6" max="6" width="32.42578125" bestFit="1" customWidth="1"/>
    <col min="7" max="7" width="15.5703125" bestFit="1" customWidth="1"/>
    <col min="8" max="8" width="20.85546875" bestFit="1" customWidth="1"/>
    <col min="9" max="9" width="18.28515625" bestFit="1" customWidth="1"/>
    <col min="10" max="10" width="27.42578125" bestFit="1" customWidth="1"/>
    <col min="11" max="11" width="26.5703125" bestFit="1" customWidth="1"/>
  </cols>
  <sheetData>
    <row r="4" spans="1:2" x14ac:dyDescent="0.25">
      <c r="A4" s="2" t="s">
        <v>83</v>
      </c>
      <c r="B4" s="15" t="s">
        <v>314</v>
      </c>
    </row>
    <row r="5" spans="1:2" x14ac:dyDescent="0.25">
      <c r="A5" s="3" t="s">
        <v>78</v>
      </c>
      <c r="B5" s="13">
        <v>26.428571428571427</v>
      </c>
    </row>
    <row r="6" spans="1:2" x14ac:dyDescent="0.25">
      <c r="A6" s="3" t="s">
        <v>74</v>
      </c>
      <c r="B6" s="13">
        <v>22.8</v>
      </c>
    </row>
    <row r="7" spans="1:2" x14ac:dyDescent="0.25">
      <c r="A7" s="3" t="s">
        <v>75</v>
      </c>
      <c r="B7" s="13">
        <v>17.600000000000001</v>
      </c>
    </row>
    <row r="8" spans="1:2" x14ac:dyDescent="0.25">
      <c r="A8" s="3" t="s">
        <v>76</v>
      </c>
      <c r="B8" s="13">
        <v>62.333333333333336</v>
      </c>
    </row>
    <row r="9" spans="1:2" x14ac:dyDescent="0.25">
      <c r="A9" s="3" t="s">
        <v>77</v>
      </c>
      <c r="B9" s="13">
        <v>32.846153846153847</v>
      </c>
    </row>
    <row r="10" spans="1:2" x14ac:dyDescent="0.25">
      <c r="A10" s="3" t="s">
        <v>114</v>
      </c>
      <c r="B10" s="13">
        <v>3.5</v>
      </c>
    </row>
    <row r="11" spans="1:2" x14ac:dyDescent="0.25">
      <c r="A11" s="3" t="s">
        <v>84</v>
      </c>
      <c r="B11" s="13">
        <v>30.5</v>
      </c>
    </row>
    <row r="18" spans="1:11" x14ac:dyDescent="0.25">
      <c r="A18" s="2" t="s">
        <v>83</v>
      </c>
      <c r="B18" t="s">
        <v>318</v>
      </c>
      <c r="C18" t="s">
        <v>330</v>
      </c>
      <c r="D18" t="s">
        <v>315</v>
      </c>
      <c r="E18" t="s">
        <v>331</v>
      </c>
      <c r="F18" t="s">
        <v>317</v>
      </c>
      <c r="G18" t="s">
        <v>332</v>
      </c>
      <c r="H18" t="s">
        <v>333</v>
      </c>
      <c r="I18" t="s">
        <v>334</v>
      </c>
      <c r="J18" t="s">
        <v>314</v>
      </c>
      <c r="K18" t="s">
        <v>316</v>
      </c>
    </row>
    <row r="19" spans="1:11" x14ac:dyDescent="0.25">
      <c r="A19" s="3" t="s">
        <v>155</v>
      </c>
      <c r="B19" s="15">
        <v>42</v>
      </c>
      <c r="C19" s="13">
        <v>212.66666666666666</v>
      </c>
      <c r="D19" s="15"/>
      <c r="E19" s="13">
        <v>23.642857142857142</v>
      </c>
      <c r="F19" s="16">
        <v>9.2619047619047615E-2</v>
      </c>
      <c r="G19" s="13">
        <v>9.6904761904761898</v>
      </c>
      <c r="H19" s="13">
        <v>0.2857142857142857</v>
      </c>
      <c r="I19" s="13">
        <v>2.1428571428571428</v>
      </c>
      <c r="J19" s="13">
        <v>35.761904761904759</v>
      </c>
      <c r="K19" s="16">
        <v>0.15261904761904757</v>
      </c>
    </row>
    <row r="20" spans="1:11" x14ac:dyDescent="0.25">
      <c r="A20" s="3" t="s">
        <v>250</v>
      </c>
      <c r="B20" s="15">
        <v>16</v>
      </c>
      <c r="C20" s="13">
        <v>201</v>
      </c>
      <c r="D20" s="15">
        <v>3813</v>
      </c>
      <c r="E20" s="13">
        <v>3</v>
      </c>
      <c r="F20" s="16">
        <v>1.3749999999999998E-2</v>
      </c>
      <c r="G20" s="13">
        <v>10</v>
      </c>
      <c r="H20" s="13">
        <v>0.6875</v>
      </c>
      <c r="I20" s="13">
        <v>3</v>
      </c>
      <c r="J20" s="13">
        <v>16.6875</v>
      </c>
      <c r="K20" s="16">
        <v>8.500000000000002E-2</v>
      </c>
    </row>
    <row r="27" spans="1:11" x14ac:dyDescent="0.25">
      <c r="A27" s="2" t="s">
        <v>83</v>
      </c>
      <c r="B27" t="s">
        <v>318</v>
      </c>
      <c r="C27" t="s">
        <v>256</v>
      </c>
    </row>
    <row r="28" spans="1:11" x14ac:dyDescent="0.25">
      <c r="A28" s="3" t="s">
        <v>98</v>
      </c>
      <c r="B28" s="15">
        <v>5</v>
      </c>
      <c r="C28" s="13">
        <v>117</v>
      </c>
    </row>
    <row r="29" spans="1:11" x14ac:dyDescent="0.25">
      <c r="A29" s="3" t="s">
        <v>105</v>
      </c>
      <c r="B29" s="15">
        <v>5</v>
      </c>
      <c r="C29" s="13">
        <v>136</v>
      </c>
    </row>
    <row r="30" spans="1:11" x14ac:dyDescent="0.25">
      <c r="A30" s="3" t="s">
        <v>125</v>
      </c>
      <c r="B30" s="15">
        <v>2</v>
      </c>
      <c r="C30" s="13">
        <v>117</v>
      </c>
    </row>
    <row r="31" spans="1:11" x14ac:dyDescent="0.25">
      <c r="A31" s="3" t="s">
        <v>73</v>
      </c>
      <c r="B31" s="15">
        <v>2</v>
      </c>
      <c r="C31" s="13">
        <v>343</v>
      </c>
    </row>
    <row r="32" spans="1:11" x14ac:dyDescent="0.25">
      <c r="A32" s="3" t="s">
        <v>79</v>
      </c>
      <c r="B32" s="15">
        <v>14</v>
      </c>
      <c r="C32" s="13">
        <v>386</v>
      </c>
    </row>
    <row r="33" spans="1:3" x14ac:dyDescent="0.25">
      <c r="A33" s="3" t="s">
        <v>80</v>
      </c>
      <c r="B33" s="15">
        <v>13</v>
      </c>
      <c r="C33" s="13">
        <v>321</v>
      </c>
    </row>
    <row r="34" spans="1:3" x14ac:dyDescent="0.25">
      <c r="A34" s="3" t="s">
        <v>219</v>
      </c>
      <c r="B34" s="15">
        <v>17</v>
      </c>
      <c r="C34" s="13">
        <v>349</v>
      </c>
    </row>
    <row r="35" spans="1:3" x14ac:dyDescent="0.25">
      <c r="A35" s="3" t="s">
        <v>84</v>
      </c>
      <c r="B35" s="15">
        <v>58</v>
      </c>
      <c r="C35" s="13">
        <v>1769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42DDF-332F-4970-9850-2B4DDE1141B0}">
  <dimension ref="A3:O46"/>
  <sheetViews>
    <sheetView topLeftCell="A16" workbookViewId="0">
      <selection activeCell="B3" sqref="B3"/>
    </sheetView>
  </sheetViews>
  <sheetFormatPr defaultRowHeight="15" x14ac:dyDescent="0.25"/>
  <cols>
    <col min="1" max="1" width="13.140625" bestFit="1" customWidth="1"/>
    <col min="2" max="2" width="17.5703125" bestFit="1" customWidth="1"/>
    <col min="3" max="3" width="21.85546875" bestFit="1" customWidth="1"/>
    <col min="4" max="4" width="13.5703125" bestFit="1" customWidth="1"/>
    <col min="5" max="5" width="17.42578125" bestFit="1" customWidth="1"/>
    <col min="6" max="6" width="12" bestFit="1" customWidth="1"/>
    <col min="7" max="7" width="27.85546875" bestFit="1" customWidth="1"/>
    <col min="8" max="8" width="23.85546875" bestFit="1" customWidth="1"/>
    <col min="9" max="9" width="19.7109375" bestFit="1" customWidth="1"/>
    <col min="10" max="10" width="12.42578125" customWidth="1"/>
  </cols>
  <sheetData>
    <row r="3" spans="1:15" x14ac:dyDescent="0.25">
      <c r="A3" s="2" t="s">
        <v>83</v>
      </c>
      <c r="B3" t="s">
        <v>314</v>
      </c>
    </row>
    <row r="4" spans="1:15" x14ac:dyDescent="0.25">
      <c r="A4" s="3" t="s">
        <v>78</v>
      </c>
      <c r="B4" s="13">
        <v>325.3</v>
      </c>
    </row>
    <row r="5" spans="1:15" x14ac:dyDescent="0.25">
      <c r="A5" s="3" t="s">
        <v>74</v>
      </c>
      <c r="B5" s="13">
        <v>237.5</v>
      </c>
    </row>
    <row r="6" spans="1:15" x14ac:dyDescent="0.25">
      <c r="A6" s="3" t="s">
        <v>75</v>
      </c>
      <c r="B6" s="13">
        <v>135.66666666666666</v>
      </c>
    </row>
    <row r="7" spans="1:15" x14ac:dyDescent="0.25">
      <c r="A7" s="3" t="s">
        <v>76</v>
      </c>
      <c r="B7" s="13">
        <v>190.42857142857142</v>
      </c>
    </row>
    <row r="8" spans="1:15" x14ac:dyDescent="0.25">
      <c r="A8" s="3" t="s">
        <v>77</v>
      </c>
      <c r="B8" s="13">
        <v>200.4</v>
      </c>
    </row>
    <row r="9" spans="1:15" x14ac:dyDescent="0.25">
      <c r="A9" s="3" t="s">
        <v>84</v>
      </c>
      <c r="B9" s="13">
        <v>230.20588235294119</v>
      </c>
    </row>
    <row r="14" spans="1:15" x14ac:dyDescent="0.25">
      <c r="J14" s="11" t="s">
        <v>257</v>
      </c>
      <c r="K14" s="11" t="s">
        <v>258</v>
      </c>
      <c r="L14" s="11" t="s">
        <v>255</v>
      </c>
      <c r="M14" s="11" t="s">
        <v>259</v>
      </c>
      <c r="N14" s="11" t="s">
        <v>260</v>
      </c>
      <c r="O14" s="11" t="s">
        <v>95</v>
      </c>
    </row>
    <row r="15" spans="1:15" x14ac:dyDescent="0.25">
      <c r="A15" s="2" t="s">
        <v>83</v>
      </c>
      <c r="B15" t="s">
        <v>86</v>
      </c>
      <c r="C15" t="s">
        <v>253</v>
      </c>
      <c r="D15" t="s">
        <v>93</v>
      </c>
      <c r="E15" t="s">
        <v>89</v>
      </c>
      <c r="F15" t="s">
        <v>90</v>
      </c>
      <c r="G15" t="s">
        <v>254</v>
      </c>
      <c r="H15" t="s">
        <v>256</v>
      </c>
      <c r="J15">
        <f>GETPIVOTDATA("Count of Post type",$A$15)+GETPIVOTDATA("Count of Post type",$A$20)</f>
        <v>69</v>
      </c>
      <c r="K15">
        <f>GETPIVOTDATA("Sum of People reached",$A$15)+GETPIVOTDATA("Sum of People Reached",$A$20)</f>
        <v>25828</v>
      </c>
      <c r="L15">
        <f>GETPIVOTDATA("Sum of Total Engagement",$A$15)+GETPIVOTDATA("Sum of Total Engagements",$A$20)</f>
        <v>7906</v>
      </c>
      <c r="M15">
        <f>GETPIVOTDATA("Sum of Likes",$A$15)+GETPIVOTDATA("Sum of Likes",$A$20)</f>
        <v>251</v>
      </c>
      <c r="N15">
        <f>GETPIVOTDATA("Sum of Shares",$A$15)+GETPIVOTDATA("Sum of Shares",$A$20)</f>
        <v>12</v>
      </c>
      <c r="O15" s="9">
        <f>L15/K15</f>
        <v>0.30610190490940065</v>
      </c>
    </row>
    <row r="16" spans="1:15" x14ac:dyDescent="0.25">
      <c r="A16" s="3" t="s">
        <v>186</v>
      </c>
      <c r="B16" s="15">
        <v>32</v>
      </c>
      <c r="C16" s="15">
        <v>18529</v>
      </c>
      <c r="D16" s="15">
        <v>9</v>
      </c>
      <c r="E16" s="15">
        <v>7</v>
      </c>
      <c r="F16" s="15">
        <v>180</v>
      </c>
      <c r="G16" s="15">
        <v>7617</v>
      </c>
      <c r="H16" s="15">
        <v>7813</v>
      </c>
    </row>
    <row r="17" spans="1:8" x14ac:dyDescent="0.25">
      <c r="A17" s="3" t="s">
        <v>250</v>
      </c>
      <c r="B17" s="15">
        <v>2</v>
      </c>
      <c r="C17" s="15">
        <v>60</v>
      </c>
      <c r="D17" s="15">
        <v>0</v>
      </c>
      <c r="E17" s="15">
        <v>0</v>
      </c>
      <c r="F17" s="15">
        <v>2</v>
      </c>
      <c r="G17" s="15">
        <v>12</v>
      </c>
      <c r="H17" s="15">
        <v>14</v>
      </c>
    </row>
    <row r="18" spans="1:8" x14ac:dyDescent="0.25">
      <c r="A18" s="3" t="s">
        <v>84</v>
      </c>
      <c r="B18" s="15">
        <v>34</v>
      </c>
      <c r="C18" s="15">
        <v>18589</v>
      </c>
      <c r="D18" s="15">
        <v>9</v>
      </c>
      <c r="E18" s="15">
        <v>7</v>
      </c>
      <c r="F18" s="15">
        <v>182</v>
      </c>
      <c r="G18" s="15">
        <v>7629</v>
      </c>
      <c r="H18" s="15">
        <v>7827</v>
      </c>
    </row>
    <row r="20" spans="1:8" x14ac:dyDescent="0.25">
      <c r="A20" s="2" t="s">
        <v>83</v>
      </c>
      <c r="B20" t="s">
        <v>86</v>
      </c>
      <c r="C20" t="s">
        <v>218</v>
      </c>
      <c r="D20" t="s">
        <v>89</v>
      </c>
      <c r="E20" t="s">
        <v>90</v>
      </c>
      <c r="F20" t="s">
        <v>93</v>
      </c>
      <c r="G20" t="s">
        <v>217</v>
      </c>
    </row>
    <row r="21" spans="1:8" x14ac:dyDescent="0.25">
      <c r="A21" s="3" t="s">
        <v>155</v>
      </c>
      <c r="B21" s="15">
        <v>35</v>
      </c>
      <c r="C21" s="15">
        <v>7239</v>
      </c>
      <c r="D21" s="15">
        <v>7</v>
      </c>
      <c r="E21" s="15">
        <v>69</v>
      </c>
      <c r="F21" s="15">
        <v>3</v>
      </c>
      <c r="G21" s="15">
        <v>79</v>
      </c>
    </row>
    <row r="22" spans="1:8" x14ac:dyDescent="0.25">
      <c r="A22" s="3" t="s">
        <v>84</v>
      </c>
      <c r="B22" s="15">
        <v>35</v>
      </c>
      <c r="C22" s="15">
        <v>7239</v>
      </c>
      <c r="D22" s="15">
        <v>7</v>
      </c>
      <c r="E22" s="15">
        <v>69</v>
      </c>
      <c r="F22" s="15">
        <v>3</v>
      </c>
      <c r="G22" s="15">
        <v>79</v>
      </c>
    </row>
    <row r="25" spans="1:8" x14ac:dyDescent="0.25">
      <c r="A25" s="2" t="s">
        <v>83</v>
      </c>
      <c r="B25" t="s">
        <v>256</v>
      </c>
    </row>
    <row r="26" spans="1:8" x14ac:dyDescent="0.25">
      <c r="A26" s="3" t="s">
        <v>73</v>
      </c>
      <c r="B26" s="15">
        <v>3679</v>
      </c>
    </row>
    <row r="27" spans="1:8" x14ac:dyDescent="0.25">
      <c r="A27" s="8">
        <v>2</v>
      </c>
      <c r="B27" s="15">
        <v>633</v>
      </c>
    </row>
    <row r="28" spans="1:8" x14ac:dyDescent="0.25">
      <c r="A28" s="8">
        <v>3</v>
      </c>
      <c r="B28" s="15">
        <v>436</v>
      </c>
    </row>
    <row r="29" spans="1:8" x14ac:dyDescent="0.25">
      <c r="A29" s="8">
        <v>4</v>
      </c>
      <c r="B29" s="15">
        <v>753</v>
      </c>
    </row>
    <row r="30" spans="1:8" x14ac:dyDescent="0.25">
      <c r="A30" s="8">
        <v>5</v>
      </c>
      <c r="B30" s="15">
        <v>1857</v>
      </c>
    </row>
    <row r="31" spans="1:8" x14ac:dyDescent="0.25">
      <c r="A31" s="3" t="s">
        <v>79</v>
      </c>
      <c r="B31" s="15">
        <v>2083</v>
      </c>
    </row>
    <row r="32" spans="1:8" x14ac:dyDescent="0.25">
      <c r="A32" s="8">
        <v>1</v>
      </c>
      <c r="B32" s="15">
        <v>817</v>
      </c>
    </row>
    <row r="33" spans="1:2" x14ac:dyDescent="0.25">
      <c r="A33" s="8">
        <v>2</v>
      </c>
      <c r="B33" s="15">
        <v>149</v>
      </c>
    </row>
    <row r="34" spans="1:2" x14ac:dyDescent="0.25">
      <c r="A34" s="8">
        <v>3</v>
      </c>
      <c r="B34" s="15">
        <v>258</v>
      </c>
    </row>
    <row r="35" spans="1:2" x14ac:dyDescent="0.25">
      <c r="A35" s="8">
        <v>4</v>
      </c>
      <c r="B35" s="15">
        <v>279</v>
      </c>
    </row>
    <row r="36" spans="1:2" x14ac:dyDescent="0.25">
      <c r="A36" s="8">
        <v>5</v>
      </c>
      <c r="B36" s="15">
        <v>580</v>
      </c>
    </row>
    <row r="37" spans="1:2" x14ac:dyDescent="0.25">
      <c r="A37" s="3" t="s">
        <v>80</v>
      </c>
      <c r="B37" s="15">
        <v>1876</v>
      </c>
    </row>
    <row r="38" spans="1:2" x14ac:dyDescent="0.25">
      <c r="A38" s="8">
        <v>2</v>
      </c>
      <c r="B38" s="15">
        <v>463</v>
      </c>
    </row>
    <row r="39" spans="1:2" x14ac:dyDescent="0.25">
      <c r="A39" s="8">
        <v>3</v>
      </c>
      <c r="B39" s="15">
        <v>700</v>
      </c>
    </row>
    <row r="40" spans="1:2" x14ac:dyDescent="0.25">
      <c r="A40" s="8">
        <v>4</v>
      </c>
      <c r="B40" s="15">
        <v>230</v>
      </c>
    </row>
    <row r="41" spans="1:2" x14ac:dyDescent="0.25">
      <c r="A41" s="8">
        <v>5</v>
      </c>
      <c r="B41" s="15">
        <v>483</v>
      </c>
    </row>
    <row r="42" spans="1:2" x14ac:dyDescent="0.25">
      <c r="A42" s="3" t="s">
        <v>219</v>
      </c>
      <c r="B42" s="15">
        <v>189</v>
      </c>
    </row>
    <row r="43" spans="1:2" x14ac:dyDescent="0.25">
      <c r="A43" s="8">
        <v>2</v>
      </c>
      <c r="B43" s="15">
        <v>175</v>
      </c>
    </row>
    <row r="44" spans="1:2" x14ac:dyDescent="0.25">
      <c r="A44" s="8">
        <v>3</v>
      </c>
      <c r="B44" s="15">
        <v>5</v>
      </c>
    </row>
    <row r="45" spans="1:2" x14ac:dyDescent="0.25">
      <c r="A45" s="8">
        <v>4</v>
      </c>
      <c r="B45" s="15">
        <v>9</v>
      </c>
    </row>
    <row r="46" spans="1:2" x14ac:dyDescent="0.25">
      <c r="A46" s="3" t="s">
        <v>84</v>
      </c>
      <c r="B46" s="15">
        <v>7827</v>
      </c>
    </row>
  </sheetData>
  <pageMargins left="0.7" right="0.7" top="0.75" bottom="0.75" header="0.3" footer="0.3"/>
  <pageSetup orientation="portrait" r:id="rId5"/>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2B9E5-0846-4722-A7F5-0FC5140B3ED0}">
  <dimension ref="A1:K322"/>
  <sheetViews>
    <sheetView zoomScale="85" zoomScaleNormal="85" workbookViewId="0">
      <selection activeCell="K27" sqref="K27"/>
    </sheetView>
  </sheetViews>
  <sheetFormatPr defaultRowHeight="15" x14ac:dyDescent="0.25"/>
  <cols>
    <col min="1" max="1" width="13.28515625" bestFit="1" customWidth="1"/>
    <col min="2" max="2" width="25.7109375" bestFit="1" customWidth="1"/>
    <col min="3" max="3" width="17.42578125" bestFit="1" customWidth="1"/>
    <col min="4" max="4" width="12" bestFit="1" customWidth="1"/>
    <col min="5" max="5" width="15.140625" bestFit="1" customWidth="1"/>
    <col min="6" max="6" width="14.5703125" bestFit="1" customWidth="1"/>
    <col min="7" max="7" width="13.5703125" bestFit="1" customWidth="1"/>
    <col min="8" max="8" width="12.85546875" bestFit="1" customWidth="1"/>
    <col min="9" max="9" width="12.5703125" bestFit="1" customWidth="1"/>
    <col min="10" max="10" width="31.85546875" bestFit="1" customWidth="1"/>
    <col min="11" max="11" width="38.28515625" bestFit="1" customWidth="1"/>
    <col min="12" max="12" width="13.5703125" bestFit="1" customWidth="1"/>
    <col min="13" max="13" width="14.5703125" bestFit="1" customWidth="1"/>
    <col min="14" max="14" width="18" bestFit="1" customWidth="1"/>
    <col min="15" max="15" width="18.5703125" bestFit="1" customWidth="1"/>
    <col min="16" max="16" width="19.5703125" bestFit="1" customWidth="1"/>
    <col min="17" max="17" width="15.140625" bestFit="1" customWidth="1"/>
    <col min="18" max="18" width="18" bestFit="1" customWidth="1"/>
    <col min="19" max="19" width="18.5703125" bestFit="1" customWidth="1"/>
    <col min="20" max="20" width="19.5703125" bestFit="1" customWidth="1"/>
    <col min="21" max="21" width="20.140625" bestFit="1" customWidth="1"/>
    <col min="22" max="22" width="18" bestFit="1" customWidth="1"/>
    <col min="23" max="23" width="18.5703125" bestFit="1" customWidth="1"/>
    <col min="24" max="24" width="19.5703125" bestFit="1" customWidth="1"/>
    <col min="25" max="25" width="20.140625" bestFit="1" customWidth="1"/>
    <col min="26" max="26" width="17" bestFit="1" customWidth="1"/>
    <col min="27" max="27" width="18.5703125" bestFit="1" customWidth="1"/>
    <col min="28" max="28" width="19.5703125" bestFit="1" customWidth="1"/>
    <col min="29" max="29" width="20.140625" bestFit="1" customWidth="1"/>
    <col min="30" max="30" width="17" bestFit="1" customWidth="1"/>
    <col min="31" max="31" width="22.42578125" bestFit="1" customWidth="1"/>
    <col min="32" max="32" width="19.5703125" bestFit="1" customWidth="1"/>
    <col min="33" max="33" width="20.140625" bestFit="1" customWidth="1"/>
    <col min="34" max="34" width="17" bestFit="1" customWidth="1"/>
    <col min="35" max="35" width="22.42578125" bestFit="1" customWidth="1"/>
    <col min="36" max="36" width="17.7109375" bestFit="1" customWidth="1"/>
  </cols>
  <sheetData>
    <row r="1" spans="1:2" x14ac:dyDescent="0.25">
      <c r="A1" s="2" t="s">
        <v>70</v>
      </c>
      <c r="B1" t="s">
        <v>87</v>
      </c>
    </row>
    <row r="3" spans="1:2" x14ac:dyDescent="0.25">
      <c r="A3" s="2" t="s">
        <v>83</v>
      </c>
      <c r="B3" t="s">
        <v>149</v>
      </c>
    </row>
    <row r="4" spans="1:2" x14ac:dyDescent="0.25">
      <c r="A4" s="3" t="s">
        <v>78</v>
      </c>
      <c r="B4" s="13">
        <v>539.34615384615381</v>
      </c>
    </row>
    <row r="5" spans="1:2" x14ac:dyDescent="0.25">
      <c r="A5" s="3" t="s">
        <v>74</v>
      </c>
      <c r="B5" s="13">
        <v>72.5</v>
      </c>
    </row>
    <row r="6" spans="1:2" x14ac:dyDescent="0.25">
      <c r="A6" s="3" t="s">
        <v>75</v>
      </c>
      <c r="B6" s="13">
        <v>126.08333333333333</v>
      </c>
    </row>
    <row r="7" spans="1:2" x14ac:dyDescent="0.25">
      <c r="A7" s="3" t="s">
        <v>76</v>
      </c>
      <c r="B7" s="13">
        <v>135</v>
      </c>
    </row>
    <row r="8" spans="1:2" x14ac:dyDescent="0.25">
      <c r="A8" s="3" t="s">
        <v>77</v>
      </c>
      <c r="B8" s="13">
        <v>73.15384615384616</v>
      </c>
    </row>
    <row r="9" spans="1:2" x14ac:dyDescent="0.25">
      <c r="A9" s="3" t="s">
        <v>100</v>
      </c>
      <c r="B9" s="13">
        <v>19</v>
      </c>
    </row>
    <row r="10" spans="1:2" x14ac:dyDescent="0.25">
      <c r="A10" s="3" t="s">
        <v>114</v>
      </c>
      <c r="B10" s="13">
        <v>10</v>
      </c>
    </row>
    <row r="11" spans="1:2" x14ac:dyDescent="0.25">
      <c r="A11" s="3" t="s">
        <v>84</v>
      </c>
      <c r="B11" s="13">
        <v>193.47107438016528</v>
      </c>
    </row>
    <row r="17" spans="1:11" x14ac:dyDescent="0.25">
      <c r="A17" s="2" t="s">
        <v>70</v>
      </c>
      <c r="B17" t="s">
        <v>87</v>
      </c>
    </row>
    <row r="19" spans="1:11" x14ac:dyDescent="0.25">
      <c r="A19" s="2" t="s">
        <v>83</v>
      </c>
      <c r="B19" t="s">
        <v>86</v>
      </c>
      <c r="C19" t="s">
        <v>89</v>
      </c>
      <c r="D19" t="s">
        <v>90</v>
      </c>
      <c r="E19" t="s">
        <v>91</v>
      </c>
      <c r="F19" t="s">
        <v>92</v>
      </c>
      <c r="G19" t="s">
        <v>93</v>
      </c>
      <c r="H19" t="s">
        <v>94</v>
      </c>
      <c r="I19" t="s">
        <v>88</v>
      </c>
      <c r="J19" t="s">
        <v>85</v>
      </c>
    </row>
    <row r="20" spans="1:11" x14ac:dyDescent="0.25">
      <c r="A20" s="3" t="s">
        <v>13</v>
      </c>
      <c r="B20" s="15">
        <v>35</v>
      </c>
      <c r="C20" s="15">
        <v>14</v>
      </c>
      <c r="D20" s="15">
        <v>583</v>
      </c>
      <c r="E20" s="15">
        <v>0</v>
      </c>
      <c r="F20" s="15">
        <v>0</v>
      </c>
      <c r="G20" s="15">
        <v>6</v>
      </c>
      <c r="H20" s="15">
        <v>4410</v>
      </c>
      <c r="I20" s="15">
        <v>14</v>
      </c>
      <c r="J20" s="15">
        <v>617</v>
      </c>
    </row>
    <row r="21" spans="1:11" x14ac:dyDescent="0.25">
      <c r="A21" s="3" t="s">
        <v>19</v>
      </c>
      <c r="B21" s="15">
        <v>17</v>
      </c>
      <c r="C21" s="15">
        <v>14</v>
      </c>
      <c r="D21" s="15">
        <v>190</v>
      </c>
      <c r="E21" s="15">
        <v>0</v>
      </c>
      <c r="F21" s="15">
        <v>4</v>
      </c>
      <c r="G21" s="15">
        <v>2</v>
      </c>
      <c r="H21" s="15">
        <v>2240</v>
      </c>
      <c r="I21" s="15">
        <v>3</v>
      </c>
      <c r="J21" s="15">
        <v>213</v>
      </c>
    </row>
    <row r="22" spans="1:11" x14ac:dyDescent="0.25">
      <c r="A22" s="3" t="s">
        <v>16</v>
      </c>
      <c r="B22" s="15">
        <v>69</v>
      </c>
      <c r="C22" s="15">
        <v>17</v>
      </c>
      <c r="D22" s="15">
        <v>1171</v>
      </c>
      <c r="E22" s="15">
        <v>21248</v>
      </c>
      <c r="F22" s="15">
        <v>61</v>
      </c>
      <c r="G22" s="15">
        <v>59</v>
      </c>
      <c r="H22" s="15">
        <v>38930</v>
      </c>
      <c r="I22" s="15">
        <v>24</v>
      </c>
      <c r="J22" s="15">
        <v>22580</v>
      </c>
    </row>
    <row r="23" spans="1:11" x14ac:dyDescent="0.25">
      <c r="A23" s="3" t="s">
        <v>84</v>
      </c>
      <c r="B23" s="15">
        <v>121</v>
      </c>
      <c r="C23" s="15">
        <v>45</v>
      </c>
      <c r="D23" s="15">
        <v>1944</v>
      </c>
      <c r="E23" s="15">
        <v>21248</v>
      </c>
      <c r="F23" s="15">
        <v>65</v>
      </c>
      <c r="G23" s="15">
        <v>67</v>
      </c>
      <c r="H23" s="15">
        <v>45580</v>
      </c>
      <c r="I23" s="15">
        <v>41</v>
      </c>
      <c r="J23" s="15">
        <v>23410</v>
      </c>
    </row>
    <row r="26" spans="1:11" x14ac:dyDescent="0.25">
      <c r="K26" s="11" t="s">
        <v>95</v>
      </c>
    </row>
    <row r="27" spans="1:11" x14ac:dyDescent="0.25">
      <c r="A27" s="10" t="s">
        <v>96</v>
      </c>
      <c r="B27">
        <f>GETPIVOTDATA("Count of Post type",$A$19)</f>
        <v>121</v>
      </c>
      <c r="C27">
        <f>GETPIVOTDATA("Sum of Comments",$A$19)</f>
        <v>45</v>
      </c>
      <c r="D27">
        <f>GETPIVOTDATA("Sum of Likes",$A$19)</f>
        <v>1944</v>
      </c>
      <c r="E27">
        <f>GETPIVOTDATA("Sum of 3s views",$A$19)</f>
        <v>21248</v>
      </c>
      <c r="F27">
        <f>GETPIVOTDATA("Sum of Follows",$A$19)</f>
        <v>65</v>
      </c>
      <c r="G27">
        <f>GETPIVOTDATA("Sum of Shares",$A$19)</f>
        <v>67</v>
      </c>
      <c r="H27">
        <f>GETPIVOTDATA("Sum of Reach",$A$19)</f>
        <v>45580</v>
      </c>
      <c r="I27">
        <f>GETPIVOTDATA("Sum of Saves",$A$19)</f>
        <v>41</v>
      </c>
      <c r="J27">
        <f>GETPIVOTDATA("Sum of Total Engagement Per Post",$A$19)</f>
        <v>23410</v>
      </c>
      <c r="K27" s="9">
        <f>IFERROR(GETPIVOTDATA("Sum of Total Engagement Per Post",$A$19)/GETPIVOTDATA("Sum of Reach",$A$19), "N/A")</f>
        <v>0.51360245721807807</v>
      </c>
    </row>
    <row r="41" spans="1:2" x14ac:dyDescent="0.25">
      <c r="A41" s="2" t="s">
        <v>83</v>
      </c>
      <c r="B41" t="s">
        <v>85</v>
      </c>
    </row>
    <row r="42" spans="1:2" x14ac:dyDescent="0.25">
      <c r="A42" s="3" t="s">
        <v>98</v>
      </c>
      <c r="B42" s="13">
        <v>241</v>
      </c>
    </row>
    <row r="43" spans="1:2" x14ac:dyDescent="0.25">
      <c r="A43" s="8">
        <v>1</v>
      </c>
      <c r="B43" s="13">
        <v>174</v>
      </c>
    </row>
    <row r="44" spans="1:2" x14ac:dyDescent="0.25">
      <c r="A44" s="8">
        <v>2</v>
      </c>
      <c r="B44" s="13">
        <v>19</v>
      </c>
    </row>
    <row r="45" spans="1:2" x14ac:dyDescent="0.25">
      <c r="A45" s="8">
        <v>4</v>
      </c>
      <c r="B45" s="13">
        <v>30</v>
      </c>
    </row>
    <row r="46" spans="1:2" x14ac:dyDescent="0.25">
      <c r="A46" s="8">
        <v>5</v>
      </c>
      <c r="B46" s="13">
        <v>18</v>
      </c>
    </row>
    <row r="47" spans="1:2" x14ac:dyDescent="0.25">
      <c r="A47" s="3" t="s">
        <v>105</v>
      </c>
      <c r="B47" s="13">
        <v>12884</v>
      </c>
    </row>
    <row r="48" spans="1:2" x14ac:dyDescent="0.25">
      <c r="A48" s="8">
        <v>1</v>
      </c>
      <c r="B48" s="13">
        <v>487</v>
      </c>
    </row>
    <row r="49" spans="1:2" x14ac:dyDescent="0.25">
      <c r="A49" s="8">
        <v>2</v>
      </c>
      <c r="B49" s="13">
        <v>293</v>
      </c>
    </row>
    <row r="50" spans="1:2" x14ac:dyDescent="0.25">
      <c r="A50" s="8">
        <v>3</v>
      </c>
      <c r="B50" s="13">
        <v>1756</v>
      </c>
    </row>
    <row r="51" spans="1:2" x14ac:dyDescent="0.25">
      <c r="A51" s="8">
        <v>4</v>
      </c>
      <c r="B51" s="13">
        <v>642</v>
      </c>
    </row>
    <row r="52" spans="1:2" x14ac:dyDescent="0.25">
      <c r="A52" s="8">
        <v>5</v>
      </c>
      <c r="B52" s="13">
        <v>9706</v>
      </c>
    </row>
    <row r="53" spans="1:2" x14ac:dyDescent="0.25">
      <c r="A53" s="3" t="s">
        <v>125</v>
      </c>
      <c r="B53" s="13">
        <v>4089</v>
      </c>
    </row>
    <row r="54" spans="1:2" x14ac:dyDescent="0.25">
      <c r="A54" s="8">
        <v>1</v>
      </c>
      <c r="B54" s="13">
        <v>1399</v>
      </c>
    </row>
    <row r="55" spans="1:2" x14ac:dyDescent="0.25">
      <c r="A55" s="8">
        <v>2</v>
      </c>
      <c r="B55" s="13">
        <v>1322</v>
      </c>
    </row>
    <row r="56" spans="1:2" x14ac:dyDescent="0.25">
      <c r="A56" s="8">
        <v>3</v>
      </c>
      <c r="B56" s="13">
        <v>401</v>
      </c>
    </row>
    <row r="57" spans="1:2" x14ac:dyDescent="0.25">
      <c r="A57" s="8">
        <v>4</v>
      </c>
      <c r="B57" s="13">
        <v>377</v>
      </c>
    </row>
    <row r="58" spans="1:2" x14ac:dyDescent="0.25">
      <c r="A58" s="8">
        <v>5</v>
      </c>
      <c r="B58" s="13">
        <v>590</v>
      </c>
    </row>
    <row r="59" spans="1:2" x14ac:dyDescent="0.25">
      <c r="A59" s="3" t="s">
        <v>73</v>
      </c>
      <c r="B59" s="13">
        <v>2800</v>
      </c>
    </row>
    <row r="60" spans="1:2" x14ac:dyDescent="0.25">
      <c r="A60" s="8">
        <v>2</v>
      </c>
      <c r="B60" s="13">
        <v>871</v>
      </c>
    </row>
    <row r="61" spans="1:2" x14ac:dyDescent="0.25">
      <c r="A61" s="8">
        <v>3</v>
      </c>
      <c r="B61" s="13">
        <v>792</v>
      </c>
    </row>
    <row r="62" spans="1:2" x14ac:dyDescent="0.25">
      <c r="A62" s="8">
        <v>4</v>
      </c>
      <c r="B62" s="13">
        <v>490</v>
      </c>
    </row>
    <row r="63" spans="1:2" x14ac:dyDescent="0.25">
      <c r="A63" s="8">
        <v>5</v>
      </c>
      <c r="B63" s="13">
        <v>647</v>
      </c>
    </row>
    <row r="64" spans="1:2" x14ac:dyDescent="0.25">
      <c r="A64" s="3" t="s">
        <v>79</v>
      </c>
      <c r="B64" s="13">
        <v>1924</v>
      </c>
    </row>
    <row r="65" spans="1:2" x14ac:dyDescent="0.25">
      <c r="A65" s="8">
        <v>1</v>
      </c>
      <c r="B65" s="13">
        <v>739</v>
      </c>
    </row>
    <row r="66" spans="1:2" x14ac:dyDescent="0.25">
      <c r="A66" s="8">
        <v>2</v>
      </c>
      <c r="B66" s="13">
        <v>217</v>
      </c>
    </row>
    <row r="67" spans="1:2" x14ac:dyDescent="0.25">
      <c r="A67" s="8">
        <v>3</v>
      </c>
      <c r="B67" s="13">
        <v>310</v>
      </c>
    </row>
    <row r="68" spans="1:2" x14ac:dyDescent="0.25">
      <c r="A68" s="8">
        <v>4</v>
      </c>
      <c r="B68" s="13">
        <v>326</v>
      </c>
    </row>
    <row r="69" spans="1:2" x14ac:dyDescent="0.25">
      <c r="A69" s="8">
        <v>5</v>
      </c>
      <c r="B69" s="13">
        <v>332</v>
      </c>
    </row>
    <row r="70" spans="1:2" x14ac:dyDescent="0.25">
      <c r="A70" s="3" t="s">
        <v>80</v>
      </c>
      <c r="B70" s="13">
        <v>948</v>
      </c>
    </row>
    <row r="71" spans="1:2" x14ac:dyDescent="0.25">
      <c r="A71" s="8">
        <v>1</v>
      </c>
      <c r="B71" s="13">
        <v>16</v>
      </c>
    </row>
    <row r="72" spans="1:2" x14ac:dyDescent="0.25">
      <c r="A72" s="8">
        <v>2</v>
      </c>
      <c r="B72" s="13">
        <v>244</v>
      </c>
    </row>
    <row r="73" spans="1:2" x14ac:dyDescent="0.25">
      <c r="A73" s="8">
        <v>3</v>
      </c>
      <c r="B73" s="13">
        <v>243</v>
      </c>
    </row>
    <row r="74" spans="1:2" x14ac:dyDescent="0.25">
      <c r="A74" s="8">
        <v>4</v>
      </c>
      <c r="B74" s="13">
        <v>101</v>
      </c>
    </row>
    <row r="75" spans="1:2" x14ac:dyDescent="0.25">
      <c r="A75" s="8">
        <v>5</v>
      </c>
      <c r="B75" s="13">
        <v>344</v>
      </c>
    </row>
    <row r="76" spans="1:2" x14ac:dyDescent="0.25">
      <c r="A76" s="3" t="s">
        <v>219</v>
      </c>
      <c r="B76" s="13">
        <v>524</v>
      </c>
    </row>
    <row r="77" spans="1:2" x14ac:dyDescent="0.25">
      <c r="A77" s="8">
        <v>2</v>
      </c>
      <c r="B77" s="13">
        <v>159</v>
      </c>
    </row>
    <row r="78" spans="1:2" x14ac:dyDescent="0.25">
      <c r="A78" s="8">
        <v>3</v>
      </c>
      <c r="B78" s="13">
        <v>144</v>
      </c>
    </row>
    <row r="79" spans="1:2" x14ac:dyDescent="0.25">
      <c r="A79" s="8">
        <v>4</v>
      </c>
      <c r="B79" s="13">
        <v>91</v>
      </c>
    </row>
    <row r="80" spans="1:2" x14ac:dyDescent="0.25">
      <c r="A80" s="8">
        <v>5</v>
      </c>
      <c r="B80" s="13">
        <v>126</v>
      </c>
    </row>
    <row r="81" spans="1:2" x14ac:dyDescent="0.25">
      <c r="A81" s="8">
        <v>6</v>
      </c>
      <c r="B81" s="13">
        <v>4</v>
      </c>
    </row>
    <row r="82" spans="1:2" x14ac:dyDescent="0.25">
      <c r="A82" s="3" t="s">
        <v>84</v>
      </c>
      <c r="B82" s="13">
        <v>23410</v>
      </c>
    </row>
    <row r="158" spans="1:3" x14ac:dyDescent="0.25">
      <c r="A158" s="2" t="s">
        <v>2</v>
      </c>
      <c r="B158" t="s">
        <v>87</v>
      </c>
    </row>
    <row r="160" spans="1:3" x14ac:dyDescent="0.25">
      <c r="A160" s="2" t="s">
        <v>83</v>
      </c>
      <c r="B160" t="s">
        <v>94</v>
      </c>
      <c r="C160" t="s">
        <v>91</v>
      </c>
    </row>
    <row r="161" spans="1:3" x14ac:dyDescent="0.25">
      <c r="A161" s="3" t="s">
        <v>98</v>
      </c>
      <c r="B161" s="15">
        <v>1239</v>
      </c>
      <c r="C161" s="15">
        <v>143</v>
      </c>
    </row>
    <row r="162" spans="1:3" x14ac:dyDescent="0.25">
      <c r="A162" s="8">
        <v>1</v>
      </c>
      <c r="B162" s="15">
        <v>472</v>
      </c>
      <c r="C162" s="15">
        <v>143</v>
      </c>
    </row>
    <row r="163" spans="1:3" x14ac:dyDescent="0.25">
      <c r="A163" s="8">
        <v>2</v>
      </c>
      <c r="B163" s="15">
        <v>287</v>
      </c>
      <c r="C163" s="15">
        <v>0</v>
      </c>
    </row>
    <row r="164" spans="1:3" x14ac:dyDescent="0.25">
      <c r="A164" s="8">
        <v>4</v>
      </c>
      <c r="B164" s="15">
        <v>309</v>
      </c>
      <c r="C164" s="15">
        <v>0</v>
      </c>
    </row>
    <row r="165" spans="1:3" x14ac:dyDescent="0.25">
      <c r="A165" s="8">
        <v>5</v>
      </c>
      <c r="B165" s="15">
        <v>171</v>
      </c>
      <c r="C165" s="15">
        <v>0</v>
      </c>
    </row>
    <row r="166" spans="1:3" x14ac:dyDescent="0.25">
      <c r="A166" s="3" t="s">
        <v>105</v>
      </c>
      <c r="B166" s="15">
        <v>21775</v>
      </c>
      <c r="C166" s="15">
        <v>12469</v>
      </c>
    </row>
    <row r="167" spans="1:3" x14ac:dyDescent="0.25">
      <c r="A167" s="8">
        <v>1</v>
      </c>
      <c r="B167" s="15">
        <v>830</v>
      </c>
      <c r="C167" s="15">
        <v>430</v>
      </c>
    </row>
    <row r="168" spans="1:3" x14ac:dyDescent="0.25">
      <c r="A168" s="8">
        <v>2</v>
      </c>
      <c r="B168" s="15">
        <v>1072</v>
      </c>
      <c r="C168" s="15">
        <v>200</v>
      </c>
    </row>
    <row r="169" spans="1:3" x14ac:dyDescent="0.25">
      <c r="A169" s="8">
        <v>3</v>
      </c>
      <c r="B169" s="15">
        <v>3697</v>
      </c>
      <c r="C169" s="15">
        <v>1660</v>
      </c>
    </row>
    <row r="170" spans="1:3" x14ac:dyDescent="0.25">
      <c r="A170" s="8">
        <v>4</v>
      </c>
      <c r="B170" s="15">
        <v>1375</v>
      </c>
      <c r="C170" s="15">
        <v>583</v>
      </c>
    </row>
    <row r="171" spans="1:3" x14ac:dyDescent="0.25">
      <c r="A171" s="8">
        <v>5</v>
      </c>
      <c r="B171" s="15">
        <v>14801</v>
      </c>
      <c r="C171" s="15">
        <v>9596</v>
      </c>
    </row>
    <row r="172" spans="1:3" x14ac:dyDescent="0.25">
      <c r="A172" s="3" t="s">
        <v>125</v>
      </c>
      <c r="B172" s="15">
        <v>8349</v>
      </c>
      <c r="C172" s="15">
        <v>3695</v>
      </c>
    </row>
    <row r="173" spans="1:3" x14ac:dyDescent="0.25">
      <c r="A173" s="8">
        <v>1</v>
      </c>
      <c r="B173" s="15">
        <v>2397</v>
      </c>
      <c r="C173" s="15">
        <v>1336</v>
      </c>
    </row>
    <row r="174" spans="1:3" x14ac:dyDescent="0.25">
      <c r="A174" s="8">
        <v>2</v>
      </c>
      <c r="B174" s="15">
        <v>2464</v>
      </c>
      <c r="C174" s="15">
        <v>1192</v>
      </c>
    </row>
    <row r="175" spans="1:3" x14ac:dyDescent="0.25">
      <c r="A175" s="8">
        <v>3</v>
      </c>
      <c r="B175" s="15">
        <v>1020</v>
      </c>
      <c r="C175" s="15">
        <v>336</v>
      </c>
    </row>
    <row r="176" spans="1:3" x14ac:dyDescent="0.25">
      <c r="A176" s="8">
        <v>4</v>
      </c>
      <c r="B176" s="15">
        <v>1002</v>
      </c>
      <c r="C176" s="15">
        <v>303</v>
      </c>
    </row>
    <row r="177" spans="1:3" x14ac:dyDescent="0.25">
      <c r="A177" s="8">
        <v>5</v>
      </c>
      <c r="B177" s="15">
        <v>1466</v>
      </c>
      <c r="C177" s="15">
        <v>528</v>
      </c>
    </row>
    <row r="178" spans="1:3" x14ac:dyDescent="0.25">
      <c r="A178" s="3" t="s">
        <v>73</v>
      </c>
      <c r="B178" s="15">
        <v>6181</v>
      </c>
      <c r="C178" s="15">
        <v>2382</v>
      </c>
    </row>
    <row r="179" spans="1:3" x14ac:dyDescent="0.25">
      <c r="A179" s="8">
        <v>2</v>
      </c>
      <c r="B179" s="15">
        <v>2068</v>
      </c>
      <c r="C179" s="15">
        <v>775</v>
      </c>
    </row>
    <row r="180" spans="1:3" x14ac:dyDescent="0.25">
      <c r="A180" s="8">
        <v>3</v>
      </c>
      <c r="B180" s="15">
        <v>1863</v>
      </c>
      <c r="C180" s="15">
        <v>674</v>
      </c>
    </row>
    <row r="181" spans="1:3" x14ac:dyDescent="0.25">
      <c r="A181" s="8">
        <v>4</v>
      </c>
      <c r="B181" s="15">
        <v>1065</v>
      </c>
      <c r="C181" s="15">
        <v>370</v>
      </c>
    </row>
    <row r="182" spans="1:3" x14ac:dyDescent="0.25">
      <c r="A182" s="8">
        <v>5</v>
      </c>
      <c r="B182" s="15">
        <v>1185</v>
      </c>
      <c r="C182" s="15">
        <v>563</v>
      </c>
    </row>
    <row r="183" spans="1:3" x14ac:dyDescent="0.25">
      <c r="A183" s="3" t="s">
        <v>79</v>
      </c>
      <c r="B183" s="15">
        <v>3794</v>
      </c>
      <c r="C183" s="15">
        <v>1539</v>
      </c>
    </row>
    <row r="184" spans="1:3" x14ac:dyDescent="0.25">
      <c r="A184" s="8">
        <v>1</v>
      </c>
      <c r="B184" s="15">
        <v>1160</v>
      </c>
      <c r="C184" s="15">
        <v>636</v>
      </c>
    </row>
    <row r="185" spans="1:3" x14ac:dyDescent="0.25">
      <c r="A185" s="8">
        <v>2</v>
      </c>
      <c r="B185" s="15">
        <v>794</v>
      </c>
      <c r="C185" s="15">
        <v>123</v>
      </c>
    </row>
    <row r="186" spans="1:3" x14ac:dyDescent="0.25">
      <c r="A186" s="8">
        <v>3</v>
      </c>
      <c r="B186" s="15">
        <v>712</v>
      </c>
      <c r="C186" s="15">
        <v>240</v>
      </c>
    </row>
    <row r="187" spans="1:3" x14ac:dyDescent="0.25">
      <c r="A187" s="8">
        <v>4</v>
      </c>
      <c r="B187" s="15">
        <v>545</v>
      </c>
      <c r="C187" s="15">
        <v>267</v>
      </c>
    </row>
    <row r="188" spans="1:3" x14ac:dyDescent="0.25">
      <c r="A188" s="8">
        <v>5</v>
      </c>
      <c r="B188" s="15">
        <v>583</v>
      </c>
      <c r="C188" s="15">
        <v>273</v>
      </c>
    </row>
    <row r="189" spans="1:3" x14ac:dyDescent="0.25">
      <c r="A189" s="3" t="s">
        <v>80</v>
      </c>
      <c r="B189" s="15">
        <v>2540</v>
      </c>
      <c r="C189" s="15">
        <v>712</v>
      </c>
    </row>
    <row r="190" spans="1:3" x14ac:dyDescent="0.25">
      <c r="A190" s="8">
        <v>1</v>
      </c>
      <c r="B190" s="15">
        <v>96</v>
      </c>
      <c r="C190" s="15">
        <v>0</v>
      </c>
    </row>
    <row r="191" spans="1:3" x14ac:dyDescent="0.25">
      <c r="A191" s="8">
        <v>2</v>
      </c>
      <c r="B191" s="15">
        <v>596</v>
      </c>
      <c r="C191" s="15">
        <v>191</v>
      </c>
    </row>
    <row r="192" spans="1:3" x14ac:dyDescent="0.25">
      <c r="A192" s="8">
        <v>3</v>
      </c>
      <c r="B192" s="15">
        <v>569</v>
      </c>
      <c r="C192" s="15">
        <v>191</v>
      </c>
    </row>
    <row r="193" spans="1:3" x14ac:dyDescent="0.25">
      <c r="A193" s="8">
        <v>4</v>
      </c>
      <c r="B193" s="15">
        <v>423</v>
      </c>
      <c r="C193" s="15">
        <v>61</v>
      </c>
    </row>
    <row r="194" spans="1:3" x14ac:dyDescent="0.25">
      <c r="A194" s="8">
        <v>5</v>
      </c>
      <c r="B194" s="15">
        <v>856</v>
      </c>
      <c r="C194" s="15">
        <v>269</v>
      </c>
    </row>
    <row r="195" spans="1:3" x14ac:dyDescent="0.25">
      <c r="A195" s="3" t="s">
        <v>219</v>
      </c>
      <c r="B195" s="15">
        <v>1702</v>
      </c>
      <c r="C195" s="15">
        <v>308</v>
      </c>
    </row>
    <row r="196" spans="1:3" x14ac:dyDescent="0.25">
      <c r="A196" s="8">
        <v>2</v>
      </c>
      <c r="B196" s="15">
        <v>455</v>
      </c>
      <c r="C196" s="15">
        <v>117</v>
      </c>
    </row>
    <row r="197" spans="1:3" x14ac:dyDescent="0.25">
      <c r="A197" s="8">
        <v>3</v>
      </c>
      <c r="B197" s="15">
        <v>459</v>
      </c>
      <c r="C197" s="15">
        <v>75</v>
      </c>
    </row>
    <row r="198" spans="1:3" x14ac:dyDescent="0.25">
      <c r="A198" s="8">
        <v>4</v>
      </c>
      <c r="B198" s="15">
        <v>373</v>
      </c>
      <c r="C198" s="15">
        <v>42</v>
      </c>
    </row>
    <row r="199" spans="1:3" x14ac:dyDescent="0.25">
      <c r="A199" s="8">
        <v>5</v>
      </c>
      <c r="B199" s="15">
        <v>349</v>
      </c>
      <c r="C199" s="15">
        <v>74</v>
      </c>
    </row>
    <row r="200" spans="1:3" x14ac:dyDescent="0.25">
      <c r="A200" s="8">
        <v>6</v>
      </c>
      <c r="B200" s="15">
        <v>66</v>
      </c>
      <c r="C200" s="15">
        <v>0</v>
      </c>
    </row>
    <row r="201" spans="1:3" x14ac:dyDescent="0.25">
      <c r="A201" s="3" t="s">
        <v>84</v>
      </c>
      <c r="B201" s="15">
        <v>45580</v>
      </c>
      <c r="C201" s="15">
        <v>21248</v>
      </c>
    </row>
    <row r="281" spans="1:2" x14ac:dyDescent="0.25">
      <c r="A281" s="2" t="s">
        <v>83</v>
      </c>
      <c r="B281" s="15" t="s">
        <v>97</v>
      </c>
    </row>
    <row r="282" spans="1:2" x14ac:dyDescent="0.25">
      <c r="A282" s="3" t="s">
        <v>98</v>
      </c>
      <c r="B282" s="12">
        <v>0.19451170298627926</v>
      </c>
    </row>
    <row r="283" spans="1:2" x14ac:dyDescent="0.25">
      <c r="A283" s="8">
        <v>1</v>
      </c>
      <c r="B283" s="12">
        <v>0.36864406779661019</v>
      </c>
    </row>
    <row r="284" spans="1:2" x14ac:dyDescent="0.25">
      <c r="A284" s="8">
        <v>2</v>
      </c>
      <c r="B284" s="12">
        <v>6.6202090592334492E-2</v>
      </c>
    </row>
    <row r="285" spans="1:2" x14ac:dyDescent="0.25">
      <c r="A285" s="8">
        <v>4</v>
      </c>
      <c r="B285" s="12">
        <v>9.7087378640776698E-2</v>
      </c>
    </row>
    <row r="286" spans="1:2" x14ac:dyDescent="0.25">
      <c r="A286" s="8">
        <v>5</v>
      </c>
      <c r="B286" s="12">
        <v>0.10526315789473684</v>
      </c>
    </row>
    <row r="287" spans="1:2" x14ac:dyDescent="0.25">
      <c r="A287" s="3" t="s">
        <v>105</v>
      </c>
      <c r="B287" s="12">
        <v>0.59168771526980479</v>
      </c>
    </row>
    <row r="288" spans="1:2" x14ac:dyDescent="0.25">
      <c r="A288" s="8">
        <v>1</v>
      </c>
      <c r="B288" s="12">
        <v>0.58674698795180724</v>
      </c>
    </row>
    <row r="289" spans="1:2" x14ac:dyDescent="0.25">
      <c r="A289" s="8">
        <v>2</v>
      </c>
      <c r="B289" s="12">
        <v>0.27332089552238809</v>
      </c>
    </row>
    <row r="290" spans="1:2" x14ac:dyDescent="0.25">
      <c r="A290" s="8">
        <v>3</v>
      </c>
      <c r="B290" s="12">
        <v>0.47497971328103866</v>
      </c>
    </row>
    <row r="291" spans="1:2" x14ac:dyDescent="0.25">
      <c r="A291" s="8">
        <v>4</v>
      </c>
      <c r="B291" s="12">
        <v>0.46690909090909088</v>
      </c>
    </row>
    <row r="292" spans="1:2" x14ac:dyDescent="0.25">
      <c r="A292" s="8">
        <v>5</v>
      </c>
      <c r="B292" s="12">
        <v>0.65576650226336053</v>
      </c>
    </row>
    <row r="293" spans="1:2" x14ac:dyDescent="0.25">
      <c r="A293" s="3" t="s">
        <v>125</v>
      </c>
      <c r="B293" s="12">
        <v>0.48975925260510239</v>
      </c>
    </row>
    <row r="294" spans="1:2" x14ac:dyDescent="0.25">
      <c r="A294" s="8">
        <v>1</v>
      </c>
      <c r="B294" s="12">
        <v>0.58364622444722569</v>
      </c>
    </row>
    <row r="295" spans="1:2" x14ac:dyDescent="0.25">
      <c r="A295" s="8">
        <v>2</v>
      </c>
      <c r="B295" s="12">
        <v>0.53652597402597402</v>
      </c>
    </row>
    <row r="296" spans="1:2" x14ac:dyDescent="0.25">
      <c r="A296" s="8">
        <v>3</v>
      </c>
      <c r="B296" s="12">
        <v>0.39313725490196078</v>
      </c>
    </row>
    <row r="297" spans="1:2" x14ac:dyDescent="0.25">
      <c r="A297" s="8">
        <v>4</v>
      </c>
      <c r="B297" s="12">
        <v>0.37624750499001997</v>
      </c>
    </row>
    <row r="298" spans="1:2" x14ac:dyDescent="0.25">
      <c r="A298" s="8">
        <v>5</v>
      </c>
      <c r="B298" s="12">
        <v>0.40245566166439289</v>
      </c>
    </row>
    <row r="299" spans="1:2" x14ac:dyDescent="0.25">
      <c r="A299" s="3" t="s">
        <v>73</v>
      </c>
      <c r="B299" s="12">
        <v>0.45300113250283125</v>
      </c>
    </row>
    <row r="300" spans="1:2" x14ac:dyDescent="0.25">
      <c r="A300" s="8">
        <v>2</v>
      </c>
      <c r="B300" s="12">
        <v>0.42117988394584138</v>
      </c>
    </row>
    <row r="301" spans="1:2" x14ac:dyDescent="0.25">
      <c r="A301" s="8">
        <v>3</v>
      </c>
      <c r="B301" s="12">
        <v>0.4251207729468599</v>
      </c>
    </row>
    <row r="302" spans="1:2" x14ac:dyDescent="0.25">
      <c r="A302" s="8">
        <v>4</v>
      </c>
      <c r="B302" s="12">
        <v>0.460093896713615</v>
      </c>
    </row>
    <row r="303" spans="1:2" x14ac:dyDescent="0.25">
      <c r="A303" s="8">
        <v>5</v>
      </c>
      <c r="B303" s="12">
        <v>0.54599156118143455</v>
      </c>
    </row>
    <row r="304" spans="1:2" x14ac:dyDescent="0.25">
      <c r="A304" s="3" t="s">
        <v>79</v>
      </c>
      <c r="B304" s="12">
        <v>0.50711649973642592</v>
      </c>
    </row>
    <row r="305" spans="1:2" x14ac:dyDescent="0.25">
      <c r="A305" s="8">
        <v>1</v>
      </c>
      <c r="B305" s="12">
        <v>0.63706896551724135</v>
      </c>
    </row>
    <row r="306" spans="1:2" x14ac:dyDescent="0.25">
      <c r="A306" s="8">
        <v>2</v>
      </c>
      <c r="B306" s="12">
        <v>0.27329974811083124</v>
      </c>
    </row>
    <row r="307" spans="1:2" x14ac:dyDescent="0.25">
      <c r="A307" s="8">
        <v>3</v>
      </c>
      <c r="B307" s="12">
        <v>0.4353932584269663</v>
      </c>
    </row>
    <row r="308" spans="1:2" x14ac:dyDescent="0.25">
      <c r="A308" s="8">
        <v>4</v>
      </c>
      <c r="B308" s="12">
        <v>0.59816513761467893</v>
      </c>
    </row>
    <row r="309" spans="1:2" x14ac:dyDescent="0.25">
      <c r="A309" s="8">
        <v>5</v>
      </c>
      <c r="B309" s="12">
        <v>0.56946826758147517</v>
      </c>
    </row>
    <row r="310" spans="1:2" x14ac:dyDescent="0.25">
      <c r="A310" s="3" t="s">
        <v>80</v>
      </c>
      <c r="B310" s="12">
        <v>0.37322834645669289</v>
      </c>
    </row>
    <row r="311" spans="1:2" x14ac:dyDescent="0.25">
      <c r="A311" s="8">
        <v>1</v>
      </c>
      <c r="B311" s="12">
        <v>0.16666666666666666</v>
      </c>
    </row>
    <row r="312" spans="1:2" x14ac:dyDescent="0.25">
      <c r="A312" s="8">
        <v>2</v>
      </c>
      <c r="B312" s="12">
        <v>0.40939597315436244</v>
      </c>
    </row>
    <row r="313" spans="1:2" x14ac:dyDescent="0.25">
      <c r="A313" s="8">
        <v>3</v>
      </c>
      <c r="B313" s="12">
        <v>0.42706502636203869</v>
      </c>
    </row>
    <row r="314" spans="1:2" x14ac:dyDescent="0.25">
      <c r="A314" s="8">
        <v>4</v>
      </c>
      <c r="B314" s="12">
        <v>0.23877068557919623</v>
      </c>
    </row>
    <row r="315" spans="1:2" x14ac:dyDescent="0.25">
      <c r="A315" s="8">
        <v>5</v>
      </c>
      <c r="B315" s="12">
        <v>0.40186915887850466</v>
      </c>
    </row>
    <row r="316" spans="1:2" x14ac:dyDescent="0.25">
      <c r="A316" s="3" t="s">
        <v>219</v>
      </c>
      <c r="B316" s="12">
        <v>0.30787309048178613</v>
      </c>
    </row>
    <row r="317" spans="1:2" x14ac:dyDescent="0.25">
      <c r="A317" s="8">
        <v>2</v>
      </c>
      <c r="B317" s="12">
        <v>0.34945054945054943</v>
      </c>
    </row>
    <row r="318" spans="1:2" x14ac:dyDescent="0.25">
      <c r="A318" s="8">
        <v>3</v>
      </c>
      <c r="B318" s="12">
        <v>0.31372549019607843</v>
      </c>
    </row>
    <row r="319" spans="1:2" x14ac:dyDescent="0.25">
      <c r="A319" s="8">
        <v>4</v>
      </c>
      <c r="B319" s="12">
        <v>0.24396782841823056</v>
      </c>
    </row>
    <row r="320" spans="1:2" x14ac:dyDescent="0.25">
      <c r="A320" s="8">
        <v>5</v>
      </c>
      <c r="B320" s="12">
        <v>0.36103151862464183</v>
      </c>
    </row>
    <row r="321" spans="1:2" x14ac:dyDescent="0.25">
      <c r="A321" s="8">
        <v>6</v>
      </c>
      <c r="B321" s="12">
        <v>6.0606060606060608E-2</v>
      </c>
    </row>
    <row r="322" spans="1:2" x14ac:dyDescent="0.25">
      <c r="A322" s="3" t="s">
        <v>84</v>
      </c>
      <c r="B322" s="12">
        <v>0.51360245721807807</v>
      </c>
    </row>
  </sheetData>
  <pageMargins left="0.7" right="0.7" top="0.75" bottom="0.75" header="0.3" footer="0.3"/>
  <pageSetup orientation="portrait" horizontalDpi="1200" verticalDpi="1200" r:id="rId6"/>
  <drawing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F12AE-6444-492A-A517-FD9C1AB990CE}">
  <dimension ref="R5:V12"/>
  <sheetViews>
    <sheetView showGridLines="0" showRowColHeaders="0" tabSelected="1" topLeftCell="A4" zoomScale="70" zoomScaleNormal="70" workbookViewId="0">
      <selection activeCell="D11" sqref="D11"/>
    </sheetView>
  </sheetViews>
  <sheetFormatPr defaultRowHeight="15" x14ac:dyDescent="0.25"/>
  <cols>
    <col min="1" max="8" width="9.140625" style="4"/>
    <col min="9" max="9" width="9.140625" style="4" customWidth="1"/>
    <col min="10" max="16384" width="9.140625" style="4"/>
  </cols>
  <sheetData>
    <row r="5" spans="18:22" x14ac:dyDescent="0.25">
      <c r="U5" s="5"/>
      <c r="V5" s="5"/>
    </row>
    <row r="6" spans="18:22" x14ac:dyDescent="0.25">
      <c r="T6" s="6"/>
      <c r="U6" s="6"/>
      <c r="V6" s="5"/>
    </row>
    <row r="7" spans="18:22" ht="15.75" x14ac:dyDescent="0.25">
      <c r="R7" s="7"/>
      <c r="S7" s="6"/>
      <c r="T7" s="6"/>
      <c r="U7" s="6"/>
      <c r="V7" s="5"/>
    </row>
    <row r="8" spans="18:22" x14ac:dyDescent="0.25">
      <c r="S8" s="6"/>
      <c r="T8" s="6"/>
      <c r="U8" s="6"/>
      <c r="V8" s="5"/>
    </row>
    <row r="9" spans="18:22" x14ac:dyDescent="0.25">
      <c r="S9" s="6"/>
      <c r="T9" s="6"/>
      <c r="U9" s="6"/>
      <c r="V9" s="5"/>
    </row>
    <row r="10" spans="18:22" x14ac:dyDescent="0.25">
      <c r="S10" s="6"/>
      <c r="T10" s="6"/>
      <c r="U10" s="6"/>
      <c r="V10" s="5"/>
    </row>
    <row r="11" spans="18:22" x14ac:dyDescent="0.25">
      <c r="S11" s="6"/>
      <c r="T11" s="6"/>
      <c r="U11" s="6"/>
      <c r="V11" s="5"/>
    </row>
    <row r="12" spans="18:22" x14ac:dyDescent="0.25">
      <c r="S12" s="6"/>
      <c r="T12" s="6"/>
      <c r="U12" s="6"/>
      <c r="V12"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4 d a 6 2 0 8 - 0 1 5 f - 4 7 7 4 - a 6 b a - 1 a 8 6 0 4 9 7 a e 7 e "   x m l n s = " h t t p : / / s c h e m a s . m i c r o s o f t . c o m / D a t a M a s h u p " > A A A A A H A J A A B Q S w M E F A A C A A g A 9 G A C V 0 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P R g A 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0 Y A J X R V K 3 3 W w G A A C 9 I Q A A E w A c A E Z v c m 1 1 b G F z L 1 N l Y 3 R p b 2 4 x L m 0 g o h g A K K A U A A A A A A A A A A A A A A A A A A A A A A A A A A A A 7 V l t b y I 3 E P 4 e K f / B I l + I t O F C r h d d W v E h h e S K e i 9 p i H q q I E L O r h N W 7 N r I 9 k J Q l P / e s b 2 w L / Y u J J d e U / X 4 w u L x z o x n n n l s x o L 4 M m Q U D c x 3 + 5 f d n d 0 d M c G c B K j / Y c z x Y h x g i V E H R U T u 7 i D 4 D F j C f Q I j X T F v 9 Z i f x I T K 5 n k Y k V a X U Q k / R L N x 9 f P o E + Z T I k N 6 N z o 6 P H o 7 G j A / x B H 6 R I I Q j / p U h H c T K U Y 9 L C Y 3 D P N A j C 7 x A v X A 1 i h n t + W L e W P f G / Z I F M a h J L z T 8 B o e 6 r I o i a n o t E 8 8 d E Z 9 F o C V z v G 7 w 8 O 2 h / 5 I m C Q D u Y x I J 3 t s g a / X + 5 5 Z w F 7 j g r M Y R A H 6 j e C A c N G A 1 V z h G 5 i X S t L x p l m r h 4 b p + G k U D X w c Y S 4 6 k i c k p 7 I 7 w f Q O N F 4 t Z y R T d 8 U x F b e M x 8 Z j J R R N h 3 3 v 4 a F x w Y R E / R 4 s r 0 / l 8 U 8 t N f n R Q w + N U 9 9 n C a 2 X J Y J w i m M C M y T I k C T 3 s j D B K e w R 4 f N w p j J v y x K O N T S a g v j 7 t u W L 5 C Y K x Q T J M F M M K S P q t 5 l A e I y j k E 4 t 1 X q l a s i S d F m s 0 G Q 7 A 4 q t w X 4 8 4 0 Q I 8 F H Y 7 l 0 S 7 E / s 4 Y G C t m P 6 O Y s i t n A I 3 g o 0 D 4 l L 8 j G c u j S l S 3 B I B n h e f u E x A 9 A l i d k c I J F i O 8 O Q E a T D z R L S v D x u i k h x Y a M M h y I C r J y n c V + n 5 d G N 9 / Z G w J c X p / F e A a B 8 U I A n C F e F M k j i z M h p E B h F z b I f s K I r J o F m z u g d v i P K a Q Q 4 R C p G I F S Y Q B 9 D I V u g r / k w N G i 4 h v p O 8 6 8 e V x l X z z r H 6 m G V V f W s 8 3 g N X u Y y 6 X D 5 E 5 D h B H 1 W g X Z 6 X l g b O J 6 b n 3 q q o t / S w 2 q 0 O c x H D K g n K 4 c 8 i h g H R n H j S I s y I L k 8 9 a y 8 F P 0 q V H W h k E v l u C 7 A r O R y R Z Y v q 3 U h 5 U t n X S w 1 + X T h 5 C s h U 8 R u z Z L c c b d D B F a K 7 + X j r y R f b v W 4 n Q E X A C z 9 7 W 1 y U H J g U x r K / r 7 2 v P T w s q Y U H C F T 3 L R 6 J 5 8 O G P x y q 1 a / d U m A I a U 4 E Z J V c I j t Z R r h a K m K U 8 U 5 W + f K G 6 0 d D k X 6 W 3 3 e v E E f C I R 9 Q t B C Z Y c m 8 Q 2 E B M j Q v K C 4 b T 1 Z z f h s J n T y O P u L Y G 6 t y m V i C R O V Y + q 5 o F k J i p q 3 1 i k k 5 l J r W 2 l W b q 5 n a r H S u F I 8 U A M m G y X 9 n g o l k C w N 8 N J t i 9 C g 2 h I I 8 3 b O a F B n B c u E W 3 b g P A r H R a 1 a q o Q j y R C j k N C Q + l E S m K A J + G V W D k k v u n C r 3 y e B R s s a N Q M S w U H 5 E o q l A j Z l 3 n D F H r T l 0 o 9 p U J 0 m m J r l s 7 j A L o 7 8 J F J R 0 g s w M E 3 R g D X q r L A u N K Q V o j v Z L l h Y 6 L C y q s E X M H p J Z h G G w 3 / D 1 I 6 p 6 E U I x K S M Y V 8 m 8 L a v Z f q I A c 9 U 4 p D C + T z z b c k S t M C g G 1 I C f m v 3 Q m p 7 u V P D q U c 1 n F o o + I 1 M W q 7 5 1 8 q q d Z T 0 6 G a 7 9 p Z s e 2 Q r X 5 0 T V + v S u P 7 B d v 9 j t n O i 5 r 9 B d + x W w 7 i a 9 b T 4 X 2 C 4 1 L H 9 3 Z 2 Q u g s 4 3 4 / Z a 5 y D Z z e M T c e K E X S D Z H w 6 4 w e H 7 Q P V Y h k 3 n G 2 a s 3 u f R K 2 v j E / V q y / Z q D n / N W v U 3 E f i v g E H M J p E E R z D e J I 7 E W 9 w e z y Y E C K V 8 8 b n h 2 F f k r i z c b X e 7 y E N O g 3 z 9 v X j U P l 0 / f Q e z 7 b + f a c u 0 K a 2 S m H 3 K j Z E y t t X q f + Q 2 + l K / Z h n d G p q m y / V P Z C K p k l V W 6 a 8 H T q m X B A 2 A 8 7 S h U Q C h 3 z C o A r / d P d w j H 4 / C v 2 p 1 Z n J F 2 U h r x U 1 O Q 8 D w i z 0 v P q a d L u 9 s S Y r V v v y N V n r 3 4 + a L L 6 j S 4 F X l U J V l T 2 5 X N 8 e D A j s e w G U F S S n q r h O 5 4 R j F X k z W e h 5 2 i / t t j k x p s 1 a E g k E G + / S o a a y + p 9 e o m 5 + R 8 2 j f X e Z b t 5 x M w / M S 0 / i h q 0 M V x X a t i 3 S 1 R W G x a W 1 / d B 8 v 3 P d B N 1 z J 7 6 y F b p 1 S 7 v Y C i 2 m v J j l s s p i v I E E 0 A w S J f 5 J 1 v 0 I R U m C P h 1 N s O q s H w D h w W G N h 0 T A o 3 8 w 9 o 3 G c f v 4 / U n 7 s P 3 u 5 O T 9 8 a H i 4 i o q X n v d z v O t Y o V O b k X f Q q Y 5 C 9 / x L k u G M n K Q l B I 5 i S 1 W F D m e G b L N e G I t h 3 8 9 N d L a A 0 k F Q 3 U d G / 9 6 H I 7 z n C V 3 E 8 T V v 4 5 m 9 + p y 3 0 F d T 7 4 F g j 8 Y O p 8 1 P K c t O m y t k G W R / 4 t d I 5 m U P T 7 v P s G + 5 C k k u + y + I 9 9 W i s t t l l U e s 8 z V 5 c r d a 8 k S Y I X 8 G + 6 3 r D u F h 1 o Y w f b u g 1 m w X g e A 8 q y X v R l z b A A m r J U 3 X 2 n o a g j / O V c f K e m / c q w 4 o u f A T 3 G v s q J R s V 3 V H Q S y H c A 6 a / w N U E s B A i 0 A F A A C A A g A 9 G A C V 0 N n 6 f W i A A A A 9 g A A A B I A A A A A A A A A A A A A A A A A A A A A A E N v b m Z p Z y 9 Q Y W N r Y W d l L n h t b F B L A Q I t A B Q A A g A I A P R g A l c P y u m r p A A A A O k A A A A T A A A A A A A A A A A A A A A A A O 4 A A A B b Q 2 9 u d G V u d F 9 U e X B l c 1 0 u e G 1 s U E s B A i 0 A F A A C A A g A 9 G A C V 0 V S t 9 1 s B g A A v S E A A B M A A A A A A A A A A A A A A A A A 3 w E A A E Z v c m 1 1 b G F z L 1 N l Y 3 R p b 2 4 x L m 1 Q S w U G A A A A A A M A A w D C A A A A m A 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H k A A A A A A A A O 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U d f c m F 3 X 2 R h d G E 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V f S U d f c m F 3 X 2 R h d G E i I C 8 + P E V u d H J 5 I F R 5 c G U 9 I k Z p b G x l Z E N v b X B s Z X R l U m V z d W x 0 V G 9 X b 3 J r c 2 h l Z X Q i I F Z h b H V l P S J s M S I g L z 4 8 R W 5 0 c n k g V H l w Z T 0 i R m l s b E V y c m 9 y Q 2 9 1 b n Q i I F Z h b H V l P S J s M C I g L z 4 8 R W 5 0 c n k g V H l w Z T 0 i R m l s b E x h c 3 R V c G R h d G V k I i B W Y W x 1 Z T 0 i Z D I w M j M t M D g t M D J U M T Y 6 M D c 6 M z k u M T g 3 O D M 2 N 1 o i I C 8 + P E V u d H J 5 I F R 5 c G U 9 I k Z p b G x D b 2 x 1 b W 5 U e X B l c y I g V m F s d W U 9 I n N D U V l H Q X d Z R 0 F 3 T U R B d 0 1 E Q X d N R E F B Q T 0 i I C 8 + P E V u d H J 5 I F R 5 c G U 9 I k Z p b G x D b 2 x 1 b W 5 O Y W 1 l c y I g V m F s d W U 9 I n N b J n F 1 b 3 Q 7 U H V i b G l z a C B 0 a W 1 l J n F 1 b 3 Q 7 L C Z x d W 9 0 O 0 1 v b n R o I E 5 h b W U m c X V v d D s s J n F 1 b 3 Q 7 R G F 5 I E 5 h b W U m c X V v d D s s J n F 1 b 3 Q 7 V 2 V l a y B v Z i B N b 2 5 0 a C Z x d W 9 0 O y w m c X V v d D t Q Z X J t Y W x p b m s m c X V v d D s s J n F 1 b 3 Q 7 U G 9 z d C B 0 e X B l J n F 1 b 3 Q 7 L C Z x d W 9 0 O 0 l t c H J l c 3 N p b 2 5 z J n F 1 b 3 Q 7 L C Z x d W 9 0 O 1 J l Y W N o J n F 1 b 3 Q 7 L C Z x d W 9 0 O 1 N o Y X J l c y Z x d W 9 0 O y w m c X V v d D t G b 2 x s b 3 d z J n F 1 b 3 Q 7 L C Z x d W 9 0 O z N z I H Z p Z X d z J n F 1 b 3 Q 7 L C Z x d W 9 0 O 0 x p a 2 V z J n F 1 b 3 Q 7 L C Z x d W 9 0 O 0 N v b W 1 l b n R z J n F 1 b 3 Q 7 L C Z x d W 9 0 O 1 N h d m V z J n F 1 b 3 Q 7 L C Z x d W 9 0 O 1 R v d G F s I E V u Z 2 F n Z W 1 l b n Q g U G V y I F B v c 3 Q m c X V v d D s s J n F 1 b 3 Q 7 V 2 V l a 2 x 5 I F N 1 b S B v Z i B F b m d h Z 2 V t Z W 5 0 J n F 1 b 3 Q 7 L C Z x d W 9 0 O 1 d l Z W t s e S B T d W 0 g b 2 Y g Q W N j b 3 V u d C B S Z W F j a C Z x d W 9 0 O 1 0 i I C 8 + P E V u d H J 5 I F R 5 c G U 9 I l F 1 Z X J 5 S U Q i I F Z h b H V l P S J z Y 2 E 3 O D U w N D A t M G U y O C 0 0 M m V m L T h m O W E t M T U 5 Y W E z N D E 1 M D V i I i A v P j x F b n R y e S B U e X B l P S J G a W x s R X J y b 3 J D b 2 R l I i B W Y W x 1 Z T 0 i c 1 V u a 2 5 v d 2 4 i I C 8 + P E V u d H J 5 I F R 5 c G U 9 I k Z p b G x D b 3 V u d C I g V m F s d W U 9 I m w x M j E i I C 8 + P E V u d H J 5 I F R 5 c G U 9 I k F k Z G V k V G 9 E Y X R h T W 9 k Z W w i I F Z h b H V l P S J s M C I g L z 4 8 R W 5 0 c n k g V H l w Z T 0 i R m l s b F R v R G F 0 Y U 1 v Z G V s R W 5 h Y m x l Z C I g V m F s d W U 9 I m w w I i A v P j x F b n R y e S B U e X B l P S J G a W x s T 2 J q Z W N 0 V H l w Z S I g V m F s d W U 9 I n N U Y W J s Z 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l H X 3 J h d 1 9 k Y X R h L 0 F 1 d G 9 S Z W 1 v d m V k Q 2 9 s d W 1 u c z E u e 1 B 1 Y m x p c 2 g g d G l t Z S w w f S Z x d W 9 0 O y w m c X V v d D t T Z W N 0 a W 9 u M S 9 J R 1 9 y Y X d f Z G F 0 Y S 9 B d X R v U m V t b 3 Z l Z E N v b H V t b n M x L n t N b 2 5 0 a C B O Y W 1 l L D F 9 J n F 1 b 3 Q 7 L C Z x d W 9 0 O 1 N l Y 3 R p b 2 4 x L 0 l H X 3 J h d 1 9 k Y X R h L 0 F 1 d G 9 S Z W 1 v d m V k Q 2 9 s d W 1 u c z E u e 0 R h e S B O Y W 1 l L D J 9 J n F 1 b 3 Q 7 L C Z x d W 9 0 O 1 N l Y 3 R p b 2 4 x L 0 l H X 3 J h d 1 9 k Y X R h L 0 F 1 d G 9 S Z W 1 v d m V k Q 2 9 s d W 1 u c z E u e 1 d l Z W s g b 2 Y g T W 9 u d G g s M 3 0 m c X V v d D s s J n F 1 b 3 Q 7 U 2 V j d G l v b j E v S U d f c m F 3 X 2 R h d G E v Q X V 0 b 1 J l b W 9 2 Z W R D b 2 x 1 b W 5 z M S 5 7 U G V y b W F s a W 5 r L D R 9 J n F 1 b 3 Q 7 L C Z x d W 9 0 O 1 N l Y 3 R p b 2 4 x L 0 l H X 3 J h d 1 9 k Y X R h L 0 F 1 d G 9 S Z W 1 v d m V k Q 2 9 s d W 1 u c z E u e 1 B v c 3 Q g d H l w Z S w 1 f S Z x d W 9 0 O y w m c X V v d D t T Z W N 0 a W 9 u M S 9 J R 1 9 y Y X d f Z G F 0 Y S 9 B d X R v U m V t b 3 Z l Z E N v b H V t b n M x L n t J b X B y Z X N z a W 9 u c y w 2 f S Z x d W 9 0 O y w m c X V v d D t T Z W N 0 a W 9 u M S 9 J R 1 9 y Y X d f Z G F 0 Y S 9 B d X R v U m V t b 3 Z l Z E N v b H V t b n M x L n t S Z W F j a C w 3 f S Z x d W 9 0 O y w m c X V v d D t T Z W N 0 a W 9 u M S 9 J R 1 9 y Y X d f Z G F 0 Y S 9 B d X R v U m V t b 3 Z l Z E N v b H V t b n M x L n t T a G F y Z X M s O H 0 m c X V v d D s s J n F 1 b 3 Q 7 U 2 V j d G l v b j E v S U d f c m F 3 X 2 R h d G E v Q X V 0 b 1 J l b W 9 2 Z W R D b 2 x 1 b W 5 z M S 5 7 R m 9 s b G 9 3 c y w 5 f S Z x d W 9 0 O y w m c X V v d D t T Z W N 0 a W 9 u M S 9 J R 1 9 y Y X d f Z G F 0 Y S 9 B d X R v U m V t b 3 Z l Z E N v b H V t b n M x L n s z c y B 2 a W V 3 c y w x M H 0 m c X V v d D s s J n F 1 b 3 Q 7 U 2 V j d G l v b j E v S U d f c m F 3 X 2 R h d G E v Q X V 0 b 1 J l b W 9 2 Z W R D b 2 x 1 b W 5 z M S 5 7 T G l r Z X M s M T F 9 J n F 1 b 3 Q 7 L C Z x d W 9 0 O 1 N l Y 3 R p b 2 4 x L 0 l H X 3 J h d 1 9 k Y X R h L 0 F 1 d G 9 S Z W 1 v d m V k Q 2 9 s d W 1 u c z E u e 0 N v b W 1 l b n R z L D E y f S Z x d W 9 0 O y w m c X V v d D t T Z W N 0 a W 9 u M S 9 J R 1 9 y Y X d f Z G F 0 Y S 9 B d X R v U m V t b 3 Z l Z E N v b H V t b n M x L n t T Y X Z l c y w x M 3 0 m c X V v d D s s J n F 1 b 3 Q 7 U 2 V j d G l v b j E v S U d f c m F 3 X 2 R h d G E v Q X V 0 b 1 J l b W 9 2 Z W R D b 2 x 1 b W 5 z M S 5 7 V G 9 0 Y W w g R W 5 n Y W d l b W V u d C B Q Z X I g U G 9 z d C w x N H 0 m c X V v d D s s J n F 1 b 3 Q 7 U 2 V j d G l v b j E v S U d f c m F 3 X 2 R h d G E v Q X V 0 b 1 J l b W 9 2 Z W R D b 2 x 1 b W 5 z M S 5 7 V 2 V l a 2 x 5 I F N 1 b S B v Z i B F b m d h Z 2 V t Z W 5 0 L D E 1 f S Z x d W 9 0 O y w m c X V v d D t T Z W N 0 a W 9 u M S 9 J R 1 9 y Y X d f Z G F 0 Y S 9 B d X R v U m V t b 3 Z l Z E N v b H V t b n M x L n t X Z W V r b H k g U 3 V t I G 9 m I E F j Y 2 9 1 b n Q g U m V h Y 2 g s M T Z 9 J n F 1 b 3 Q 7 X S w m c X V v d D t D b 2 x 1 b W 5 D b 3 V u d C Z x d W 9 0 O z o x N y w m c X V v d D t L Z X l D b 2 x 1 b W 5 O Y W 1 l c y Z x d W 9 0 O z p b X S w m c X V v d D t D b 2 x 1 b W 5 J Z G V u d G l 0 a W V z J n F 1 b 3 Q 7 O l s m c X V v d D t T Z W N 0 a W 9 u M S 9 J R 1 9 y Y X d f Z G F 0 Y S 9 B d X R v U m V t b 3 Z l Z E N v b H V t b n M x L n t Q d W J s a X N o I H R p b W U s M H 0 m c X V v d D s s J n F 1 b 3 Q 7 U 2 V j d G l v b j E v S U d f c m F 3 X 2 R h d G E v Q X V 0 b 1 J l b W 9 2 Z W R D b 2 x 1 b W 5 z M S 5 7 T W 9 u d G g g T m F t Z S w x f S Z x d W 9 0 O y w m c X V v d D t T Z W N 0 a W 9 u M S 9 J R 1 9 y Y X d f Z G F 0 Y S 9 B d X R v U m V t b 3 Z l Z E N v b H V t b n M x L n t E Y X k g T m F t Z S w y f S Z x d W 9 0 O y w m c X V v d D t T Z W N 0 a W 9 u M S 9 J R 1 9 y Y X d f Z G F 0 Y S 9 B d X R v U m V t b 3 Z l Z E N v b H V t b n M x L n t X Z W V r I G 9 m I E 1 v b n R o L D N 9 J n F 1 b 3 Q 7 L C Z x d W 9 0 O 1 N l Y 3 R p b 2 4 x L 0 l H X 3 J h d 1 9 k Y X R h L 0 F 1 d G 9 S Z W 1 v d m V k Q 2 9 s d W 1 u c z E u e 1 B l c m 1 h b G l u a y w 0 f S Z x d W 9 0 O y w m c X V v d D t T Z W N 0 a W 9 u M S 9 J R 1 9 y Y X d f Z G F 0 Y S 9 B d X R v U m V t b 3 Z l Z E N v b H V t b n M x L n t Q b 3 N 0 I H R 5 c G U s N X 0 m c X V v d D s s J n F 1 b 3 Q 7 U 2 V j d G l v b j E v S U d f c m F 3 X 2 R h d G E v Q X V 0 b 1 J l b W 9 2 Z W R D b 2 x 1 b W 5 z M S 5 7 S W 1 w c m V z c 2 l v b n M s N n 0 m c X V v d D s s J n F 1 b 3 Q 7 U 2 V j d G l v b j E v S U d f c m F 3 X 2 R h d G E v Q X V 0 b 1 J l b W 9 2 Z W R D b 2 x 1 b W 5 z M S 5 7 U m V h Y 2 g s N 3 0 m c X V v d D s s J n F 1 b 3 Q 7 U 2 V j d G l v b j E v S U d f c m F 3 X 2 R h d G E v Q X V 0 b 1 J l b W 9 2 Z W R D b 2 x 1 b W 5 z M S 5 7 U 2 h h c m V z L D h 9 J n F 1 b 3 Q 7 L C Z x d W 9 0 O 1 N l Y 3 R p b 2 4 x L 0 l H X 3 J h d 1 9 k Y X R h L 0 F 1 d G 9 S Z W 1 v d m V k Q 2 9 s d W 1 u c z E u e 0 Z v b G x v d 3 M s O X 0 m c X V v d D s s J n F 1 b 3 Q 7 U 2 V j d G l v b j E v S U d f c m F 3 X 2 R h d G E v Q X V 0 b 1 J l b W 9 2 Z W R D b 2 x 1 b W 5 z M S 5 7 M 3 M g d m l l d 3 M s M T B 9 J n F 1 b 3 Q 7 L C Z x d W 9 0 O 1 N l Y 3 R p b 2 4 x L 0 l H X 3 J h d 1 9 k Y X R h L 0 F 1 d G 9 S Z W 1 v d m V k Q 2 9 s d W 1 u c z E u e 0 x p a 2 V z L D E x f S Z x d W 9 0 O y w m c X V v d D t T Z W N 0 a W 9 u M S 9 J R 1 9 y Y X d f Z G F 0 Y S 9 B d X R v U m V t b 3 Z l Z E N v b H V t b n M x L n t D b 2 1 t Z W 5 0 c y w x M n 0 m c X V v d D s s J n F 1 b 3 Q 7 U 2 V j d G l v b j E v S U d f c m F 3 X 2 R h d G E v Q X V 0 b 1 J l b W 9 2 Z W R D b 2 x 1 b W 5 z M S 5 7 U 2 F 2 Z X M s M T N 9 J n F 1 b 3 Q 7 L C Z x d W 9 0 O 1 N l Y 3 R p b 2 4 x L 0 l H X 3 J h d 1 9 k Y X R h L 0 F 1 d G 9 S Z W 1 v d m V k Q 2 9 s d W 1 u c z E u e 1 R v d G F s I E V u Z 2 F n Z W 1 l b n Q g U G V y I F B v c 3 Q s M T R 9 J n F 1 b 3 Q 7 L C Z x d W 9 0 O 1 N l Y 3 R p b 2 4 x L 0 l H X 3 J h d 1 9 k Y X R h L 0 F 1 d G 9 S Z W 1 v d m V k Q 2 9 s d W 1 u c z E u e 1 d l Z W t s e S B T d W 0 g b 2 Y g R W 5 n Y W d l b W V u d C w x N X 0 m c X V v d D s s J n F 1 b 3 Q 7 U 2 V j d G l v b j E v S U d f c m F 3 X 2 R h d G E v Q X V 0 b 1 J l b W 9 2 Z W R D b 2 x 1 b W 5 z M S 5 7 V 2 V l a 2 x 5 I F N 1 b S B v Z i B B Y 2 N v d W 5 0 I F J l Y W N o L D E 2 f S Z x d W 9 0 O 1 0 s J n F 1 b 3 Q 7 U m V s Y X R p b 2 5 z a G l w S W 5 m b y Z x d W 9 0 O z p b X X 0 i I C 8 + P C 9 T d G F i b G V F b n R y a W V z P j w v S X R l b T 4 8 S X R l b T 4 8 S X R l b U x v Y 2 F 0 a W 9 u P j x J d G V t V H l w Z T 5 G b 3 J t d W x h P C 9 J d G V t V H l w Z T 4 8 S X R l b V B h d G g + U 2 V j d G l v b j E v S U d f c m F 3 X 2 R h d G E v U 2 9 1 c m N l P C 9 J d G V t U G F 0 a D 4 8 L 0 l 0 Z W 1 M b 2 N h d G l v b j 4 8 U 3 R h Y m x l R W 5 0 c m l l c y A v P j w v S X R l b T 4 8 S X R l b T 4 8 S X R l b U x v Y 2 F 0 a W 9 u P j x J d G V t V H l w Z T 5 G b 3 J t d W x h P C 9 J d G V t V H l w Z T 4 8 S X R l b V B h d G g + U 2 V j d G l v b j E v S U d f c m F 3 X 2 R h d G E v U H J v b W 9 0 Z W Q l M j B I Z W F k Z X J z P C 9 J d G V t U G F 0 a D 4 8 L 0 l 0 Z W 1 M b 2 N h d G l v b j 4 8 U 3 R h Y m x l R W 5 0 c m l l c y A v P j w v S X R l b T 4 8 S X R l b T 4 8 S X R l b U x v Y 2 F 0 a W 9 u P j x J d G V t V H l w Z T 5 G b 3 J t d W x h P C 9 J d G V t V H l w Z T 4 8 S X R l b V B h d G g + U 2 V j d G l v b j E v S U d f c m F 3 X 2 R h d G E v Q 2 h h b m d l Z C U y M F R 5 c G U 8 L 0 l 0 Z W 1 Q Y X R o P j w v S X R l b U x v Y 2 F 0 a W 9 u P j x T d G F i b G V F b n R y a W V z I C 8 + P C 9 J d G V t P j x J d G V t P j x J d G V t T G 9 j Y X R p b 2 4 + P E l 0 Z W 1 U e X B l P k Z v c m 1 1 b G E 8 L 0 l 0 Z W 1 U e X B l P j x J d G V t U G F 0 a D 5 T Z W N 0 a W 9 u M S 9 J R 1 9 y Y X d f Z G F 0 Y S 9 S Z W 1 v d m V k J T I w Q 2 9 s d W 1 u c z w v S X R l b V B h d G g + P C 9 J d G V t T G 9 j Y X R p b 2 4 + P F N 0 Y W J s Z U V u d H J p Z X M g L z 4 8 L 0 l 0 Z W 0 + P E l 0 Z W 0 + P E l 0 Z W 1 M b 2 N h d G l v b j 4 8 S X R l b V R 5 c G U + R m 9 y b X V s Y T w v S X R l b V R 5 c G U + P E l 0 Z W 1 Q Y X R o P l N l Y 3 R p b 2 4 x L 0 l H X 3 J h d 1 9 k Y X R h L 0 N o Y W 5 n Z W Q l M j B U e X B l M T w v S X R l b V B h d G g + P C 9 J d G V t T G 9 j Y X R p b 2 4 + P F N 0 Y W J s Z U V u d H J p Z X M g L z 4 8 L 0 l 0 Z W 0 + P E l 0 Z W 0 + P E l 0 Z W 1 M b 2 N h d G l v b j 4 8 S X R l b V R 5 c G U + R m 9 y b X V s Y T w v S X R l b V R 5 c G U + P E l 0 Z W 1 Q Y X R o P l N l Y 3 R p b 2 4 x L 0 l H X 3 J h d 1 9 k Y X R h L 0 l u c 2 V y d G V k J T I w U 3 V t P C 9 J d G V t U G F 0 a D 4 8 L 0 l 0 Z W 1 M b 2 N h d G l v b j 4 8 U 3 R h Y m x l R W 5 0 c m l l c y A v P j w v S X R l b T 4 8 S X R l b T 4 8 S X R l b U x v Y 2 F 0 a W 9 u P j x J d G V t V H l w Z T 5 G b 3 J t d W x h P C 9 J d G V t V H l w Z T 4 8 S X R l b V B h d G g + U 2 V j d G l v b j E v S U d f c m F 3 X 2 R h d G E v S W 5 z Z X J 0 Z W Q l M j B N b 2 5 0 a C U y M E 5 h b W U 8 L 0 l 0 Z W 1 Q Y X R o P j w v S X R l b U x v Y 2 F 0 a W 9 u P j x T d G F i b G V F b n R y a W V z I C 8 + P C 9 J d G V t P j x J d G V t P j x J d G V t T G 9 j Y X R p b 2 4 + P E l 0 Z W 1 U e X B l P k Z v c m 1 1 b G E 8 L 0 l 0 Z W 1 U e X B l P j x J d G V t U G F 0 a D 5 T Z W N 0 a W 9 u M S 9 J R 1 9 y Y X d f Z G F 0 Y S 9 S Z W 9 y Z G V y Z W Q l M j B D b 2 x 1 b W 5 z P C 9 J d G V t U G F 0 a D 4 8 L 0 l 0 Z W 1 M b 2 N h d G l v b j 4 8 U 3 R h Y m x l R W 5 0 c m l l c y A v P j w v S X R l b T 4 8 S X R l b T 4 8 S X R l b U x v Y 2 F 0 a W 9 u P j x J d G V t V H l w Z T 5 G b 3 J t d W x h P C 9 J d G V t V H l w Z T 4 8 S X R l b V B h d G g + U 2 V j d G l v b j E v S U d f c m F 3 X 2 R h d G E v S W 5 z Z X J 0 Z W Q l M j B X Z W V r J T I w b 2 Y l M j B N b 2 5 0 a D w v S X R l b V B h d G g + P C 9 J d G V t T G 9 j Y X R p b 2 4 + P F N 0 Y W J s Z U V u d H J p Z X M g L z 4 8 L 0 l 0 Z W 0 + P E l 0 Z W 0 + P E l 0 Z W 1 M b 2 N h d G l v b j 4 8 S X R l b V R 5 c G U + R m 9 y b X V s Y T w v S X R l b V R 5 c G U + P E l 0 Z W 1 Q Y X R o P l N l Y 3 R p b 2 4 x L 0 l H X 3 J h d 1 9 k Y X R h L 1 J l b 3 J k Z X J l Z C U y M E N v b H V t b n M x P C 9 J d G V t U G F 0 a D 4 8 L 0 l 0 Z W 1 M b 2 N h d G l v b j 4 8 U 3 R h Y m x l R W 5 0 c m l l c y A v P j w v S X R l b T 4 8 S X R l b T 4 8 S X R l b U x v Y 2 F 0 a W 9 u P j x J d G V t V H l w Z T 5 G b 3 J t d W x h P C 9 J d G V t V H l w Z T 4 8 S X R l b V B h d G g + U 2 V j d G l v b j E v S U d f c m F 3 X 2 R h d G E v S W 5 z Z X J 0 Z W Q l M j B E Y X k l M j B O Y W 1 l P C 9 J d G V t U G F 0 a D 4 8 L 0 l 0 Z W 1 M b 2 N h d G l v b j 4 8 U 3 R h Y m x l R W 5 0 c m l l c y A v P j w v S X R l b T 4 8 S X R l b T 4 8 S X R l b U x v Y 2 F 0 a W 9 u P j x J d G V t V H l w Z T 5 G b 3 J t d W x h P C 9 J d G V t V H l w Z T 4 8 S X R l b V B h d G g + U 2 V j d G l v b j E v S U d f c m F 3 X 2 R h d G E v Q W R k Z W Q l M j B D d X N 0 b 2 0 8 L 0 l 0 Z W 1 Q Y X R o P j w v S X R l b U x v Y 2 F 0 a W 9 u P j x T d G F i b G V F b n R y a W V z I C 8 + P C 9 J d G V t P j x J d G V t P j x J d G V t T G 9 j Y X R p b 2 4 + P E l 0 Z W 1 U e X B l P k Z v c m 1 1 b G E 8 L 0 l 0 Z W 1 U e X B l P j x J d G V t U G F 0 a D 5 T Z W N 0 a W 9 u M S 9 J R 1 9 y Y X d f Z G F 0 Y S 9 S Z W 9 y Z G V y Z W Q l M j B D b 2 x 1 b W 5 z M j w v S X R l b V B h d G g + P C 9 J d G V t T G 9 j Y X R p b 2 4 + P F N 0 Y W J s Z U V u d H J p Z X M g L z 4 8 L 0 l 0 Z W 0 + P E l 0 Z W 0 + P E l 0 Z W 1 M b 2 N h d G l v b j 4 8 S X R l b V R 5 c G U + R m 9 y b X V s Y T w v S X R l b V R 5 c G U + P E l 0 Z W 1 Q Y X R o P l N l Y 3 R p b 2 4 x L 0 l H X 3 J h d 1 9 k Y X R h L 0 F k Z G V k J T I w Q 3 V z d G 9 t M T w v S X R l b V B h d G g + P C 9 J d G V t T G 9 j Y X R p b 2 4 + P F N 0 Y W J s Z U V u d H J p Z X M g L z 4 8 L 0 l 0 Z W 0 + P E l 0 Z W 0 + P E l 0 Z W 1 M b 2 N h d G l v b j 4 8 S X R l b V R 5 c G U + R m 9 y b X V s Y T w v S X R l b V R 5 c G U + P E l 0 Z W 1 Q Y X R o P l N l Y 3 R p b 2 4 x L 0 Z h Y 2 V i b 2 9 r X 1 B v c 3 R f Z G F 0 Y V 9 B c H I t M D E t M j A y M 1 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z U i I C 8 + P E V u d H J 5 I F R 5 c G U 9 I k Z p b G x F c n J v c k N v Z G U i I F Z h b H V l P S J z V W 5 r b m 9 3 b i I g L z 4 8 R W 5 0 c n k g V H l w Z T 0 i R m l s b E V y c m 9 y Q 2 9 1 b n Q i I F Z h b H V l P S J s M C I g L z 4 8 R W 5 0 c n k g V H l w Z T 0 i R m l s b E x h c 3 R V c G R h d G V k I i B W Y W x 1 Z T 0 i Z D I w M j M t M D g t M D J U M T Y 6 M D c 6 M z g u O T M 3 O T M 3 M l o i I C 8 + P E V u d H J 5 I F R 5 c G U 9 I k Z p b G x D b 2 x 1 b W 5 U e X B l c y I g V m F s d W U 9 I n N C d 1 l E Q m d Z R 0 F 3 T U R B d 0 1 E Q X d N P S I g L z 4 8 R W 5 0 c n k g V H l w Z T 0 i U X V l c n l J R C I g V m F s d W U 9 I n M 0 Z m V l M m Y 4 M S 0 2 Y T h h L T R i M z Y t O G I 5 Z C 1 h Z G E x Y 2 Y 2 N T M 5 Y T E i I C 8 + P E V u d H J 5 I F R 5 c G U 9 I k Z p b G x D b 2 x 1 b W 5 O Y W 1 l c y I g V m F s d W U 9 I n N b J n F 1 b 3 Q 7 U H V i b G l z a C B 0 a W 1 l J n F 1 b 3 Q 7 L C Z x d W 9 0 O 0 1 v b n R o I E 5 h b W U m c X V v d D s s J n F 1 b 3 Q 7 V 2 V l a y B v Z i B N b 2 5 0 a C Z x d W 9 0 O y w m c X V v d D t E Y X k g T m F t Z S Z x d W 9 0 O y w m c X V v d D t Q Z X J t Y W x p b m s m c X V v d D s s J n F 1 b 3 Q 7 U G 9 z d C B 0 e X B l J n F 1 b 3 Q 7 L C Z x d W 9 0 O 0 l t c H J l c 3 N p b 2 5 z J n F 1 b 3 Q 7 L C Z x d W 9 0 O 0 N v b W 1 l b n R z J n F 1 b 3 Q 7 L C Z x d W 9 0 O 0 x p a 2 V z J n F 1 b 3 Q 7 L C Z x d W 9 0 O 1 N o Y X J l c y Z x d W 9 0 O y w m c X V v d D t U b 3 R h b C B F b m d h Z 2 V t Z W 5 0 c y Z x d W 9 0 O y w m c X V v d D t Q Z W 9 w b G U g U m V h Y 2 h l Z C Z x d W 9 0 O y w m c X V v d D t Q a G 9 0 b y B W a W V 3 c y Z x d W 9 0 O y w m c X V v d D t U b 3 R h b C B j b G l j a 3 M 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R m F j Z W J v b 2 t f U G 9 z d F 9 k Y X R h X 0 F w c i 0 w M S 0 y M D I z X y 9 D a G F u Z 2 V k I F R 5 c G U u e 1 B 1 Y m x p c 2 g g d G l t Z S w w f S Z x d W 9 0 O y w m c X V v d D t T Z W N 0 a W 9 u M S 9 G Y W N l Y m 9 v a 1 9 Q b 3 N 0 X 2 R h d G F f Q X B y L T A x L T I w M j N f L 0 N o Y W 5 n Z W Q g V H l w Z S 5 7 T W 9 u d G g g T m F t Z S w x f S Z x d W 9 0 O y w m c X V v d D t T Z W N 0 a W 9 u M S 9 G Y W N l Y m 9 v a 1 9 Q b 3 N 0 X 2 R h d G F f Q X B y L T A x L T I w M j N f L 0 N o Y W 5 n Z W Q g V H l w Z S 5 7 V 2 V l a y B v Z i B N b 2 5 0 a C w y f S Z x d W 9 0 O y w m c X V v d D t T Z W N 0 a W 9 u M S 9 G Y W N l Y m 9 v a 1 9 Q b 3 N 0 X 2 R h d G F f Q X B y L T A x L T I w M j N f L 0 N o Y W 5 n Z W Q g V H l w Z S 5 7 R G F 5 I E 5 h b W U s M 3 0 m c X V v d D s s J n F 1 b 3 Q 7 U 2 V j d G l v b j E v R m F j Z W J v b 2 t f U G 9 z d F 9 k Y X R h X 0 F w c i 0 w M S 0 y M D I z X y 9 D a G F u Z 2 V k I F R 5 c G U u e 1 B l c m 1 h b G l u a y w 0 f S Z x d W 9 0 O y w m c X V v d D t T Z W N 0 a W 9 u M S 9 G Y W N l Y m 9 v a 1 9 Q b 3 N 0 X 2 R h d G F f Q X B y L T A x L T I w M j N f L 0 N o Y W 5 n Z W Q g V H l w Z S 5 7 U G 9 z d C B 0 e X B l L D V 9 J n F 1 b 3 Q 7 L C Z x d W 9 0 O 1 N l Y 3 R p b 2 4 x L 0 Z h Y 2 V i b 2 9 r X 1 B v c 3 R f Z G F 0 Y V 9 B c H I t M D E t M j A y M 1 8 v Q 2 h h b m d l Z C B U e X B l L n t J b X B y Z X N z a W 9 u c y w 2 f S Z x d W 9 0 O y w m c X V v d D t T Z W N 0 a W 9 u M S 9 G Y W N l Y m 9 v a 1 9 Q b 3 N 0 X 2 R h d G F f Q X B y L T A x L T I w M j N f L 0 N o Y W 5 n Z W Q g V H l w Z S 5 7 Q 2 9 t b W V u d H M s N 3 0 m c X V v d D s s J n F 1 b 3 Q 7 U 2 V j d G l v b j E v R m F j Z W J v b 2 t f U G 9 z d F 9 k Y X R h X 0 F w c i 0 w M S 0 y M D I z X y 9 D a G F u Z 2 V k I F R 5 c G U u e 0 x p a 2 V z L D h 9 J n F 1 b 3 Q 7 L C Z x d W 9 0 O 1 N l Y 3 R p b 2 4 x L 0 Z h Y 2 V i b 2 9 r X 1 B v c 3 R f Z G F 0 Y V 9 B c H I t M D E t M j A y M 1 8 v Q 2 h h b m d l Z C B U e X B l L n t T a G F y Z X M s O X 0 m c X V v d D s s J n F 1 b 3 Q 7 U 2 V j d G l v b j E v R m F j Z W J v b 2 t f U G 9 z d F 9 k Y X R h X 0 F w c i 0 w M S 0 y M D I z X y 9 D a G F u Z 2 V k I F R 5 c G U u e 1 R v d G F s I E V u Z 2 F n Z W 1 l b n R z L D E w f S Z x d W 9 0 O y w m c X V v d D t T Z W N 0 a W 9 u M S 9 G Y W N l Y m 9 v a 1 9 Q b 3 N 0 X 2 R h d G F f Q X B y L T A x L T I w M j N f L 0 N o Y W 5 n Z W Q g V H l w Z S 5 7 U G V v c G x l I F J l Y W N o Z W Q s M T F 9 J n F 1 b 3 Q 7 L C Z x d W 9 0 O 1 N l Y 3 R p b 2 4 x L 0 Z h Y 2 V i b 2 9 r X 1 B v c 3 R f Z G F 0 Y V 9 B c H I t M D E t M j A y M 1 8 v Q 2 h h b m d l Z C B U e X B l L n t Q a G 9 0 b y B W a W V 3 c y w x M n 0 m c X V v d D s s J n F 1 b 3 Q 7 U 2 V j d G l v b j E v R m F j Z W J v b 2 t f U G 9 z d F 9 k Y X R h X 0 F w c i 0 w M S 0 y M D I z X y 9 D a G F u Z 2 V k I F R 5 c G U u e 1 R v d G F s I G N s a W N r c y w x M 3 0 m c X V v d D t d L C Z x d W 9 0 O 0 N v b H V t b k N v d W 5 0 J n F 1 b 3 Q 7 O j E 0 L C Z x d W 9 0 O 0 t l e U N v b H V t b k 5 h b W V z J n F 1 b 3 Q 7 O l t d L C Z x d W 9 0 O 0 N v b H V t b k l k Z W 5 0 a X R p Z X M m c X V v d D s 6 W y Z x d W 9 0 O 1 N l Y 3 R p b 2 4 x L 0 Z h Y 2 V i b 2 9 r X 1 B v c 3 R f Z G F 0 Y V 9 B c H I t M D E t M j A y M 1 8 v Q 2 h h b m d l Z C B U e X B l L n t Q d W J s a X N o I H R p b W U s M H 0 m c X V v d D s s J n F 1 b 3 Q 7 U 2 V j d G l v b j E v R m F j Z W J v b 2 t f U G 9 z d F 9 k Y X R h X 0 F w c i 0 w M S 0 y M D I z X y 9 D a G F u Z 2 V k I F R 5 c G U u e 0 1 v b n R o I E 5 h b W U s M X 0 m c X V v d D s s J n F 1 b 3 Q 7 U 2 V j d G l v b j E v R m F j Z W J v b 2 t f U G 9 z d F 9 k Y X R h X 0 F w c i 0 w M S 0 y M D I z X y 9 D a G F u Z 2 V k I F R 5 c G U u e 1 d l Z W s g b 2 Y g T W 9 u d G g s M n 0 m c X V v d D s s J n F 1 b 3 Q 7 U 2 V j d G l v b j E v R m F j Z W J v b 2 t f U G 9 z d F 9 k Y X R h X 0 F w c i 0 w M S 0 y M D I z X y 9 D a G F u Z 2 V k I F R 5 c G U u e 0 R h e S B O Y W 1 l L D N 9 J n F 1 b 3 Q 7 L C Z x d W 9 0 O 1 N l Y 3 R p b 2 4 x L 0 Z h Y 2 V i b 2 9 r X 1 B v c 3 R f Z G F 0 Y V 9 B c H I t M D E t M j A y M 1 8 v Q 2 h h b m d l Z C B U e X B l L n t Q Z X J t Y W x p b m s s N H 0 m c X V v d D s s J n F 1 b 3 Q 7 U 2 V j d G l v b j E v R m F j Z W J v b 2 t f U G 9 z d F 9 k Y X R h X 0 F w c i 0 w M S 0 y M D I z X y 9 D a G F u Z 2 V k I F R 5 c G U u e 1 B v c 3 Q g d H l w Z S w 1 f S Z x d W 9 0 O y w m c X V v d D t T Z W N 0 a W 9 u M S 9 G Y W N l Y m 9 v a 1 9 Q b 3 N 0 X 2 R h d G F f Q X B y L T A x L T I w M j N f L 0 N o Y W 5 n Z W Q g V H l w Z S 5 7 S W 1 w c m V z c 2 l v b n M s N n 0 m c X V v d D s s J n F 1 b 3 Q 7 U 2 V j d G l v b j E v R m F j Z W J v b 2 t f U G 9 z d F 9 k Y X R h X 0 F w c i 0 w M S 0 y M D I z X y 9 D a G F u Z 2 V k I F R 5 c G U u e 0 N v b W 1 l b n R z L D d 9 J n F 1 b 3 Q 7 L C Z x d W 9 0 O 1 N l Y 3 R p b 2 4 x L 0 Z h Y 2 V i b 2 9 r X 1 B v c 3 R f Z G F 0 Y V 9 B c H I t M D E t M j A y M 1 8 v Q 2 h h b m d l Z C B U e X B l L n t M a W t l c y w 4 f S Z x d W 9 0 O y w m c X V v d D t T Z W N 0 a W 9 u M S 9 G Y W N l Y m 9 v a 1 9 Q b 3 N 0 X 2 R h d G F f Q X B y L T A x L T I w M j N f L 0 N o Y W 5 n Z W Q g V H l w Z S 5 7 U 2 h h c m V z L D l 9 J n F 1 b 3 Q 7 L C Z x d W 9 0 O 1 N l Y 3 R p b 2 4 x L 0 Z h Y 2 V i b 2 9 r X 1 B v c 3 R f Z G F 0 Y V 9 B c H I t M D E t M j A y M 1 8 v Q 2 h h b m d l Z C B U e X B l L n t U b 3 R h b C B F b m d h Z 2 V t Z W 5 0 c y w x M H 0 m c X V v d D s s J n F 1 b 3 Q 7 U 2 V j d G l v b j E v R m F j Z W J v b 2 t f U G 9 z d F 9 k Y X R h X 0 F w c i 0 w M S 0 y M D I z X y 9 D a G F u Z 2 V k I F R 5 c G U u e 1 B l b 3 B s Z S B S Z W F j a G V k L D E x f S Z x d W 9 0 O y w m c X V v d D t T Z W N 0 a W 9 u M S 9 G Y W N l Y m 9 v a 1 9 Q b 3 N 0 X 2 R h d G F f Q X B y L T A x L T I w M j N f L 0 N o Y W 5 n Z W Q g V H l w Z S 5 7 U G h v d G 8 g V m l l d 3 M s M T J 9 J n F 1 b 3 Q 7 L C Z x d W 9 0 O 1 N l Y 3 R p b 2 4 x L 0 Z h Y 2 V i b 2 9 r X 1 B v c 3 R f Z G F 0 Y V 9 B c H I t M D E t M j A y M 1 8 v Q 2 h h b m d l Z C B U e X B l L n t U b 3 R h b C B j b G l j a 3 M s M T N 9 J n F 1 b 3 Q 7 X S w m c X V v d D t S Z W x h d G l v b n N o a X B J b m Z v J n F 1 b 3 Q 7 O l t d f S I g L z 4 8 L 1 N 0 Y W J s Z U V u d H J p Z X M + P C 9 J d G V t P j x J d G V t P j x J d G V t T G 9 j Y X R p b 2 4 + P E l 0 Z W 1 U e X B l P k Z v c m 1 1 b G E 8 L 0 l 0 Z W 1 U e X B l P j x J d G V t U G F 0 a D 5 T Z W N 0 a W 9 u M S 9 G Y W N l Y m 9 v a 1 9 Q b 3 N 0 X 2 R h d G F f Q X B y L T A x L T I w M j N f L 1 N v d X J j Z T w v S X R l b V B h d G g + P C 9 J d G V t T G 9 j Y X R p b 2 4 + P F N 0 Y W J s Z U V u d H J p Z X M g L z 4 8 L 0 l 0 Z W 0 + P E l 0 Z W 0 + P E l 0 Z W 1 M b 2 N h d G l v b j 4 8 S X R l b V R 5 c G U + R m 9 y b X V s Y T w v S X R l b V R 5 c G U + P E l 0 Z W 1 Q Y X R o P l N l Y 3 R p b 2 4 x L 0 Z h Y 2 V i b 2 9 r X 1 B v c 3 R f Z G F 0 Y V 9 B c H I t M D E t M j A y M 1 8 v R m F j Z W J v b 2 t f U G 9 z d F 9 k Y X R h X 0 F w c i 0 w M S 0 y M D I z X 1 9 T a G V l d D w v S X R l b V B h d G g + P C 9 J d G V t T G 9 j Y X R p b 2 4 + P F N 0 Y W J s Z U V u d H J p Z X M g L z 4 8 L 0 l 0 Z W 0 + P E l 0 Z W 0 + P E l 0 Z W 1 M b 2 N h d G l v b j 4 8 S X R l b V R 5 c G U + R m 9 y b X V s Y T w v S X R l b V R 5 c G U + P E l 0 Z W 1 Q Y X R o P l N l Y 3 R p b 2 4 x L 0 Z h Y 2 V i b 2 9 r X 1 B v c 3 R f Z G F 0 Y V 9 B c H I t M D E t M j A y M 1 8 v U H J v b W 9 0 Z W Q l M j B I Z W F k Z X J z P C 9 J d G V t U G F 0 a D 4 8 L 0 l 0 Z W 1 M b 2 N h d G l v b j 4 8 U 3 R h Y m x l R W 5 0 c m l l c y A v P j w v S X R l b T 4 8 S X R l b T 4 8 S X R l b U x v Y 2 F 0 a W 9 u P j x J d G V t V H l w Z T 5 G b 3 J t d W x h P C 9 J d G V t V H l w Z T 4 8 S X R l b V B h d G g + U 2 V j d G l v b j E v R m F j Z W J v b 2 t f U G 9 z d F 9 k Y X R h X 0 F w c i 0 w M S 0 y M D I z X y 9 D a G F u Z 2 V k J T I w V H l w Z T w v S X R l b V B h d G g + P C 9 J d G V t T G 9 j Y X R p b 2 4 + P F N 0 Y W J s Z U V u d H J p Z X M g L z 4 8 L 0 l 0 Z W 0 + P E l 0 Z W 0 + P E l 0 Z W 1 M b 2 N h d G l v b j 4 8 S X R l b V R 5 c G U + R m 9 y b X V s Y T w v S X R l b V R 5 c G U + P E l 0 Z W 1 Q Y X R o P l N l Y 3 R p b 2 4 x L 0 Z h Y 2 V i b 2 9 r X 3 Z p Z G V v X 2 R h d G F f Q X B y L T A x L T I w M j 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z Q i I C 8 + P E V u d H J 5 I F R 5 c G U 9 I k Z p b G x F c n J v c k N v Z G U i I F Z h b H V l P S J z V W 5 r b m 9 3 b i I g L z 4 8 R W 5 0 c n k g V H l w Z T 0 i R m l s b E V y c m 9 y Q 2 9 1 b n Q i I F Z h b H V l P S J s M C I g L z 4 8 R W 5 0 c n k g V H l w Z T 0 i R m l s b E x h c 3 R V c G R h d G V k I i B W Y W x 1 Z T 0 i Z D I w M j M t M D g t M D J U M T Y 6 M D c 6 M z g u O T Q 0 O T E 4 M V o i I C 8 + P E V u d H J 5 I F R 5 c G U 9 I k Z p b G x D b 2 x 1 b W 5 U e X B l c y I g V m F s d W U 9 I n N C d 1 l E Q m d Z R 0 F 3 T U R B d 0 1 G Q X d N P S I g L z 4 8 R W 5 0 c n k g V H l w Z T 0 i R m l s b E N v b H V t b k 5 h b W V z I i B W Y W x 1 Z T 0 i c 1 s m c X V v d D t Q d W J s a X N o I H R p b W U m c X V v d D s s J n F 1 b 3 Q 7 T W 9 u d G g g T m F t Z S Z x d W 9 0 O y w m c X V v d D t X Z W V r I G 9 m I E 1 v b n R o J n F 1 b 3 Q 7 L C Z x d W 9 0 O 0 R h e S B O Y W 1 l J n F 1 b 3 Q 7 L C Z x d W 9 0 O 1 B l c m 1 h b G l u a y Z x d W 9 0 O y w m c X V v d D t Q b 3 N 0 I H R 5 c G U m c X V v d D s s J n F 1 b 3 Q 7 U G V v c G x l I H J l Y W N o Z W Q m c X V v d D s s J n F 1 b 3 Q 7 U 2 h h c m V z J n F 1 b 3 Q 7 L C Z x d W 9 0 O 0 N v b W 1 l b n R z J n F 1 b 3 Q 7 L C Z x d W 9 0 O 0 x p a 2 V z J n F 1 b 3 Q 7 L C Z x d W 9 0 O z M t U 2 V j b 2 5 k I F Z p Z G V v I F Z p Z X d z J n F 1 b 3 Q 7 L C Z x d W 9 0 O 0 F 2 Z X J h Z 2 V k I F N l Y 2 9 u Z H M g V m l l d 2 V k J n F 1 b 3 Q 7 L C Z x d W 9 0 O 1 J l Z W x z I H B s Y X l z J n F 1 b 3 Q 7 L C Z x d W 9 0 O 0 V u Z 2 F n Z W 1 l b n R z J n F 1 b 3 Q 7 X S I g L z 4 8 R W 5 0 c n k g V H l w Z T 0 i U X V l c n l J R C I g V m F s d W U 9 I n M 5 M W J h N j c 4 M y 0 5 Y W Q z L T R h N 2 Q t Y T Y z Y i 1 l Z T N m M W V j O T B j N D c i I C 8 + P E V u d H J 5 I F R 5 c G U 9 I k F k Z G V k V G 9 E Y X R h T W 9 k Z W w i I F Z h b H V l P S J s M 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Z h Y 2 V i b 2 9 r X 3 Z p Z G V v X 2 R h d G F f Q X B y L T A x L T I w M j M v Q 2 h h b m d l Z C B U e X B l L n t Q d W J s a X N o I H R p b W U s M H 0 m c X V v d D s s J n F 1 b 3 Q 7 U 2 V j d G l v b j E v R m F j Z W J v b 2 t f d m l k Z W 9 f Z G F 0 Y V 9 B c H I t M D E t M j A y M y 9 D a G F u Z 2 V k I F R 5 c G U u e 0 1 v b n R o I E 5 h b W U s M X 0 m c X V v d D s s J n F 1 b 3 Q 7 U 2 V j d G l v b j E v R m F j Z W J v b 2 t f d m l k Z W 9 f Z G F 0 Y V 9 B c H I t M D E t M j A y M y 9 D a G F u Z 2 V k I F R 5 c G U u e 1 d l Z W s g b 2 Y g T W 9 u d G g s M n 0 m c X V v d D s s J n F 1 b 3 Q 7 U 2 V j d G l v b j E v R m F j Z W J v b 2 t f d m l k Z W 9 f Z G F 0 Y V 9 B c H I t M D E t M j A y M y 9 D a G F u Z 2 V k I F R 5 c G U u e 0 R h e S B O Y W 1 l L D N 9 J n F 1 b 3 Q 7 L C Z x d W 9 0 O 1 N l Y 3 R p b 2 4 x L 0 Z h Y 2 V i b 2 9 r X 3 Z p Z G V v X 2 R h d G F f Q X B y L T A x L T I w M j M v Q 2 h h b m d l Z C B U e X B l L n t Q Z X J t Y W x p b m s s N H 0 m c X V v d D s s J n F 1 b 3 Q 7 U 2 V j d G l v b j E v R m F j Z W J v b 2 t f d m l k Z W 9 f Z G F 0 Y V 9 B c H I t M D E t M j A y M y 9 D a G F u Z 2 V k I F R 5 c G U u e 1 B v c 3 Q g d H l w Z S w 1 f S Z x d W 9 0 O y w m c X V v d D t T Z W N 0 a W 9 u M S 9 G Y W N l Y m 9 v a 1 9 2 a W R l b 1 9 k Y X R h X 0 F w c i 0 w M S 0 y M D I z L 0 N o Y W 5 n Z W Q g V H l w Z S 5 7 U G V v c G x l I H J l Y W N o Z W Q s N n 0 m c X V v d D s s J n F 1 b 3 Q 7 U 2 V j d G l v b j E v R m F j Z W J v b 2 t f d m l k Z W 9 f Z G F 0 Y V 9 B c H I t M D E t M j A y M y 9 D a G F u Z 2 V k I F R 5 c G U u e 1 N o Y X J l c y w 3 f S Z x d W 9 0 O y w m c X V v d D t T Z W N 0 a W 9 u M S 9 G Y W N l Y m 9 v a 1 9 2 a W R l b 1 9 k Y X R h X 0 F w c i 0 w M S 0 y M D I z L 0 N o Y W 5 n Z W Q g V H l w Z S 5 7 Q 2 9 t b W V u d H M s O H 0 m c X V v d D s s J n F 1 b 3 Q 7 U 2 V j d G l v b j E v R m F j Z W J v b 2 t f d m l k Z W 9 f Z G F 0 Y V 9 B c H I t M D E t M j A y M y 9 D a G F u Z 2 V k I F R 5 c G U u e 0 x p a 2 V z L D l 9 J n F 1 b 3 Q 7 L C Z x d W 9 0 O 1 N l Y 3 R p b 2 4 x L 0 Z h Y 2 V i b 2 9 r X 3 Z p Z G V v X 2 R h d G F f Q X B y L T A x L T I w M j M v Q 2 h h b m d l Z C B U e X B l L n s z L V N l Y 2 9 u Z C B W a W R l b y B W a W V 3 c y w x M H 0 m c X V v d D s s J n F 1 b 3 Q 7 U 2 V j d G l v b j E v R m F j Z W J v b 2 t f d m l k Z W 9 f Z G F 0 Y V 9 B c H I t M D E t M j A y M y 9 D a G F u Z 2 V k I F R 5 c G U u e 0 F 2 Z X J h Z 2 V k I F N l Y 2 9 u Z H M g V m l l d 2 V k L D E x f S Z x d W 9 0 O y w m c X V v d D t T Z W N 0 a W 9 u M S 9 G Y W N l Y m 9 v a 1 9 2 a W R l b 1 9 k Y X R h X 0 F w c i 0 w M S 0 y M D I z L 0 N o Y W 5 n Z W Q g V H l w Z S 5 7 U m V l b H M g c G x h e X M s M T J 9 J n F 1 b 3 Q 7 L C Z x d W 9 0 O 1 N l Y 3 R p b 2 4 x L 0 Z h Y 2 V i b 2 9 r X 3 Z p Z G V v X 2 R h d G F f Q X B y L T A x L T I w M j M v Q 2 h h b m d l Z C B U e X B l L n t F b m d h Z 2 V t Z W 5 0 c y w x M 3 0 m c X V v d D t d L C Z x d W 9 0 O 0 N v b H V t b k N v d W 5 0 J n F 1 b 3 Q 7 O j E 0 L C Z x d W 9 0 O 0 t l e U N v b H V t b k 5 h b W V z J n F 1 b 3 Q 7 O l t d L C Z x d W 9 0 O 0 N v b H V t b k l k Z W 5 0 a X R p Z X M m c X V v d D s 6 W y Z x d W 9 0 O 1 N l Y 3 R p b 2 4 x L 0 Z h Y 2 V i b 2 9 r X 3 Z p Z G V v X 2 R h d G F f Q X B y L T A x L T I w M j M v Q 2 h h b m d l Z C B U e X B l L n t Q d W J s a X N o I H R p b W U s M H 0 m c X V v d D s s J n F 1 b 3 Q 7 U 2 V j d G l v b j E v R m F j Z W J v b 2 t f d m l k Z W 9 f Z G F 0 Y V 9 B c H I t M D E t M j A y M y 9 D a G F u Z 2 V k I F R 5 c G U u e 0 1 v b n R o I E 5 h b W U s M X 0 m c X V v d D s s J n F 1 b 3 Q 7 U 2 V j d G l v b j E v R m F j Z W J v b 2 t f d m l k Z W 9 f Z G F 0 Y V 9 B c H I t M D E t M j A y M y 9 D a G F u Z 2 V k I F R 5 c G U u e 1 d l Z W s g b 2 Y g T W 9 u d G g s M n 0 m c X V v d D s s J n F 1 b 3 Q 7 U 2 V j d G l v b j E v R m F j Z W J v b 2 t f d m l k Z W 9 f Z G F 0 Y V 9 B c H I t M D E t M j A y M y 9 D a G F u Z 2 V k I F R 5 c G U u e 0 R h e S B O Y W 1 l L D N 9 J n F 1 b 3 Q 7 L C Z x d W 9 0 O 1 N l Y 3 R p b 2 4 x L 0 Z h Y 2 V i b 2 9 r X 3 Z p Z G V v X 2 R h d G F f Q X B y L T A x L T I w M j M v Q 2 h h b m d l Z C B U e X B l L n t Q Z X J t Y W x p b m s s N H 0 m c X V v d D s s J n F 1 b 3 Q 7 U 2 V j d G l v b j E v R m F j Z W J v b 2 t f d m l k Z W 9 f Z G F 0 Y V 9 B c H I t M D E t M j A y M y 9 D a G F u Z 2 V k I F R 5 c G U u e 1 B v c 3 Q g d H l w Z S w 1 f S Z x d W 9 0 O y w m c X V v d D t T Z W N 0 a W 9 u M S 9 G Y W N l Y m 9 v a 1 9 2 a W R l b 1 9 k Y X R h X 0 F w c i 0 w M S 0 y M D I z L 0 N o Y W 5 n Z W Q g V H l w Z S 5 7 U G V v c G x l I H J l Y W N o Z W Q s N n 0 m c X V v d D s s J n F 1 b 3 Q 7 U 2 V j d G l v b j E v R m F j Z W J v b 2 t f d m l k Z W 9 f Z G F 0 Y V 9 B c H I t M D E t M j A y M y 9 D a G F u Z 2 V k I F R 5 c G U u e 1 N o Y X J l c y w 3 f S Z x d W 9 0 O y w m c X V v d D t T Z W N 0 a W 9 u M S 9 G Y W N l Y m 9 v a 1 9 2 a W R l b 1 9 k Y X R h X 0 F w c i 0 w M S 0 y M D I z L 0 N o Y W 5 n Z W Q g V H l w Z S 5 7 Q 2 9 t b W V u d H M s O H 0 m c X V v d D s s J n F 1 b 3 Q 7 U 2 V j d G l v b j E v R m F j Z W J v b 2 t f d m l k Z W 9 f Z G F 0 Y V 9 B c H I t M D E t M j A y M y 9 D a G F u Z 2 V k I F R 5 c G U u e 0 x p a 2 V z L D l 9 J n F 1 b 3 Q 7 L C Z x d W 9 0 O 1 N l Y 3 R p b 2 4 x L 0 Z h Y 2 V i b 2 9 r X 3 Z p Z G V v X 2 R h d G F f Q X B y L T A x L T I w M j M v Q 2 h h b m d l Z C B U e X B l L n s z L V N l Y 2 9 u Z C B W a W R l b y B W a W V 3 c y w x M H 0 m c X V v d D s s J n F 1 b 3 Q 7 U 2 V j d G l v b j E v R m F j Z W J v b 2 t f d m l k Z W 9 f Z G F 0 Y V 9 B c H I t M D E t M j A y M y 9 D a G F u Z 2 V k I F R 5 c G U u e 0 F 2 Z X J h Z 2 V k I F N l Y 2 9 u Z H M g V m l l d 2 V k L D E x f S Z x d W 9 0 O y w m c X V v d D t T Z W N 0 a W 9 u M S 9 G Y W N l Y m 9 v a 1 9 2 a W R l b 1 9 k Y X R h X 0 F w c i 0 w M S 0 y M D I z L 0 N o Y W 5 n Z W Q g V H l w Z S 5 7 U m V l b H M g c G x h e X M s M T J 9 J n F 1 b 3 Q 7 L C Z x d W 9 0 O 1 N l Y 3 R p b 2 4 x L 0 Z h Y 2 V i b 2 9 r X 3 Z p Z G V v X 2 R h d G F f Q X B y L T A x L T I w M j M v Q 2 h h b m d l Z C B U e X B l L n t F b m d h Z 2 V t Z W 5 0 c y w x M 3 0 m c X V v d D t d L C Z x d W 9 0 O 1 J l b G F 0 a W 9 u c 2 h p c E l u Z m 8 m c X V v d D s 6 W 1 1 9 I i A v P j w v U 3 R h Y m x l R W 5 0 c m l l c z 4 8 L 0 l 0 Z W 0 + P E l 0 Z W 0 + P E l 0 Z W 1 M b 2 N h d G l v b j 4 8 S X R l b V R 5 c G U + R m 9 y b X V s Y T w v S X R l b V R 5 c G U + P E l 0 Z W 1 Q Y X R o P l N l Y 3 R p b 2 4 x L 0 Z h Y 2 V i b 2 9 r X 3 Z p Z G V v X 2 R h d G F f Q X B y L T A x L T I w M j M v U 2 9 1 c m N l P C 9 J d G V t U G F 0 a D 4 8 L 0 l 0 Z W 1 M b 2 N h d G l v b j 4 8 U 3 R h Y m x l R W 5 0 c m l l c y A v P j w v S X R l b T 4 8 S X R l b T 4 8 S X R l b U x v Y 2 F 0 a W 9 u P j x J d G V t V H l w Z T 5 G b 3 J t d W x h P C 9 J d G V t V H l w Z T 4 8 S X R l b V B h d G g + U 2 V j d G l v b j E v R m F j Z W J v b 2 t f d m l k Z W 9 f Z G F 0 Y V 9 B c H I t M D E t M j A y M y 9 G Y W N l Y m 9 v a 1 9 2 a W R l b 1 9 k Y X R h X 0 F w c i 0 w M S 0 y M D I z X 1 N o Z W V 0 P C 9 J d G V t U G F 0 a D 4 8 L 0 l 0 Z W 1 M b 2 N h d G l v b j 4 8 U 3 R h Y m x l R W 5 0 c m l l c y A v P j w v S X R l b T 4 8 S X R l b T 4 8 S X R l b U x v Y 2 F 0 a W 9 u P j x J d G V t V H l w Z T 5 G b 3 J t d W x h P C 9 J d G V t V H l w Z T 4 8 S X R l b V B h d G g + U 2 V j d G l v b j E v R m F j Z W J v b 2 t f d m l k Z W 9 f Z G F 0 Y V 9 B c H I t M D E t M j A y M y 9 Q c m 9 t b 3 R l Z C U y M E h l Y W R l c n M 8 L 0 l 0 Z W 1 Q Y X R o P j w v S X R l b U x v Y 2 F 0 a W 9 u P j x T d G F i b G V F b n R y a W V z I C 8 + P C 9 J d G V t P j x J d G V t P j x J d G V t T G 9 j Y X R p b 2 4 + P E l 0 Z W 1 U e X B l P k Z v c m 1 1 b G E 8 L 0 l 0 Z W 1 U e X B l P j x J d G V t U G F 0 a D 5 T Z W N 0 a W 9 u M S 9 G Y W N l Y m 9 v a 1 9 2 a W R l b 1 9 k Y X R h X 0 F w c i 0 w M S 0 y M D I z L 0 N o Y W 5 n Z W Q l M j B U e X B l P C 9 J d G V t U G F 0 a D 4 8 L 0 l 0 Z W 1 M b 2 N h d G l v b j 4 8 U 3 R h Y m x l R W 5 0 c m l l c y A v P j w v S X R l b T 4 8 S X R l b T 4 8 S X R l b U x v Y 2 F 0 a W 9 u P j x J d G V t V H l w Z T 5 G b 3 J t d W x h P C 9 J d G V t V H l w Z T 4 8 S X R l b V B h d G g + U 2 V j d G l v b j E v R m F j Z W J v b 2 t f U G 9 z d F 9 k Y X R h X 0 F w c i 0 w M S 0 y M D I z X y U y M C g y K T 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G Y W N l Y m 9 v a 1 9 Q b 3 N 0 X 2 R h d G F f Q X B y X z A x X z I w M j N f X 1 8 y I i A v P j x F b n R y e S B U e X B l P S J G a W x s Z W R D b 2 1 w b G V 0 Z V J l c 3 V s d F R v V 2 9 y a 3 N o Z W V 0 I i B W Y W x 1 Z T 0 i b D E i I C 8 + P E V u d H J 5 I F R 5 c G U 9 I k Z p b G x D b 3 V u d C I g V m F s d W U 9 I m w z N S I g L z 4 8 R W 5 0 c n k g V H l w Z T 0 i R m l s b E V y c m 9 y Q 2 9 k Z S I g V m F s d W U 9 I n N V b m t u b 3 d u I i A v P j x F b n R y e S B U e X B l P S J G a W x s R X J y b 3 J D b 3 V u d C I g V m F s d W U 9 I m w w I i A v P j x F b n R y e S B U e X B l P S J G a W x s T G F z d F V w Z G F 0 Z W Q i I F Z h b H V l P S J k M j A y M y 0 w O C 0 w M l Q x N j o w N z o 0 M C 4 y M z Y 3 N T I z W i I g L z 4 8 R W 5 0 c n k g V H l w Z T 0 i R m l s b E N v b H V t b l R 5 c G V z I i B W Y W x 1 Z T 0 i c 0 J 3 W U R C Z 1 l H Q X d N R E F 3 T U R B d 0 0 9 I i A v P j x F b n R y e S B U e X B l P S J G a W x s Q 2 9 s d W 1 u T m F t Z X M i I F Z h b H V l P S J z W y Z x d W 9 0 O 1 B 1 Y m x p c 2 g g d G l t Z S Z x d W 9 0 O y w m c X V v d D t N b 2 5 0 a C B O Y W 1 l J n F 1 b 3 Q 7 L C Z x d W 9 0 O 1 d l Z W s g b 2 Y g T W 9 u d G g m c X V v d D s s J n F 1 b 3 Q 7 R G F 5 I E 5 h b W U m c X V v d D s s J n F 1 b 3 Q 7 U G V y b W F s a W 5 r J n F 1 b 3 Q 7 L C Z x d W 9 0 O 1 B v c 3 Q g d H l w Z S Z x d W 9 0 O y w m c X V v d D t J b X B y Z X N z a W 9 u c y Z x d W 9 0 O y w m c X V v d D t D b 2 1 t Z W 5 0 c y Z x d W 9 0 O y w m c X V v d D t M a W t l c y Z x d W 9 0 O y w m c X V v d D t T a G F y Z X M m c X V v d D s s J n F 1 b 3 Q 7 V G 9 0 Y W w g R W 5 n Y W d l b W V u d H M m c X V v d D s s J n F 1 b 3 Q 7 U G V v c G x l I F J l Y W N o Z W Q m c X V v d D s s J n F 1 b 3 Q 7 U G h v d G 8 g V m l l d 3 M m c X V v d D s s J n F 1 b 3 Q 7 V G 9 0 Y W w g Y 2 x p Y 2 t z J n F 1 b 3 Q 7 X S I g L z 4 8 R W 5 0 c n k g V H l w Z T 0 i U X V l c n l J R C I g V m F s d W U 9 I n M w N 2 U 0 N j I 3 Y S 0 1 Y T B m L T Q 3 M j I t O W J k M S 0 2 M T A z O W R h O G Y 0 M z Y i I C 8 + P E V u d H J 5 I F R 5 c G U 9 I k F k Z G V k V G 9 E Y X R h T W 9 k Z W w i I F Z h b H V l P S J s M C 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Z h Y 2 V i b 2 9 r X 1 B v c 3 R f Z G F 0 Y V 9 B c H I t M D E t M j A y M 1 8 g K D I p L 0 F 1 d G 9 S Z W 1 v d m V k Q 2 9 s d W 1 u c z E u e 1 B 1 Y m x p c 2 g g d G l t Z S w w f S Z x d W 9 0 O y w m c X V v d D t T Z W N 0 a W 9 u M S 9 G Y W N l Y m 9 v a 1 9 Q b 3 N 0 X 2 R h d G F f Q X B y L T A x L T I w M j N f I C g y K S 9 B d X R v U m V t b 3 Z l Z E N v b H V t b n M x L n t N b 2 5 0 a C B O Y W 1 l L D F 9 J n F 1 b 3 Q 7 L C Z x d W 9 0 O 1 N l Y 3 R p b 2 4 x L 0 Z h Y 2 V i b 2 9 r X 1 B v c 3 R f Z G F 0 Y V 9 B c H I t M D E t M j A y M 1 8 g K D I p L 0 F 1 d G 9 S Z W 1 v d m V k Q 2 9 s d W 1 u c z E u e 1 d l Z W s g b 2 Y g T W 9 u d G g s M n 0 m c X V v d D s s J n F 1 b 3 Q 7 U 2 V j d G l v b j E v R m F j Z W J v b 2 t f U G 9 z d F 9 k Y X R h X 0 F w c i 0 w M S 0 y M D I z X y A o M i k v Q X V 0 b 1 J l b W 9 2 Z W R D b 2 x 1 b W 5 z M S 5 7 R G F 5 I E 5 h b W U s M 3 0 m c X V v d D s s J n F 1 b 3 Q 7 U 2 V j d G l v b j E v R m F j Z W J v b 2 t f U G 9 z d F 9 k Y X R h X 0 F w c i 0 w M S 0 y M D I z X y A o M i k v Q X V 0 b 1 J l b W 9 2 Z W R D b 2 x 1 b W 5 z M S 5 7 U G V y b W F s a W 5 r L D R 9 J n F 1 b 3 Q 7 L C Z x d W 9 0 O 1 N l Y 3 R p b 2 4 x L 0 Z h Y 2 V i b 2 9 r X 1 B v c 3 R f Z G F 0 Y V 9 B c H I t M D E t M j A y M 1 8 g K D I p L 0 F 1 d G 9 S Z W 1 v d m V k Q 2 9 s d W 1 u c z E u e 1 B v c 3 Q g d H l w Z S w 1 f S Z x d W 9 0 O y w m c X V v d D t T Z W N 0 a W 9 u M S 9 G Y W N l Y m 9 v a 1 9 Q b 3 N 0 X 2 R h d G F f Q X B y L T A x L T I w M j N f I C g y K S 9 B d X R v U m V t b 3 Z l Z E N v b H V t b n M x L n t J b X B y Z X N z a W 9 u c y w 2 f S Z x d W 9 0 O y w m c X V v d D t T Z W N 0 a W 9 u M S 9 G Y W N l Y m 9 v a 1 9 Q b 3 N 0 X 2 R h d G F f Q X B y L T A x L T I w M j N f I C g y K S 9 B d X R v U m V t b 3 Z l Z E N v b H V t b n M x L n t D b 2 1 t Z W 5 0 c y w 3 f S Z x d W 9 0 O y w m c X V v d D t T Z W N 0 a W 9 u M S 9 G Y W N l Y m 9 v a 1 9 Q b 3 N 0 X 2 R h d G F f Q X B y L T A x L T I w M j N f I C g y K S 9 B d X R v U m V t b 3 Z l Z E N v b H V t b n M x L n t M a W t l c y w 4 f S Z x d W 9 0 O y w m c X V v d D t T Z W N 0 a W 9 u M S 9 G Y W N l Y m 9 v a 1 9 Q b 3 N 0 X 2 R h d G F f Q X B y L T A x L T I w M j N f I C g y K S 9 B d X R v U m V t b 3 Z l Z E N v b H V t b n M x L n t T a G F y Z X M s O X 0 m c X V v d D s s J n F 1 b 3 Q 7 U 2 V j d G l v b j E v R m F j Z W J v b 2 t f U G 9 z d F 9 k Y X R h X 0 F w c i 0 w M S 0 y M D I z X y A o M i k v Q X V 0 b 1 J l b W 9 2 Z W R D b 2 x 1 b W 5 z M S 5 7 V G 9 0 Y W w g R W 5 n Y W d l b W V u d H M s M T B 9 J n F 1 b 3 Q 7 L C Z x d W 9 0 O 1 N l Y 3 R p b 2 4 x L 0 Z h Y 2 V i b 2 9 r X 1 B v c 3 R f Z G F 0 Y V 9 B c H I t M D E t M j A y M 1 8 g K D I p L 0 F 1 d G 9 S Z W 1 v d m V k Q 2 9 s d W 1 u c z E u e 1 B l b 3 B s Z S B S Z W F j a G V k L D E x f S Z x d W 9 0 O y w m c X V v d D t T Z W N 0 a W 9 u M S 9 G Y W N l Y m 9 v a 1 9 Q b 3 N 0 X 2 R h d G F f Q X B y L T A x L T I w M j N f I C g y K S 9 B d X R v U m V t b 3 Z l Z E N v b H V t b n M x L n t Q a G 9 0 b y B W a W V 3 c y w x M n 0 m c X V v d D s s J n F 1 b 3 Q 7 U 2 V j d G l v b j E v R m F j Z W J v b 2 t f U G 9 z d F 9 k Y X R h X 0 F w c i 0 w M S 0 y M D I z X y A o M i k v Q X V 0 b 1 J l b W 9 2 Z W R D b 2 x 1 b W 5 z M S 5 7 V G 9 0 Y W w g Y 2 x p Y 2 t z L D E z f S Z x d W 9 0 O 1 0 s J n F 1 b 3 Q 7 Q 2 9 s d W 1 u Q 2 9 1 b n Q m c X V v d D s 6 M T Q s J n F 1 b 3 Q 7 S 2 V 5 Q 2 9 s d W 1 u T m F t Z X M m c X V v d D s 6 W 1 0 s J n F 1 b 3 Q 7 Q 2 9 s d W 1 u S W R l b n R p d G l l c y Z x d W 9 0 O z p b J n F 1 b 3 Q 7 U 2 V j d G l v b j E v R m F j Z W J v b 2 t f U G 9 z d F 9 k Y X R h X 0 F w c i 0 w M S 0 y M D I z X y A o M i k v Q X V 0 b 1 J l b W 9 2 Z W R D b 2 x 1 b W 5 z M S 5 7 U H V i b G l z a C B 0 a W 1 l L D B 9 J n F 1 b 3 Q 7 L C Z x d W 9 0 O 1 N l Y 3 R p b 2 4 x L 0 Z h Y 2 V i b 2 9 r X 1 B v c 3 R f Z G F 0 Y V 9 B c H I t M D E t M j A y M 1 8 g K D I p L 0 F 1 d G 9 S Z W 1 v d m V k Q 2 9 s d W 1 u c z E u e 0 1 v b n R o I E 5 h b W U s M X 0 m c X V v d D s s J n F 1 b 3 Q 7 U 2 V j d G l v b j E v R m F j Z W J v b 2 t f U G 9 z d F 9 k Y X R h X 0 F w c i 0 w M S 0 y M D I z X y A o M i k v Q X V 0 b 1 J l b W 9 2 Z W R D b 2 x 1 b W 5 z M S 5 7 V 2 V l a y B v Z i B N b 2 5 0 a C w y f S Z x d W 9 0 O y w m c X V v d D t T Z W N 0 a W 9 u M S 9 G Y W N l Y m 9 v a 1 9 Q b 3 N 0 X 2 R h d G F f Q X B y L T A x L T I w M j N f I C g y K S 9 B d X R v U m V t b 3 Z l Z E N v b H V t b n M x L n t E Y X k g T m F t Z S w z f S Z x d W 9 0 O y w m c X V v d D t T Z W N 0 a W 9 u M S 9 G Y W N l Y m 9 v a 1 9 Q b 3 N 0 X 2 R h d G F f Q X B y L T A x L T I w M j N f I C g y K S 9 B d X R v U m V t b 3 Z l Z E N v b H V t b n M x L n t Q Z X J t Y W x p b m s s N H 0 m c X V v d D s s J n F 1 b 3 Q 7 U 2 V j d G l v b j E v R m F j Z W J v b 2 t f U G 9 z d F 9 k Y X R h X 0 F w c i 0 w M S 0 y M D I z X y A o M i k v Q X V 0 b 1 J l b W 9 2 Z W R D b 2 x 1 b W 5 z M S 5 7 U G 9 z d C B 0 e X B l L D V 9 J n F 1 b 3 Q 7 L C Z x d W 9 0 O 1 N l Y 3 R p b 2 4 x L 0 Z h Y 2 V i b 2 9 r X 1 B v c 3 R f Z G F 0 Y V 9 B c H I t M D E t M j A y M 1 8 g K D I p L 0 F 1 d G 9 S Z W 1 v d m V k Q 2 9 s d W 1 u c z E u e 0 l t c H J l c 3 N p b 2 5 z L D Z 9 J n F 1 b 3 Q 7 L C Z x d W 9 0 O 1 N l Y 3 R p b 2 4 x L 0 Z h Y 2 V i b 2 9 r X 1 B v c 3 R f Z G F 0 Y V 9 B c H I t M D E t M j A y M 1 8 g K D I p L 0 F 1 d G 9 S Z W 1 v d m V k Q 2 9 s d W 1 u c z E u e 0 N v b W 1 l b n R z L D d 9 J n F 1 b 3 Q 7 L C Z x d W 9 0 O 1 N l Y 3 R p b 2 4 x L 0 Z h Y 2 V i b 2 9 r X 1 B v c 3 R f Z G F 0 Y V 9 B c H I t M D E t M j A y M 1 8 g K D I p L 0 F 1 d G 9 S Z W 1 v d m V k Q 2 9 s d W 1 u c z E u e 0 x p a 2 V z L D h 9 J n F 1 b 3 Q 7 L C Z x d W 9 0 O 1 N l Y 3 R p b 2 4 x L 0 Z h Y 2 V i b 2 9 r X 1 B v c 3 R f Z G F 0 Y V 9 B c H I t M D E t M j A y M 1 8 g K D I p L 0 F 1 d G 9 S Z W 1 v d m V k Q 2 9 s d W 1 u c z E u e 1 N o Y X J l c y w 5 f S Z x d W 9 0 O y w m c X V v d D t T Z W N 0 a W 9 u M S 9 G Y W N l Y m 9 v a 1 9 Q b 3 N 0 X 2 R h d G F f Q X B y L T A x L T I w M j N f I C g y K S 9 B d X R v U m V t b 3 Z l Z E N v b H V t b n M x L n t U b 3 R h b C B F b m d h Z 2 V t Z W 5 0 c y w x M H 0 m c X V v d D s s J n F 1 b 3 Q 7 U 2 V j d G l v b j E v R m F j Z W J v b 2 t f U G 9 z d F 9 k Y X R h X 0 F w c i 0 w M S 0 y M D I z X y A o M i k v Q X V 0 b 1 J l b W 9 2 Z W R D b 2 x 1 b W 5 z M S 5 7 U G V v c G x l I F J l Y W N o Z W Q s M T F 9 J n F 1 b 3 Q 7 L C Z x d W 9 0 O 1 N l Y 3 R p b 2 4 x L 0 Z h Y 2 V i b 2 9 r X 1 B v c 3 R f Z G F 0 Y V 9 B c H I t M D E t M j A y M 1 8 g K D I p L 0 F 1 d G 9 S Z W 1 v d m V k Q 2 9 s d W 1 u c z E u e 1 B o b 3 R v I F Z p Z X d z L D E y f S Z x d W 9 0 O y w m c X V v d D t T Z W N 0 a W 9 u M S 9 G Y W N l Y m 9 v a 1 9 Q b 3 N 0 X 2 R h d G F f Q X B y L T A x L T I w M j N f I C g y K S 9 B d X R v U m V t b 3 Z l Z E N v b H V t b n M x L n t U b 3 R h b C B j b G l j a 3 M s M T N 9 J n F 1 b 3 Q 7 X S w m c X V v d D t S Z W x h d G l v b n N o a X B J b m Z v J n F 1 b 3 Q 7 O l t d f S I g L z 4 8 L 1 N 0 Y W J s Z U V u d H J p Z X M + P C 9 J d G V t P j x J d G V t P j x J d G V t T G 9 j Y X R p b 2 4 + P E l 0 Z W 1 U e X B l P k Z v c m 1 1 b G E 8 L 0 l 0 Z W 1 U e X B l P j x J d G V t U G F 0 a D 5 T Z W N 0 a W 9 u M S 9 G Y W N l Y m 9 v a 1 9 Q b 3 N 0 X 2 R h d G F f Q X B y L T A x L T I w M j N f J T I w K D I p L 1 N v d X J j Z T w v S X R l b V B h d G g + P C 9 J d G V t T G 9 j Y X R p b 2 4 + P F N 0 Y W J s Z U V u d H J p Z X M g L z 4 8 L 0 l 0 Z W 0 + P E l 0 Z W 0 + P E l 0 Z W 1 M b 2 N h d G l v b j 4 8 S X R l b V R 5 c G U + R m 9 y b X V s Y T w v S X R l b V R 5 c G U + P E l 0 Z W 1 Q Y X R o P l N l Y 3 R p b 2 4 x L 0 Z h Y 2 V i b 2 9 r X 3 Z p Z G V v X 2 R h d G F f Q X B y L T A x L T I w M j M l M j A o M i k 8 L 0 l 0 Z W 1 Q Y X R o P j w v S X R l b U x v Y 2 F 0 a W 9 u P j x T d G F i b G V F b n R y a W V z 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V f R m F j Z W J v b 2 t f d m l k Z W 9 f Z G F 0 Y V 9 B c H J f M D F f M j A y M 1 9 f M i I g L z 4 8 R W 5 0 c n k g V H l w Z T 0 i R m l s b G V k Q 2 9 t c G x l d G V S Z X N 1 b H R U b 1 d v c m t z a G V l d C I g V m F s d W U 9 I m w x I i A v P j x F b n R y e S B U e X B l P S J G a W x s Q 2 9 1 b n Q i I F Z h b H V l P S J s M z Q i I C 8 + P E V u d H J 5 I F R 5 c G U 9 I k Z p b G x F c n J v c k N v Z G U i I F Z h b H V l P S J z V W 5 r b m 9 3 b i I g L z 4 8 R W 5 0 c n k g V H l w Z T 0 i R m l s b E V y c m 9 y Q 2 9 1 b n Q i I F Z h b H V l P S J s M C I g L z 4 8 R W 5 0 c n k g V H l w Z T 0 i R m l s b E x h c 3 R V c G R h d G V k I i B W Y W x 1 Z T 0 i Z D I w M j M t M D g t M D J U M T Y 6 M D c 6 N D A u M j I x M T M w M V o i I C 8 + P E V u d H J 5 I F R 5 c G U 9 I k Z p b G x D b 2 x 1 b W 5 U e X B l c y I g V m F s d W U 9 I n N C d 1 l E Q m d Z R 0 F 3 T U R B d 0 1 G Q X d N P S I g L z 4 8 R W 5 0 c n k g V H l w Z T 0 i R m l s b E N v b H V t b k 5 h b W V z I i B W Y W x 1 Z T 0 i c 1 s m c X V v d D t Q d W J s a X N o I H R p b W U m c X V v d D s s J n F 1 b 3 Q 7 T W 9 u d G g g T m F t Z S Z x d W 9 0 O y w m c X V v d D t X Z W V r I G 9 m I E 1 v b n R o J n F 1 b 3 Q 7 L C Z x d W 9 0 O 0 R h e S B O Y W 1 l J n F 1 b 3 Q 7 L C Z x d W 9 0 O 1 B l c m 1 h b G l u a y Z x d W 9 0 O y w m c X V v d D t Q b 3 N 0 I H R 5 c G U m c X V v d D s s J n F 1 b 3 Q 7 U G V v c G x l I H J l Y W N o Z W Q m c X V v d D s s J n F 1 b 3 Q 7 U 2 h h c m V z J n F 1 b 3 Q 7 L C Z x d W 9 0 O 0 N v b W 1 l b n R z J n F 1 b 3 Q 7 L C Z x d W 9 0 O 0 x p a 2 V z J n F 1 b 3 Q 7 L C Z x d W 9 0 O z M t U 2 V j b 2 5 k I F Z p Z G V v I F Z p Z X d z J n F 1 b 3 Q 7 L C Z x d W 9 0 O 0 F 2 Z X J h Z 2 V k I F N l Y 2 9 u Z H M g V m l l d 2 V k J n F 1 b 3 Q 7 L C Z x d W 9 0 O 1 J l Z W x z I H B s Y X l z J n F 1 b 3 Q 7 L C Z x d W 9 0 O 1 R v d G F s I E V u Z 2 F n Z W 1 l b n Q m c X V v d D t d I i A v P j x F b n R y e S B U e X B l P S J R d W V y e U l E I i B W Y W x 1 Z T 0 i c 2 V k Z G E w Y m R k L T I 1 O D c t N D F k M S 1 h N D B k L W I 3 M 2 E x M T B i N D I 5 O S I g L z 4 8 R W 5 0 c n k g V H l w Z T 0 i Q W R k Z W R U b 0 R h d G F N b 2 R l b C I g V m F s d W U 9 I m w w 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R m F j Z W J v b 2 t f d m l k Z W 9 f Z G F 0 Y V 9 B c H I t M D E t M j A y M y A o M i k v Q X V 0 b 1 J l b W 9 2 Z W R D b 2 x 1 b W 5 z M S 5 7 U H V i b G l z a C B 0 a W 1 l L D B 9 J n F 1 b 3 Q 7 L C Z x d W 9 0 O 1 N l Y 3 R p b 2 4 x L 0 Z h Y 2 V i b 2 9 r X 3 Z p Z G V v X 2 R h d G F f Q X B y L T A x L T I w M j M g K D I p L 0 F 1 d G 9 S Z W 1 v d m V k Q 2 9 s d W 1 u c z E u e 0 1 v b n R o I E 5 h b W U s M X 0 m c X V v d D s s J n F 1 b 3 Q 7 U 2 V j d G l v b j E v R m F j Z W J v b 2 t f d m l k Z W 9 f Z G F 0 Y V 9 B c H I t M D E t M j A y M y A o M i k v Q X V 0 b 1 J l b W 9 2 Z W R D b 2 x 1 b W 5 z M S 5 7 V 2 V l a y B v Z i B N b 2 5 0 a C w y f S Z x d W 9 0 O y w m c X V v d D t T Z W N 0 a W 9 u M S 9 G Y W N l Y m 9 v a 1 9 2 a W R l b 1 9 k Y X R h X 0 F w c i 0 w M S 0 y M D I z I C g y K S 9 B d X R v U m V t b 3 Z l Z E N v b H V t b n M x L n t E Y X k g T m F t Z S w z f S Z x d W 9 0 O y w m c X V v d D t T Z W N 0 a W 9 u M S 9 G Y W N l Y m 9 v a 1 9 2 a W R l b 1 9 k Y X R h X 0 F w c i 0 w M S 0 y M D I z I C g y K S 9 B d X R v U m V t b 3 Z l Z E N v b H V t b n M x L n t Q Z X J t Y W x p b m s s N H 0 m c X V v d D s s J n F 1 b 3 Q 7 U 2 V j d G l v b j E v R m F j Z W J v b 2 t f d m l k Z W 9 f Z G F 0 Y V 9 B c H I t M D E t M j A y M y A o M i k v Q X V 0 b 1 J l b W 9 2 Z W R D b 2 x 1 b W 5 z M S 5 7 U G 9 z d C B 0 e X B l L D V 9 J n F 1 b 3 Q 7 L C Z x d W 9 0 O 1 N l Y 3 R p b 2 4 x L 0 Z h Y 2 V i b 2 9 r X 3 Z p Z G V v X 2 R h d G F f Q X B y L T A x L T I w M j M g K D I p L 0 F 1 d G 9 S Z W 1 v d m V k Q 2 9 s d W 1 u c z E u e 1 B l b 3 B s Z S B y Z W F j a G V k L D Z 9 J n F 1 b 3 Q 7 L C Z x d W 9 0 O 1 N l Y 3 R p b 2 4 x L 0 Z h Y 2 V i b 2 9 r X 3 Z p Z G V v X 2 R h d G F f Q X B y L T A x L T I w M j M g K D I p L 0 F 1 d G 9 S Z W 1 v d m V k Q 2 9 s d W 1 u c z E u e 1 N o Y X J l c y w 3 f S Z x d W 9 0 O y w m c X V v d D t T Z W N 0 a W 9 u M S 9 G Y W N l Y m 9 v a 1 9 2 a W R l b 1 9 k Y X R h X 0 F w c i 0 w M S 0 y M D I z I C g y K S 9 B d X R v U m V t b 3 Z l Z E N v b H V t b n M x L n t D b 2 1 t Z W 5 0 c y w 4 f S Z x d W 9 0 O y w m c X V v d D t T Z W N 0 a W 9 u M S 9 G Y W N l Y m 9 v a 1 9 2 a W R l b 1 9 k Y X R h X 0 F w c i 0 w M S 0 y M D I z I C g y K S 9 B d X R v U m V t b 3 Z l Z E N v b H V t b n M x L n t M a W t l c y w 5 f S Z x d W 9 0 O y w m c X V v d D t T Z W N 0 a W 9 u M S 9 G Y W N l Y m 9 v a 1 9 2 a W R l b 1 9 k Y X R h X 0 F w c i 0 w M S 0 y M D I z I C g y K S 9 B d X R v U m V t b 3 Z l Z E N v b H V t b n M x L n s z L V N l Y 2 9 u Z C B W a W R l b y B W a W V 3 c y w x M H 0 m c X V v d D s s J n F 1 b 3 Q 7 U 2 V j d G l v b j E v R m F j Z W J v b 2 t f d m l k Z W 9 f Z G F 0 Y V 9 B c H I t M D E t M j A y M y A o M i k v Q X V 0 b 1 J l b W 9 2 Z W R D b 2 x 1 b W 5 z M S 5 7 Q X Z l c m F n Z W Q g U 2 V j b 2 5 k c y B W a W V 3 Z W Q s M T F 9 J n F 1 b 3 Q 7 L C Z x d W 9 0 O 1 N l Y 3 R p b 2 4 x L 0 Z h Y 2 V i b 2 9 r X 3 Z p Z G V v X 2 R h d G F f Q X B y L T A x L T I w M j M g K D I p L 0 F 1 d G 9 S Z W 1 v d m V k Q 2 9 s d W 1 u c z E u e 1 J l Z W x z I H B s Y X l z L D E y f S Z x d W 9 0 O y w m c X V v d D t T Z W N 0 a W 9 u M S 9 G Y W N l Y m 9 v a 1 9 2 a W R l b 1 9 k Y X R h X 0 F w c i 0 w M S 0 y M D I z I C g y K S 9 B d X R v U m V t b 3 Z l Z E N v b H V t b n M x L n t U b 3 R h b C B F b m d h Z 2 V t Z W 5 0 L D E z f S Z x d W 9 0 O 1 0 s J n F 1 b 3 Q 7 Q 2 9 s d W 1 u Q 2 9 1 b n Q m c X V v d D s 6 M T Q s J n F 1 b 3 Q 7 S 2 V 5 Q 2 9 s d W 1 u T m F t Z X M m c X V v d D s 6 W 1 0 s J n F 1 b 3 Q 7 Q 2 9 s d W 1 u S W R l b n R p d G l l c y Z x d W 9 0 O z p b J n F 1 b 3 Q 7 U 2 V j d G l v b j E v R m F j Z W J v b 2 t f d m l k Z W 9 f Z G F 0 Y V 9 B c H I t M D E t M j A y M y A o M i k v Q X V 0 b 1 J l b W 9 2 Z W R D b 2 x 1 b W 5 z M S 5 7 U H V i b G l z a C B 0 a W 1 l L D B 9 J n F 1 b 3 Q 7 L C Z x d W 9 0 O 1 N l Y 3 R p b 2 4 x L 0 Z h Y 2 V i b 2 9 r X 3 Z p Z G V v X 2 R h d G F f Q X B y L T A x L T I w M j M g K D I p L 0 F 1 d G 9 S Z W 1 v d m V k Q 2 9 s d W 1 u c z E u e 0 1 v b n R o I E 5 h b W U s M X 0 m c X V v d D s s J n F 1 b 3 Q 7 U 2 V j d G l v b j E v R m F j Z W J v b 2 t f d m l k Z W 9 f Z G F 0 Y V 9 B c H I t M D E t M j A y M y A o M i k v Q X V 0 b 1 J l b W 9 2 Z W R D b 2 x 1 b W 5 z M S 5 7 V 2 V l a y B v Z i B N b 2 5 0 a C w y f S Z x d W 9 0 O y w m c X V v d D t T Z W N 0 a W 9 u M S 9 G Y W N l Y m 9 v a 1 9 2 a W R l b 1 9 k Y X R h X 0 F w c i 0 w M S 0 y M D I z I C g y K S 9 B d X R v U m V t b 3 Z l Z E N v b H V t b n M x L n t E Y X k g T m F t Z S w z f S Z x d W 9 0 O y w m c X V v d D t T Z W N 0 a W 9 u M S 9 G Y W N l Y m 9 v a 1 9 2 a W R l b 1 9 k Y X R h X 0 F w c i 0 w M S 0 y M D I z I C g y K S 9 B d X R v U m V t b 3 Z l Z E N v b H V t b n M x L n t Q Z X J t Y W x p b m s s N H 0 m c X V v d D s s J n F 1 b 3 Q 7 U 2 V j d G l v b j E v R m F j Z W J v b 2 t f d m l k Z W 9 f Z G F 0 Y V 9 B c H I t M D E t M j A y M y A o M i k v Q X V 0 b 1 J l b W 9 2 Z W R D b 2 x 1 b W 5 z M S 5 7 U G 9 z d C B 0 e X B l L D V 9 J n F 1 b 3 Q 7 L C Z x d W 9 0 O 1 N l Y 3 R p b 2 4 x L 0 Z h Y 2 V i b 2 9 r X 3 Z p Z G V v X 2 R h d G F f Q X B y L T A x L T I w M j M g K D I p L 0 F 1 d G 9 S Z W 1 v d m V k Q 2 9 s d W 1 u c z E u e 1 B l b 3 B s Z S B y Z W F j a G V k L D Z 9 J n F 1 b 3 Q 7 L C Z x d W 9 0 O 1 N l Y 3 R p b 2 4 x L 0 Z h Y 2 V i b 2 9 r X 3 Z p Z G V v X 2 R h d G F f Q X B y L T A x L T I w M j M g K D I p L 0 F 1 d G 9 S Z W 1 v d m V k Q 2 9 s d W 1 u c z E u e 1 N o Y X J l c y w 3 f S Z x d W 9 0 O y w m c X V v d D t T Z W N 0 a W 9 u M S 9 G Y W N l Y m 9 v a 1 9 2 a W R l b 1 9 k Y X R h X 0 F w c i 0 w M S 0 y M D I z I C g y K S 9 B d X R v U m V t b 3 Z l Z E N v b H V t b n M x L n t D b 2 1 t Z W 5 0 c y w 4 f S Z x d W 9 0 O y w m c X V v d D t T Z W N 0 a W 9 u M S 9 G Y W N l Y m 9 v a 1 9 2 a W R l b 1 9 k Y X R h X 0 F w c i 0 w M S 0 y M D I z I C g y K S 9 B d X R v U m V t b 3 Z l Z E N v b H V t b n M x L n t M a W t l c y w 5 f S Z x d W 9 0 O y w m c X V v d D t T Z W N 0 a W 9 u M S 9 G Y W N l Y m 9 v a 1 9 2 a W R l b 1 9 k Y X R h X 0 F w c i 0 w M S 0 y M D I z I C g y K S 9 B d X R v U m V t b 3 Z l Z E N v b H V t b n M x L n s z L V N l Y 2 9 u Z C B W a W R l b y B W a W V 3 c y w x M H 0 m c X V v d D s s J n F 1 b 3 Q 7 U 2 V j d G l v b j E v R m F j Z W J v b 2 t f d m l k Z W 9 f Z G F 0 Y V 9 B c H I t M D E t M j A y M y A o M i k v Q X V 0 b 1 J l b W 9 2 Z W R D b 2 x 1 b W 5 z M S 5 7 Q X Z l c m F n Z W Q g U 2 V j b 2 5 k c y B W a W V 3 Z W Q s M T F 9 J n F 1 b 3 Q 7 L C Z x d W 9 0 O 1 N l Y 3 R p b 2 4 x L 0 Z h Y 2 V i b 2 9 r X 3 Z p Z G V v X 2 R h d G F f Q X B y L T A x L T I w M j M g K D I p L 0 F 1 d G 9 S Z W 1 v d m V k Q 2 9 s d W 1 u c z E u e 1 J l Z W x z I H B s Y X l z L D E y f S Z x d W 9 0 O y w m c X V v d D t T Z W N 0 a W 9 u M S 9 G Y W N l Y m 9 v a 1 9 2 a W R l b 1 9 k Y X R h X 0 F w c i 0 w M S 0 y M D I z I C g y K S 9 B d X R v U m V t b 3 Z l Z E N v b H V t b n M x L n t U b 3 R h b C B F b m d h Z 2 V t Z W 5 0 L D E z f S Z x d W 9 0 O 1 0 s J n F 1 b 3 Q 7 U m V s Y X R p b 2 5 z a G l w S W 5 m b y Z x d W 9 0 O z p b X X 0 i I C 8 + P C 9 T d G F i b G V F b n R y a W V z P j w v S X R l b T 4 8 S X R l b T 4 8 S X R l b U x v Y 2 F 0 a W 9 u P j x J d G V t V H l w Z T 5 G b 3 J t d W x h P C 9 J d G V t V H l w Z T 4 8 S X R l b V B h d G g + U 2 V j d G l v b j E v R m F j Z W J v b 2 t f d m l k Z W 9 f Z G F 0 Y V 9 B c H I t M D E t M j A y M y U y M C g y K S 9 T b 3 V y Y 2 U 8 L 0 l 0 Z W 1 Q Y X R o P j w v S X R l b U x v Y 2 F 0 a W 9 u P j x T d G F i b G V F b n R y a W V z I C 8 + P C 9 J d G V t P j x J d G V t P j x J d G V t T G 9 j Y X R p b 2 4 + P E l 0 Z W 1 U e X B l P k Z v c m 1 1 b G E 8 L 0 l 0 Z W 1 U e X B l P j x J d G V t U G F 0 a D 5 T Z W N 0 a W 9 u M S 9 G Y W N l Y m 9 v a 1 9 2 a W R l b 1 9 k Y X R h X 0 F w c i 0 w M S 0 y M D I z J T I w K D I p L 0 l u c 2 V y d G V k J T I w U 3 V t P C 9 J d G V t U G F 0 a D 4 8 L 0 l 0 Z W 1 M b 2 N h d G l v b j 4 8 U 3 R h Y m x l R W 5 0 c m l l c y A v P j w v S X R l b T 4 8 S X R l b T 4 8 S X R l b U x v Y 2 F 0 a W 9 u P j x J d G V t V H l w Z T 5 G b 3 J t d W x h P C 9 J d G V t V H l w Z T 4 8 S X R l b V B h d G g + U 2 V j d G l v b j E v R m F j Z W J v b 2 t f d m l k Z W 9 f Z G F 0 Y V 9 B c H I t M D E t M j A y M y U y M C g y K S 9 S Z W 1 v d m V k J T I w Q 2 9 s d W 1 u c z w v S X R l b V B h d G g + P C 9 J d G V t T G 9 j Y X R p b 2 4 + P F N 0 Y W J s Z U V u d H J p Z X M g L z 4 8 L 0 l 0 Z W 0 + P E l 0 Z W 0 + P E l 0 Z W 1 M b 2 N h d G l v b j 4 8 S X R l b V R 5 c G U + R m 9 y b X V s Y T w v S X R l b V R 5 c G U + P E l 0 Z W 1 Q Y X R o P l N l Y 3 R p b 2 4 x L 0 F s b C U y M H B v c 3 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Q 2 9 1 b n Q i I F Z h b H V l P S J s M C I g L z 4 8 R W 5 0 c n k g V H l w Z T 0 i R m l s b E V y c m 9 y Q 2 9 k Z S I g V m F s d W U 9 I n N V b m t u b 3 d u I i A v P j x F b n R y e S B U e X B l P S J G a W x s R X J y b 3 J D b 3 V u d C I g V m F s d W U 9 I m w w I i A v P j x F b n R y e S B U e X B l P S J G a W x s T G F z d F V w Z G F 0 Z W Q i I F Z h b H V l P S J k M j A y M y 0 w O C 0 w M l Q x N T o 0 M j o w M C 4 y N D g 3 O D E x W i I g L z 4 8 R W 5 0 c n k g V H l w Z T 0 i R m l s b F N 0 Y X R 1 c y I g V m F s d W U 9 I n N X Y W l 0 a W 5 n R m 9 y R X h j Z W x S Z W Z y Z X N o I i A v P j w v U 3 R h Y m x l R W 5 0 c m l l c z 4 8 L 0 l 0 Z W 0 + P E l 0 Z W 0 + P E l 0 Z W 1 M b 2 N h d G l v b j 4 8 S X R l b V R 5 c G U + R m 9 y b X V s Y T w v S X R l b V R 5 c G U + P E l 0 Z W 1 Q Y X R o P l N l Y 3 R p b 2 4 x L 0 F s b C U y M H B v c 3 R z L 1 N v d X J j Z T w v S X R l b V B h d G g + P C 9 J d G V t T G 9 j Y X R p b 2 4 + P F N 0 Y W J s Z U V u d H J p Z X M g L z 4 8 L 0 l 0 Z W 0 + P E l 0 Z W 0 + P E l 0 Z W 1 M b 2 N h d G l v b j 4 8 S X R l b V R 5 c G U + R m 9 y b X V s Y T w v S X R l b V R 5 c G U + P E l 0 Z W 1 Q Y X R o P l N l Y 3 R p b 2 4 x L 0 F s b C U y M H B v c 3 R z L 0 F s b C U y M H B v c 3 R z M T w v S X R l b V B h d G g + P C 9 J d G V t T G 9 j Y X R p b 2 4 + P F N 0 Y W J s Z U V u d H J p Z X M g L z 4 8 L 0 l 0 Z W 0 + P E l 0 Z W 0 + P E l 0 Z W 1 M b 2 N h d G l v b j 4 8 S X R l b V R 5 c G U + R m 9 y b X V s Y T w v S X R l b V R 5 c G U + P E l 0 Z W 1 Q Y X R o P l N l Y 3 R p b 2 4 x L 0 F s b C U y M H B v c 3 R z L 1 B y b 2 1 v d G V k J T I w S G V h Z G V y c z w v S X R l b V B h d G g + P C 9 J d G V t T G 9 j Y X R p b 2 4 + P F N 0 Y W J s Z U V u d H J p Z X M g L z 4 8 L 0 l 0 Z W 0 + P E l 0 Z W 0 + P E l 0 Z W 1 M b 2 N h d G l v b j 4 8 S X R l b V R 5 c G U + R m 9 y b X V s Y T w v S X R l b V R 5 c G U + P E l 0 Z W 1 Q Y X R o P l N l Y 3 R p b 2 4 x L 0 F s b C U y M H B v c 3 R z L 0 N o Y W 5 n Z W Q l M j B U e X B l P C 9 J d G V t U G F 0 a D 4 8 L 0 l 0 Z W 1 M b 2 N h d G l v b j 4 8 U 3 R h Y m x l R W 5 0 c m l l c y A v P j w v S X R l b T 4 8 S X R l b T 4 8 S X R l b U x v Y 2 F 0 a W 9 u P j x J d G V t V H l w Z T 5 G b 3 J t d W x h P C 9 J d G V t V H l w Z T 4 8 S X R l b V B h d G g + U 2 V j d G l v b j E v Q W x s J T I w c G 9 z d H M v U m V t b 3 Z l Z C U y M E N v b H V t b n M 8 L 0 l 0 Z W 1 Q Y X R o P j w v S X R l b U x v Y 2 F 0 a W 9 u P j x T d G F i b G V F b n R y a W V z I C 8 + P C 9 J d G V t P j x J d G V t P j x J d G V t T G 9 j Y X R p b 2 4 + P E l 0 Z W 1 U e X B l P k Z v c m 1 1 b G E 8 L 0 l 0 Z W 1 U e X B l P j x J d G V t U G F 0 a D 5 T Z W N 0 a W 9 u M S 9 B b G w l M j B w b 3 N 0 c y 9 S Z W 9 y Z G V y Z W Q l M j B D b 2 x 1 b W 5 z P C 9 J d G V t U G F 0 a D 4 8 L 0 l 0 Z W 1 M b 2 N h d G l v b j 4 8 U 3 R h Y m x l R W 5 0 c m l l c y A v P j w v S X R l b T 4 8 S X R l b T 4 8 S X R l b U x v Y 2 F 0 a W 9 u P j x J d G V t V H l w Z T 5 G b 3 J t d W x h P C 9 J d G V t V H l w Z T 4 8 S X R l b V B h d G g + U 2 V j d G l v b j E v Q W x s J T I w c G 9 z d H M v Q 2 h h b m d l Z C U y M F R 5 c G U x P C 9 J d G V t U G F 0 a D 4 8 L 0 l 0 Z W 1 M b 2 N h d G l v b j 4 8 U 3 R h Y m x l R W 5 0 c m l l c y A v P j w v S X R l b T 4 8 S X R l b T 4 8 S X R l b U x v Y 2 F 0 a W 9 u P j x J d G V t V H l w Z T 5 G b 3 J t d W x h P C 9 J d G V t V H l w Z T 4 8 S X R l b V B h d G g + U 2 V j d G l v b j E v Q W x s J T I w c G 9 z d H M v S W 5 z Z X J 0 Z W Q l M j B T d W 0 8 L 0 l 0 Z W 1 Q Y X R o P j w v S X R l b U x v Y 2 F 0 a W 9 u P j x T d G F i b G V F b n R y a W V z I C 8 + P C 9 J d G V t P j x J d G V t P j x J d G V t T G 9 j Y X R p b 2 4 + P E l 0 Z W 1 U e X B l P k Z v c m 1 1 b G E 8 L 0 l 0 Z W 1 U e X B l P j x J d G V t U G F 0 a D 5 T Z W N 0 a W 9 u M S 9 B b G w l M j B w b 3 N 0 c y 9 S Z W 9 y Z G V y Z W Q l M j B D b 2 x 1 b W 5 z M T w v S X R l b V B h d G g + P C 9 J d G V t T G 9 j Y X R p b 2 4 + P F N 0 Y W J s Z U V u d H J p Z X M g L z 4 8 L 0 l 0 Z W 0 + P E l 0 Z W 0 + P E l 0 Z W 1 M b 2 N h d G l v b j 4 8 S X R l b V R 5 c G U + R m 9 y b X V s Y T w v S X R l b V R 5 c G U + P E l 0 Z W 1 Q Y X R o P l N l Y 3 R p b 2 4 x L 0 F s b C U y M H B v c 3 R z J T I w K D I p 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X 0 F s b F 9 w b 3 N 0 c 1 9 f M i I g L z 4 8 R W 5 0 c n k g V H l w Z T 0 i R m l s b G V k Q 2 9 t c G x l d G V S Z X N 1 b H R U b 1 d v c m t z a G V l d C I g V m F s d W U 9 I m w x I i A v P j x F b n R y e S B U e X B l P S J B Z G R l Z F R v R G F 0 Y U 1 v Z G V s I i B W Y W x 1 Z T 0 i b D A i I C 8 + P E V u d H J 5 I F R 5 c G U 9 I k Z p b G x D b 3 V u d C I g V m F s d W U 9 I m w 1 O C I g L z 4 8 R W 5 0 c n k g V H l w Z T 0 i R m l s b E V y c m 9 y Q 2 9 k Z S I g V m F s d W U 9 I n N V b m t u b 3 d u I i A v P j x F b n R y e S B U e X B l P S J G a W x s R X J y b 3 J D b 3 V u d C I g V m F s d W U 9 I m w w I i A v P j x F b n R y e S B U e X B l P S J G a W x s T G F z d F V w Z G F 0 Z W Q i I F Z h b H V l P S J k M j A y M y 0 w O C 0 w M l Q x N j o w N z o 0 M C 4 y M D U 4 O T A 5 W i I g L z 4 8 R W 5 0 c n k g V H l w Z T 0 i R m l s b E N v b H V t b l R 5 c G V z I i B W Y W x 1 Z T 0 i c 0 J n W U d C Z 0 1 E Q X d R R E F 3 T U R C Q T 0 9 I i A v P j x F b n R y e S B U e X B l P S J G a W x s Q 2 9 s d W 1 u T m F t Z X M i I F Z h b H V l P S J z W y Z x d W 9 0 O 1 B v c 3 Q g b G l u a y Z x d W 9 0 O y w m c X V v d D t j b 2 5 0 Z W 5 0 X 3 R 5 c G U m c X V v d D s s J n F 1 b 3 Q 7 b W 9 u d G h f c H V i b G l z a G V k J n F 1 b 3 Q 7 L C Z x d W 9 0 O 2 R h e V 9 w d W J s a X N o Z W Q m c X V v d D s s J n F 1 b 3 Q 7 S W 1 w c m V z c 2 l v b n M m c X V v d D s s J n F 1 b 3 Q 7 V m l l d 3 M m c X V v d D s s J n F 1 b 3 Q 7 Q 2 x p Y 2 t z J n F 1 b 3 Q 7 L C Z x d W 9 0 O 0 N s a W N r I H R o c m 9 1 Z 2 g g c m F 0 Z S A o Q 1 R S K S Z x d W 9 0 O y w m c X V v d D t M a W t l c y Z x d W 9 0 O y w m c X V v d D t D b 2 1 t Z W 5 0 c y Z x d W 9 0 O y w m c X V v d D t S Z X B v c 3 R z J n F 1 b 3 Q 7 L C Z x d W 9 0 O 1 R v d G F s I E V u Z 2 F n Z W 1 l b n Q m c X V v d D s s J n F 1 b 3 Q 7 R W 5 n Y W d l b W V u d C B y Y X R 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0 F s b C B w b 3 N 0 c y A o M i k v Q X V 0 b 1 J l b W 9 2 Z W R D b 2 x 1 b W 5 z M S 5 7 U G 9 z d C B s a W 5 r L D B 9 J n F 1 b 3 Q 7 L C Z x d W 9 0 O 1 N l Y 3 R p b 2 4 x L 0 F s b C B w b 3 N 0 c y A o M i k v Q X V 0 b 1 J l b W 9 2 Z W R D b 2 x 1 b W 5 z M S 5 7 Y 2 9 u d G V u d F 9 0 e X B l L D F 9 J n F 1 b 3 Q 7 L C Z x d W 9 0 O 1 N l Y 3 R p b 2 4 x L 0 F s b C B w b 3 N 0 c y A o M i k v Q X V 0 b 1 J l b W 9 2 Z W R D b 2 x 1 b W 5 z M S 5 7 b W 9 u d G h f c H V i b G l z a G V k L D J 9 J n F 1 b 3 Q 7 L C Z x d W 9 0 O 1 N l Y 3 R p b 2 4 x L 0 F s b C B w b 3 N 0 c y A o M i k v Q X V 0 b 1 J l b W 9 2 Z W R D b 2 x 1 b W 5 z M S 5 7 Z G F 5 X 3 B 1 Y m x p c 2 h l Z C w z f S Z x d W 9 0 O y w m c X V v d D t T Z W N 0 a W 9 u M S 9 B b G w g c G 9 z d H M g K D I p L 0 F 1 d G 9 S Z W 1 v d m V k Q 2 9 s d W 1 u c z E u e 0 l t c H J l c 3 N p b 2 5 z L D R 9 J n F 1 b 3 Q 7 L C Z x d W 9 0 O 1 N l Y 3 R p b 2 4 x L 0 F s b C B w b 3 N 0 c y A o M i k v Q X V 0 b 1 J l b W 9 2 Z W R D b 2 x 1 b W 5 z M S 5 7 V m l l d 3 M s N X 0 m c X V v d D s s J n F 1 b 3 Q 7 U 2 V j d G l v b j E v Q W x s I H B v c 3 R z I C g y K S 9 B d X R v U m V t b 3 Z l Z E N v b H V t b n M x L n t D b G l j a 3 M s N n 0 m c X V v d D s s J n F 1 b 3 Q 7 U 2 V j d G l v b j E v Q W x s I H B v c 3 R z I C g y K S 9 B d X R v U m V t b 3 Z l Z E N v b H V t b n M x L n t D b G l j a y B 0 a H J v d W d o I H J h d G U g K E N U U i k s N 3 0 m c X V v d D s s J n F 1 b 3 Q 7 U 2 V j d G l v b j E v Q W x s I H B v c 3 R z I C g y K S 9 B d X R v U m V t b 3 Z l Z E N v b H V t b n M x L n t M a W t l c y w 4 f S Z x d W 9 0 O y w m c X V v d D t T Z W N 0 a W 9 u M S 9 B b G w g c G 9 z d H M g K D I p L 0 F 1 d G 9 S Z W 1 v d m V k Q 2 9 s d W 1 u c z E u e 0 N v b W 1 l b n R z L D l 9 J n F 1 b 3 Q 7 L C Z x d W 9 0 O 1 N l Y 3 R p b 2 4 x L 0 F s b C B w b 3 N 0 c y A o M i k v Q X V 0 b 1 J l b W 9 2 Z W R D b 2 x 1 b W 5 z M S 5 7 U m V w b 3 N 0 c y w x M H 0 m c X V v d D s s J n F 1 b 3 Q 7 U 2 V j d G l v b j E v Q W x s I H B v c 3 R z I C g y K S 9 B d X R v U m V t b 3 Z l Z E N v b H V t b n M x L n t U b 3 R h b C B F b m d h Z 2 V t Z W 5 0 L D E x f S Z x d W 9 0 O y w m c X V v d D t T Z W N 0 a W 9 u M S 9 B b G w g c G 9 z d H M g K D I p L 0 F 1 d G 9 S Z W 1 v d m V k Q 2 9 s d W 1 u c z E u e 0 V u Z 2 F n Z W 1 l b n Q g c m F 0 Z S w x M n 0 m c X V v d D t d L C Z x d W 9 0 O 0 N v b H V t b k N v d W 5 0 J n F 1 b 3 Q 7 O j E z L C Z x d W 9 0 O 0 t l e U N v b H V t b k 5 h b W V z J n F 1 b 3 Q 7 O l t d L C Z x d W 9 0 O 0 N v b H V t b k l k Z W 5 0 a X R p Z X M m c X V v d D s 6 W y Z x d W 9 0 O 1 N l Y 3 R p b 2 4 x L 0 F s b C B w b 3 N 0 c y A o M i k v Q X V 0 b 1 J l b W 9 2 Z W R D b 2 x 1 b W 5 z M S 5 7 U G 9 z d C B s a W 5 r L D B 9 J n F 1 b 3 Q 7 L C Z x d W 9 0 O 1 N l Y 3 R p b 2 4 x L 0 F s b C B w b 3 N 0 c y A o M i k v Q X V 0 b 1 J l b W 9 2 Z W R D b 2 x 1 b W 5 z M S 5 7 Y 2 9 u d G V u d F 9 0 e X B l L D F 9 J n F 1 b 3 Q 7 L C Z x d W 9 0 O 1 N l Y 3 R p b 2 4 x L 0 F s b C B w b 3 N 0 c y A o M i k v Q X V 0 b 1 J l b W 9 2 Z W R D b 2 x 1 b W 5 z M S 5 7 b W 9 u d G h f c H V i b G l z a G V k L D J 9 J n F 1 b 3 Q 7 L C Z x d W 9 0 O 1 N l Y 3 R p b 2 4 x L 0 F s b C B w b 3 N 0 c y A o M i k v Q X V 0 b 1 J l b W 9 2 Z W R D b 2 x 1 b W 5 z M S 5 7 Z G F 5 X 3 B 1 Y m x p c 2 h l Z C w z f S Z x d W 9 0 O y w m c X V v d D t T Z W N 0 a W 9 u M S 9 B b G w g c G 9 z d H M g K D I p L 0 F 1 d G 9 S Z W 1 v d m V k Q 2 9 s d W 1 u c z E u e 0 l t c H J l c 3 N p b 2 5 z L D R 9 J n F 1 b 3 Q 7 L C Z x d W 9 0 O 1 N l Y 3 R p b 2 4 x L 0 F s b C B w b 3 N 0 c y A o M i k v Q X V 0 b 1 J l b W 9 2 Z W R D b 2 x 1 b W 5 z M S 5 7 V m l l d 3 M s N X 0 m c X V v d D s s J n F 1 b 3 Q 7 U 2 V j d G l v b j E v Q W x s I H B v c 3 R z I C g y K S 9 B d X R v U m V t b 3 Z l Z E N v b H V t b n M x L n t D b G l j a 3 M s N n 0 m c X V v d D s s J n F 1 b 3 Q 7 U 2 V j d G l v b j E v Q W x s I H B v c 3 R z I C g y K S 9 B d X R v U m V t b 3 Z l Z E N v b H V t b n M x L n t D b G l j a y B 0 a H J v d W d o I H J h d G U g K E N U U i k s N 3 0 m c X V v d D s s J n F 1 b 3 Q 7 U 2 V j d G l v b j E v Q W x s I H B v c 3 R z I C g y K S 9 B d X R v U m V t b 3 Z l Z E N v b H V t b n M x L n t M a W t l c y w 4 f S Z x d W 9 0 O y w m c X V v d D t T Z W N 0 a W 9 u M S 9 B b G w g c G 9 z d H M g K D I p L 0 F 1 d G 9 S Z W 1 v d m V k Q 2 9 s d W 1 u c z E u e 0 N v b W 1 l b n R z L D l 9 J n F 1 b 3 Q 7 L C Z x d W 9 0 O 1 N l Y 3 R p b 2 4 x L 0 F s b C B w b 3 N 0 c y A o M i k v Q X V 0 b 1 J l b W 9 2 Z W R D b 2 x 1 b W 5 z M S 5 7 U m V w b 3 N 0 c y w x M H 0 m c X V v d D s s J n F 1 b 3 Q 7 U 2 V j d G l v b j E v Q W x s I H B v c 3 R z I C g y K S 9 B d X R v U m V t b 3 Z l Z E N v b H V t b n M x L n t U b 3 R h b C B F b m d h Z 2 V t Z W 5 0 L D E x f S Z x d W 9 0 O y w m c X V v d D t T Z W N 0 a W 9 u M S 9 B b G w g c G 9 z d H M g K D I p L 0 F 1 d G 9 S Z W 1 v d m V k Q 2 9 s d W 1 u c z E u e 0 V u Z 2 F n Z W 1 l b n Q g c m F 0 Z S w x M n 0 m c X V v d D t d L C Z x d W 9 0 O 1 J l b G F 0 a W 9 u c 2 h p c E l u Z m 8 m c X V v d D s 6 W 1 1 9 I i A v P j x F b n R y e S B U e X B l P S J R d W V y e U l E I i B W Y W x 1 Z T 0 i c 2 U 5 Z D E w N z h i L T J h Y j c t N D U w M i 0 5 O D c 5 L T A x N D B l Y T l i N T U 5 Z i I g L z 4 8 L 1 N 0 Y W J s Z U V u d H J p Z X M + P C 9 J d G V t P j x J d G V t P j x J d G V t T G 9 j Y X R p b 2 4 + P E l 0 Z W 1 U e X B l P k Z v c m 1 1 b G E 8 L 0 l 0 Z W 1 U e X B l P j x J d G V t U G F 0 a D 5 T Z W N 0 a W 9 u M S 9 B b G w l M j B w b 3 N 0 c y U y M C g y K S 9 T b 3 V y Y 2 U 8 L 0 l 0 Z W 1 Q Y X R o P j w v S X R l b U x v Y 2 F 0 a W 9 u P j x T d G F i b G V F b n R y a W V z I C 8 + P C 9 J d G V t P j w v S X R l b X M + P C 9 M b 2 N h b F B h Y 2 t h Z 2 V N Z X R h Z G F 0 Y U Z p b G U + F g A A A F B L B Q Y A A A A A A A A A A A A A A A A A A A A A A A D a A A A A A Q A A A N C M n d 8 B F d E R j H o A w E / C l + s B A A A A p Y u Z c V c t q k e z B C p y H 4 o b B g A A A A A C A A A A A A A D Z g A A w A A A A B A A A A B 8 U z R B y e S R u x L m K n k u E o F 3 A A A A A A S A A A C g A A A A E A A A A M E Y 9 Z y / D l g D z L 9 4 h 8 E 4 t o p Q A A A A C m B c 7 2 4 6 d 3 s 2 O v O j 2 q f + a z P m T U e R 8 l Y L z n s U l k u H F s U N r n n y K M V l g w P d p G Q v z V u s D m X / M F L 2 9 Q l E f f 8 s 7 4 F N i V 0 k G 7 j x D B 5 C D G L D 0 W g r W B M U A A A A m H F S p W l i z Y U 8 S y 2 0 L C S g o g I M g j A = < / D a t a M a s h u p > 
</file>

<file path=customXml/itemProps1.xml><?xml version="1.0" encoding="utf-8"?>
<ds:datastoreItem xmlns:ds="http://schemas.openxmlformats.org/officeDocument/2006/customXml" ds:itemID="{A840B5E4-6DDC-484F-81A0-4844F18377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IG_raw_data</vt:lpstr>
      <vt:lpstr>Facebook_Photo</vt:lpstr>
      <vt:lpstr>Facebook_video</vt:lpstr>
      <vt:lpstr>LinkedIn Data</vt:lpstr>
      <vt:lpstr>Pivot Table - Facebook Photos</vt:lpstr>
      <vt:lpstr>Pivot Table - LinkedIn</vt:lpstr>
      <vt:lpstr>Pivot Table - Facebook Reels</vt:lpstr>
      <vt:lpstr>Pivot Table - Instagram</vt:lpstr>
      <vt:lpstr>IG - Dashboard</vt:lpstr>
      <vt:lpstr>FB -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Lawson</dc:creator>
  <cp:lastModifiedBy>James Lawson</cp:lastModifiedBy>
  <dcterms:created xsi:type="dcterms:W3CDTF">2023-07-26T21:01:24Z</dcterms:created>
  <dcterms:modified xsi:type="dcterms:W3CDTF">2023-08-02T19:37:25Z</dcterms:modified>
</cp:coreProperties>
</file>