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/>
  <mc:AlternateContent xmlns:mc="http://schemas.openxmlformats.org/markup-compatibility/2006">
    <mc:Choice Requires="x15">
      <x15ac:absPath xmlns:x15ac="http://schemas.microsoft.com/office/spreadsheetml/2010/11/ac" url="https://portland-my.sharepoint.com/personal/mwzaw2-c_my_cityu_edu_hk/Documents/CEVR/projects/biomarkers/elisa_bdnf_cortisol/data/"/>
    </mc:Choice>
  </mc:AlternateContent>
  <xr:revisionPtr revIDLastSave="353" documentId="13_ncr:1_{6D33863E-93C8-4B14-8F56-E808A7015369}" xr6:coauthVersionLast="47" xr6:coauthVersionMax="47" xr10:uidLastSave="{3D6AA43C-198C-3D4C-AD39-F3A4E285C056}"/>
  <bookViews>
    <workbookView xWindow="3960" yWindow="1680" windowWidth="21800" windowHeight="12980" xr2:uid="{00000000-000D-0000-FFFF-FFFF00000000}"/>
  </bookViews>
  <sheets>
    <sheet name="Absorbance 1_01" sheetId="1" r:id="rId1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C58" i="1"/>
  <c r="J69" i="1"/>
  <c r="J70" i="1"/>
  <c r="J71" i="1"/>
  <c r="J72" i="1"/>
  <c r="J73" i="1"/>
  <c r="J74" i="1"/>
  <c r="J68" i="1"/>
  <c r="I69" i="1"/>
  <c r="I70" i="1"/>
  <c r="I71" i="1"/>
  <c r="I72" i="1"/>
  <c r="I73" i="1"/>
  <c r="I74" i="1"/>
  <c r="I68" i="1"/>
  <c r="E69" i="1"/>
  <c r="E70" i="1"/>
  <c r="E71" i="1"/>
  <c r="E72" i="1"/>
  <c r="E73" i="1"/>
  <c r="E74" i="1"/>
  <c r="E68" i="1"/>
  <c r="D69" i="1"/>
  <c r="D70" i="1"/>
  <c r="D71" i="1"/>
  <c r="D72" i="1"/>
  <c r="D73" i="1"/>
  <c r="D74" i="1"/>
  <c r="D68" i="1"/>
  <c r="B56" i="1" l="1"/>
  <c r="B60" i="1" s="1"/>
  <c r="E64" i="1" l="1"/>
  <c r="F59" i="1"/>
  <c r="E62" i="1"/>
  <c r="M69" i="1" s="1"/>
  <c r="C79" i="1" s="1"/>
  <c r="D59" i="1"/>
  <c r="G63" i="1"/>
  <c r="B64" i="1"/>
  <c r="D64" i="1"/>
  <c r="C61" i="1"/>
  <c r="E59" i="1"/>
  <c r="B58" i="1"/>
  <c r="C64" i="1"/>
  <c r="B65" i="1"/>
  <c r="D62" i="1"/>
  <c r="L73" i="1" s="1"/>
  <c r="B83" i="1" s="1"/>
  <c r="C59" i="1"/>
  <c r="D65" i="1"/>
  <c r="C62" i="1"/>
  <c r="L69" i="1" s="1"/>
  <c r="B79" i="1" s="1"/>
  <c r="G58" i="1"/>
  <c r="E63" i="1"/>
  <c r="B62" i="1"/>
  <c r="D63" i="1"/>
  <c r="C60" i="1"/>
  <c r="E58" i="1"/>
  <c r="B59" i="1"/>
  <c r="G62" i="1"/>
  <c r="D61" i="1"/>
  <c r="G65" i="1"/>
  <c r="F62" i="1"/>
  <c r="M73" i="1" s="1"/>
  <c r="C83" i="1" s="1"/>
  <c r="F65" i="1"/>
  <c r="G60" i="1"/>
  <c r="E65" i="1"/>
  <c r="F60" i="1"/>
  <c r="M72" i="1" s="1"/>
  <c r="C82" i="1" s="1"/>
  <c r="F63" i="1"/>
  <c r="E60" i="1"/>
  <c r="B63" i="1"/>
  <c r="C65" i="1"/>
  <c r="G61" i="1"/>
  <c r="D60" i="1"/>
  <c r="L72" i="1" s="1"/>
  <c r="B82" i="1" s="1"/>
  <c r="F58" i="1"/>
  <c r="M71" i="1" s="1"/>
  <c r="C81" i="1" s="1"/>
  <c r="G64" i="1"/>
  <c r="F61" i="1"/>
  <c r="B61" i="1"/>
  <c r="F64" i="1"/>
  <c r="C63" i="1"/>
  <c r="E61" i="1"/>
  <c r="G59" i="1"/>
  <c r="D58" i="1"/>
  <c r="L71" i="1" s="1"/>
  <c r="B81" i="1" s="1"/>
  <c r="B91" i="1" l="1"/>
  <c r="D81" i="1"/>
  <c r="L68" i="1"/>
  <c r="B92" i="1"/>
  <c r="D82" i="1"/>
  <c r="B93" i="1"/>
  <c r="D83" i="1"/>
  <c r="L70" i="1"/>
  <c r="B80" i="1" s="1"/>
  <c r="L74" i="1"/>
  <c r="B84" i="1" s="1"/>
  <c r="M74" i="1"/>
  <c r="C84" i="1" s="1"/>
  <c r="B89" i="1"/>
  <c r="D79" i="1"/>
  <c r="M68" i="1"/>
  <c r="C78" i="1" s="1"/>
  <c r="M70" i="1"/>
  <c r="C80" i="1" s="1"/>
  <c r="D78" i="1" l="1"/>
  <c r="B88" i="1"/>
  <c r="B90" i="1"/>
  <c r="D80" i="1"/>
  <c r="D84" i="1"/>
  <c r="B94" i="1"/>
</calcChain>
</file>

<file path=xl/sharedStrings.xml><?xml version="1.0" encoding="utf-8"?>
<sst xmlns="http://schemas.openxmlformats.org/spreadsheetml/2006/main" count="171" uniqueCount="55">
  <si>
    <t>Measurement results</t>
  </si>
  <si>
    <t>241022.skax</t>
  </si>
  <si>
    <t>24/10/2022 5:52:47 pm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</si>
  <si>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</si>
  <si>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</si>
  <si>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</si>
  <si>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</si>
  <si>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</si>
  <si>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</si>
  <si>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</si>
  <si>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</si>
  <si>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</si>
  <si>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</si>
  <si>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</si>
  <si>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</si>
  <si>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</si>
  <si>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</si>
  <si>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Autoloading range A1 - M28</t>
  </si>
  <si>
    <t>-ve control</t>
  </si>
  <si>
    <t>N/A</t>
  </si>
  <si>
    <t>Celia I</t>
  </si>
  <si>
    <t>-VE control</t>
  </si>
  <si>
    <t>SD7</t>
  </si>
  <si>
    <t>SD6</t>
  </si>
  <si>
    <t>Venus I</t>
  </si>
  <si>
    <t>Celia S</t>
  </si>
  <si>
    <t>SD5</t>
  </si>
  <si>
    <t>SD4</t>
  </si>
  <si>
    <t>Allen I</t>
  </si>
  <si>
    <t>SD3</t>
  </si>
  <si>
    <t>SD2</t>
  </si>
  <si>
    <t>Zaw I</t>
  </si>
  <si>
    <t>Allen S</t>
  </si>
  <si>
    <t>SD1</t>
  </si>
  <si>
    <t xml:space="preserve"> Sam I</t>
  </si>
  <si>
    <t>Sam I</t>
  </si>
  <si>
    <t>Sample 1</t>
  </si>
  <si>
    <t>Raw data</t>
  </si>
  <si>
    <t>Blanks Substraction</t>
  </si>
  <si>
    <t>Samples</t>
  </si>
  <si>
    <t>Venus l</t>
  </si>
  <si>
    <t>Cellia I</t>
  </si>
  <si>
    <t>Cellia S</t>
  </si>
  <si>
    <t>Sample 2</t>
  </si>
  <si>
    <t>Standard</t>
  </si>
  <si>
    <t>ng/ml</t>
  </si>
  <si>
    <t>Dilution factor(100) for sample 2</t>
  </si>
  <si>
    <t>Average Sample 1(10)</t>
  </si>
  <si>
    <t>Average Sample 2(100)</t>
  </si>
  <si>
    <t>SD</t>
  </si>
  <si>
    <t>Run 1 (x10)</t>
  </si>
  <si>
    <t>Run 2(x10)</t>
  </si>
  <si>
    <t>Run 1(x100)</t>
  </si>
  <si>
    <t>Run 2(x100)</t>
  </si>
  <si>
    <t>CV(%)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</si>
</sst>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DFF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/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6DFF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BDNF Elisa</a:t>
            </a:r>
            <a:r>
              <a:rPr lang="en-GB" baseline="0"/>
              <a:t> Standard Curve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149606299212597"/>
                  <c:y val="0.18898148148148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'Absorbance 1_01'!$N$68:$N$74</c:f>
              <c:numCache>
                <c:formatCode>0.00</c:formatCode>
                <c:ptCount val="7"/>
                <c:pt idx="0">
                  <c:v>2.72</c:v>
                </c:pt>
                <c:pt idx="1">
                  <c:v>1.89</c:v>
                </c:pt>
                <c:pt idx="2">
                  <c:v>1.1399999999999999</c:v>
                </c:pt>
                <c:pt idx="3">
                  <c:v>0.5</c:v>
                </c:pt>
                <c:pt idx="4">
                  <c:v>0.23</c:v>
                </c:pt>
                <c:pt idx="5">
                  <c:v>0.13</c:v>
                </c:pt>
                <c:pt idx="6">
                  <c:v>0.08</c:v>
                </c:pt>
              </c:numCache>
            </c:numRef>
          </c:xVal>
          <c:yVal>
            <c:numRef>
              <c:f>'Absorbance 1_01'!$O$68:$O$74</c:f>
              <c:numCache>
                <c:formatCode>General</c:formatCode>
                <c:ptCount val="7"/>
                <c:pt idx="0">
                  <c:v>16</c:v>
                </c:pt>
                <c:pt idx="1">
                  <c:v>6.4</c:v>
                </c:pt>
                <c:pt idx="2">
                  <c:v>2.56</c:v>
                </c:pt>
                <c:pt idx="3">
                  <c:v>1.024</c:v>
                </c:pt>
                <c:pt idx="4">
                  <c:v>0.41</c:v>
                </c:pt>
                <c:pt idx="5">
                  <c:v>0.16400000000000001</c:v>
                </c:pt>
                <c:pt idx="6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5-0B48-A3A9-F5D4744A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62192"/>
        <c:axId val="954563840"/>
      </c:scatterChart>
      <c:valAx>
        <c:axId val="9545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Optical</a:t>
                </a:r>
                <a:r>
                  <a:rPr lang="en-GB" baseline="0"/>
                  <a:t> Density(O.D)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63840"/>
        <c:crosses val="autoZero"/>
        <c:crossBetween val="midCat"/>
      </c:valAx>
      <c:valAx>
        <c:axId val="954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(ng/ml)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BDNF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'Absorbance 1_01'!$A$88:$A$94</c:f>
              <c:strCache>
                <c:ptCount val="7"/>
                <c:pt idx="0">
                  <c:v>Venus l</c:v>
                </c:pt>
                <c:pt idx="1">
                  <c:v>Sam I</c:v>
                </c:pt>
                <c:pt idx="2">
                  <c:v>Zaw I</c:v>
                </c:pt>
                <c:pt idx="3">
                  <c:v>Cellia I</c:v>
                </c:pt>
                <c:pt idx="4">
                  <c:v>Cellia S</c:v>
                </c:pt>
                <c:pt idx="5">
                  <c:v>Allen I</c:v>
                </c:pt>
                <c:pt idx="6">
                  <c:v>Allen S</c:v>
                </c:pt>
              </c:strCache>
            </c:strRef>
          </c:cat>
          <c:val>
            <c:numRef>
              <c:f>'Absorbance 1_01'!$B$88:$B$94</c:f>
              <c:numCache>
                <c:formatCode>General</c:formatCode>
                <c:ptCount val="7"/>
                <c:pt idx="0">
                  <c:v>332.13499071145003</c:v>
                </c:pt>
                <c:pt idx="1">
                  <c:v>318.01840947620008</c:v>
                </c:pt>
                <c:pt idx="2">
                  <c:v>227.04047715624998</c:v>
                </c:pt>
                <c:pt idx="3">
                  <c:v>330.36224003625006</c:v>
                </c:pt>
                <c:pt idx="4">
                  <c:v>494.67238039780011</c:v>
                </c:pt>
                <c:pt idx="5">
                  <c:v>211.60437976744996</c:v>
                </c:pt>
                <c:pt idx="6">
                  <c:v>220.14325022720004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974E-8C4B-FA96798F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693856"/>
        <c:axId val="954695504"/>
      </c:barChart>
      <c:catAx>
        <c:axId val="9546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5504"/>
        <c:crosses val="autoZero"/>
        <c:auto val="1"/>
        <c:lblAlgn val="ctr"/>
        <c:lblOffset val="100"/>
        <c:noMultiLvlLbl val="0"/>
      </c:catAx>
      <c:valAx>
        <c:axId val="9546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Concentrations(ng/ml)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74</xdr:row>
      <xdr:rowOff>165100</xdr:rowOff>
    </xdr:from>
    <xdr:to>
      <xdr:col>17</xdr:col>
      <xdr:colOff>120650</xdr:colOff>
      <xdr:row>89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1B8929-0AD8-7392-81BD-3959C4AA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98</xdr:row>
      <xdr:rowOff>50800</xdr:rowOff>
    </xdr:from>
    <xdr:to>
      <xdr:col>9</xdr:col>
      <xdr:colOff>920750</xdr:colOff>
      <xdr:row>112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0E7A81-FCE6-1315-8724-7E827167F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O94"/>
  <sheetViews>
    <sheetView tabSelected="1" topLeftCell="E66" workbookViewId="0">
      <selection activeCell="B78" sqref="B78"/>
    </sheetView>
  </sheetViews>
  <sheetFormatPr baseColWidth="10" defaultColWidth="9.1640625" defaultRowHeight="15" customHeight="1" x14ac:dyDescent="0.15"/>
  <cols>
    <col min="1" max="1" width="21.5" customWidth="1"/>
    <col min="2" max="2" width="11.6640625" customWidth="1"/>
    <col min="3" max="7" width="7.83203125" customWidth="1"/>
    <col min="8" max="12" width="12.5" customWidth="1"/>
    <col min="13" max="13" width="11.83203125" customWidth="1"/>
  </cols>
  <sheetData>
    <row r="1" spans="1:13" ht="15" customHeight="1" x14ac:dyDescent="0.15">
      <c r="A1" t="s">
        <v>0</v>
      </c>
    </row>
    <row r="2" spans="1:13" ht="15" customHeight="1" x14ac:dyDescent="0.15">
      <c r="A2" t="s">
        <v>1</v>
      </c>
    </row>
    <row r="3" spans="1:13" ht="15" customHeight="1" x14ac:dyDescent="0.15">
      <c r="A3" t="s">
        <v>2</v>
      </c>
    </row>
    <row r="4" spans="1:13" ht="15" customHeight="1" x14ac:dyDescent="0.15">
      <c r="A4" t="s">
        <v>3</v>
      </c>
    </row>
    <row r="5" spans="1:13" ht="15" customHeight="1" x14ac:dyDescent="0.15">
      <c r="A5" t="s">
        <v>4</v>
      </c>
    </row>
    <row r="6" spans="1:13" ht="15" customHeight="1" x14ac:dyDescent="0.15">
      <c r="A6" t="s">
        <v>5</v>
      </c>
    </row>
    <row r="7" spans="1:13" ht="15" customHeight="1" x14ac:dyDescent="0.15">
      <c r="A7" t="s">
        <v>3</v>
      </c>
    </row>
    <row r="8" spans="1:13" ht="15" customHeight="1" x14ac:dyDescent="0.15">
      <c r="A8" t="s">
        <v>6</v>
      </c>
    </row>
    <row r="9" spans="1:13" ht="15" customHeight="1" x14ac:dyDescent="0.15">
      <c r="A9" t="s">
        <v>3</v>
      </c>
    </row>
    <row r="10" spans="1:13" ht="15" customHeight="1" x14ac:dyDescent="0.1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15">
      <c r="A11" t="s">
        <v>8</v>
      </c>
      <c r="H11" s="2">
        <v>9.3100000000000002E-2</v>
      </c>
      <c r="I11" s="2">
        <v>3.5099999999999999E-2</v>
      </c>
      <c r="J11" s="2">
        <v>2.7997999999999998</v>
      </c>
      <c r="K11" s="2">
        <v>4.3799999999999999E-2</v>
      </c>
      <c r="L11" s="2">
        <v>1.401</v>
      </c>
      <c r="M11" s="2">
        <v>9.9400000000000002E-2</v>
      </c>
    </row>
    <row r="12" spans="1:13" ht="15" customHeight="1" x14ac:dyDescent="0.15">
      <c r="A12" t="s">
        <v>9</v>
      </c>
      <c r="H12" s="2">
        <v>0.13339999999999999</v>
      </c>
      <c r="I12" s="2">
        <v>9.2899999999999996E-2</v>
      </c>
      <c r="J12" s="2">
        <v>3.0571999999999999</v>
      </c>
      <c r="K12" s="2">
        <v>9.0999999999999998E-2</v>
      </c>
      <c r="L12" s="2">
        <v>1.3684000000000001</v>
      </c>
      <c r="M12" s="2">
        <v>0.1147</v>
      </c>
    </row>
    <row r="13" spans="1:13" ht="15" customHeight="1" x14ac:dyDescent="0.15">
      <c r="A13" t="s">
        <v>10</v>
      </c>
      <c r="H13" s="2">
        <v>0.19239999999999999</v>
      </c>
      <c r="I13" s="2">
        <v>3.1343999999999999</v>
      </c>
      <c r="J13" s="2">
        <v>3.0423</v>
      </c>
      <c r="K13" s="2">
        <v>1.33</v>
      </c>
      <c r="L13" s="2">
        <v>1.6039000000000001</v>
      </c>
      <c r="M13" s="2">
        <v>0.15140000000000001</v>
      </c>
    </row>
    <row r="14" spans="1:13" ht="15" customHeight="1" x14ac:dyDescent="0.15">
      <c r="A14" t="s">
        <v>11</v>
      </c>
      <c r="H14" s="2">
        <v>0.30130000000000001</v>
      </c>
      <c r="I14" s="2">
        <v>3.3708999999999998</v>
      </c>
      <c r="J14" s="2">
        <v>3.1532</v>
      </c>
      <c r="K14" s="2">
        <v>1.4458</v>
      </c>
      <c r="L14" s="2">
        <v>1.6948000000000001</v>
      </c>
      <c r="M14" s="2">
        <v>0.2402</v>
      </c>
    </row>
    <row r="15" spans="1:13" ht="15" customHeight="1" x14ac:dyDescent="0.15">
      <c r="A15" t="s">
        <v>12</v>
      </c>
      <c r="H15" s="2">
        <v>0.62670000000000003</v>
      </c>
      <c r="I15" s="2">
        <v>3.0312000000000001</v>
      </c>
      <c r="J15" s="2">
        <v>2.7925</v>
      </c>
      <c r="K15" s="2">
        <v>1.3785000000000001</v>
      </c>
      <c r="L15" s="2">
        <v>1.1714</v>
      </c>
      <c r="M15" s="2">
        <v>0.44240000000000002</v>
      </c>
    </row>
    <row r="16" spans="1:13" ht="15" customHeight="1" x14ac:dyDescent="0.15">
      <c r="A16" t="s">
        <v>13</v>
      </c>
      <c r="H16" s="2">
        <v>1.3532</v>
      </c>
      <c r="I16" s="2">
        <v>2.9933999999999998</v>
      </c>
      <c r="J16" s="2">
        <v>2.5798000000000001</v>
      </c>
      <c r="K16" s="2">
        <v>1.3458000000000001</v>
      </c>
      <c r="L16" s="2">
        <v>1.1146</v>
      </c>
      <c r="M16" s="2">
        <v>0.99980000000000002</v>
      </c>
    </row>
    <row r="17" spans="1:13" ht="15" customHeight="1" x14ac:dyDescent="0.15">
      <c r="A17" t="s">
        <v>14</v>
      </c>
      <c r="H17" s="2">
        <v>2.0369000000000002</v>
      </c>
      <c r="I17" s="2">
        <v>2.7111000000000001</v>
      </c>
      <c r="J17" s="2">
        <v>2.5806</v>
      </c>
      <c r="K17" s="2">
        <v>1.1648000000000001</v>
      </c>
      <c r="L17" s="2">
        <v>1.1583000000000001</v>
      </c>
      <c r="M17" s="2">
        <v>1.8307</v>
      </c>
    </row>
    <row r="18" spans="1:13" ht="15" customHeight="1" x14ac:dyDescent="0.15">
      <c r="A18" t="s">
        <v>15</v>
      </c>
      <c r="H18" s="2">
        <v>3.0215000000000001</v>
      </c>
      <c r="I18" s="2">
        <v>2.5998999999999999</v>
      </c>
      <c r="J18" s="2">
        <v>2.6795</v>
      </c>
      <c r="K18" s="2">
        <v>1.1916</v>
      </c>
      <c r="L18" s="2">
        <v>1.167</v>
      </c>
      <c r="M18" s="2">
        <v>2.5032999999999999</v>
      </c>
    </row>
    <row r="20" spans="1:13" ht="15" customHeight="1" x14ac:dyDescent="0.1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15">
      <c r="A21" t="s">
        <v>8</v>
      </c>
    </row>
    <row r="22" spans="1:13" ht="15" customHeight="1" x14ac:dyDescent="0.15">
      <c r="A22" t="s">
        <v>9</v>
      </c>
    </row>
    <row r="23" spans="1:13" ht="15" customHeight="1" x14ac:dyDescent="0.15">
      <c r="A23" t="s">
        <v>10</v>
      </c>
    </row>
    <row r="24" spans="1:13" ht="15" customHeight="1" x14ac:dyDescent="0.15">
      <c r="A24" t="s">
        <v>11</v>
      </c>
    </row>
    <row r="25" spans="1:13" ht="15" customHeight="1" x14ac:dyDescent="0.15">
      <c r="A25" t="s">
        <v>12</v>
      </c>
    </row>
    <row r="26" spans="1:13" ht="15" customHeight="1" x14ac:dyDescent="0.15">
      <c r="A26" t="s">
        <v>13</v>
      </c>
    </row>
    <row r="27" spans="1:13" ht="15" customHeight="1" x14ac:dyDescent="0.15">
      <c r="A27" t="s">
        <v>14</v>
      </c>
    </row>
    <row r="28" spans="1:13" ht="15" customHeight="1" x14ac:dyDescent="0.15">
      <c r="A28" t="s">
        <v>15</v>
      </c>
    </row>
    <row r="30" spans="1:13" ht="13" x14ac:dyDescent="0.15">
      <c r="A30" t="s">
        <v>17</v>
      </c>
    </row>
    <row r="34" spans="1:12" ht="15" customHeight="1" x14ac:dyDescent="0.15">
      <c r="A34" s="8"/>
      <c r="B34" s="8"/>
      <c r="C34" s="8"/>
      <c r="D34" s="8"/>
      <c r="E34" s="8"/>
      <c r="F34" s="8"/>
      <c r="G34" s="4" t="s">
        <v>18</v>
      </c>
      <c r="H34" s="5" t="s">
        <v>19</v>
      </c>
      <c r="I34" s="6" t="s">
        <v>20</v>
      </c>
      <c r="J34" s="5" t="s">
        <v>19</v>
      </c>
      <c r="K34" s="6" t="s">
        <v>20</v>
      </c>
      <c r="L34" s="4" t="s">
        <v>21</v>
      </c>
    </row>
    <row r="35" spans="1:12" ht="15" customHeight="1" x14ac:dyDescent="0.15">
      <c r="A35" s="8"/>
      <c r="B35" s="8"/>
      <c r="C35" s="8"/>
      <c r="D35" s="8"/>
      <c r="E35" s="8"/>
      <c r="F35" s="8"/>
      <c r="G35" s="7" t="s">
        <v>22</v>
      </c>
      <c r="H35" s="4" t="s">
        <v>21</v>
      </c>
      <c r="I35" s="6" t="s">
        <v>20</v>
      </c>
      <c r="J35" s="4" t="s">
        <v>21</v>
      </c>
      <c r="K35" s="6" t="s">
        <v>20</v>
      </c>
      <c r="L35" s="7" t="s">
        <v>22</v>
      </c>
    </row>
    <row r="36" spans="1:12" ht="15" customHeight="1" x14ac:dyDescent="0.15">
      <c r="A36" s="8"/>
      <c r="B36" s="8"/>
      <c r="C36" s="8"/>
      <c r="D36" s="8"/>
      <c r="E36" s="8"/>
      <c r="F36" s="8"/>
      <c r="G36" s="7" t="s">
        <v>23</v>
      </c>
      <c r="H36" s="6" t="s">
        <v>24</v>
      </c>
      <c r="I36" s="6" t="s">
        <v>25</v>
      </c>
      <c r="J36" s="6" t="s">
        <v>24</v>
      </c>
      <c r="K36" s="6" t="s">
        <v>25</v>
      </c>
      <c r="L36" s="7" t="s">
        <v>23</v>
      </c>
    </row>
    <row r="37" spans="1:12" ht="15" customHeight="1" x14ac:dyDescent="0.15">
      <c r="A37" s="8"/>
      <c r="B37" s="8"/>
      <c r="C37" s="8"/>
      <c r="D37" s="8"/>
      <c r="E37" s="8"/>
      <c r="F37" s="8"/>
      <c r="G37" s="7" t="s">
        <v>26</v>
      </c>
      <c r="H37" s="6" t="s">
        <v>24</v>
      </c>
      <c r="I37" s="6" t="s">
        <v>25</v>
      </c>
      <c r="J37" s="6" t="s">
        <v>24</v>
      </c>
      <c r="K37" s="6" t="s">
        <v>25</v>
      </c>
      <c r="L37" s="7" t="s">
        <v>26</v>
      </c>
    </row>
    <row r="38" spans="1:12" ht="15" customHeight="1" x14ac:dyDescent="0.15">
      <c r="A38" s="8"/>
      <c r="B38" s="8"/>
      <c r="C38" s="8"/>
      <c r="D38" s="8"/>
      <c r="E38" s="8"/>
      <c r="F38" s="8"/>
      <c r="G38" s="7" t="s">
        <v>27</v>
      </c>
      <c r="H38" s="6" t="s">
        <v>34</v>
      </c>
      <c r="I38" s="6" t="s">
        <v>28</v>
      </c>
      <c r="J38" s="6" t="s">
        <v>35</v>
      </c>
      <c r="K38" s="6" t="s">
        <v>28</v>
      </c>
      <c r="L38" s="7" t="s">
        <v>27</v>
      </c>
    </row>
    <row r="39" spans="1:12" ht="15" customHeight="1" x14ac:dyDescent="0.15">
      <c r="A39" s="8"/>
      <c r="B39" s="8"/>
      <c r="C39" s="8"/>
      <c r="D39" s="8"/>
      <c r="E39" s="8"/>
      <c r="F39" s="8"/>
      <c r="G39" s="7" t="s">
        <v>29</v>
      </c>
      <c r="H39" s="6" t="s">
        <v>35</v>
      </c>
      <c r="I39" s="6" t="s">
        <v>28</v>
      </c>
      <c r="J39" s="6" t="s">
        <v>35</v>
      </c>
      <c r="K39" s="6" t="s">
        <v>28</v>
      </c>
      <c r="L39" s="7" t="s">
        <v>29</v>
      </c>
    </row>
    <row r="40" spans="1:12" ht="15" customHeight="1" x14ac:dyDescent="0.15">
      <c r="A40" s="8"/>
      <c r="B40" s="8"/>
      <c r="C40" s="8"/>
      <c r="D40" s="8"/>
      <c r="E40" s="8"/>
      <c r="F40" s="8"/>
      <c r="G40" s="7" t="s">
        <v>30</v>
      </c>
      <c r="H40" s="6" t="s">
        <v>31</v>
      </c>
      <c r="I40" s="6" t="s">
        <v>32</v>
      </c>
      <c r="J40" s="6" t="s">
        <v>31</v>
      </c>
      <c r="K40" s="6" t="s">
        <v>32</v>
      </c>
      <c r="L40" s="7" t="s">
        <v>30</v>
      </c>
    </row>
    <row r="41" spans="1:12" ht="15" customHeight="1" x14ac:dyDescent="0.15">
      <c r="A41" s="8"/>
      <c r="B41" s="8"/>
      <c r="C41" s="8"/>
      <c r="D41" s="8"/>
      <c r="E41" s="8"/>
      <c r="F41" s="8"/>
      <c r="G41" s="7" t="s">
        <v>33</v>
      </c>
      <c r="H41" s="6" t="s">
        <v>31</v>
      </c>
      <c r="I41" s="6" t="s">
        <v>32</v>
      </c>
      <c r="J41" s="6" t="s">
        <v>31</v>
      </c>
      <c r="K41" s="6" t="s">
        <v>32</v>
      </c>
      <c r="L41" s="7" t="s">
        <v>33</v>
      </c>
    </row>
    <row r="44" spans="1:12" ht="15" customHeight="1" x14ac:dyDescent="0.15">
      <c r="A44" t="s">
        <v>37</v>
      </c>
    </row>
    <row r="45" spans="1:12" ht="15" customHeight="1" x14ac:dyDescent="0.15">
      <c r="A45" s="3"/>
      <c r="B45" s="3"/>
      <c r="C45" s="3"/>
      <c r="D45" s="3"/>
      <c r="E45" s="3"/>
      <c r="F45" s="3"/>
      <c r="G45" s="4">
        <v>9.3100000000000002E-2</v>
      </c>
      <c r="H45" s="5">
        <v>3.5099999999999999E-2</v>
      </c>
      <c r="I45" s="6">
        <v>2.7997999999999998</v>
      </c>
      <c r="J45" s="5">
        <v>4.3799999999999999E-2</v>
      </c>
      <c r="K45" s="6">
        <v>1.401</v>
      </c>
      <c r="L45" s="4">
        <v>9.9400000000000002E-2</v>
      </c>
    </row>
    <row r="46" spans="1:12" ht="15" customHeight="1" x14ac:dyDescent="0.15">
      <c r="A46" s="3"/>
      <c r="B46" s="3"/>
      <c r="C46" s="3"/>
      <c r="D46" s="3"/>
      <c r="E46" s="3"/>
      <c r="F46" s="3"/>
      <c r="G46" s="7">
        <v>0.13339999999999999</v>
      </c>
      <c r="H46" s="4">
        <v>9.2899999999999996E-2</v>
      </c>
      <c r="I46" s="6">
        <v>3.0571999999999999</v>
      </c>
      <c r="J46" s="4">
        <v>9.0999999999999998E-2</v>
      </c>
      <c r="K46" s="6">
        <v>1.3684000000000001</v>
      </c>
      <c r="L46" s="7">
        <v>0.1147</v>
      </c>
    </row>
    <row r="47" spans="1:12" ht="15" customHeight="1" x14ac:dyDescent="0.15">
      <c r="A47" s="3"/>
      <c r="B47" s="3"/>
      <c r="C47" s="3"/>
      <c r="D47" s="3"/>
      <c r="E47" s="3"/>
      <c r="F47" s="3"/>
      <c r="G47" s="7">
        <v>0.19239999999999999</v>
      </c>
      <c r="H47" s="6">
        <v>3.1343999999999999</v>
      </c>
      <c r="I47" s="6">
        <v>3.0423</v>
      </c>
      <c r="J47" s="6">
        <v>1.33</v>
      </c>
      <c r="K47" s="6">
        <v>1.6039000000000001</v>
      </c>
      <c r="L47" s="7">
        <v>0.15140000000000001</v>
      </c>
    </row>
    <row r="48" spans="1:12" ht="15" customHeight="1" x14ac:dyDescent="0.15">
      <c r="A48" s="3"/>
      <c r="B48" s="3"/>
      <c r="C48" s="3"/>
      <c r="D48" s="3"/>
      <c r="E48" s="3"/>
      <c r="F48" s="3"/>
      <c r="G48" s="7">
        <v>0.30130000000000001</v>
      </c>
      <c r="H48" s="6">
        <v>3.3708999999999998</v>
      </c>
      <c r="I48" s="6">
        <v>3.1532</v>
      </c>
      <c r="J48" s="6">
        <v>1.4458</v>
      </c>
      <c r="K48" s="6">
        <v>1.6948000000000001</v>
      </c>
      <c r="L48" s="7">
        <v>0.2402</v>
      </c>
    </row>
    <row r="49" spans="1:14" ht="15" customHeight="1" x14ac:dyDescent="0.15">
      <c r="A49" s="3"/>
      <c r="B49" s="3"/>
      <c r="C49" s="3"/>
      <c r="D49" s="3"/>
      <c r="E49" s="3"/>
      <c r="F49" s="3"/>
      <c r="G49" s="7">
        <v>0.62670000000000003</v>
      </c>
      <c r="H49" s="6">
        <v>3.0312000000000001</v>
      </c>
      <c r="I49" s="6">
        <v>2.7925</v>
      </c>
      <c r="J49" s="6">
        <v>1.3785000000000001</v>
      </c>
      <c r="K49" s="6">
        <v>1.1714</v>
      </c>
      <c r="L49" s="7">
        <v>0.44240000000000002</v>
      </c>
    </row>
    <row r="50" spans="1:14" ht="15" customHeight="1" x14ac:dyDescent="0.15">
      <c r="A50" s="3"/>
      <c r="B50" s="3"/>
      <c r="C50" s="3"/>
      <c r="D50" s="3"/>
      <c r="E50" s="3"/>
      <c r="F50" s="3"/>
      <c r="G50" s="7">
        <v>1.3532</v>
      </c>
      <c r="H50" s="6">
        <v>2.9933999999999998</v>
      </c>
      <c r="I50" s="6">
        <v>2.5798000000000001</v>
      </c>
      <c r="J50" s="6">
        <v>1.3458000000000001</v>
      </c>
      <c r="K50" s="6">
        <v>1.1146</v>
      </c>
      <c r="L50" s="7">
        <v>0.99980000000000002</v>
      </c>
    </row>
    <row r="51" spans="1:14" ht="15" customHeight="1" x14ac:dyDescent="0.15">
      <c r="A51" s="3"/>
      <c r="B51" s="3"/>
      <c r="C51" s="3"/>
      <c r="D51" s="3"/>
      <c r="E51" s="3"/>
      <c r="F51" s="3"/>
      <c r="G51" s="7">
        <v>2.0369000000000002</v>
      </c>
      <c r="H51" s="6">
        <v>2.7111000000000001</v>
      </c>
      <c r="I51" s="6">
        <v>2.5806</v>
      </c>
      <c r="J51" s="6">
        <v>1.1648000000000001</v>
      </c>
      <c r="K51" s="6">
        <v>1.1583000000000001</v>
      </c>
      <c r="L51" s="7">
        <v>1.8307</v>
      </c>
    </row>
    <row r="52" spans="1:14" ht="15" customHeight="1" x14ac:dyDescent="0.15">
      <c r="A52" s="3"/>
      <c r="B52" s="3"/>
      <c r="C52" s="3"/>
      <c r="D52" s="3"/>
      <c r="E52" s="3"/>
      <c r="F52" s="3"/>
      <c r="G52" s="7">
        <v>3.0215000000000001</v>
      </c>
      <c r="H52" s="6">
        <v>2.5998999999999999</v>
      </c>
      <c r="I52" s="6">
        <v>2.6795</v>
      </c>
      <c r="J52" s="6">
        <v>1.1916</v>
      </c>
      <c r="K52" s="6">
        <v>1.167</v>
      </c>
      <c r="L52" s="7">
        <v>2.5032999999999999</v>
      </c>
    </row>
    <row r="55" spans="1:14" ht="15" customHeight="1" x14ac:dyDescent="0.15">
      <c r="B55" s="9"/>
    </row>
    <row r="56" spans="1:14" ht="15" customHeight="1" x14ac:dyDescent="0.15">
      <c r="A56" s="15" t="s">
        <v>38</v>
      </c>
      <c r="B56">
        <f>AVERAGE(H45,J45)</f>
        <v>3.9449999999999999E-2</v>
      </c>
    </row>
    <row r="58" spans="1:14" ht="15" customHeight="1" x14ac:dyDescent="0.15">
      <c r="A58" t="s">
        <v>8</v>
      </c>
      <c r="B58" s="10">
        <f>G45-$B$56</f>
        <v>5.3650000000000003E-2</v>
      </c>
      <c r="C58" s="12">
        <f>H45-$B$56</f>
        <v>-4.3499999999999997E-3</v>
      </c>
      <c r="D58" s="13">
        <f t="shared" ref="C58:G65" si="0">I45-$B$56</f>
        <v>2.7603499999999999</v>
      </c>
      <c r="E58" s="12">
        <f t="shared" si="0"/>
        <v>4.3499999999999997E-3</v>
      </c>
      <c r="F58" s="13">
        <f t="shared" si="0"/>
        <v>1.36155</v>
      </c>
      <c r="G58" s="10">
        <f t="shared" si="0"/>
        <v>5.9950000000000003E-2</v>
      </c>
      <c r="I58" s="4" t="s">
        <v>18</v>
      </c>
      <c r="J58" s="5" t="s">
        <v>19</v>
      </c>
      <c r="K58" s="6" t="s">
        <v>20</v>
      </c>
      <c r="L58" s="5" t="s">
        <v>19</v>
      </c>
      <c r="M58" s="6" t="s">
        <v>20</v>
      </c>
      <c r="N58" s="4" t="s">
        <v>21</v>
      </c>
    </row>
    <row r="59" spans="1:14" ht="15" customHeight="1" x14ac:dyDescent="0.15">
      <c r="A59" t="s">
        <v>9</v>
      </c>
      <c r="B59" s="11">
        <f t="shared" ref="B59:B65" si="1">G46-$B$56</f>
        <v>9.3949999999999992E-2</v>
      </c>
      <c r="C59" s="10">
        <f t="shared" si="0"/>
        <v>5.3449999999999998E-2</v>
      </c>
      <c r="D59" s="13">
        <f t="shared" si="0"/>
        <v>3.0177499999999999</v>
      </c>
      <c r="E59" s="10">
        <f t="shared" si="0"/>
        <v>5.1549999999999999E-2</v>
      </c>
      <c r="F59" s="13">
        <f t="shared" si="0"/>
        <v>1.3289500000000001</v>
      </c>
      <c r="G59" s="11">
        <f t="shared" si="0"/>
        <v>7.5249999999999997E-2</v>
      </c>
      <c r="I59" s="7" t="s">
        <v>22</v>
      </c>
      <c r="J59" s="4" t="s">
        <v>21</v>
      </c>
      <c r="K59" s="6" t="s">
        <v>20</v>
      </c>
      <c r="L59" s="4" t="s">
        <v>21</v>
      </c>
      <c r="M59" s="6" t="s">
        <v>20</v>
      </c>
      <c r="N59" s="7" t="s">
        <v>22</v>
      </c>
    </row>
    <row r="60" spans="1:14" ht="15" customHeight="1" x14ac:dyDescent="0.15">
      <c r="A60" t="s">
        <v>10</v>
      </c>
      <c r="B60" s="11">
        <f>G47-$B$56</f>
        <v>0.15294999999999997</v>
      </c>
      <c r="C60" s="13">
        <f t="shared" si="0"/>
        <v>3.0949499999999999</v>
      </c>
      <c r="D60" s="13">
        <f t="shared" si="0"/>
        <v>3.00285</v>
      </c>
      <c r="E60" s="13">
        <f t="shared" si="0"/>
        <v>1.2905500000000001</v>
      </c>
      <c r="F60" s="13">
        <f t="shared" si="0"/>
        <v>1.5644500000000001</v>
      </c>
      <c r="G60" s="11">
        <f t="shared" si="0"/>
        <v>0.11195000000000001</v>
      </c>
      <c r="I60" s="7" t="s">
        <v>23</v>
      </c>
      <c r="J60" s="6" t="s">
        <v>24</v>
      </c>
      <c r="K60" s="6" t="s">
        <v>25</v>
      </c>
      <c r="L60" s="6" t="s">
        <v>24</v>
      </c>
      <c r="M60" s="6" t="s">
        <v>25</v>
      </c>
      <c r="N60" s="7" t="s">
        <v>23</v>
      </c>
    </row>
    <row r="61" spans="1:14" ht="15" customHeight="1" x14ac:dyDescent="0.15">
      <c r="A61" t="s">
        <v>11</v>
      </c>
      <c r="B61" s="11">
        <f t="shared" si="1"/>
        <v>0.26185000000000003</v>
      </c>
      <c r="C61" s="13">
        <f t="shared" si="0"/>
        <v>3.3314499999999998</v>
      </c>
      <c r="D61" s="13">
        <f t="shared" si="0"/>
        <v>3.11375</v>
      </c>
      <c r="E61" s="13">
        <f t="shared" si="0"/>
        <v>1.40635</v>
      </c>
      <c r="F61" s="13">
        <f t="shared" si="0"/>
        <v>1.6553500000000001</v>
      </c>
      <c r="G61" s="11">
        <f t="shared" si="0"/>
        <v>0.20074999999999998</v>
      </c>
      <c r="I61" s="7" t="s">
        <v>26</v>
      </c>
      <c r="J61" s="6" t="s">
        <v>24</v>
      </c>
      <c r="K61" s="6" t="s">
        <v>25</v>
      </c>
      <c r="L61" s="6" t="s">
        <v>24</v>
      </c>
      <c r="M61" s="6" t="s">
        <v>25</v>
      </c>
      <c r="N61" s="7" t="s">
        <v>26</v>
      </c>
    </row>
    <row r="62" spans="1:14" ht="15" customHeight="1" x14ac:dyDescent="0.15">
      <c r="A62" t="s">
        <v>12</v>
      </c>
      <c r="B62" s="11">
        <f t="shared" si="1"/>
        <v>0.58725000000000005</v>
      </c>
      <c r="C62" s="13">
        <f t="shared" si="0"/>
        <v>2.9917500000000001</v>
      </c>
      <c r="D62" s="13">
        <f t="shared" si="0"/>
        <v>2.75305</v>
      </c>
      <c r="E62" s="13">
        <f t="shared" si="0"/>
        <v>1.3390500000000001</v>
      </c>
      <c r="F62" s="13">
        <f t="shared" si="0"/>
        <v>1.13195</v>
      </c>
      <c r="G62" s="11">
        <f t="shared" si="0"/>
        <v>0.40295000000000003</v>
      </c>
      <c r="I62" s="7" t="s">
        <v>27</v>
      </c>
      <c r="J62" s="6" t="s">
        <v>34</v>
      </c>
      <c r="K62" s="6" t="s">
        <v>28</v>
      </c>
      <c r="L62" s="6" t="s">
        <v>35</v>
      </c>
      <c r="M62" s="6" t="s">
        <v>28</v>
      </c>
      <c r="N62" s="7" t="s">
        <v>27</v>
      </c>
    </row>
    <row r="63" spans="1:14" ht="15" customHeight="1" x14ac:dyDescent="0.15">
      <c r="A63" t="s">
        <v>13</v>
      </c>
      <c r="B63" s="11">
        <f t="shared" si="1"/>
        <v>1.31375</v>
      </c>
      <c r="C63" s="13">
        <f t="shared" si="0"/>
        <v>2.9539499999999999</v>
      </c>
      <c r="D63" s="13">
        <f t="shared" si="0"/>
        <v>2.5403500000000001</v>
      </c>
      <c r="E63" s="13">
        <f t="shared" si="0"/>
        <v>1.3063500000000001</v>
      </c>
      <c r="F63" s="13">
        <f t="shared" si="0"/>
        <v>1.0751500000000001</v>
      </c>
      <c r="G63" s="11">
        <f t="shared" si="0"/>
        <v>0.96035000000000004</v>
      </c>
      <c r="I63" s="7" t="s">
        <v>29</v>
      </c>
      <c r="J63" s="6" t="s">
        <v>35</v>
      </c>
      <c r="K63" s="6" t="s">
        <v>28</v>
      </c>
      <c r="L63" s="6" t="s">
        <v>35</v>
      </c>
      <c r="M63" s="6" t="s">
        <v>28</v>
      </c>
      <c r="N63" s="7" t="s">
        <v>29</v>
      </c>
    </row>
    <row r="64" spans="1:14" ht="15" customHeight="1" x14ac:dyDescent="0.15">
      <c r="A64" t="s">
        <v>14</v>
      </c>
      <c r="B64" s="11">
        <f t="shared" si="1"/>
        <v>1.9974500000000002</v>
      </c>
      <c r="C64" s="13">
        <f t="shared" si="0"/>
        <v>2.6716500000000001</v>
      </c>
      <c r="D64" s="13">
        <f t="shared" si="0"/>
        <v>2.54115</v>
      </c>
      <c r="E64" s="13">
        <f t="shared" si="0"/>
        <v>1.1253500000000001</v>
      </c>
      <c r="F64" s="13">
        <f t="shared" si="0"/>
        <v>1.1188500000000001</v>
      </c>
      <c r="G64" s="11">
        <f t="shared" si="0"/>
        <v>1.79125</v>
      </c>
      <c r="I64" s="7" t="s">
        <v>30</v>
      </c>
      <c r="J64" s="6" t="s">
        <v>31</v>
      </c>
      <c r="K64" s="6" t="s">
        <v>32</v>
      </c>
      <c r="L64" s="6" t="s">
        <v>31</v>
      </c>
      <c r="M64" s="6" t="s">
        <v>32</v>
      </c>
      <c r="N64" s="7" t="s">
        <v>30</v>
      </c>
    </row>
    <row r="65" spans="1:15" ht="15" customHeight="1" x14ac:dyDescent="0.15">
      <c r="A65" t="s">
        <v>15</v>
      </c>
      <c r="B65" s="11">
        <f t="shared" si="1"/>
        <v>2.9820500000000001</v>
      </c>
      <c r="C65" s="13">
        <f t="shared" si="0"/>
        <v>2.5604499999999999</v>
      </c>
      <c r="D65" s="13">
        <f t="shared" si="0"/>
        <v>2.64005</v>
      </c>
      <c r="E65" s="13">
        <f t="shared" si="0"/>
        <v>1.15215</v>
      </c>
      <c r="F65" s="13">
        <f t="shared" si="0"/>
        <v>1.1275500000000001</v>
      </c>
      <c r="G65" s="11">
        <f t="shared" si="0"/>
        <v>2.4638499999999999</v>
      </c>
      <c r="I65" s="7" t="s">
        <v>33</v>
      </c>
      <c r="J65" s="6" t="s">
        <v>31</v>
      </c>
      <c r="K65" s="6" t="s">
        <v>32</v>
      </c>
      <c r="L65" s="6" t="s">
        <v>31</v>
      </c>
      <c r="M65" s="6" t="s">
        <v>32</v>
      </c>
      <c r="N65" s="7" t="s">
        <v>33</v>
      </c>
    </row>
    <row r="67" spans="1:15" ht="15" customHeight="1" x14ac:dyDescent="0.15">
      <c r="A67" s="15" t="s">
        <v>39</v>
      </c>
      <c r="B67" s="14" t="s">
        <v>50</v>
      </c>
      <c r="C67" s="14" t="s">
        <v>51</v>
      </c>
      <c r="D67" s="14" t="s">
        <v>49</v>
      </c>
      <c r="E67" s="14" t="s">
        <v>54</v>
      </c>
      <c r="F67" s="14"/>
      <c r="G67" s="14" t="s">
        <v>52</v>
      </c>
      <c r="H67" s="14" t="s">
        <v>53</v>
      </c>
      <c r="I67" s="18" t="s">
        <v>49</v>
      </c>
      <c r="J67" s="18" t="s">
        <v>54</v>
      </c>
      <c r="L67" s="14" t="s">
        <v>47</v>
      </c>
      <c r="M67" s="14" t="s">
        <v>48</v>
      </c>
      <c r="N67" s="14" t="s">
        <v>44</v>
      </c>
      <c r="O67" s="14" t="s">
        <v>45</v>
      </c>
    </row>
    <row r="68" spans="1:15" ht="15" customHeight="1" x14ac:dyDescent="0.15">
      <c r="A68" s="14" t="s">
        <v>40</v>
      </c>
      <c r="B68">
        <v>3.09</v>
      </c>
      <c r="C68">
        <v>3.33</v>
      </c>
      <c r="D68">
        <f>STDEV(B68,C68)</f>
        <v>0.16970562748477155</v>
      </c>
      <c r="E68">
        <f>(D68*100)/L68</f>
        <v>5.2815146111282081</v>
      </c>
      <c r="G68">
        <v>1.29</v>
      </c>
      <c r="H68">
        <v>1.41</v>
      </c>
      <c r="I68">
        <f>STDEV(G68,H68)</f>
        <v>8.4852813742385624E-2</v>
      </c>
      <c r="J68">
        <f>(I68*100)/M68</f>
        <v>6.2926184687890254</v>
      </c>
      <c r="L68" s="17">
        <f>AVERAGE(C60,C61)</f>
        <v>3.2131999999999996</v>
      </c>
      <c r="M68" s="17">
        <f>AVERAGE(E60,E61)</f>
        <v>1.3484500000000001</v>
      </c>
      <c r="N68" s="17">
        <v>2.72</v>
      </c>
      <c r="O68">
        <v>16</v>
      </c>
    </row>
    <row r="69" spans="1:15" ht="15" customHeight="1" x14ac:dyDescent="0.15">
      <c r="A69" s="16" t="s">
        <v>35</v>
      </c>
      <c r="B69">
        <v>2.99</v>
      </c>
      <c r="C69">
        <v>2.95</v>
      </c>
      <c r="D69">
        <f t="shared" ref="D69:D74" si="2">STDEV(B69,C69)</f>
        <v>2.8284271247461926E-2</v>
      </c>
      <c r="E69">
        <f>(D69*100)/L69</f>
        <v>0.95141938703472839</v>
      </c>
      <c r="G69">
        <v>1.34</v>
      </c>
      <c r="H69">
        <v>1.31</v>
      </c>
      <c r="I69">
        <f t="shared" ref="I69:I74" si="3">STDEV(G69,H69)</f>
        <v>2.1213203435596444E-2</v>
      </c>
      <c r="J69">
        <f t="shared" ref="J69:J74" si="4">(I69*100)/M69</f>
        <v>1.6037804064108598</v>
      </c>
      <c r="L69" s="17">
        <f>AVERAGE(C62,C63)</f>
        <v>2.9728500000000002</v>
      </c>
      <c r="M69" s="17">
        <f>AVERAGE(E62,E63)</f>
        <v>1.3227000000000002</v>
      </c>
      <c r="N69" s="17">
        <v>1.89</v>
      </c>
      <c r="O69">
        <v>6.4</v>
      </c>
    </row>
    <row r="70" spans="1:15" ht="15" customHeight="1" x14ac:dyDescent="0.15">
      <c r="A70" s="16" t="s">
        <v>31</v>
      </c>
      <c r="B70">
        <v>2.69</v>
      </c>
      <c r="C70">
        <v>2.56</v>
      </c>
      <c r="D70">
        <f t="shared" si="2"/>
        <v>9.1923881554251102E-2</v>
      </c>
      <c r="E70">
        <f>(D70*100)/L70</f>
        <v>3.5138426847442177</v>
      </c>
      <c r="G70">
        <v>1.1299999999999999</v>
      </c>
      <c r="H70">
        <v>1.1499999999999999</v>
      </c>
      <c r="I70">
        <f t="shared" si="3"/>
        <v>1.4142135623730963E-2</v>
      </c>
      <c r="J70">
        <f t="shared" si="4"/>
        <v>1.2418999450038168</v>
      </c>
      <c r="L70" s="17">
        <f>AVERAGE(C64,C65)</f>
        <v>2.61605</v>
      </c>
      <c r="M70" s="17">
        <f>AVERAGE(E64,E65)</f>
        <v>1.1387499999999999</v>
      </c>
      <c r="N70" s="17">
        <v>1.1399999999999999</v>
      </c>
      <c r="O70">
        <v>2.56</v>
      </c>
    </row>
    <row r="71" spans="1:15" ht="15" customHeight="1" x14ac:dyDescent="0.15">
      <c r="A71" s="16" t="s">
        <v>41</v>
      </c>
      <c r="B71">
        <v>2.76</v>
      </c>
      <c r="C71">
        <v>3.02</v>
      </c>
      <c r="D71">
        <f t="shared" si="2"/>
        <v>0.18384776310850251</v>
      </c>
      <c r="E71">
        <f>(D71*100)/L71</f>
        <v>6.3636061372597403</v>
      </c>
      <c r="G71">
        <v>1.36</v>
      </c>
      <c r="H71">
        <v>1.33</v>
      </c>
      <c r="I71">
        <f t="shared" si="3"/>
        <v>2.1213203435596444E-2</v>
      </c>
      <c r="J71">
        <f t="shared" si="4"/>
        <v>1.5768967430289125</v>
      </c>
      <c r="L71" s="17">
        <f>AVERAGE(D58,D59)</f>
        <v>2.8890500000000001</v>
      </c>
      <c r="M71" s="17">
        <f>AVERAGE(F58,F59)</f>
        <v>1.3452500000000001</v>
      </c>
      <c r="N71" s="17">
        <v>0.5</v>
      </c>
      <c r="O71">
        <v>1.024</v>
      </c>
    </row>
    <row r="72" spans="1:15" ht="15" customHeight="1" x14ac:dyDescent="0.15">
      <c r="A72" s="16" t="s">
        <v>42</v>
      </c>
      <c r="B72">
        <v>3</v>
      </c>
      <c r="C72">
        <v>3.11</v>
      </c>
      <c r="D72">
        <f t="shared" si="2"/>
        <v>7.7781745930520133E-2</v>
      </c>
      <c r="E72">
        <f>(D72*100)/L72</f>
        <v>2.5433000663937526</v>
      </c>
      <c r="G72">
        <v>1.56</v>
      </c>
      <c r="H72">
        <v>1.66</v>
      </c>
      <c r="I72">
        <f t="shared" si="3"/>
        <v>7.0710678118654655E-2</v>
      </c>
      <c r="J72">
        <f t="shared" si="4"/>
        <v>4.3922403949720268</v>
      </c>
      <c r="L72" s="17">
        <f>AVERAGE(D60,D61)</f>
        <v>3.0583</v>
      </c>
      <c r="M72" s="17">
        <f>AVERAGE(F60,F61)</f>
        <v>1.6099000000000001</v>
      </c>
      <c r="N72" s="17">
        <v>0.23</v>
      </c>
      <c r="O72">
        <v>0.41</v>
      </c>
    </row>
    <row r="73" spans="1:15" ht="15" customHeight="1" x14ac:dyDescent="0.15">
      <c r="A73" s="16" t="s">
        <v>28</v>
      </c>
      <c r="B73">
        <v>2.75</v>
      </c>
      <c r="C73">
        <v>2.54</v>
      </c>
      <c r="D73">
        <f t="shared" si="2"/>
        <v>0.14849242404917495</v>
      </c>
      <c r="E73">
        <f>(D73*100)/L73</f>
        <v>5.6104743283777889</v>
      </c>
      <c r="G73">
        <v>1.1299999999999999</v>
      </c>
      <c r="H73">
        <v>1.08</v>
      </c>
      <c r="I73">
        <f t="shared" si="3"/>
        <v>3.5355339059327251E-2</v>
      </c>
      <c r="J73">
        <f t="shared" si="4"/>
        <v>3.2037822535750307</v>
      </c>
      <c r="L73" s="17">
        <f>AVERAGE(D62,D63)</f>
        <v>2.6467000000000001</v>
      </c>
      <c r="M73" s="17">
        <f>AVERAGE(F62,F63)</f>
        <v>1.10355</v>
      </c>
      <c r="N73" s="17">
        <v>0.13</v>
      </c>
      <c r="O73">
        <v>0.16400000000000001</v>
      </c>
    </row>
    <row r="74" spans="1:15" ht="15" customHeight="1" x14ac:dyDescent="0.15">
      <c r="A74" s="16" t="s">
        <v>32</v>
      </c>
      <c r="B74">
        <v>2.54</v>
      </c>
      <c r="C74">
        <v>2.64</v>
      </c>
      <c r="D74">
        <f t="shared" si="2"/>
        <v>7.0710678118654821E-2</v>
      </c>
      <c r="E74">
        <f>(D74*100)/L74</f>
        <v>2.7295096934553698</v>
      </c>
      <c r="G74">
        <v>1.1200000000000001</v>
      </c>
      <c r="H74">
        <v>1.1299999999999999</v>
      </c>
      <c r="I74">
        <f t="shared" si="3"/>
        <v>7.0710678118653244E-3</v>
      </c>
      <c r="J74">
        <f t="shared" si="4"/>
        <v>0.62954663567177027</v>
      </c>
      <c r="L74" s="17">
        <f>AVERAGE(D64,D65)</f>
        <v>2.5906000000000002</v>
      </c>
      <c r="M74" s="17">
        <f>AVERAGE(F64,F65)</f>
        <v>1.1232000000000002</v>
      </c>
      <c r="N74" s="17">
        <v>0.08</v>
      </c>
      <c r="O74">
        <v>6.6000000000000003E-2</v>
      </c>
    </row>
    <row r="77" spans="1:15" ht="15" customHeight="1" x14ac:dyDescent="0.15">
      <c r="B77" s="14" t="s">
        <v>36</v>
      </c>
      <c r="C77" s="14" t="s">
        <v>43</v>
      </c>
      <c r="D77" s="14" t="s">
        <v>46</v>
      </c>
    </row>
    <row r="78" spans="1:15" ht="15" customHeight="1" x14ac:dyDescent="0.15">
      <c r="A78" s="14" t="s">
        <v>40</v>
      </c>
      <c r="B78" s="14">
        <f>2.5578*(L68)^2-1.3501*(L68)+0.491</f>
        <v>22.561259295071991</v>
      </c>
      <c r="C78" s="14">
        <f>2.5578*(M68)^2-1.3501*(M68)+0.491</f>
        <v>3.3213499071145005</v>
      </c>
      <c r="D78">
        <f>C78*100</f>
        <v>332.13499071145003</v>
      </c>
    </row>
    <row r="79" spans="1:15" ht="15" customHeight="1" x14ac:dyDescent="0.15">
      <c r="A79" s="16" t="s">
        <v>35</v>
      </c>
      <c r="B79" s="14">
        <f>2.5578*(L69)^2-1.3501*(L69)+0.491</f>
        <v>19.082775006930504</v>
      </c>
      <c r="C79" s="14">
        <f>2.5578*(M69)^2-1.3501*(M69)+0.491</f>
        <v>3.180184094762001</v>
      </c>
      <c r="D79">
        <f t="shared" ref="D79:D84" si="5">C79*100</f>
        <v>318.01840947620008</v>
      </c>
    </row>
    <row r="80" spans="1:15" ht="15" customHeight="1" x14ac:dyDescent="0.15">
      <c r="A80" s="16" t="s">
        <v>31</v>
      </c>
      <c r="B80" s="14">
        <f>2.5578*(L70)^2-1.3501*(L70)+0.491</f>
        <v>14.4639317786745</v>
      </c>
      <c r="C80" s="14">
        <f>2.5578*(M70)^2-1.3501*(M70)+0.491</f>
        <v>2.2704047715624998</v>
      </c>
      <c r="D80">
        <f t="shared" si="5"/>
        <v>227.04047715624998</v>
      </c>
    </row>
    <row r="81" spans="1:4" ht="15" customHeight="1" x14ac:dyDescent="0.15">
      <c r="A81" s="16" t="s">
        <v>41</v>
      </c>
      <c r="B81" s="14">
        <f>2.5578*(L71)^2-1.3501*(L71)+0.491</f>
        <v>17.939452403614499</v>
      </c>
      <c r="C81" s="14">
        <f>2.5578*(M71)^2-1.3501*(M71)+0.491</f>
        <v>3.3036224003625008</v>
      </c>
      <c r="D81">
        <f t="shared" si="5"/>
        <v>330.36224003625006</v>
      </c>
    </row>
    <row r="82" spans="1:4" ht="15" customHeight="1" x14ac:dyDescent="0.15">
      <c r="A82" s="16" t="s">
        <v>42</v>
      </c>
      <c r="B82" s="14">
        <f>2.5578*(L72)^2-1.3501*(L72)+0.491</f>
        <v>20.285601290841996</v>
      </c>
      <c r="C82" s="14">
        <f>2.5578*(M72)^2-1.3501*(M72)+0.491</f>
        <v>4.946723803978001</v>
      </c>
      <c r="D82">
        <f t="shared" si="5"/>
        <v>494.67238039780011</v>
      </c>
    </row>
    <row r="83" spans="1:4" ht="15" customHeight="1" x14ac:dyDescent="0.15">
      <c r="A83" s="16" t="s">
        <v>28</v>
      </c>
      <c r="B83" s="14">
        <f>2.5578*(L73)^2-1.3501*(L73)+0.491</f>
        <v>14.835132762441997</v>
      </c>
      <c r="C83" s="14">
        <f>2.5578*(M73)^2-1.3501*(M73)+0.491</f>
        <v>2.1160437976744997</v>
      </c>
      <c r="D83">
        <f t="shared" si="5"/>
        <v>211.60437976744996</v>
      </c>
    </row>
    <row r="84" spans="1:4" ht="15" customHeight="1" x14ac:dyDescent="0.15">
      <c r="A84" s="16" t="s">
        <v>32</v>
      </c>
      <c r="B84" s="14">
        <f>2.5578*(L74)^2-1.3501*(L74)+0.491</f>
        <v>14.159359683208002</v>
      </c>
      <c r="C84" s="14">
        <f>2.5578*(M74)^2-1.3501*(M74)+0.491</f>
        <v>2.2014325022720005</v>
      </c>
      <c r="D84">
        <f t="shared" si="5"/>
        <v>220.14325022720004</v>
      </c>
    </row>
    <row r="88" spans="1:4" ht="15" customHeight="1" x14ac:dyDescent="0.15">
      <c r="A88" s="14" t="s">
        <v>40</v>
      </c>
      <c r="B88">
        <f>C78*100</f>
        <v>332.13499071145003</v>
      </c>
    </row>
    <row r="89" spans="1:4" ht="15" customHeight="1" x14ac:dyDescent="0.15">
      <c r="A89" s="16" t="s">
        <v>35</v>
      </c>
      <c r="B89">
        <f t="shared" ref="B89:B94" si="6">C79*100</f>
        <v>318.01840947620008</v>
      </c>
    </row>
    <row r="90" spans="1:4" ht="15" customHeight="1" x14ac:dyDescent="0.15">
      <c r="A90" s="16" t="s">
        <v>31</v>
      </c>
      <c r="B90">
        <f t="shared" si="6"/>
        <v>227.04047715624998</v>
      </c>
    </row>
    <row r="91" spans="1:4" ht="15" customHeight="1" x14ac:dyDescent="0.15">
      <c r="A91" s="16" t="s">
        <v>41</v>
      </c>
      <c r="B91">
        <f t="shared" si="6"/>
        <v>330.36224003625006</v>
      </c>
    </row>
    <row r="92" spans="1:4" ht="15" customHeight="1" x14ac:dyDescent="0.15">
      <c r="A92" s="16" t="s">
        <v>42</v>
      </c>
      <c r="B92">
        <f t="shared" si="6"/>
        <v>494.67238039780011</v>
      </c>
    </row>
    <row r="93" spans="1:4" ht="15" customHeight="1" x14ac:dyDescent="0.15">
      <c r="A93" s="16" t="s">
        <v>28</v>
      </c>
      <c r="B93">
        <f t="shared" si="6"/>
        <v>211.60437976744996</v>
      </c>
    </row>
    <row r="94" spans="1:4" ht="15" customHeight="1" x14ac:dyDescent="0.15">
      <c r="A94" s="16" t="s">
        <v>32</v>
      </c>
      <c r="B94">
        <f t="shared" si="6"/>
        <v>220.14325022720004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1_01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ZAW</cp:lastModifiedBy>
  <dcterms:created xsi:type="dcterms:W3CDTF">2022-10-24T09:55:24Z</dcterms:created>
  <dcterms:modified xsi:type="dcterms:W3CDTF">2022-11-10T16:59:56Z</dcterms:modified>
</cp:coreProperties>
</file>