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gf-my.sharepoint.com/personal/james_mccullagh_theglobalfund_org/Documents/PMRD/"/>
    </mc:Choice>
  </mc:AlternateContent>
  <xr:revisionPtr revIDLastSave="9" documentId="8_{1AF3FB3E-3B75-4DA2-85D7-41C43232B3EB}" xr6:coauthVersionLast="47" xr6:coauthVersionMax="47" xr10:uidLastSave="{DB49A9C3-C185-4AB8-8A26-F76974687309}"/>
  <bookViews>
    <workbookView xWindow="28680" yWindow="-120" windowWidth="29040" windowHeight="15720" xr2:uid="{05DC09CE-360D-4C7A-BF76-3E541AEBF954}"/>
  </bookViews>
  <sheets>
    <sheet name="Sheet2" sheetId="2" r:id="rId1"/>
    <sheet name="GAC priority lookup" sheetId="1" r:id="rId2"/>
  </sheets>
  <definedNames>
    <definedName name="_xlnm._FilterDatabase" localSheetId="1" hidden="1">'GAC priority lookup'!$B$2:$AI$440</definedName>
  </definedNames>
  <calcPr calcId="19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40" i="1" l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H440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H439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H438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H437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H436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H435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H434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H433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H432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H431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H430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H429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H428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H427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H426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H425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H424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H423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H422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H421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H420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H419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H418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H417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H416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H415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H414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H413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H412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H411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H410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H409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H408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H407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H406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H405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H404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H403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H402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H401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H400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H399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H398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H397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H396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H395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H394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H393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H392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H391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H390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H389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H388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H387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H386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H385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H384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H383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H382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H381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H380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H379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H378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H377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H376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H375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H374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H373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H372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H371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H370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H369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H368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H367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H366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H365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H364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H363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H362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H361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H360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H359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H358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H357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H356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H355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H354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H353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H352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H351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H350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H349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H348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H347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H346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H345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H344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H343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H342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H341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H340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H339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H338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H337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H336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H335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H334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H333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H332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H331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H330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H329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H328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H327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H326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H325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H324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H323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H322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H321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H320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H319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H318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H317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H316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H315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H314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H313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H312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H311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H310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H309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H308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H307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H306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H305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H304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H303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H302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H301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H300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H299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H298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H297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H296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H295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H294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H293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H292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H291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H290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H289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H288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H287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H286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H285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H284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H283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H282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H281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H280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H279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H278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H277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H276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H275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H274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H273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H272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H271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H270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H269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H268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H267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H266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H265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H264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H263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H262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H261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H260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H259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H258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H257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H256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H255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H254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H253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H252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H251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H250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H249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H248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H247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H246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H245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H244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H243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H242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H241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H240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H239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H238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H237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H236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H235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H234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H233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H232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H231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H230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H229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H228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H227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H226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H225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H224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H223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H222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H221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H220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H219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H218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H217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H216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H215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H214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H213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H212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H211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H210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H209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H208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H207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H206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H205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H204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H203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H202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H201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H200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H199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H198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H197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H196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H195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H194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H193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H192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H191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H190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H189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H188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H187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H186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H185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H184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H183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H182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H181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H180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H179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H178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H177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H176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H175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H174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H173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H172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H171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H170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H169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H168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H167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H166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H165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H164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H163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H162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H161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H160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H159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H158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H157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H156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H155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H154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H153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H152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H151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H150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H149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H148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H147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H146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H145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H144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H143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H142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H141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H140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H139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H138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H137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H136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H135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H134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H133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H132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H131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H130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H129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H128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H127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H126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H125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H124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H123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H122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H121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H120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H119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H118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H117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H116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H115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H114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H113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H112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H111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H110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H109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H108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H107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H106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H105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H104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H103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H102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H101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H100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H99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H98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H97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H96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H95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H94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H93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H92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H91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H90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H89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H88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H87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H86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H85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H84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H83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H82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H81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H80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H79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H78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H77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H76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H75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H74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H73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H72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H71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H70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H69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H68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H67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H66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H65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H64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H63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H62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H61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H60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H59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H58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H57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H56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H55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H54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H53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H52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H51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H50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H49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H48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H47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H46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H45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H44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H43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H42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H41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H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H39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H38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H37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H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H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H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H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H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H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H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H29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H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H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H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H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H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H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H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H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H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H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H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H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H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H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H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H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H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H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H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H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H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H7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H6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H5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H4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H3" i="1"/>
</calcChain>
</file>

<file path=xl/sharedStrings.xml><?xml version="1.0" encoding="utf-8"?>
<sst xmlns="http://schemas.openxmlformats.org/spreadsheetml/2006/main" count="5517" uniqueCount="330">
  <si>
    <t>Top Largest = correct</t>
  </si>
  <si>
    <t>manual flag</t>
  </si>
  <si>
    <t>ISO</t>
  </si>
  <si>
    <t>Country</t>
  </si>
  <si>
    <t>Component</t>
  </si>
  <si>
    <t>Global Fund Categorization</t>
  </si>
  <si>
    <t>Tailored model (Aligned, Targeted, Light, Legacy)</t>
  </si>
  <si>
    <t>Global Fund Region</t>
  </si>
  <si>
    <t>Country &amp; Disease Component</t>
  </si>
  <si>
    <t>GAC Secretraiat Opt-In</t>
  </si>
  <si>
    <t>Challenging Operating Environment (as approved by EGMC on 24 March 2022) Opt-in</t>
  </si>
  <si>
    <t>Allocation($) Increase/Decrease by 25% Opt-In</t>
  </si>
  <si>
    <t xml:space="preserve">Allocation($) increase &gt;$15m (by disease) Opt-In </t>
  </si>
  <si>
    <t>PMI countries Opt-In</t>
  </si>
  <si>
    <t>Top 15 Largest Allocations and/or Funding Increases</t>
  </si>
  <si>
    <t xml:space="preserve">HIV Incidence Reduction Focus Countries </t>
  </si>
  <si>
    <t xml:space="preserve">HIV AGYW Priority </t>
  </si>
  <si>
    <t xml:space="preserve">TB Top 20 Priority </t>
  </si>
  <si>
    <t>RAI</t>
  </si>
  <si>
    <t xml:space="preserve">Malaria HBHI  / Sahel 5 (not in HBHI) </t>
  </si>
  <si>
    <t>Gender Equality</t>
  </si>
  <si>
    <t xml:space="preserve">RSSH Priority </t>
  </si>
  <si>
    <t>C19RM Top-25</t>
  </si>
  <si>
    <t>Strategic criteria</t>
  </si>
  <si>
    <t>Opt in criteria</t>
  </si>
  <si>
    <t>GAC Secretraiat Opt-In (Numeric)</t>
  </si>
  <si>
    <t>Challenging Operating Environment (as approved by EGMC on 24 March 2022)  (Numeric)</t>
  </si>
  <si>
    <t>Allocations and/or Funding Increases (Numeric)</t>
  </si>
  <si>
    <t>HIV Incidence Reduction Focus Countries (Numeric)</t>
  </si>
  <si>
    <t>HIV AGYW Priority (Numeric)</t>
  </si>
  <si>
    <t>TB Top 20 Priority (Numeric)</t>
  </si>
  <si>
    <t>RAI (Numeric)</t>
  </si>
  <si>
    <t>Malaria HBHI  / Sahel 5 (not in HBHI) (Numeric)</t>
  </si>
  <si>
    <t>Gender Equality (Numeric)</t>
  </si>
  <si>
    <t>RSSH Priority (Numeric)</t>
  </si>
  <si>
    <t>C19RM Top-252</t>
  </si>
  <si>
    <t>AFG</t>
  </si>
  <si>
    <t>Afghanistan</t>
  </si>
  <si>
    <t>HIV/AIDS</t>
  </si>
  <si>
    <t>Core</t>
  </si>
  <si>
    <t>South East Asia</t>
  </si>
  <si>
    <t>COE</t>
  </si>
  <si>
    <t>Allocation Decrease 25%</t>
  </si>
  <si>
    <t/>
  </si>
  <si>
    <t>Tuberculosis</t>
  </si>
  <si>
    <t>Allocation Increase 25%</t>
  </si>
  <si>
    <t>Malaria</t>
  </si>
  <si>
    <t>yes</t>
  </si>
  <si>
    <t>Multi-Component</t>
  </si>
  <si>
    <t>ALB</t>
  </si>
  <si>
    <t>Albania</t>
  </si>
  <si>
    <t>Focused</t>
  </si>
  <si>
    <t>Light</t>
  </si>
  <si>
    <t>AGO</t>
  </si>
  <si>
    <t>Angola</t>
  </si>
  <si>
    <t>Southern and Eastern Africa</t>
  </si>
  <si>
    <t>Allocation Increase &gt;$15M</t>
  </si>
  <si>
    <t>PMI Country</t>
  </si>
  <si>
    <t>Funding Increase Disease</t>
  </si>
  <si>
    <t>ARM</t>
  </si>
  <si>
    <t>Armenia</t>
  </si>
  <si>
    <t>Eastern Europe and Central Asia</t>
  </si>
  <si>
    <t>HIV/TB</t>
  </si>
  <si>
    <t>AZE</t>
  </si>
  <si>
    <t>Azerbaijan</t>
  </si>
  <si>
    <t>BGD</t>
  </si>
  <si>
    <t>Bangladesh</t>
  </si>
  <si>
    <t>High-Impact</t>
  </si>
  <si>
    <t>High Impact Asia</t>
  </si>
  <si>
    <t>RSSH Priority</t>
  </si>
  <si>
    <t>C19RM Top 25</t>
  </si>
  <si>
    <t>TB Top 20</t>
  </si>
  <si>
    <t>BLR</t>
  </si>
  <si>
    <t>Belarus</t>
  </si>
  <si>
    <t>BLZ</t>
  </si>
  <si>
    <t>Belize</t>
  </si>
  <si>
    <t>Latin America and Caribbean</t>
  </si>
  <si>
    <t>BEN</t>
  </si>
  <si>
    <t>Benin</t>
  </si>
  <si>
    <t>Central Africa</t>
  </si>
  <si>
    <t>BTN</t>
  </si>
  <si>
    <t>Bhutan</t>
  </si>
  <si>
    <t>Targeted</t>
  </si>
  <si>
    <t>BOL</t>
  </si>
  <si>
    <t>Bolivia (Plurinational State)</t>
  </si>
  <si>
    <t>BWA</t>
  </si>
  <si>
    <t>Botswana</t>
  </si>
  <si>
    <t>AGYW</t>
  </si>
  <si>
    <t>BFA</t>
  </si>
  <si>
    <t>Burkina Faso</t>
  </si>
  <si>
    <t>High Impact Africa 1</t>
  </si>
  <si>
    <t>HBHI</t>
  </si>
  <si>
    <t>High Impact Africa 2</t>
  </si>
  <si>
    <t>RSSH</t>
  </si>
  <si>
    <t>C19RM Top 26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</si>
  <si>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</si>
  <si>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</si>
  <si>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</si>
  <si>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</si>
  <si>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</si>
  <si>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</si>
  <si>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</si>
  <si>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</si>
  <si>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Top Largest</t>
  </si>
  <si>
    <t>CAF</t>
  </si>
  <si>
    <t>Central African Republic</t>
  </si>
  <si>
    <t>TCD</t>
  </si>
  <si>
    <t>Chad</t>
  </si>
  <si>
    <t>Sahel 5</t>
  </si>
  <si>
    <t>COL</t>
  </si>
  <si>
    <t>Colombia</t>
  </si>
  <si>
    <t>COM</t>
  </si>
  <si>
    <t>Comoros</t>
  </si>
  <si>
    <t>COG</t>
  </si>
  <si>
    <t>Congo</t>
  </si>
  <si>
    <t>Incidence Reduction</t>
  </si>
  <si>
    <t>COD</t>
  </si>
  <si>
    <t>Congo (Democratic Republic)</t>
  </si>
  <si>
    <t>CRI</t>
  </si>
  <si>
    <t>Costa Rica</t>
  </si>
  <si>
    <t>Aligned</t>
  </si>
  <si>
    <t>CIV</t>
  </si>
  <si>
    <t>Côte d'Ivoire</t>
  </si>
  <si>
    <t>CUB</t>
  </si>
  <si>
    <t>Cuba</t>
  </si>
  <si>
    <t>DJI</t>
  </si>
  <si>
    <t>Djibouti</t>
  </si>
  <si>
    <t>Middle East and North Africa</t>
  </si>
  <si>
    <t>DMA</t>
  </si>
  <si>
    <t>Dominica</t>
  </si>
  <si>
    <t>NA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</si>
  <si>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</si>
  <si>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</si>
  <si>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</si>
  <si>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</si>
  <si>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</si>
  <si>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</si>
  <si>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</si>
  <si>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</si>
  <si>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</si>
  <si>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</si>
  <si>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</si>
  <si>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</si>
  <si>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SWZ</t>
  </si>
  <si>
    <t>Eswatini</t>
  </si>
  <si>
    <t>ETH</t>
  </si>
  <si>
    <t>Ethiopia</t>
  </si>
  <si>
    <t>GAB</t>
  </si>
  <si>
    <t>Gabon</t>
  </si>
  <si>
    <t>GMB</t>
  </si>
  <si>
    <t>Gambia</t>
  </si>
  <si>
    <t>Western Africa</t>
  </si>
  <si>
    <t>GEO</t>
  </si>
  <si>
    <t>Georgia</t>
  </si>
  <si>
    <t>GHA</t>
  </si>
  <si>
    <t>Ghana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</si>
  <si>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</si>
  <si>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</si>
  <si>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</si>
  <si>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</si>
  <si>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</si>
  <si>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</si>
  <si>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</si>
  <si>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</si>
  <si>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</si>
  <si>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</si>
  <si>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Transition</t>
  </si>
  <si>
    <t>HTI</t>
  </si>
  <si>
    <t>Haiti</t>
  </si>
  <si>
    <t>HND</t>
  </si>
  <si>
    <t>Honduras</t>
  </si>
  <si>
    <t>IND</t>
  </si>
  <si>
    <t>India</t>
  </si>
  <si>
    <t>IDN</t>
  </si>
  <si>
    <t>Indonesia</t>
  </si>
  <si>
    <t>IRN</t>
  </si>
  <si>
    <t>Iran (Islamic Republic)</t>
  </si>
  <si>
    <t>IRQ</t>
  </si>
  <si>
    <t>Iraq</t>
  </si>
  <si>
    <t>JAM</t>
  </si>
  <si>
    <t>Jamaica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</si>
  <si>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</si>
  <si>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</si>
  <si>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</si>
  <si>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</si>
  <si>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</si>
  <si>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</si>
  <si>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</si>
  <si>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</si>
  <si>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</si>
  <si>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(Democratic Peoples Republic)</t>
  </si>
  <si>
    <t>QNA</t>
  </si>
  <si>
    <t>Kosovo</t>
  </si>
  <si>
    <t>KGZ</t>
  </si>
  <si>
    <t>Kyrgyzstan</t>
  </si>
  <si>
    <t>LAO</t>
  </si>
  <si>
    <t>Lao (Peoples Democratic Republic)</t>
  </si>
  <si>
    <t>LBN</t>
  </si>
  <si>
    <t>Lebanon</t>
  </si>
  <si>
    <t>LSO</t>
  </si>
  <si>
    <t>Lesotho</t>
  </si>
  <si>
    <t>LBR</t>
  </si>
  <si>
    <t>Liberia</t>
  </si>
  <si>
    <t>MDG</t>
  </si>
  <si>
    <t>Madagascar</t>
  </si>
  <si>
    <t>MWI</t>
  </si>
  <si>
    <t>Malawi</t>
  </si>
  <si>
    <t>MYS</t>
  </si>
  <si>
    <t>Malaysia</t>
  </si>
  <si>
    <t>MLI</t>
  </si>
  <si>
    <t>Mali</t>
  </si>
  <si>
    <t>MHL</t>
  </si>
  <si>
    <t>Marshall Islands</t>
  </si>
  <si>
    <t>MRT</t>
  </si>
  <si>
    <t>Mauritania</t>
  </si>
  <si>
    <t>Legacy</t>
  </si>
  <si>
    <t>MUS</t>
  </si>
  <si>
    <t>Mauritius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</si>
  <si>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</si>
  <si>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</si>
  <si>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</si>
  <si>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</si>
  <si>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</si>
  <si>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</si>
  <si>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</si>
  <si>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</si>
  <si>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</si>
  <si>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</si>
  <si>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Multicountry East Asia and Pacific RAI</t>
  </si>
  <si>
    <t>Multicountry Western Pacific</t>
  </si>
  <si>
    <t>Yes</t>
  </si>
  <si>
    <t>Multicountry North Africa</t>
  </si>
  <si>
    <t>MMR</t>
  </si>
  <si>
    <t>Myanmar</t>
  </si>
  <si>
    <t>NAM</t>
  </si>
  <si>
    <t>Namibia</t>
  </si>
  <si>
    <t>NPL</t>
  </si>
  <si>
    <t>Nepal</t>
  </si>
  <si>
    <t>NIC</t>
  </si>
  <si>
    <t>Nicaragua</t>
  </si>
  <si>
    <t>NER</t>
  </si>
  <si>
    <t>Niger</t>
  </si>
  <si>
    <t>NGA</t>
  </si>
  <si>
    <t>Nigeria</t>
  </si>
  <si>
    <t>PAK</t>
  </si>
  <si>
    <t>Pakistan</t>
  </si>
  <si>
    <t>PSE</t>
  </si>
  <si>
    <t>Palestine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</si>
  <si>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</si>
  <si>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</si>
  <si>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</si>
  <si>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</si>
  <si>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</si>
  <si>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</si>
  <si>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</si>
  <si>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</si>
  <si>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RUS</t>
  </si>
  <si>
    <t>Russian Federation</t>
  </si>
  <si>
    <t>RWA</t>
  </si>
  <si>
    <t>Rwanda</t>
  </si>
  <si>
    <t>LCA</t>
  </si>
  <si>
    <t>Saint Lucia</t>
  </si>
  <si>
    <t>VCT</t>
  </si>
  <si>
    <t>Saint Vincent and the Grenadines</t>
  </si>
  <si>
    <t>WSM</t>
  </si>
  <si>
    <t>Samoa</t>
  </si>
  <si>
    <t>STP</t>
  </si>
  <si>
    <t>Sao Tome and Principe</t>
  </si>
  <si>
    <t>SEN</t>
  </si>
  <si>
    <t>Senegal</t>
  </si>
  <si>
    <t>SRB</t>
  </si>
  <si>
    <t>Serbia</t>
  </si>
  <si>
    <t>SLE</t>
  </si>
  <si>
    <t>Sierra Leone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</si>
  <si>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</si>
  <si>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</si>
  <si>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</si>
  <si>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</si>
  <si>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</si>
  <si>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</si>
  <si>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</si>
  <si>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</si>
  <si>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LKA</t>
  </si>
  <si>
    <t>Sri Lanka</t>
  </si>
  <si>
    <t>SDN</t>
  </si>
  <si>
    <t>Sudan</t>
  </si>
  <si>
    <t>SUR</t>
  </si>
  <si>
    <t>Suriname</t>
  </si>
  <si>
    <t>SYR</t>
  </si>
  <si>
    <t>Syrian Arab Republic</t>
  </si>
  <si>
    <t>TJK</t>
  </si>
  <si>
    <t>Tajikistan</t>
  </si>
  <si>
    <t>TZA</t>
  </si>
  <si>
    <t>Tanzania (United Republic)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</si>
  <si>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</si>
  <si>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</si>
  <si>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</si>
  <si>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</si>
  <si>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</si>
  <si>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</si>
  <si>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</si>
  <si>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</si>
  <si>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TUN</t>
  </si>
  <si>
    <t>Tunisia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</si>
  <si>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</si>
  <si>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</si>
  <si>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</si>
  <si>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</si>
  <si>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</si>
  <si>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</si>
  <si>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</si>
  <si>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</si>
  <si>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UZB</t>
  </si>
  <si>
    <t>Uzbekistan</t>
  </si>
  <si>
    <t>VUT</t>
  </si>
  <si>
    <t>Vanuatu</t>
  </si>
  <si>
    <t>VEN</t>
  </si>
  <si>
    <t>Venezuela</t>
  </si>
  <si>
    <t>VNM</t>
  </si>
  <si>
    <t>Viet Nam</t>
  </si>
  <si>
    <t>YEM</t>
  </si>
  <si>
    <t>Yemen</t>
  </si>
  <si>
    <t>ZMB</t>
  </si>
  <si>
    <t>Zambia</t>
  </si>
  <si>
    <t>ZAN</t>
  </si>
  <si>
    <t>Zanzibar</t>
  </si>
  <si>
    <t>ZWE</t>
  </si>
  <si>
    <t>Zimbabwe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</si>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</sst>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3" borderId="0" xfId="0" applyFill="1"/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/>
    <xf numFmtId="0" fontId="1" fillId="2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5" xfId="0" applyBorder="1"/>
    <xf numFmtId="0" fontId="4" fillId="0" borderId="0" xfId="0" applyFont="1"/>
    <xf numFmtId="0" fontId="4" fillId="4" borderId="0" xfId="0" applyFont="1" applyFill="1"/>
    <xf numFmtId="0" fontId="0" fillId="4" borderId="5" xfId="0" applyFill="1" applyBorder="1"/>
    <xf numFmtId="0" fontId="0" fillId="4" borderId="6" xfId="0" applyFill="1" applyBorder="1"/>
    <xf numFmtId="0" fontId="0" fillId="0" borderId="6" xfId="0" applyBorder="1"/>
    <xf numFmtId="0" fontId="0" fillId="3" borderId="3" xfId="0" applyFill="1" applyBorder="1" applyAlignment="1">
      <alignment horizontal="center" vertical="center"/>
    </xf>
    <xf numFmtId="0" fontId="0" fillId="0" borderId="0" xfId="0" pivotButton="1"/>
  </cellXfs>
  <cellStyles count="1">
    <cellStyle name="Normal" xfId="0" builtinId="0"/>
  </cellStyles>
  <dxfs count="29"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Mccullagh" refreshedDate="45435.478279166666" createdVersion="8" refreshedVersion="8" minRefreshableVersion="3" recordCount="438" xr:uid="{41BDB9D2-D24A-4868-BD08-C710BD99DF54}">
  <cacheSource type="worksheet">
    <worksheetSource name="priority"/>
  </cacheSource>
  <cacheFields count="35">
    <cacheField name="manual flag" numFmtId="0">
      <sharedItems containsBlank="1"/>
    </cacheField>
    <cacheField name="ISO" numFmtId="0">
      <sharedItems containsBlank="1" count="124">
        <s v="AFG"/>
        <s v="ALB"/>
        <s v="AGO"/>
        <s v="ARM"/>
        <s v="AZE"/>
        <s v="BGD"/>
        <s v="BLR"/>
        <s v="BLZ"/>
        <s v="BEN"/>
        <s v="BTN"/>
        <m/>
        <s v="BOL"/>
        <s v="BWA"/>
        <s v="BFA"/>
        <s v="BDI"/>
        <s v="CPV"/>
        <s v="KHM"/>
        <s v="CMR"/>
        <s v="CAF"/>
        <s v="TCD"/>
        <s v="COL"/>
        <s v="COM"/>
        <s v="COG"/>
        <s v="COD"/>
        <s v="CRI"/>
        <s v="CIV"/>
        <s v="CUB"/>
        <s v="DJI"/>
        <s v="DMA"/>
        <s v="DOM"/>
        <s v="ECU"/>
        <s v="EGY"/>
        <s v="SLV"/>
        <s v="GNQ"/>
        <s v="ERI"/>
        <s v="SWZ"/>
        <s v="ETH"/>
        <s v="GAB"/>
        <s v="GMB"/>
        <s v="GEO"/>
        <s v="GHA"/>
        <s v="GRD"/>
        <s v="GTM"/>
        <s v="GIN"/>
        <s v="GNB"/>
        <s v="GUY"/>
        <s v="HTI"/>
        <s v="HND"/>
        <s v="IND"/>
        <s v="IDN"/>
        <s v="IRN"/>
        <s v="IRQ"/>
        <s v="JAM"/>
        <s v="JOR"/>
        <s v="KAZ"/>
        <s v="KEN"/>
        <s v="KIR"/>
        <s v="PRK"/>
        <s v="QNA"/>
        <s v="KGZ"/>
        <s v="LAO"/>
        <s v="LBN"/>
        <s v="LSO"/>
        <s v="LBR"/>
        <s v="MDG"/>
        <s v="MWI"/>
        <s v="MYS"/>
        <s v="MLI"/>
        <s v="MHL"/>
        <s v="MRT"/>
        <s v="MUS"/>
        <s v="MDA"/>
        <s v="MNG"/>
        <s v="MNE"/>
        <s v="MAR"/>
        <s v="MOZ"/>
        <s v="MMR"/>
        <s v="NAM"/>
        <s v="NPL"/>
        <s v="NIC"/>
        <s v="NER"/>
        <s v="NGA"/>
        <s v="PAK"/>
        <s v="PSE"/>
        <s v="PNG"/>
        <s v="PRY"/>
        <s v="PER"/>
        <s v="PHL"/>
        <s v="RUS"/>
        <s v="RWA"/>
        <s v="LCA"/>
        <s v="VCT"/>
        <s v="WSM"/>
        <s v="STP"/>
        <s v="SEN"/>
        <s v="SRB"/>
        <s v="SLE"/>
        <s v="SLB"/>
        <s v="SOM"/>
        <s v="ZAF"/>
        <s v="SSD"/>
        <s v="LKA"/>
        <s v="SDN"/>
        <s v="SUR"/>
        <s v="SYR"/>
        <s v="TJK"/>
        <s v="TZA"/>
        <s v="THA"/>
        <s v="TLS"/>
        <s v="TGO"/>
        <s v="TON"/>
        <s v="TUN"/>
        <s v="TKM"/>
        <s v="TUV"/>
        <s v="UGA"/>
        <s v="UKR"/>
        <s v="UZB"/>
        <s v="VUT"/>
        <s v="VEN"/>
        <s v="VNM"/>
        <s v="YEM"/>
        <s v="ZMB"/>
        <s v="ZAN"/>
        <s v="ZWE"/>
      </sharedItems>
    </cacheField>
    <cacheField name="Country" numFmtId="0">
      <sharedItems count="126">
        <s v="Afghanistan"/>
        <s v="Albania"/>
        <s v="Angola"/>
        <s v="Armenia"/>
        <s v="Azerbaijan"/>
        <s v="Bangladesh"/>
        <s v="Belarus"/>
        <s v="Belize"/>
        <s v="Benin"/>
        <s v="Bhutan"/>
        <s v="Bolivia (Plurinational State)"/>
        <s v="Botswana"/>
        <s v="Burkina Faso"/>
        <s v="Burundi"/>
        <s v="Cabo Verde"/>
        <s v="Cambodia"/>
        <s v="Cameroon"/>
        <s v="Central African Republic"/>
        <s v="Chad"/>
        <s v="Colombia"/>
        <s v="Comoros"/>
        <s v="Congo"/>
        <s v="Congo (Democratic Republic)"/>
        <s v="Costa Rica"/>
        <s v="Côte d'Ivoire"/>
        <s v="Cuba"/>
        <s v="Djibouti"/>
        <s v="Dominica"/>
        <s v="Dominican Republic"/>
        <s v="Ecuador"/>
        <s v="Egypt"/>
        <s v="El Salvador"/>
        <s v="Equatorial Guinea"/>
        <s v="Eritrea"/>
        <s v="Eswatini"/>
        <s v="Ethiopia"/>
        <s v="Gabon"/>
        <s v="Gambia"/>
        <s v="Georgia"/>
        <s v="Ghana"/>
        <s v="Grenada"/>
        <s v="Guatemala"/>
        <s v="Guinea"/>
        <s v="Guinea-Bissau"/>
        <s v="Guyana"/>
        <s v="Haiti"/>
        <s v="Honduras"/>
        <s v="India"/>
        <s v="Indonesia"/>
        <s v="Iran (Islamic Republic)"/>
        <s v="Iraq"/>
        <s v="Jamaica"/>
        <s v="Jordan"/>
        <s v="Kazakhstan"/>
        <s v="Kenya"/>
        <s v="Kiribati"/>
        <s v="Korea (Democratic Peoples Republic)"/>
        <s v="Kosovo"/>
        <s v="Kyrgyzstan"/>
        <s v="Lao (Peoples Democratic Republic)"/>
        <s v="Lebanon"/>
        <s v="Lesotho"/>
        <s v="Liberia"/>
        <s v="Madagascar"/>
        <s v="Malawi"/>
        <s v="Malaysia"/>
        <s v="Mali"/>
        <s v="Marshall Islands"/>
        <s v="Mauritania"/>
        <s v="Mauritius"/>
        <s v="Moldova"/>
        <s v="Mongolia"/>
        <s v="Montenegro"/>
        <s v="Morocco"/>
        <s v="Mozambique"/>
        <s v="Multicountry East Asia and Pacific RAI"/>
        <s v="Multicountry Western Pacific"/>
        <s v="Multicountry North Africa"/>
        <s v="Myanmar"/>
        <s v="Namibia"/>
        <s v="Nepal"/>
        <s v="Nicaragua"/>
        <s v="Niger"/>
        <s v="Nigeria"/>
        <s v="Pakistan"/>
        <s v="Palestine"/>
        <s v="Papua New Guinea"/>
        <s v="Paraguay"/>
        <s v="Peru"/>
        <s v="Philippines"/>
        <s v="Russian Federation"/>
        <s v="Rwanda"/>
        <s v="Saint Lucia"/>
        <s v="Saint Vincent and the Grenadines"/>
        <s v="Samoa"/>
        <s v="Sao Tome and Principe"/>
        <s v="Senegal"/>
        <s v="Serbia"/>
        <s v="Sierra Leone"/>
        <s v="Solomon Islands"/>
        <s v="Somalia"/>
        <s v="South Africa"/>
        <s v="South Sudan"/>
        <s v="Sri Lanka"/>
        <s v="Sudan"/>
        <s v="Suriname"/>
        <s v="Syrian Arab Republic"/>
        <s v="Tajikistan"/>
        <s v="Tanzania (United Republic)"/>
        <s v="Thailand"/>
        <s v="Timor-Leste"/>
        <s v="Togo"/>
        <s v="Tonga"/>
        <s v="Tunisia"/>
        <s v="Turkmenistan"/>
        <s v="Tuvalu"/>
        <s v="Uganda"/>
        <s v="Ukraine"/>
        <s v="Uzbekistan"/>
        <s v="Vanuatu"/>
        <s v="Venezuela"/>
        <s v="Viet Nam"/>
        <s v="Yemen"/>
        <s v="Zambia"/>
        <s v="Zanzibar"/>
        <s v="Zimbabwe"/>
      </sharedItems>
    </cacheField>
    <cacheField name="Component" numFmtId="0">
      <sharedItems/>
    </cacheField>
    <cacheField name="Global Fund Categorization" numFmtId="0">
      <sharedItems containsBlank="1" count="4">
        <s v="Core"/>
        <s v="Focused"/>
        <m/>
        <s v="High-Impact"/>
      </sharedItems>
    </cacheField>
    <cacheField name="Tailored model (Aligned, Targeted, Light, Legacy)" numFmtId="0">
      <sharedItems containsBlank="1"/>
    </cacheField>
    <cacheField name="Global Fund Region" numFmtId="0">
      <sharedItems containsBlank="1" count="12">
        <s v="South East Asia"/>
        <m/>
        <s v="Southern and Eastern Africa"/>
        <s v="Eastern Europe and Central Asia"/>
        <s v="High Impact Asia"/>
        <s v="Latin America and Caribbean"/>
        <s v="Central Africa"/>
        <s v="High Impact Africa 1"/>
        <s v="Middle East and North Africa"/>
        <s v="High Impact Africa 2"/>
        <s v="Western Africa"/>
        <s v="High Impact Africa 3" u="1"/>
      </sharedItems>
    </cacheField>
    <cacheField name="Country &amp; Disease Component" numFmtId="0">
      <sharedItems/>
    </cacheField>
    <cacheField name="GAC Secretraiat Opt-In" numFmtId="0">
      <sharedItems containsBlank="1"/>
    </cacheField>
    <cacheField name="Challenging Operating Environment (as approved by EGMC on 24 March 2022) Opt-in" numFmtId="49">
      <sharedItems containsBlank="1"/>
    </cacheField>
    <cacheField name="Allocation($) Increase/Decrease by 25% Opt-In" numFmtId="49">
      <sharedItems containsBlank="1"/>
    </cacheField>
    <cacheField name="Allocation($) increase &gt;$15m (by disease) Opt-In " numFmtId="49">
      <sharedItems containsBlank="1"/>
    </cacheField>
    <cacheField name="PMI countries Opt-In" numFmtId="49">
      <sharedItems containsBlank="1"/>
    </cacheField>
    <cacheField name="Top 15 Largest Allocations and/or Funding Increases" numFmtId="49">
      <sharedItems containsBlank="1"/>
    </cacheField>
    <cacheField name="HIV Incidence Reduction Focus Countries " numFmtId="49">
      <sharedItems containsBlank="1" count="2">
        <m/>
        <s v="Incidence Reduction"/>
      </sharedItems>
    </cacheField>
    <cacheField name="HIV AGYW Priority " numFmtId="49">
      <sharedItems containsBlank="1"/>
    </cacheField>
    <cacheField name="TB Top 20 Priority " numFmtId="49">
      <sharedItems containsBlank="1"/>
    </cacheField>
    <cacheField name="RAI" numFmtId="49">
      <sharedItems containsBlank="1"/>
    </cacheField>
    <cacheField name="Malaria HBHI  / Sahel 5 (not in HBHI) " numFmtId="49">
      <sharedItems containsBlank="1"/>
    </cacheField>
    <cacheField name="Gender Equality" numFmtId="49">
      <sharedItems containsBlank="1"/>
    </cacheField>
    <cacheField name="RSSH Priority " numFmtId="49">
      <sharedItems containsBlank="1"/>
    </cacheField>
    <cacheField name="C19RM Top-25" numFmtId="49">
      <sharedItems containsBlank="1"/>
    </cacheField>
    <cacheField name="Strategic criteria" numFmtId="0">
      <sharedItems/>
    </cacheField>
    <cacheField name="Opt in criteria" numFmtId="0">
      <sharedItems/>
    </cacheField>
    <cacheField name="GAC Secretraiat Opt-In (Numeric)" numFmtId="0">
      <sharedItems containsSemiMixedTypes="0" containsString="0" containsNumber="1" containsInteger="1" minValue="0" maxValue="1"/>
    </cacheField>
    <cacheField name="Challenging Operating Environment (as approved by EGMC on 24 March 2022)  (Numeric)" numFmtId="0">
      <sharedItems containsSemiMixedTypes="0" containsString="0" containsNumber="1" containsInteger="1" minValue="0" maxValue="1"/>
    </cacheField>
    <cacheField name="Allocations and/or Funding Increases (Numeric)" numFmtId="0">
      <sharedItems containsSemiMixedTypes="0" containsString="0" containsNumber="1" containsInteger="1" minValue="0" maxValue="0"/>
    </cacheField>
    <cacheField name="HIV Incidence Reduction Focus Countries (Numeric)" numFmtId="0">
      <sharedItems containsSemiMixedTypes="0" containsString="0" containsNumber="1" containsInteger="1" minValue="0" maxValue="0"/>
    </cacheField>
    <cacheField name="HIV AGYW Priority (Numeric)" numFmtId="0">
      <sharedItems containsSemiMixedTypes="0" containsString="0" containsNumber="1" containsInteger="1" minValue="0" maxValue="1"/>
    </cacheField>
    <cacheField name="TB Top 20 Priority (Numeric)" numFmtId="0">
      <sharedItems containsSemiMixedTypes="0" containsString="0" containsNumber="1" containsInteger="1" minValue="0" maxValue="0"/>
    </cacheField>
    <cacheField name="RAI (Numeric)" numFmtId="0">
      <sharedItems containsSemiMixedTypes="0" containsString="0" containsNumber="1" containsInteger="1" minValue="0" maxValue="1"/>
    </cacheField>
    <cacheField name="Malaria HBHI  / Sahel 5 (not in HBHI) (Numeric)" numFmtId="0">
      <sharedItems containsSemiMixedTypes="0" containsString="0" containsNumber="1" containsInteger="1" minValue="0" maxValue="1"/>
    </cacheField>
    <cacheField name="Gender Equality (Numeric)" numFmtId="0">
      <sharedItems containsSemiMixedTypes="0" containsString="0" containsNumber="1" containsInteger="1" minValue="0" maxValue="0"/>
    </cacheField>
    <cacheField name="RSSH Priority (Numeric)" numFmtId="0">
      <sharedItems containsSemiMixedTypes="0" containsString="0" containsNumber="1" containsInteger="1" minValue="0" maxValue="0"/>
    </cacheField>
    <cacheField name="C19RM Top-25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8">
  <r>
    <m/>
    <x v="0"/>
    <x v="0"/>
    <s v="HIV/AIDS"/>
    <x v="0"/>
    <m/>
    <x v="0"/>
    <s v="Afghanistan HIV/AIDS"/>
    <m/>
    <s v="COE"/>
    <s v="Allocation Decrease 25%"/>
    <m/>
    <m/>
    <s v=""/>
    <x v="0"/>
    <s v=""/>
    <s v=""/>
    <m/>
    <s v=""/>
    <m/>
    <m/>
    <m/>
    <s v=""/>
    <s v="COE, Allocation Decrease 25%"/>
    <n v="0"/>
    <n v="1"/>
    <n v="0"/>
    <n v="0"/>
    <n v="0"/>
    <n v="0"/>
    <n v="0"/>
    <n v="0"/>
    <n v="0"/>
    <n v="0"/>
    <n v="0"/>
  </r>
  <r>
    <m/>
    <x v="0"/>
    <x v="0"/>
    <s v="Tuberculosis"/>
    <x v="0"/>
    <m/>
    <x v="0"/>
    <s v="Afghanistan Tuberculosis"/>
    <m/>
    <s v="COE"/>
    <s v="Allocation Increase 25%"/>
    <m/>
    <m/>
    <s v=""/>
    <x v="0"/>
    <s v=""/>
    <s v=""/>
    <m/>
    <s v=""/>
    <m/>
    <m/>
    <m/>
    <s v=""/>
    <s v="COE, Allocation Increase 25%"/>
    <n v="0"/>
    <n v="1"/>
    <n v="0"/>
    <n v="0"/>
    <n v="0"/>
    <n v="0"/>
    <n v="0"/>
    <n v="0"/>
    <n v="0"/>
    <n v="0"/>
    <n v="0"/>
  </r>
  <r>
    <m/>
    <x v="0"/>
    <x v="0"/>
    <s v="Malaria"/>
    <x v="0"/>
    <m/>
    <x v="0"/>
    <s v="Afghanistan Malaria"/>
    <m/>
    <s v="COE"/>
    <m/>
    <m/>
    <m/>
    <s v=""/>
    <x v="0"/>
    <s v=""/>
    <s v=""/>
    <m/>
    <s v=""/>
    <m/>
    <m/>
    <m/>
    <s v=""/>
    <s v="COE"/>
    <n v="0"/>
    <n v="1"/>
    <n v="0"/>
    <n v="0"/>
    <n v="0"/>
    <n v="0"/>
    <n v="0"/>
    <n v="0"/>
    <n v="0"/>
    <n v="0"/>
    <n v="0"/>
  </r>
  <r>
    <s v="yes"/>
    <x v="0"/>
    <x v="0"/>
    <s v="Multi-Component"/>
    <x v="0"/>
    <m/>
    <x v="1"/>
    <s v="Afghanistan Multi-Component"/>
    <m/>
    <s v="COE"/>
    <s v="Allocation Decrease 25%"/>
    <m/>
    <m/>
    <m/>
    <x v="0"/>
    <m/>
    <m/>
    <m/>
    <m/>
    <m/>
    <m/>
    <m/>
    <s v=""/>
    <s v="COE, Allocation Decrease 25%"/>
    <n v="0"/>
    <n v="1"/>
    <n v="0"/>
    <n v="0"/>
    <n v="0"/>
    <n v="0"/>
    <n v="0"/>
    <n v="0"/>
    <n v="0"/>
    <n v="0"/>
    <n v="0"/>
  </r>
  <r>
    <m/>
    <x v="1"/>
    <x v="1"/>
    <s v="HIV/AIDS"/>
    <x v="1"/>
    <s v="Light"/>
    <x v="1"/>
    <s v="Albania HIV/AIDS"/>
    <m/>
    <m/>
    <m/>
    <m/>
    <m/>
    <m/>
    <x v="0"/>
    <m/>
    <m/>
    <m/>
    <m/>
    <m/>
    <m/>
    <m/>
    <s v=""/>
    <s v=""/>
    <n v="0"/>
    <n v="0"/>
    <n v="0"/>
    <n v="0"/>
    <n v="0"/>
    <n v="0"/>
    <n v="0"/>
    <n v="0"/>
    <n v="0"/>
    <n v="0"/>
    <n v="0"/>
  </r>
  <r>
    <m/>
    <x v="1"/>
    <x v="1"/>
    <s v="Tuberculosis"/>
    <x v="1"/>
    <s v="Light"/>
    <x v="1"/>
    <s v="Albania Tuberculosis"/>
    <m/>
    <m/>
    <m/>
    <m/>
    <m/>
    <m/>
    <x v="0"/>
    <m/>
    <m/>
    <m/>
    <m/>
    <m/>
    <m/>
    <m/>
    <s v=""/>
    <s v=""/>
    <n v="0"/>
    <n v="0"/>
    <n v="0"/>
    <n v="0"/>
    <n v="0"/>
    <n v="0"/>
    <n v="0"/>
    <n v="0"/>
    <n v="0"/>
    <n v="0"/>
    <n v="0"/>
  </r>
  <r>
    <m/>
    <x v="1"/>
    <x v="1"/>
    <s v="Malaria"/>
    <x v="1"/>
    <s v="Light"/>
    <x v="1"/>
    <s v="Albania Malaria"/>
    <m/>
    <m/>
    <m/>
    <m/>
    <m/>
    <m/>
    <x v="0"/>
    <m/>
    <m/>
    <m/>
    <m/>
    <m/>
    <m/>
    <m/>
    <s v=""/>
    <s v=""/>
    <n v="0"/>
    <n v="0"/>
    <n v="0"/>
    <n v="0"/>
    <n v="0"/>
    <n v="0"/>
    <n v="0"/>
    <n v="0"/>
    <n v="0"/>
    <n v="0"/>
    <n v="0"/>
  </r>
  <r>
    <m/>
    <x v="2"/>
    <x v="2"/>
    <s v="Malaria"/>
    <x v="0"/>
    <m/>
    <x v="2"/>
    <s v="Angola Malaria"/>
    <m/>
    <s v=""/>
    <s v="Allocation Increase 25%"/>
    <s v="Allocation Increase &gt;$15M"/>
    <s v="PMI Country"/>
    <s v=""/>
    <x v="0"/>
    <s v=""/>
    <s v=""/>
    <m/>
    <s v=""/>
    <m/>
    <m/>
    <m/>
    <s v=""/>
    <s v="Allocation Increase 25%, Allocation Increase &gt;$15M, PMI Country"/>
    <n v="0"/>
    <n v="0"/>
    <n v="0"/>
    <n v="0"/>
    <n v="0"/>
    <n v="0"/>
    <n v="0"/>
    <n v="0"/>
    <n v="0"/>
    <n v="0"/>
    <n v="0"/>
  </r>
  <r>
    <m/>
    <x v="2"/>
    <x v="2"/>
    <s v="HIV/AIDS"/>
    <x v="0"/>
    <m/>
    <x v="2"/>
    <s v="Angola HIV/AIDS"/>
    <m/>
    <s v=""/>
    <s v="Allocation Increase 25%"/>
    <s v="Allocation Increase &gt;$15M"/>
    <m/>
    <s v=""/>
    <x v="0"/>
    <s v=""/>
    <s v=""/>
    <m/>
    <s v=""/>
    <m/>
    <m/>
    <m/>
    <s v=""/>
    <s v="Allocation Increase 25%, Allocation Increase &gt;$15M"/>
    <n v="0"/>
    <n v="0"/>
    <n v="0"/>
    <n v="0"/>
    <n v="0"/>
    <n v="0"/>
    <n v="0"/>
    <n v="0"/>
    <n v="0"/>
    <n v="0"/>
    <n v="0"/>
  </r>
  <r>
    <m/>
    <x v="2"/>
    <x v="2"/>
    <s v="Tuberculosis"/>
    <x v="0"/>
    <m/>
    <x v="2"/>
    <s v="Angola Tuberculosis"/>
    <m/>
    <s v=""/>
    <s v="Allocation Increase 25%"/>
    <m/>
    <m/>
    <s v="Funding Increase Disease"/>
    <x v="0"/>
    <s v=""/>
    <s v=""/>
    <m/>
    <s v=""/>
    <m/>
    <m/>
    <m/>
    <s v="Funding Increase Disease"/>
    <s v="Allocation Increase 25%"/>
    <n v="0"/>
    <n v="0"/>
    <n v="0"/>
    <n v="0"/>
    <n v="0"/>
    <n v="0"/>
    <n v="0"/>
    <n v="0"/>
    <n v="0"/>
    <n v="0"/>
    <n v="0"/>
  </r>
  <r>
    <s v="yes"/>
    <x v="2"/>
    <x v="2"/>
    <s v="Multi-Component"/>
    <x v="0"/>
    <m/>
    <x v="2"/>
    <s v="Angola Multi-Component"/>
    <m/>
    <m/>
    <s v="Allocation Increase 25%"/>
    <s v="Allocation Increase &gt;$15M"/>
    <s v="PMI Country"/>
    <s v="Funding Increase Disease"/>
    <x v="0"/>
    <m/>
    <m/>
    <m/>
    <m/>
    <m/>
    <m/>
    <m/>
    <s v="Funding Increase Disease"/>
    <s v="Allocation Increase 25%, Allocation Increase &gt;$15M, PMI Country"/>
    <n v="0"/>
    <n v="0"/>
    <n v="0"/>
    <n v="0"/>
    <n v="0"/>
    <n v="0"/>
    <n v="0"/>
    <n v="0"/>
    <n v="0"/>
    <n v="0"/>
    <n v="0"/>
  </r>
  <r>
    <m/>
    <x v="3"/>
    <x v="3"/>
    <s v="HIV/AIDS"/>
    <x v="1"/>
    <s v="Light"/>
    <x v="3"/>
    <s v="Armenia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3"/>
    <x v="3"/>
    <s v="Tuberculosis"/>
    <x v="1"/>
    <s v="Light"/>
    <x v="3"/>
    <s v="Armenia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3"/>
    <x v="3"/>
    <s v="Malaria"/>
    <x v="1"/>
    <s v="Light"/>
    <x v="3"/>
    <s v="Armenia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s v="yes"/>
    <x v="3"/>
    <x v="3"/>
    <s v="HIV/TB"/>
    <x v="2"/>
    <m/>
    <x v="1"/>
    <s v="Armenia HIV/TB"/>
    <m/>
    <m/>
    <m/>
    <m/>
    <m/>
    <m/>
    <x v="0"/>
    <m/>
    <m/>
    <m/>
    <m/>
    <m/>
    <m/>
    <m/>
    <s v=""/>
    <s v=""/>
    <n v="0"/>
    <n v="0"/>
    <n v="0"/>
    <n v="0"/>
    <n v="0"/>
    <n v="0"/>
    <n v="0"/>
    <n v="0"/>
    <n v="0"/>
    <n v="0"/>
    <n v="0"/>
  </r>
  <r>
    <m/>
    <x v="4"/>
    <x v="4"/>
    <s v="HIV/AIDS"/>
    <x v="1"/>
    <s v="Light"/>
    <x v="3"/>
    <s v="Azerbaijan HIV/AIDS"/>
    <m/>
    <s v=""/>
    <s v="Allocation Increase 25%"/>
    <m/>
    <m/>
    <s v=""/>
    <x v="0"/>
    <s v=""/>
    <s v=""/>
    <m/>
    <s v=""/>
    <m/>
    <m/>
    <m/>
    <s v=""/>
    <s v="Allocation Increase 25%"/>
    <n v="0"/>
    <n v="0"/>
    <n v="0"/>
    <n v="0"/>
    <n v="0"/>
    <n v="0"/>
    <n v="0"/>
    <n v="0"/>
    <n v="0"/>
    <n v="0"/>
    <n v="0"/>
  </r>
  <r>
    <m/>
    <x v="4"/>
    <x v="4"/>
    <s v="Tuberculosis"/>
    <x v="1"/>
    <s v="Light"/>
    <x v="3"/>
    <s v="Azerbaijan Tuberculosis"/>
    <m/>
    <s v=""/>
    <m/>
    <m/>
    <m/>
    <s v=""/>
    <x v="0"/>
    <m/>
    <s v=""/>
    <m/>
    <s v=""/>
    <m/>
    <m/>
    <m/>
    <s v=""/>
    <s v=""/>
    <n v="0"/>
    <n v="0"/>
    <n v="0"/>
    <n v="0"/>
    <n v="0"/>
    <n v="0"/>
    <n v="0"/>
    <n v="0"/>
    <n v="0"/>
    <n v="0"/>
    <n v="0"/>
  </r>
  <r>
    <s v="yes"/>
    <x v="4"/>
    <x v="4"/>
    <s v="HIV/TB"/>
    <x v="1"/>
    <s v="Light"/>
    <x v="3"/>
    <s v="Azerbaijan HIV/TB"/>
    <m/>
    <m/>
    <s v="Allocation Increase 25%"/>
    <m/>
    <m/>
    <m/>
    <x v="0"/>
    <m/>
    <m/>
    <m/>
    <m/>
    <m/>
    <m/>
    <m/>
    <s v=""/>
    <s v="Allocation Increase 25%"/>
    <n v="0"/>
    <n v="0"/>
    <n v="0"/>
    <n v="0"/>
    <n v="0"/>
    <n v="0"/>
    <n v="0"/>
    <n v="0"/>
    <n v="0"/>
    <n v="0"/>
    <n v="0"/>
  </r>
  <r>
    <m/>
    <x v="4"/>
    <x v="4"/>
    <s v="Malaria"/>
    <x v="1"/>
    <s v="Light"/>
    <x v="3"/>
    <s v="Azerbaijan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5"/>
    <x v="5"/>
    <s v="HIV/AIDS"/>
    <x v="3"/>
    <m/>
    <x v="4"/>
    <s v="Bangladesh HIV/AIDS"/>
    <m/>
    <s v=""/>
    <m/>
    <m/>
    <m/>
    <s v=""/>
    <x v="0"/>
    <s v=""/>
    <s v=""/>
    <m/>
    <s v=""/>
    <s v="Gender Equality"/>
    <s v="RSSH Priority"/>
    <s v="C19RM Top 25"/>
    <s v="Gender Equality, RSSH Priority, C19RM Top 25"/>
    <s v=""/>
    <n v="0"/>
    <n v="0"/>
    <n v="0"/>
    <n v="0"/>
    <n v="0"/>
    <n v="0"/>
    <n v="0"/>
    <n v="0"/>
    <n v="0"/>
    <n v="0"/>
    <n v="0"/>
  </r>
  <r>
    <m/>
    <x v="5"/>
    <x v="5"/>
    <s v="Malaria"/>
    <x v="3"/>
    <m/>
    <x v="4"/>
    <s v="Bangladesh Malaria"/>
    <m/>
    <s v=""/>
    <m/>
    <m/>
    <m/>
    <s v=""/>
    <x v="0"/>
    <s v=""/>
    <s v=""/>
    <m/>
    <s v=""/>
    <s v="Gender Equality"/>
    <s v="RSSH Priority"/>
    <s v="C19RM Top 25"/>
    <s v="Gender Equality, RSSH Priority, C19RM Top 25"/>
    <s v=""/>
    <n v="0"/>
    <n v="0"/>
    <n v="0"/>
    <n v="0"/>
    <n v="0"/>
    <n v="0"/>
    <n v="0"/>
    <n v="0"/>
    <n v="0"/>
    <n v="0"/>
    <n v="0"/>
  </r>
  <r>
    <m/>
    <x v="5"/>
    <x v="5"/>
    <s v="Tuberculosis"/>
    <x v="3"/>
    <m/>
    <x v="4"/>
    <s v="Bangladesh Tuberculosis"/>
    <m/>
    <s v=""/>
    <m/>
    <m/>
    <m/>
    <m/>
    <x v="0"/>
    <m/>
    <s v="TB Top 20"/>
    <m/>
    <s v=""/>
    <s v="Gender Equality"/>
    <s v="RSSH Priority"/>
    <s v="C19RM Top 25"/>
    <s v="TB Top 20, Gender Equality, RSSH Priority, C19RM Top 25"/>
    <s v=""/>
    <n v="0"/>
    <n v="0"/>
    <n v="0"/>
    <n v="0"/>
    <n v="0"/>
    <n v="0"/>
    <n v="0"/>
    <n v="0"/>
    <n v="0"/>
    <n v="0"/>
    <n v="0"/>
  </r>
  <r>
    <m/>
    <x v="6"/>
    <x v="6"/>
    <s v="HIV/AIDS"/>
    <x v="1"/>
    <s v="Light"/>
    <x v="3"/>
    <s v="Belarus HIV/AIDS"/>
    <m/>
    <s v=""/>
    <s v="Allocation Increase 25%"/>
    <m/>
    <m/>
    <s v=""/>
    <x v="0"/>
    <s v=""/>
    <s v=""/>
    <m/>
    <s v=""/>
    <m/>
    <m/>
    <m/>
    <s v=""/>
    <s v="Allocation Increase 25%"/>
    <n v="0"/>
    <n v="0"/>
    <n v="0"/>
    <n v="0"/>
    <n v="0"/>
    <n v="0"/>
    <n v="0"/>
    <n v="0"/>
    <n v="0"/>
    <n v="0"/>
    <n v="0"/>
  </r>
  <r>
    <m/>
    <x v="6"/>
    <x v="6"/>
    <s v="Tuberculosis"/>
    <x v="1"/>
    <s v="Light"/>
    <x v="3"/>
    <s v="Belarus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6"/>
    <x v="6"/>
    <s v="Malaria"/>
    <x v="1"/>
    <s v="Light"/>
    <x v="3"/>
    <s v="Belarus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7"/>
    <x v="7"/>
    <s v="HIV/AIDS"/>
    <x v="1"/>
    <s v="Light"/>
    <x v="5"/>
    <s v="Belize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7"/>
    <x v="7"/>
    <s v="Tuberculosis"/>
    <x v="1"/>
    <s v="Light"/>
    <x v="5"/>
    <s v="Belize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7"/>
    <x v="7"/>
    <s v="Malaria"/>
    <x v="1"/>
    <s v="Light"/>
    <x v="5"/>
    <s v="Belize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8"/>
    <x v="8"/>
    <s v="Malaria"/>
    <x v="0"/>
    <m/>
    <x v="6"/>
    <s v="Benin Malaria"/>
    <m/>
    <s v=""/>
    <m/>
    <m/>
    <s v="PMI Country"/>
    <s v=""/>
    <x v="0"/>
    <s v=""/>
    <s v=""/>
    <m/>
    <s v=""/>
    <s v="Gender Equality"/>
    <s v="RSSH Priority"/>
    <m/>
    <s v="Gender Equality, RSSH Priority"/>
    <s v="PMI Country"/>
    <n v="0"/>
    <n v="0"/>
    <n v="0"/>
    <n v="0"/>
    <n v="0"/>
    <n v="0"/>
    <n v="0"/>
    <n v="0"/>
    <n v="0"/>
    <n v="0"/>
    <n v="0"/>
  </r>
  <r>
    <m/>
    <x v="8"/>
    <x v="8"/>
    <s v="HIV/AIDS"/>
    <x v="0"/>
    <m/>
    <x v="6"/>
    <s v="Benin HIV/AIDS"/>
    <m/>
    <s v=""/>
    <m/>
    <m/>
    <m/>
    <s v=""/>
    <x v="0"/>
    <s v=""/>
    <s v=""/>
    <m/>
    <s v=""/>
    <s v="Gender Equality"/>
    <s v="RSSH Priority"/>
    <m/>
    <s v="Gender Equality, RSSH Priority"/>
    <s v=""/>
    <n v="0"/>
    <n v="0"/>
    <n v="0"/>
    <n v="0"/>
    <n v="0"/>
    <n v="0"/>
    <n v="0"/>
    <n v="0"/>
    <n v="0"/>
    <n v="0"/>
    <n v="0"/>
  </r>
  <r>
    <m/>
    <x v="8"/>
    <x v="8"/>
    <s v="Tuberculosis"/>
    <x v="0"/>
    <m/>
    <x v="6"/>
    <s v="Benin Tuberculosis"/>
    <m/>
    <s v=""/>
    <m/>
    <m/>
    <m/>
    <s v=""/>
    <x v="0"/>
    <s v=""/>
    <s v=""/>
    <m/>
    <s v=""/>
    <s v="Gender Equality"/>
    <s v="RSSH Priority"/>
    <m/>
    <s v="Gender Equality, RSSH Priority"/>
    <s v=""/>
    <n v="0"/>
    <n v="0"/>
    <n v="0"/>
    <n v="0"/>
    <n v="0"/>
    <n v="0"/>
    <n v="0"/>
    <n v="0"/>
    <n v="0"/>
    <n v="0"/>
    <n v="0"/>
  </r>
  <r>
    <s v="yes"/>
    <x v="8"/>
    <x v="8"/>
    <s v="Multi-Component"/>
    <x v="0"/>
    <m/>
    <x v="1"/>
    <s v="Benin Multi-Component"/>
    <m/>
    <m/>
    <m/>
    <m/>
    <s v="PMI Country"/>
    <m/>
    <x v="0"/>
    <m/>
    <m/>
    <m/>
    <m/>
    <s v="Gender Equality"/>
    <s v="RSSH Priority"/>
    <m/>
    <s v="Gender Equality, RSSH Priority"/>
    <s v="PMI Country"/>
    <n v="0"/>
    <n v="0"/>
    <n v="0"/>
    <n v="0"/>
    <n v="0"/>
    <n v="0"/>
    <n v="0"/>
    <n v="0"/>
    <n v="0"/>
    <n v="0"/>
    <n v="0"/>
  </r>
  <r>
    <m/>
    <x v="9"/>
    <x v="9"/>
    <s v="HIV/AIDS"/>
    <x v="1"/>
    <s v="Targeted"/>
    <x v="0"/>
    <s v="Bhutan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9"/>
    <x v="9"/>
    <s v="Tuberculosis"/>
    <x v="1"/>
    <s v="Targeted"/>
    <x v="0"/>
    <s v="Bhutan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9"/>
    <x v="9"/>
    <s v="Malaria"/>
    <x v="1"/>
    <s v="Targeted"/>
    <x v="0"/>
    <s v="Bhutan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s v="yes"/>
    <x v="10"/>
    <x v="9"/>
    <s v="HIV/TB"/>
    <x v="2"/>
    <m/>
    <x v="1"/>
    <s v="Bhutan HIV/TB"/>
    <m/>
    <m/>
    <m/>
    <m/>
    <m/>
    <m/>
    <x v="0"/>
    <m/>
    <m/>
    <m/>
    <m/>
    <m/>
    <m/>
    <m/>
    <s v=""/>
    <s v=""/>
    <n v="0"/>
    <n v="0"/>
    <n v="0"/>
    <n v="0"/>
    <n v="0"/>
    <n v="0"/>
    <n v="0"/>
    <n v="0"/>
    <n v="0"/>
    <n v="0"/>
    <n v="0"/>
  </r>
  <r>
    <m/>
    <x v="11"/>
    <x v="10"/>
    <s v="HIV/AIDS"/>
    <x v="1"/>
    <s v="Light"/>
    <x v="5"/>
    <s v="Bolivia (Plurinational State)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1"/>
    <x v="10"/>
    <s v="Tuberculosis"/>
    <x v="1"/>
    <s v="Light"/>
    <x v="5"/>
    <s v="Bolivia (Plurinational State)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1"/>
    <x v="10"/>
    <s v="Malaria"/>
    <x v="1"/>
    <s v="Light"/>
    <x v="5"/>
    <s v="Bolivia (Plurinational State) Malaria"/>
    <m/>
    <s v=""/>
    <s v="Allocation Decrease 25%"/>
    <m/>
    <m/>
    <s v=""/>
    <x v="0"/>
    <s v=""/>
    <s v=""/>
    <m/>
    <s v=""/>
    <m/>
    <m/>
    <m/>
    <s v=""/>
    <s v="Allocation Decrease 25%"/>
    <n v="0"/>
    <n v="0"/>
    <n v="0"/>
    <n v="0"/>
    <n v="0"/>
    <n v="0"/>
    <n v="0"/>
    <n v="0"/>
    <n v="0"/>
    <n v="0"/>
    <n v="0"/>
  </r>
  <r>
    <m/>
    <x v="12"/>
    <x v="11"/>
    <s v="HIV/AIDS"/>
    <x v="1"/>
    <s v="Light"/>
    <x v="2"/>
    <s v="Botswana HIV/AIDS"/>
    <m/>
    <s v=""/>
    <m/>
    <m/>
    <m/>
    <s v=""/>
    <x v="0"/>
    <s v="AGYW"/>
    <s v=""/>
    <m/>
    <s v=""/>
    <m/>
    <m/>
    <m/>
    <s v="AGYW"/>
    <s v=""/>
    <n v="0"/>
    <n v="0"/>
    <n v="0"/>
    <n v="0"/>
    <n v="1"/>
    <n v="0"/>
    <n v="0"/>
    <n v="0"/>
    <n v="0"/>
    <n v="0"/>
    <n v="0"/>
  </r>
  <r>
    <m/>
    <x v="12"/>
    <x v="11"/>
    <s v="Tuberculosis"/>
    <x v="1"/>
    <s v="Light"/>
    <x v="2"/>
    <s v="Botswana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2"/>
    <x v="11"/>
    <s v="Malaria"/>
    <x v="1"/>
    <s v="Light"/>
    <x v="2"/>
    <s v="Botswana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3"/>
    <x v="12"/>
    <s v="Malaria"/>
    <x v="3"/>
    <m/>
    <x v="7"/>
    <s v="Burkina Faso Malaria"/>
    <m/>
    <s v="COE"/>
    <s v="Allocation Increase 25%"/>
    <m/>
    <s v="PMI Country"/>
    <m/>
    <x v="0"/>
    <s v=""/>
    <s v=""/>
    <m/>
    <s v="HBHI"/>
    <s v="Gender Equality"/>
    <s v="RSSH Priority"/>
    <s v="C19RM Top 25"/>
    <s v="HBHI, Gender Equality, RSSH Priority, C19RM Top 25"/>
    <s v="COE, Allocation Increase 25%, PMI Country"/>
    <n v="0"/>
    <n v="1"/>
    <n v="0"/>
    <n v="0"/>
    <n v="0"/>
    <n v="0"/>
    <n v="0"/>
    <n v="1"/>
    <n v="0"/>
    <n v="0"/>
    <n v="0"/>
  </r>
  <r>
    <m/>
    <x v="13"/>
    <x v="12"/>
    <s v="HIV/AIDS"/>
    <x v="3"/>
    <m/>
    <x v="7"/>
    <s v="Burkina Faso HIV/AIDS"/>
    <m/>
    <s v="COE"/>
    <m/>
    <m/>
    <m/>
    <s v=""/>
    <x v="0"/>
    <s v=""/>
    <s v=""/>
    <m/>
    <s v=""/>
    <s v="Gender Equality"/>
    <s v="RSSH Priority"/>
    <s v="C19RM Top 25"/>
    <s v="Gender Equality, RSSH Priority, C19RM Top 25"/>
    <s v="COE"/>
    <n v="0"/>
    <n v="1"/>
    <n v="0"/>
    <n v="0"/>
    <n v="0"/>
    <n v="0"/>
    <n v="0"/>
    <n v="0"/>
    <n v="0"/>
    <n v="0"/>
    <n v="0"/>
  </r>
  <r>
    <m/>
    <x v="13"/>
    <x v="12"/>
    <s v="Tuberculosis"/>
    <x v="3"/>
    <m/>
    <x v="7"/>
    <s v="Burkina Faso Tuberculosis"/>
    <m/>
    <s v="COE"/>
    <m/>
    <m/>
    <m/>
    <s v=""/>
    <x v="0"/>
    <s v=""/>
    <s v=""/>
    <m/>
    <s v=""/>
    <s v="Gender Equality"/>
    <s v="RSSH Priority"/>
    <s v="C19RM Top 25"/>
    <s v="Gender Equality, RSSH Priority, C19RM Top 25"/>
    <s v="COE"/>
    <n v="0"/>
    <n v="1"/>
    <n v="0"/>
    <n v="0"/>
    <n v="0"/>
    <n v="0"/>
    <n v="0"/>
    <n v="0"/>
    <n v="0"/>
    <n v="0"/>
    <n v="0"/>
  </r>
  <r>
    <s v="yes"/>
    <x v="13"/>
    <x v="12"/>
    <s v="HIV/TB"/>
    <x v="3"/>
    <m/>
    <x v="7"/>
    <s v="Burkina Faso HIV/TB"/>
    <m/>
    <s v="COE"/>
    <m/>
    <m/>
    <m/>
    <m/>
    <x v="0"/>
    <m/>
    <m/>
    <m/>
    <m/>
    <s v="Gender Equality"/>
    <s v="RSSH Priority"/>
    <s v="C19RM Top 25"/>
    <s v="Gender Equality, RSSH Priority, C19RM Top 25"/>
    <s v="COE"/>
    <n v="0"/>
    <n v="1"/>
    <n v="0"/>
    <n v="0"/>
    <n v="0"/>
    <n v="0"/>
    <n v="0"/>
    <n v="0"/>
    <n v="0"/>
    <n v="0"/>
    <n v="0"/>
  </r>
  <r>
    <s v="yes"/>
    <x v="13"/>
    <x v="12"/>
    <s v="RSSH"/>
    <x v="3"/>
    <m/>
    <x v="7"/>
    <s v="Burkina Faso RSSH"/>
    <m/>
    <s v="COE"/>
    <m/>
    <m/>
    <m/>
    <m/>
    <x v="0"/>
    <m/>
    <m/>
    <m/>
    <m/>
    <s v="Gender Equality"/>
    <s v="RSSH Priority"/>
    <s v="C19RM Top 26"/>
    <s v="Gender Equality, RSSH Priority, C19RM Top 26"/>
    <s v="COE"/>
    <n v="0"/>
    <n v="1"/>
    <n v="0"/>
    <n v="0"/>
    <n v="0"/>
    <n v="0"/>
    <n v="0"/>
    <n v="0"/>
    <n v="0"/>
    <n v="0"/>
    <n v="0"/>
  </r>
  <r>
    <m/>
    <x v="14"/>
    <x v="13"/>
    <s v="Malaria"/>
    <x v="0"/>
    <m/>
    <x v="2"/>
    <s v="Burundi Malaria"/>
    <m/>
    <s v="COE"/>
    <m/>
    <m/>
    <s v="PMI Country"/>
    <m/>
    <x v="0"/>
    <s v=""/>
    <s v=""/>
    <m/>
    <s v=""/>
    <m/>
    <s v="RSSH Priority"/>
    <m/>
    <s v="RSSH Priority"/>
    <s v="COE, PMI Country"/>
    <n v="0"/>
    <n v="1"/>
    <n v="0"/>
    <n v="0"/>
    <n v="0"/>
    <n v="0"/>
    <n v="0"/>
    <n v="0"/>
    <n v="0"/>
    <n v="0"/>
    <n v="0"/>
  </r>
  <r>
    <m/>
    <x v="14"/>
    <x v="13"/>
    <s v="HIV/AIDS"/>
    <x v="0"/>
    <m/>
    <x v="2"/>
    <s v="Burundi HIV/AIDS"/>
    <m/>
    <s v="COE"/>
    <m/>
    <m/>
    <m/>
    <s v=""/>
    <x v="0"/>
    <s v=""/>
    <s v=""/>
    <m/>
    <s v=""/>
    <m/>
    <s v="RSSH Priority"/>
    <m/>
    <s v="RSSH Priority"/>
    <s v="COE"/>
    <n v="0"/>
    <n v="1"/>
    <n v="0"/>
    <n v="0"/>
    <n v="0"/>
    <n v="0"/>
    <n v="0"/>
    <n v="0"/>
    <n v="0"/>
    <n v="0"/>
    <n v="0"/>
  </r>
  <r>
    <m/>
    <x v="14"/>
    <x v="13"/>
    <s v="Tuberculosis"/>
    <x v="0"/>
    <m/>
    <x v="2"/>
    <s v="Burundi Tuberculosis"/>
    <m/>
    <s v="COE"/>
    <m/>
    <m/>
    <m/>
    <s v=""/>
    <x v="0"/>
    <s v=""/>
    <s v=""/>
    <m/>
    <s v=""/>
    <m/>
    <s v="RSSH Priority"/>
    <m/>
    <s v="RSSH Priority"/>
    <s v="COE"/>
    <n v="0"/>
    <n v="1"/>
    <n v="0"/>
    <n v="0"/>
    <n v="0"/>
    <n v="0"/>
    <n v="0"/>
    <n v="0"/>
    <n v="0"/>
    <n v="0"/>
    <n v="0"/>
  </r>
  <r>
    <s v="yes"/>
    <x v="10"/>
    <x v="13"/>
    <s v="RSSH"/>
    <x v="0"/>
    <m/>
    <x v="1"/>
    <s v="Burundi RSSH"/>
    <m/>
    <s v="COE"/>
    <m/>
    <m/>
    <m/>
    <m/>
    <x v="0"/>
    <m/>
    <m/>
    <m/>
    <m/>
    <m/>
    <s v="RSSH Priority"/>
    <m/>
    <s v="RSSH Priority"/>
    <s v="COE"/>
    <n v="0"/>
    <n v="1"/>
    <n v="0"/>
    <n v="0"/>
    <n v="0"/>
    <n v="0"/>
    <n v="0"/>
    <n v="0"/>
    <n v="0"/>
    <n v="0"/>
    <n v="0"/>
  </r>
  <r>
    <s v="yes"/>
    <x v="10"/>
    <x v="13"/>
    <s v="Multi-Component"/>
    <x v="0"/>
    <m/>
    <x v="1"/>
    <s v="Burundi Multi-Component"/>
    <m/>
    <s v="COE"/>
    <m/>
    <m/>
    <s v="PMI Country"/>
    <m/>
    <x v="0"/>
    <m/>
    <m/>
    <m/>
    <m/>
    <m/>
    <s v="RSSH Priority"/>
    <m/>
    <s v="RSSH Priority"/>
    <s v="COE, PMI Country"/>
    <n v="0"/>
    <n v="1"/>
    <n v="0"/>
    <n v="0"/>
    <n v="0"/>
    <n v="0"/>
    <n v="0"/>
    <n v="0"/>
    <n v="0"/>
    <n v="0"/>
    <n v="0"/>
  </r>
  <r>
    <m/>
    <x v="15"/>
    <x v="14"/>
    <s v="HIV/AIDS"/>
    <x v="1"/>
    <s v="Light"/>
    <x v="6"/>
    <s v="Cabo Verde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5"/>
    <x v="14"/>
    <s v="Tuberculosis"/>
    <x v="1"/>
    <s v="Light"/>
    <x v="6"/>
    <s v="Cabo Verde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5"/>
    <x v="14"/>
    <s v="Malaria"/>
    <x v="1"/>
    <s v="Light"/>
    <x v="6"/>
    <s v="Cabo Verde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s v="yes"/>
    <x v="10"/>
    <x v="14"/>
    <s v="Multi-Component"/>
    <x v="1"/>
    <m/>
    <x v="1"/>
    <s v="Cabo Verde Multi-Component"/>
    <m/>
    <m/>
    <m/>
    <m/>
    <m/>
    <m/>
    <x v="0"/>
    <m/>
    <m/>
    <m/>
    <m/>
    <m/>
    <m/>
    <m/>
    <s v=""/>
    <s v=""/>
    <n v="0"/>
    <n v="0"/>
    <n v="0"/>
    <n v="0"/>
    <n v="0"/>
    <n v="0"/>
    <n v="0"/>
    <n v="0"/>
    <n v="0"/>
    <n v="0"/>
    <n v="0"/>
  </r>
  <r>
    <m/>
    <x v="16"/>
    <x v="15"/>
    <s v="Malaria"/>
    <x v="3"/>
    <m/>
    <x v="4"/>
    <s v="Cambodia Malaria"/>
    <m/>
    <s v=""/>
    <m/>
    <m/>
    <s v="PMI Country"/>
    <s v=""/>
    <x v="0"/>
    <s v=""/>
    <s v=""/>
    <s v="RAI"/>
    <s v=""/>
    <m/>
    <m/>
    <m/>
    <s v="RAI"/>
    <s v="PMI Country"/>
    <n v="0"/>
    <n v="0"/>
    <n v="0"/>
    <n v="0"/>
    <n v="0"/>
    <n v="0"/>
    <n v="1"/>
    <n v="0"/>
    <n v="0"/>
    <n v="0"/>
    <n v="0"/>
  </r>
  <r>
    <m/>
    <x v="16"/>
    <x v="15"/>
    <s v="HIV/AIDS"/>
    <x v="3"/>
    <m/>
    <x v="4"/>
    <s v="Cambodia HIV/AIDS"/>
    <m/>
    <s v=""/>
    <m/>
    <m/>
    <m/>
    <s v=""/>
    <x v="0"/>
    <s v=""/>
    <s v=""/>
    <s v="RAI"/>
    <s v=""/>
    <m/>
    <m/>
    <m/>
    <s v="RAI"/>
    <s v=""/>
    <n v="0"/>
    <n v="0"/>
    <n v="0"/>
    <n v="0"/>
    <n v="0"/>
    <n v="0"/>
    <n v="1"/>
    <n v="0"/>
    <n v="0"/>
    <n v="0"/>
    <n v="0"/>
  </r>
  <r>
    <m/>
    <x v="16"/>
    <x v="15"/>
    <s v="Tuberculosis"/>
    <x v="3"/>
    <m/>
    <x v="4"/>
    <s v="Cambodia Tuberculosis"/>
    <m/>
    <s v=""/>
    <m/>
    <m/>
    <m/>
    <s v=""/>
    <x v="0"/>
    <s v=""/>
    <s v="TB Top 20"/>
    <s v="RAI"/>
    <s v=""/>
    <m/>
    <m/>
    <m/>
    <s v="TB Top 20, RAI"/>
    <s v=""/>
    <n v="0"/>
    <n v="0"/>
    <n v="0"/>
    <n v="0"/>
    <n v="0"/>
    <n v="0"/>
    <n v="1"/>
    <n v="0"/>
    <n v="0"/>
    <n v="0"/>
    <n v="0"/>
  </r>
  <r>
    <s v="yes"/>
    <x v="10"/>
    <x v="15"/>
    <s v="HIV/TB"/>
    <x v="3"/>
    <m/>
    <x v="1"/>
    <s v="Cambodia HIV/TB"/>
    <m/>
    <m/>
    <m/>
    <m/>
    <m/>
    <m/>
    <x v="0"/>
    <m/>
    <s v="TB Top 20"/>
    <s v="RAI"/>
    <m/>
    <m/>
    <m/>
    <m/>
    <s v="TB Top 20, RAI"/>
    <s v=""/>
    <n v="0"/>
    <n v="0"/>
    <n v="0"/>
    <n v="0"/>
    <n v="0"/>
    <n v="0"/>
    <n v="1"/>
    <n v="0"/>
    <n v="0"/>
    <n v="0"/>
    <n v="0"/>
  </r>
  <r>
    <m/>
    <x v="17"/>
    <x v="16"/>
    <s v="Malaria"/>
    <x v="3"/>
    <m/>
    <x v="6"/>
    <s v="Cameroon Malaria"/>
    <m/>
    <s v=""/>
    <m/>
    <m/>
    <s v="PMI Country"/>
    <s v="Top Largest"/>
    <x v="0"/>
    <s v=""/>
    <s v=""/>
    <m/>
    <s v="HBHI"/>
    <m/>
    <s v="RSSH Priority"/>
    <s v="C19RM Top 25"/>
    <s v="Top Largest, HBHI, RSSH Priority, C19RM Top 25"/>
    <s v="PMI Country"/>
    <n v="0"/>
    <n v="0"/>
    <n v="0"/>
    <n v="0"/>
    <n v="0"/>
    <n v="0"/>
    <n v="0"/>
    <n v="1"/>
    <n v="0"/>
    <n v="0"/>
    <n v="0"/>
  </r>
  <r>
    <m/>
    <x v="17"/>
    <x v="16"/>
    <s v="Tuberculosis"/>
    <x v="3"/>
    <m/>
    <x v="6"/>
    <s v="Cameroon Tuberculosis"/>
    <m/>
    <s v=""/>
    <s v="Allocation Increase 25%"/>
    <m/>
    <m/>
    <s v="Top Largest"/>
    <x v="0"/>
    <s v=""/>
    <s v="TB Top 20"/>
    <m/>
    <s v=""/>
    <m/>
    <s v="RSSH Priority"/>
    <s v="C19RM Top 25"/>
    <s v="Top Largest, TB Top 20, RSSH Priority, C19RM Top 25"/>
    <s v="Allocation Increase 25%"/>
    <n v="0"/>
    <n v="0"/>
    <n v="0"/>
    <n v="0"/>
    <n v="0"/>
    <n v="0"/>
    <n v="0"/>
    <n v="0"/>
    <n v="0"/>
    <n v="0"/>
    <n v="0"/>
  </r>
  <r>
    <m/>
    <x v="17"/>
    <x v="16"/>
    <s v="HIV/AIDS"/>
    <x v="3"/>
    <m/>
    <x v="6"/>
    <s v="Cameroon HIV/AIDS"/>
    <m/>
    <s v=""/>
    <m/>
    <s v="Allocation Increase &gt;$15M"/>
    <m/>
    <s v="Top Largest"/>
    <x v="0"/>
    <m/>
    <s v=""/>
    <m/>
    <s v=""/>
    <m/>
    <s v="RSSH Priority"/>
    <s v="C19RM Top 25"/>
    <s v="Top Largest, RSSH Priority, C19RM Top 25"/>
    <s v="Allocation Increase &gt;$15M"/>
    <n v="0"/>
    <n v="0"/>
    <n v="0"/>
    <n v="0"/>
    <n v="0"/>
    <n v="0"/>
    <n v="0"/>
    <n v="0"/>
    <n v="0"/>
    <n v="0"/>
    <n v="0"/>
  </r>
  <r>
    <s v="yes"/>
    <x v="10"/>
    <x v="16"/>
    <s v="HIV/TB"/>
    <x v="3"/>
    <m/>
    <x v="1"/>
    <s v="Cameroon HIV/TB"/>
    <m/>
    <m/>
    <s v="Allocation Increase 25%"/>
    <s v="Allocation Increase &gt;$15M"/>
    <m/>
    <s v="Top Largest"/>
    <x v="0"/>
    <m/>
    <s v="TB Top 20"/>
    <m/>
    <m/>
    <m/>
    <s v="RSSH Priority"/>
    <s v="C19RM Top 25"/>
    <s v="Top Largest, TB Top 20, RSSH Priority, C19RM Top 25"/>
    <s v="Allocation Increase 25%, Allocation Increase &gt;$15M"/>
    <n v="0"/>
    <n v="0"/>
    <n v="0"/>
    <n v="0"/>
    <n v="0"/>
    <n v="0"/>
    <n v="0"/>
    <n v="0"/>
    <n v="0"/>
    <n v="0"/>
    <n v="0"/>
  </r>
  <r>
    <m/>
    <x v="18"/>
    <x v="17"/>
    <s v="HIV/AIDS"/>
    <x v="0"/>
    <m/>
    <x v="6"/>
    <s v="Central African Republic HIV/AIDS"/>
    <m/>
    <s v="COE"/>
    <m/>
    <m/>
    <m/>
    <m/>
    <x v="0"/>
    <s v=""/>
    <s v=""/>
    <m/>
    <s v=""/>
    <s v="Gender Equality"/>
    <s v="RSSH Priority"/>
    <s v="C19RM Top 25"/>
    <s v="Gender Equality, RSSH Priority, C19RM Top 25"/>
    <s v="COE"/>
    <n v="0"/>
    <n v="1"/>
    <n v="0"/>
    <n v="0"/>
    <n v="0"/>
    <n v="0"/>
    <n v="0"/>
    <n v="0"/>
    <n v="0"/>
    <n v="0"/>
    <n v="0"/>
  </r>
  <r>
    <m/>
    <x v="18"/>
    <x v="17"/>
    <s v="Tuberculosis"/>
    <x v="0"/>
    <m/>
    <x v="6"/>
    <s v="Central African Republic Tuberculosis"/>
    <m/>
    <s v="COE"/>
    <s v="Allocation Increase 25%"/>
    <m/>
    <m/>
    <s v="Funding Increase Disease"/>
    <x v="0"/>
    <s v=""/>
    <s v=""/>
    <m/>
    <s v=""/>
    <s v="Gender Equality"/>
    <s v="RSSH Priority"/>
    <s v="C19RM Top 25"/>
    <s v="Funding Increase Disease, Gender Equality, RSSH Priority, C19RM Top 25"/>
    <s v="COE, Allocation Increase 25%"/>
    <n v="0"/>
    <n v="1"/>
    <n v="0"/>
    <n v="0"/>
    <n v="0"/>
    <n v="0"/>
    <n v="0"/>
    <n v="0"/>
    <n v="0"/>
    <n v="0"/>
    <n v="0"/>
  </r>
  <r>
    <m/>
    <x v="18"/>
    <x v="17"/>
    <s v="Malaria"/>
    <x v="0"/>
    <m/>
    <x v="6"/>
    <s v="Central African Republic Malaria"/>
    <m/>
    <s v="COE"/>
    <m/>
    <m/>
    <m/>
    <s v=""/>
    <x v="0"/>
    <s v=""/>
    <s v=""/>
    <m/>
    <s v=""/>
    <s v="Gender Equality"/>
    <s v="RSSH Priority"/>
    <s v="C19RM Top 25"/>
    <s v="Gender Equality, RSSH Priority, C19RM Top 25"/>
    <s v="COE"/>
    <n v="0"/>
    <n v="1"/>
    <n v="0"/>
    <n v="0"/>
    <n v="0"/>
    <n v="0"/>
    <n v="0"/>
    <n v="0"/>
    <n v="0"/>
    <n v="0"/>
    <n v="0"/>
  </r>
  <r>
    <s v="yes"/>
    <x v="10"/>
    <x v="17"/>
    <s v="Multi-Component"/>
    <x v="0"/>
    <m/>
    <x v="1"/>
    <s v="Central African Republic Multi-Component"/>
    <m/>
    <s v="COE"/>
    <s v="Allocation Increase 25%"/>
    <m/>
    <m/>
    <s v="Funding Increase Disease"/>
    <x v="0"/>
    <m/>
    <m/>
    <m/>
    <m/>
    <s v="Gender Equality"/>
    <s v="RSSH Priority"/>
    <s v="C19RM Top 25"/>
    <s v="Funding Increase Disease, Gender Equality, RSSH Priority, C19RM Top 25"/>
    <s v="COE, Allocation Increase 25%"/>
    <n v="0"/>
    <n v="1"/>
    <n v="0"/>
    <n v="0"/>
    <n v="0"/>
    <n v="0"/>
    <n v="0"/>
    <n v="0"/>
    <n v="0"/>
    <n v="0"/>
    <n v="0"/>
  </r>
  <r>
    <m/>
    <x v="19"/>
    <x v="18"/>
    <s v="HIV/AIDS"/>
    <x v="0"/>
    <m/>
    <x v="6"/>
    <s v="Chad HIV/AIDS"/>
    <m/>
    <s v="COE"/>
    <m/>
    <m/>
    <m/>
    <s v=""/>
    <x v="0"/>
    <s v=""/>
    <s v=""/>
    <m/>
    <s v=""/>
    <s v="Gender Equality"/>
    <s v="RSSH Priority"/>
    <m/>
    <s v="Gender Equality, RSSH Priority"/>
    <s v="COE"/>
    <n v="0"/>
    <n v="1"/>
    <n v="0"/>
    <n v="0"/>
    <n v="0"/>
    <n v="0"/>
    <n v="0"/>
    <n v="0"/>
    <n v="0"/>
    <n v="0"/>
    <n v="0"/>
  </r>
  <r>
    <m/>
    <x v="19"/>
    <x v="18"/>
    <s v="Tuberculosis"/>
    <x v="0"/>
    <m/>
    <x v="6"/>
    <s v="Chad Tuberculosis"/>
    <m/>
    <s v="COE"/>
    <m/>
    <m/>
    <m/>
    <s v=""/>
    <x v="0"/>
    <s v=""/>
    <s v=""/>
    <m/>
    <s v=""/>
    <s v="Gender Equality"/>
    <s v="RSSH Priority"/>
    <m/>
    <s v="Gender Equality, RSSH Priority"/>
    <s v="COE"/>
    <n v="0"/>
    <n v="1"/>
    <n v="0"/>
    <n v="0"/>
    <n v="0"/>
    <n v="0"/>
    <n v="0"/>
    <n v="0"/>
    <n v="0"/>
    <n v="0"/>
    <n v="0"/>
  </r>
  <r>
    <m/>
    <x v="19"/>
    <x v="18"/>
    <s v="Malaria"/>
    <x v="0"/>
    <m/>
    <x v="6"/>
    <s v="Chad Malaria"/>
    <m/>
    <s v="COE"/>
    <m/>
    <m/>
    <m/>
    <s v=""/>
    <x v="0"/>
    <s v=""/>
    <s v=""/>
    <m/>
    <s v="Sahel 5"/>
    <s v="Gender Equality"/>
    <s v="RSSH Priority"/>
    <m/>
    <s v="Sahel 5, Gender Equality, RSSH Priority"/>
    <s v="COE"/>
    <n v="0"/>
    <n v="1"/>
    <n v="0"/>
    <n v="0"/>
    <n v="0"/>
    <n v="0"/>
    <n v="0"/>
    <n v="1"/>
    <n v="0"/>
    <n v="0"/>
    <n v="0"/>
  </r>
  <r>
    <m/>
    <x v="20"/>
    <x v="19"/>
    <s v="HIV/AIDS"/>
    <x v="1"/>
    <s v="Targeted"/>
    <x v="5"/>
    <s v="Colombia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20"/>
    <x v="19"/>
    <s v="Tuberculosis"/>
    <x v="1"/>
    <s v="Targeted"/>
    <x v="5"/>
    <s v="Colombia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20"/>
    <x v="19"/>
    <s v="Malaria"/>
    <x v="1"/>
    <s v="Targeted"/>
    <x v="5"/>
    <s v="Colombia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21"/>
    <x v="20"/>
    <s v="HIV/AIDS"/>
    <x v="1"/>
    <s v="Light"/>
    <x v="2"/>
    <s v="Comoros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21"/>
    <x v="20"/>
    <s v="Tuberculosis"/>
    <x v="1"/>
    <s v="Light"/>
    <x v="2"/>
    <s v="Comoros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21"/>
    <x v="20"/>
    <s v="Malaria"/>
    <x v="1"/>
    <s v="Light"/>
    <x v="2"/>
    <s v="Comoros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22"/>
    <x v="21"/>
    <s v="HIV/AIDS"/>
    <x v="0"/>
    <m/>
    <x v="6"/>
    <s v="Congo HIV/AIDS"/>
    <m/>
    <m/>
    <s v="Allocation Increase 25%"/>
    <m/>
    <m/>
    <s v="Funding Increase Disease"/>
    <x v="1"/>
    <s v=""/>
    <s v=""/>
    <m/>
    <s v=""/>
    <s v="Gender Equality"/>
    <s v="RSSH Priority"/>
    <s v="C19RM Top 25"/>
    <s v="Funding Increase Disease, Incidence Reduction, Gender Equality, RSSH Priority, C19RM Top 25"/>
    <s v="Allocation Increase 25%"/>
    <n v="0"/>
    <n v="0"/>
    <n v="0"/>
    <n v="0"/>
    <n v="0"/>
    <n v="0"/>
    <n v="0"/>
    <n v="0"/>
    <n v="0"/>
    <n v="0"/>
    <n v="0"/>
  </r>
  <r>
    <m/>
    <x v="22"/>
    <x v="21"/>
    <s v="Tuberculosis"/>
    <x v="0"/>
    <m/>
    <x v="6"/>
    <s v="Congo Tuberculosis"/>
    <m/>
    <s v=""/>
    <s v="Allocation Increase 25%"/>
    <m/>
    <m/>
    <s v=""/>
    <x v="0"/>
    <s v=""/>
    <s v=""/>
    <m/>
    <s v=""/>
    <s v="Gender Equality"/>
    <s v="RSSH Priority"/>
    <s v="C19RM Top 25"/>
    <s v="Gender Equality, RSSH Priority, C19RM Top 25"/>
    <s v="Allocation Increase 25%"/>
    <n v="0"/>
    <n v="0"/>
    <n v="0"/>
    <n v="0"/>
    <n v="0"/>
    <n v="0"/>
    <n v="0"/>
    <n v="0"/>
    <n v="0"/>
    <n v="0"/>
    <n v="0"/>
  </r>
  <r>
    <m/>
    <x v="22"/>
    <x v="21"/>
    <s v="Malaria"/>
    <x v="0"/>
    <m/>
    <x v="6"/>
    <s v="Congo Malaria"/>
    <m/>
    <s v=""/>
    <m/>
    <m/>
    <m/>
    <s v=""/>
    <x v="0"/>
    <s v=""/>
    <s v=""/>
    <m/>
    <s v=""/>
    <s v="Gender Equality"/>
    <s v="RSSH Priority"/>
    <s v="C19RM Top 25"/>
    <s v="Gender Equality, RSSH Priority, C19RM Top 25"/>
    <s v=""/>
    <n v="0"/>
    <n v="0"/>
    <n v="0"/>
    <n v="0"/>
    <n v="0"/>
    <n v="0"/>
    <n v="0"/>
    <n v="0"/>
    <n v="0"/>
    <n v="0"/>
    <n v="0"/>
  </r>
  <r>
    <s v="yes"/>
    <x v="10"/>
    <x v="21"/>
    <s v="HIV/TB"/>
    <x v="0"/>
    <m/>
    <x v="1"/>
    <s v="Congo HIV/TB"/>
    <m/>
    <m/>
    <s v="Allocation Increase 25%"/>
    <m/>
    <m/>
    <s v="Funding Increase Disease"/>
    <x v="1"/>
    <m/>
    <m/>
    <m/>
    <m/>
    <s v="Gender Equality"/>
    <s v="RSSH Priority"/>
    <s v="C19RM Top 25"/>
    <s v="Funding Increase Disease, Incidence Reduction, Gender Equality, RSSH Priority, C19RM Top 25"/>
    <s v="Allocation Increase 25%"/>
    <n v="0"/>
    <n v="0"/>
    <n v="0"/>
    <n v="0"/>
    <n v="0"/>
    <n v="0"/>
    <n v="0"/>
    <n v="0"/>
    <n v="0"/>
    <n v="0"/>
    <n v="0"/>
  </r>
  <r>
    <m/>
    <x v="23"/>
    <x v="22"/>
    <s v="HIV/AIDS"/>
    <x v="3"/>
    <m/>
    <x v="7"/>
    <s v="Congo (Democratic Republic) HIV/AIDS"/>
    <m/>
    <s v="COE"/>
    <m/>
    <s v="Allocation Increase &gt;$15M"/>
    <m/>
    <s v="Top Largest"/>
    <x v="0"/>
    <s v=""/>
    <s v=""/>
    <m/>
    <s v=""/>
    <m/>
    <s v="RSSH Priority"/>
    <m/>
    <s v="Top Largest, RSSH Priority"/>
    <s v="COE, Allocation Increase &gt;$15M"/>
    <n v="0"/>
    <n v="1"/>
    <n v="0"/>
    <n v="0"/>
    <n v="0"/>
    <n v="0"/>
    <n v="0"/>
    <n v="0"/>
    <n v="0"/>
    <n v="0"/>
    <n v="0"/>
  </r>
  <r>
    <m/>
    <x v="23"/>
    <x v="22"/>
    <s v="Tuberculosis"/>
    <x v="3"/>
    <m/>
    <x v="7"/>
    <s v="Congo (Democratic Republic) Tuberculosis"/>
    <m/>
    <s v="COE"/>
    <s v="Allocation Increase 25%"/>
    <s v="Allocation Increase &gt;$15M"/>
    <m/>
    <s v="Top Largest"/>
    <x v="0"/>
    <s v=""/>
    <s v="TB Top 20"/>
    <m/>
    <s v=""/>
    <m/>
    <s v="RSSH Priority"/>
    <m/>
    <s v="Top Largest, TB Top 20, RSSH Priority"/>
    <s v="COE, Allocation Increase 25%, Allocation Increase &gt;$15M"/>
    <n v="0"/>
    <n v="1"/>
    <n v="0"/>
    <n v="0"/>
    <n v="0"/>
    <n v="0"/>
    <n v="0"/>
    <n v="0"/>
    <n v="0"/>
    <n v="0"/>
    <n v="0"/>
  </r>
  <r>
    <m/>
    <x v="23"/>
    <x v="22"/>
    <s v="Malaria"/>
    <x v="3"/>
    <m/>
    <x v="7"/>
    <s v="Congo (Democratic Republic) Malaria"/>
    <m/>
    <s v="COE"/>
    <m/>
    <s v="Allocation Increase &gt;$15M"/>
    <s v="PMI Country"/>
    <s v="Top Largest"/>
    <x v="0"/>
    <s v=""/>
    <s v=""/>
    <m/>
    <s v="HBHI"/>
    <m/>
    <s v="RSSH Priority"/>
    <m/>
    <s v="Top Largest, HBHI, RSSH Priority"/>
    <s v="COE, Allocation Increase &gt;$15M, PMI Country"/>
    <n v="0"/>
    <n v="1"/>
    <n v="0"/>
    <n v="0"/>
    <n v="0"/>
    <n v="0"/>
    <n v="0"/>
    <n v="1"/>
    <n v="0"/>
    <n v="0"/>
    <n v="0"/>
  </r>
  <r>
    <s v="yes"/>
    <x v="10"/>
    <x v="22"/>
    <s v="HIV/TB"/>
    <x v="3"/>
    <m/>
    <x v="1"/>
    <s v="Congo (Democratic Republic) HIV/TB"/>
    <m/>
    <s v="COE"/>
    <s v="Allocation Increase 25%"/>
    <s v="Allocation Increase &gt;$15M"/>
    <m/>
    <s v="Top Largest"/>
    <x v="0"/>
    <m/>
    <s v="TB Top 20"/>
    <m/>
    <m/>
    <m/>
    <s v="RSSH Priority"/>
    <m/>
    <s v="Top Largest, TB Top 20, RSSH Priority"/>
    <s v="COE, Allocation Increase 25%, Allocation Increase &gt;$15M"/>
    <n v="0"/>
    <n v="1"/>
    <n v="0"/>
    <n v="0"/>
    <n v="0"/>
    <n v="0"/>
    <n v="0"/>
    <n v="0"/>
    <n v="0"/>
    <n v="0"/>
    <n v="0"/>
  </r>
  <r>
    <s v="yes"/>
    <x v="10"/>
    <x v="22"/>
    <s v="RSSH"/>
    <x v="3"/>
    <m/>
    <x v="1"/>
    <s v="Congo (Democratic Republic) RSSH"/>
    <m/>
    <s v="COE"/>
    <m/>
    <m/>
    <m/>
    <s v="Top Largest"/>
    <x v="0"/>
    <m/>
    <m/>
    <m/>
    <m/>
    <m/>
    <s v="RSSH Priority"/>
    <m/>
    <s v="Top Largest, RSSH Priority"/>
    <s v="COE"/>
    <n v="0"/>
    <n v="1"/>
    <n v="0"/>
    <n v="0"/>
    <n v="0"/>
    <n v="0"/>
    <n v="0"/>
    <n v="0"/>
    <n v="0"/>
    <n v="0"/>
    <n v="0"/>
  </r>
  <r>
    <m/>
    <x v="24"/>
    <x v="23"/>
    <s v="HIV/AIDS"/>
    <x v="1"/>
    <s v="Aligned"/>
    <x v="5"/>
    <s v="Costa Rica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24"/>
    <x v="23"/>
    <s v="Tuberculosis"/>
    <x v="1"/>
    <s v="Aligned"/>
    <x v="5"/>
    <s v="Costa Rica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24"/>
    <x v="23"/>
    <s v="Malaria"/>
    <x v="1"/>
    <s v="Aligned"/>
    <x v="5"/>
    <s v="Costa Rica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25"/>
    <x v="24"/>
    <s v="Malaria"/>
    <x v="3"/>
    <m/>
    <x v="7"/>
    <s v="Côte d'Ivoire Malaria"/>
    <m/>
    <s v=""/>
    <m/>
    <m/>
    <s v="PMI Country"/>
    <m/>
    <x v="0"/>
    <s v=""/>
    <s v=""/>
    <m/>
    <s v=""/>
    <m/>
    <m/>
    <s v="C19RM Top 25"/>
    <s v="C19RM Top 25"/>
    <s v="PMI Country"/>
    <n v="0"/>
    <n v="0"/>
    <n v="0"/>
    <n v="0"/>
    <n v="0"/>
    <n v="0"/>
    <n v="0"/>
    <n v="0"/>
    <n v="0"/>
    <n v="0"/>
    <n v="0"/>
  </r>
  <r>
    <m/>
    <x v="25"/>
    <x v="24"/>
    <s v="HIV/AIDS"/>
    <x v="3"/>
    <m/>
    <x v="7"/>
    <s v="Côte d'Ivoire HIV/AIDS"/>
    <m/>
    <s v=""/>
    <m/>
    <m/>
    <m/>
    <s v=""/>
    <x v="0"/>
    <s v=""/>
    <s v=""/>
    <m/>
    <s v=""/>
    <m/>
    <m/>
    <s v="C19RM Top 25"/>
    <s v="C19RM Top 25"/>
    <s v=""/>
    <n v="0"/>
    <n v="0"/>
    <n v="0"/>
    <n v="0"/>
    <n v="0"/>
    <n v="0"/>
    <n v="0"/>
    <n v="0"/>
    <n v="0"/>
    <n v="0"/>
    <n v="0"/>
  </r>
  <r>
    <m/>
    <x v="25"/>
    <x v="24"/>
    <s v="Tuberculosis"/>
    <x v="3"/>
    <m/>
    <x v="7"/>
    <s v="Côte d'Ivoire Tuberculosis"/>
    <m/>
    <s v=""/>
    <m/>
    <m/>
    <m/>
    <s v=""/>
    <x v="0"/>
    <s v=""/>
    <s v=""/>
    <m/>
    <s v=""/>
    <m/>
    <m/>
    <s v="C19RM Top 25"/>
    <s v="C19RM Top 25"/>
    <s v=""/>
    <n v="0"/>
    <n v="0"/>
    <n v="0"/>
    <n v="0"/>
    <n v="0"/>
    <n v="0"/>
    <n v="0"/>
    <n v="0"/>
    <n v="0"/>
    <n v="0"/>
    <n v="0"/>
  </r>
  <r>
    <s v="yes"/>
    <x v="10"/>
    <x v="24"/>
    <s v="RSSH"/>
    <x v="3"/>
    <m/>
    <x v="1"/>
    <s v="Côte d'Ivoire RSSH"/>
    <m/>
    <m/>
    <m/>
    <m/>
    <m/>
    <m/>
    <x v="0"/>
    <m/>
    <m/>
    <m/>
    <m/>
    <m/>
    <m/>
    <s v="C19RM Top 25"/>
    <s v="C19RM Top 25"/>
    <s v=""/>
    <n v="0"/>
    <n v="0"/>
    <n v="0"/>
    <n v="0"/>
    <n v="0"/>
    <n v="0"/>
    <n v="0"/>
    <n v="0"/>
    <n v="0"/>
    <n v="0"/>
    <n v="0"/>
  </r>
  <r>
    <s v="yes"/>
    <x v="10"/>
    <x v="24"/>
    <s v="HIV/TB"/>
    <x v="3"/>
    <m/>
    <x v="1"/>
    <s v="Côte d'Ivoire HIV/TB"/>
    <m/>
    <m/>
    <m/>
    <m/>
    <m/>
    <m/>
    <x v="0"/>
    <m/>
    <m/>
    <m/>
    <m/>
    <m/>
    <m/>
    <s v="C19RM Top 25"/>
    <s v="C19RM Top 25"/>
    <s v=""/>
    <n v="0"/>
    <n v="0"/>
    <n v="0"/>
    <n v="0"/>
    <n v="0"/>
    <n v="0"/>
    <n v="0"/>
    <n v="0"/>
    <n v="0"/>
    <n v="0"/>
    <n v="0"/>
  </r>
  <r>
    <m/>
    <x v="26"/>
    <x v="25"/>
    <s v="HIV/AIDS"/>
    <x v="1"/>
    <s v="Light"/>
    <x v="5"/>
    <s v="Cuba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26"/>
    <x v="25"/>
    <s v="Tuberculosis"/>
    <x v="1"/>
    <s v="Light"/>
    <x v="5"/>
    <s v="Cuba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26"/>
    <x v="25"/>
    <s v="Malaria"/>
    <x v="1"/>
    <s v="Light"/>
    <x v="5"/>
    <s v="Cuba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27"/>
    <x v="26"/>
    <s v="HIV/AIDS"/>
    <x v="1"/>
    <s v="Light"/>
    <x v="8"/>
    <s v="Djibouti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27"/>
    <x v="26"/>
    <s v="Tuberculosis"/>
    <x v="1"/>
    <s v="Light"/>
    <x v="8"/>
    <s v="Djibouti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0"/>
    <x v="26"/>
    <s v="Multi-Component"/>
    <x v="1"/>
    <s v="Light"/>
    <x v="8"/>
    <s v="Djibouti Multi-Component"/>
    <m/>
    <m/>
    <m/>
    <m/>
    <m/>
    <m/>
    <x v="0"/>
    <m/>
    <m/>
    <m/>
    <m/>
    <m/>
    <m/>
    <m/>
    <s v=""/>
    <s v=""/>
    <n v="0"/>
    <n v="0"/>
    <n v="0"/>
    <n v="0"/>
    <n v="0"/>
    <n v="0"/>
    <n v="0"/>
    <n v="0"/>
    <n v="0"/>
    <n v="0"/>
    <n v="0"/>
  </r>
  <r>
    <m/>
    <x v="27"/>
    <x v="26"/>
    <s v="Malaria"/>
    <x v="1"/>
    <s v="Light"/>
    <x v="8"/>
    <s v="Djibouti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28"/>
    <x v="27"/>
    <s v="HIV/AIDS"/>
    <x v="1"/>
    <s v="NA"/>
    <x v="5"/>
    <s v="Dominica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28"/>
    <x v="27"/>
    <s v="Tuberculosis"/>
    <x v="1"/>
    <s v="NA"/>
    <x v="5"/>
    <s v="Dominica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28"/>
    <x v="27"/>
    <s v="Malaria"/>
    <x v="1"/>
    <s v="NA"/>
    <x v="5"/>
    <s v="Dominica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29"/>
    <x v="28"/>
    <s v="HIV/AIDS"/>
    <x v="1"/>
    <s v="Targeted"/>
    <x v="5"/>
    <s v="Dominican Republic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29"/>
    <x v="28"/>
    <s v="Tuberculosis"/>
    <x v="1"/>
    <s v="Targeted"/>
    <x v="5"/>
    <s v="Dominican Republic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29"/>
    <x v="28"/>
    <s v="Malaria"/>
    <x v="1"/>
    <s v="Targeted"/>
    <x v="5"/>
    <s v="Dominican Republic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30"/>
    <x v="29"/>
    <s v="HIV/AIDS"/>
    <x v="1"/>
    <s v="Light"/>
    <x v="5"/>
    <s v="Ecuador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30"/>
    <x v="29"/>
    <s v="Tuberculosis"/>
    <x v="1"/>
    <s v="Light"/>
    <x v="5"/>
    <s v="Ecuador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30"/>
    <x v="29"/>
    <s v="Malaria"/>
    <x v="1"/>
    <s v="Light"/>
    <x v="5"/>
    <s v="Ecuador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31"/>
    <x v="30"/>
    <s v="HIV/AIDS"/>
    <x v="1"/>
    <s v="Light"/>
    <x v="8"/>
    <s v="Egypt HIV/AIDS"/>
    <m/>
    <s v=""/>
    <s v="Allocation Increase 25%"/>
    <m/>
    <m/>
    <s v="Funding Increase Disease"/>
    <x v="0"/>
    <s v=""/>
    <s v=""/>
    <m/>
    <s v=""/>
    <m/>
    <m/>
    <m/>
    <s v="Funding Increase Disease"/>
    <s v="Allocation Increase 25%"/>
    <n v="0"/>
    <n v="0"/>
    <n v="0"/>
    <n v="0"/>
    <n v="0"/>
    <n v="0"/>
    <n v="0"/>
    <n v="0"/>
    <n v="0"/>
    <n v="0"/>
    <n v="0"/>
  </r>
  <r>
    <m/>
    <x v="31"/>
    <x v="30"/>
    <s v="Tuberculosis"/>
    <x v="1"/>
    <s v="Light"/>
    <x v="8"/>
    <s v="Egypt Tuberculosis"/>
    <m/>
    <s v=""/>
    <s v="Allocation Increase 25%"/>
    <m/>
    <m/>
    <s v="Funding Increase Disease"/>
    <x v="0"/>
    <s v=""/>
    <s v=""/>
    <m/>
    <s v=""/>
    <m/>
    <m/>
    <m/>
    <s v="Funding Increase Disease"/>
    <s v="Allocation Increase 25%"/>
    <n v="0"/>
    <n v="0"/>
    <n v="0"/>
    <n v="0"/>
    <n v="0"/>
    <n v="0"/>
    <n v="0"/>
    <n v="0"/>
    <n v="0"/>
    <n v="0"/>
    <n v="0"/>
  </r>
  <r>
    <m/>
    <x v="31"/>
    <x v="30"/>
    <s v="Malaria"/>
    <x v="1"/>
    <s v="Light"/>
    <x v="8"/>
    <s v="Egypt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32"/>
    <x v="31"/>
    <s v="HIV/AIDS"/>
    <x v="1"/>
    <s v="Light"/>
    <x v="5"/>
    <s v="El Salvador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32"/>
    <x v="31"/>
    <s v="Tuberculosis"/>
    <x v="1"/>
    <s v="Targeted"/>
    <x v="5"/>
    <s v="El Salvador Tuberculosis"/>
    <m/>
    <s v=""/>
    <s v="Allocation Decrease 25%"/>
    <m/>
    <m/>
    <s v=""/>
    <x v="0"/>
    <s v=""/>
    <s v=""/>
    <m/>
    <s v=""/>
    <m/>
    <m/>
    <m/>
    <s v=""/>
    <s v="Allocation Decrease 25%"/>
    <n v="0"/>
    <n v="0"/>
    <n v="0"/>
    <n v="0"/>
    <n v="0"/>
    <n v="0"/>
    <n v="0"/>
    <n v="0"/>
    <n v="0"/>
    <n v="0"/>
    <n v="0"/>
  </r>
  <r>
    <m/>
    <x v="32"/>
    <x v="31"/>
    <s v="Malaria"/>
    <x v="1"/>
    <s v="NA"/>
    <x v="5"/>
    <s v="El Salvador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33"/>
    <x v="32"/>
    <s v="HIV/AIDS"/>
    <x v="1"/>
    <s v="Targeted"/>
    <x v="6"/>
    <s v="Equatorial Guinea HIV/AIDS"/>
    <m/>
    <m/>
    <s v="Allocation Increase 25%"/>
    <m/>
    <m/>
    <s v="Funding Increase Disease"/>
    <x v="0"/>
    <m/>
    <m/>
    <m/>
    <m/>
    <m/>
    <m/>
    <m/>
    <s v="Funding Increase Disease"/>
    <s v="Allocation Increase 25%"/>
    <n v="0"/>
    <n v="0"/>
    <n v="0"/>
    <n v="0"/>
    <n v="0"/>
    <n v="0"/>
    <n v="0"/>
    <n v="0"/>
    <n v="0"/>
    <n v="0"/>
    <n v="0"/>
  </r>
  <r>
    <m/>
    <x v="33"/>
    <x v="32"/>
    <s v="Tuberculosis"/>
    <x v="1"/>
    <s v="Targeted"/>
    <x v="6"/>
    <s v="Equatorial Guinea Tuberculosis"/>
    <m/>
    <m/>
    <m/>
    <m/>
    <m/>
    <m/>
    <x v="0"/>
    <m/>
    <m/>
    <m/>
    <m/>
    <m/>
    <m/>
    <m/>
    <s v=""/>
    <s v=""/>
    <n v="0"/>
    <n v="0"/>
    <n v="0"/>
    <n v="0"/>
    <n v="0"/>
    <n v="0"/>
    <n v="0"/>
    <n v="0"/>
    <n v="0"/>
    <n v="0"/>
    <n v="0"/>
  </r>
  <r>
    <m/>
    <x v="33"/>
    <x v="32"/>
    <s v="Malaria"/>
    <x v="1"/>
    <s v="Targeted"/>
    <x v="6"/>
    <s v="Equatorial Guinea Malaria"/>
    <m/>
    <m/>
    <s v="Allocation Increase 25%"/>
    <m/>
    <m/>
    <s v="Funding Increase Disease"/>
    <x v="0"/>
    <m/>
    <m/>
    <m/>
    <m/>
    <m/>
    <m/>
    <m/>
    <s v="Funding Increase Disease"/>
    <s v="Allocation Increase 25%"/>
    <n v="0"/>
    <n v="0"/>
    <n v="0"/>
    <n v="0"/>
    <n v="0"/>
    <n v="0"/>
    <n v="0"/>
    <n v="0"/>
    <n v="0"/>
    <n v="0"/>
    <n v="0"/>
  </r>
  <r>
    <s v="yes"/>
    <x v="10"/>
    <x v="32"/>
    <s v="Multi-Component"/>
    <x v="2"/>
    <m/>
    <x v="1"/>
    <s v="Equatorial Guinea Multi-Component"/>
    <m/>
    <m/>
    <s v="Allocation Increase 25%"/>
    <m/>
    <m/>
    <s v="Funding Increase Disease"/>
    <x v="0"/>
    <m/>
    <m/>
    <m/>
    <m/>
    <m/>
    <m/>
    <m/>
    <s v="Funding Increase Disease"/>
    <s v="Allocation Increase 25%"/>
    <n v="0"/>
    <n v="0"/>
    <n v="0"/>
    <n v="0"/>
    <n v="0"/>
    <n v="0"/>
    <n v="0"/>
    <n v="0"/>
    <n v="0"/>
    <n v="0"/>
    <n v="0"/>
  </r>
  <r>
    <m/>
    <x v="34"/>
    <x v="33"/>
    <s v="HIV/AIDS"/>
    <x v="0"/>
    <m/>
    <x v="8"/>
    <s v="Eritrea HIV/AIDS"/>
    <m/>
    <s v="COE"/>
    <m/>
    <m/>
    <m/>
    <s v=""/>
    <x v="0"/>
    <s v=""/>
    <s v=""/>
    <m/>
    <s v=""/>
    <s v="Gender Equality"/>
    <m/>
    <m/>
    <s v="Gender Equality"/>
    <s v="COE"/>
    <n v="0"/>
    <n v="1"/>
    <n v="0"/>
    <n v="0"/>
    <n v="0"/>
    <n v="0"/>
    <n v="0"/>
    <n v="0"/>
    <n v="0"/>
    <n v="0"/>
    <n v="0"/>
  </r>
  <r>
    <m/>
    <x v="34"/>
    <x v="33"/>
    <s v="Tuberculosis"/>
    <x v="0"/>
    <m/>
    <x v="8"/>
    <s v="Eritrea Tuberculosis"/>
    <m/>
    <s v="COE"/>
    <m/>
    <m/>
    <m/>
    <s v=""/>
    <x v="0"/>
    <s v=""/>
    <s v=""/>
    <m/>
    <s v=""/>
    <s v="Gender Equality"/>
    <m/>
    <m/>
    <s v="Gender Equality"/>
    <s v="COE"/>
    <n v="0"/>
    <n v="1"/>
    <n v="0"/>
    <n v="0"/>
    <n v="0"/>
    <n v="0"/>
    <n v="0"/>
    <n v="0"/>
    <n v="0"/>
    <n v="0"/>
    <n v="0"/>
  </r>
  <r>
    <m/>
    <x v="34"/>
    <x v="33"/>
    <s v="Malaria"/>
    <x v="0"/>
    <m/>
    <x v="8"/>
    <s v="Eritrea Malaria"/>
    <m/>
    <s v="COE"/>
    <m/>
    <m/>
    <m/>
    <s v=""/>
    <x v="0"/>
    <s v=""/>
    <s v=""/>
    <m/>
    <s v=""/>
    <s v="Gender Equality"/>
    <m/>
    <m/>
    <s v="Gender Equality"/>
    <s v="COE"/>
    <n v="0"/>
    <n v="1"/>
    <n v="0"/>
    <n v="0"/>
    <n v="0"/>
    <n v="0"/>
    <n v="0"/>
    <n v="0"/>
    <n v="0"/>
    <n v="0"/>
    <n v="0"/>
  </r>
  <r>
    <m/>
    <x v="35"/>
    <x v="34"/>
    <s v="HIV/AIDS"/>
    <x v="0"/>
    <m/>
    <x v="2"/>
    <s v="Eswatini HIV/AIDS"/>
    <m/>
    <s v=""/>
    <m/>
    <m/>
    <m/>
    <s v=""/>
    <x v="0"/>
    <s v="AGYW"/>
    <s v=""/>
    <m/>
    <s v=""/>
    <m/>
    <m/>
    <m/>
    <s v="AGYW"/>
    <s v=""/>
    <n v="0"/>
    <n v="0"/>
    <n v="0"/>
    <n v="0"/>
    <n v="1"/>
    <n v="0"/>
    <n v="0"/>
    <n v="0"/>
    <n v="0"/>
    <n v="0"/>
    <n v="0"/>
  </r>
  <r>
    <m/>
    <x v="35"/>
    <x v="34"/>
    <s v="Tuberculosis"/>
    <x v="0"/>
    <m/>
    <x v="2"/>
    <s v="Eswatini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35"/>
    <x v="34"/>
    <s v="Malaria"/>
    <x v="0"/>
    <m/>
    <x v="2"/>
    <s v="Eswatini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36"/>
    <x v="35"/>
    <s v="HIV/AIDS"/>
    <x v="3"/>
    <m/>
    <x v="9"/>
    <s v="Ethiopia HIV/AIDS"/>
    <m/>
    <s v=""/>
    <m/>
    <m/>
    <m/>
    <s v="Top Largest"/>
    <x v="0"/>
    <s v=""/>
    <s v=""/>
    <m/>
    <s v=""/>
    <m/>
    <m/>
    <s v="C19RM Top 25"/>
    <s v="Top Largest, C19RM Top 25"/>
    <s v=""/>
    <n v="0"/>
    <n v="0"/>
    <n v="0"/>
    <n v="0"/>
    <n v="0"/>
    <n v="0"/>
    <n v="0"/>
    <n v="0"/>
    <n v="0"/>
    <n v="0"/>
    <n v="0"/>
  </r>
  <r>
    <m/>
    <x v="36"/>
    <x v="35"/>
    <s v="Tuberculosis"/>
    <x v="3"/>
    <m/>
    <x v="9"/>
    <s v="Ethiopia Tuberculosis"/>
    <m/>
    <s v=""/>
    <m/>
    <m/>
    <m/>
    <s v="Top Largest"/>
    <x v="0"/>
    <s v=""/>
    <s v="TB Top 20"/>
    <m/>
    <s v=""/>
    <m/>
    <m/>
    <s v="C19RM Top 25"/>
    <s v="Top Largest, TB Top 20, C19RM Top 25"/>
    <s v=""/>
    <n v="0"/>
    <n v="0"/>
    <n v="0"/>
    <n v="0"/>
    <n v="0"/>
    <n v="0"/>
    <n v="0"/>
    <n v="0"/>
    <n v="0"/>
    <n v="0"/>
    <n v="0"/>
  </r>
  <r>
    <m/>
    <x v="36"/>
    <x v="35"/>
    <s v="Malaria"/>
    <x v="3"/>
    <m/>
    <x v="9"/>
    <s v="Ethiopia Malaria"/>
    <m/>
    <s v=""/>
    <m/>
    <m/>
    <s v="PMI Country"/>
    <s v="Top Largest"/>
    <x v="0"/>
    <s v=""/>
    <s v=""/>
    <m/>
    <s v=""/>
    <m/>
    <m/>
    <s v="C19RM Top 25"/>
    <s v="Top Largest, C19RM Top 25"/>
    <s v="PMI Country"/>
    <n v="0"/>
    <n v="0"/>
    <n v="0"/>
    <n v="0"/>
    <n v="0"/>
    <n v="0"/>
    <n v="0"/>
    <n v="0"/>
    <n v="0"/>
    <n v="0"/>
    <n v="0"/>
  </r>
  <r>
    <s v="yes"/>
    <x v="36"/>
    <x v="35"/>
    <s v="RSSH"/>
    <x v="2"/>
    <m/>
    <x v="1"/>
    <s v="Ethiopia RSSH"/>
    <m/>
    <m/>
    <m/>
    <m/>
    <m/>
    <s v="Top Largest"/>
    <x v="0"/>
    <m/>
    <m/>
    <m/>
    <m/>
    <m/>
    <m/>
    <s v="C19RM Top 25"/>
    <s v="Top Largest, C19RM Top 25"/>
    <s v=""/>
    <n v="0"/>
    <n v="0"/>
    <n v="0"/>
    <n v="0"/>
    <n v="0"/>
    <n v="0"/>
    <n v="0"/>
    <n v="0"/>
    <n v="0"/>
    <n v="0"/>
    <n v="0"/>
  </r>
  <r>
    <m/>
    <x v="37"/>
    <x v="36"/>
    <s v="HIV/AIDS"/>
    <x v="1"/>
    <s v="Light"/>
    <x v="6"/>
    <s v="Gabon HIV/AIDS"/>
    <m/>
    <s v=""/>
    <s v="Allocation Increase 25%"/>
    <m/>
    <m/>
    <s v="Funding Increase Disease"/>
    <x v="0"/>
    <s v=""/>
    <s v=""/>
    <m/>
    <s v=""/>
    <m/>
    <m/>
    <m/>
    <s v="Funding Increase Disease"/>
    <s v="Allocation Increase 25%"/>
    <n v="0"/>
    <n v="0"/>
    <n v="0"/>
    <n v="0"/>
    <n v="0"/>
    <n v="0"/>
    <n v="0"/>
    <n v="0"/>
    <n v="0"/>
    <n v="0"/>
    <n v="0"/>
  </r>
  <r>
    <m/>
    <x v="37"/>
    <x v="36"/>
    <s v="Tuberculosis"/>
    <x v="1"/>
    <s v="Light"/>
    <x v="6"/>
    <s v="Gabon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37"/>
    <x v="36"/>
    <s v="Malaria"/>
    <x v="1"/>
    <s v="Light"/>
    <x v="6"/>
    <s v="Gabon Malaria"/>
    <m/>
    <s v=""/>
    <s v="Allocation Increase 25%"/>
    <m/>
    <m/>
    <s v="Funding Increase Disease"/>
    <x v="0"/>
    <s v=""/>
    <s v=""/>
    <m/>
    <s v=""/>
    <m/>
    <m/>
    <m/>
    <s v="Funding Increase Disease"/>
    <s v="Allocation Increase 25%"/>
    <n v="0"/>
    <n v="0"/>
    <n v="0"/>
    <n v="0"/>
    <n v="0"/>
    <n v="0"/>
    <n v="0"/>
    <n v="0"/>
    <n v="0"/>
    <n v="0"/>
    <n v="0"/>
  </r>
  <r>
    <m/>
    <x v="38"/>
    <x v="37"/>
    <s v="HIV/AIDS"/>
    <x v="0"/>
    <m/>
    <x v="10"/>
    <s v="Gambia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38"/>
    <x v="37"/>
    <s v="Tuberculosis"/>
    <x v="0"/>
    <m/>
    <x v="10"/>
    <s v="Gambia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38"/>
    <x v="37"/>
    <s v="Malaria"/>
    <x v="0"/>
    <m/>
    <x v="10"/>
    <s v="Gambia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s v="yes"/>
    <x v="10"/>
    <x v="37"/>
    <s v="HIV/TB"/>
    <x v="0"/>
    <m/>
    <x v="1"/>
    <s v="Gambia HIV/TB"/>
    <m/>
    <m/>
    <m/>
    <m/>
    <m/>
    <m/>
    <x v="0"/>
    <m/>
    <m/>
    <m/>
    <m/>
    <m/>
    <m/>
    <m/>
    <s v=""/>
    <s v=""/>
    <n v="0"/>
    <n v="0"/>
    <n v="0"/>
    <n v="0"/>
    <n v="0"/>
    <n v="0"/>
    <n v="0"/>
    <n v="0"/>
    <n v="0"/>
    <n v="0"/>
    <n v="0"/>
  </r>
  <r>
    <m/>
    <x v="39"/>
    <x v="38"/>
    <s v="HIV/AIDS"/>
    <x v="1"/>
    <s v="Light"/>
    <x v="3"/>
    <s v="Georgia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39"/>
    <x v="38"/>
    <s v="Tuberculosis"/>
    <x v="1"/>
    <s v="Light"/>
    <x v="3"/>
    <s v="Georgia Tuberculosis"/>
    <m/>
    <s v=""/>
    <s v="Allocation Decrease 25%"/>
    <m/>
    <m/>
    <s v=""/>
    <x v="0"/>
    <s v=""/>
    <s v=""/>
    <m/>
    <s v=""/>
    <m/>
    <m/>
    <m/>
    <s v=""/>
    <s v="Allocation Decrease 25%"/>
    <n v="0"/>
    <n v="0"/>
    <n v="0"/>
    <n v="0"/>
    <n v="0"/>
    <n v="0"/>
    <n v="0"/>
    <n v="0"/>
    <n v="0"/>
    <n v="0"/>
    <n v="0"/>
  </r>
  <r>
    <m/>
    <x v="39"/>
    <x v="38"/>
    <s v="Malaria"/>
    <x v="1"/>
    <s v="Light"/>
    <x v="3"/>
    <s v="Georgia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40"/>
    <x v="39"/>
    <s v="Malaria"/>
    <x v="3"/>
    <m/>
    <x v="7"/>
    <s v="Ghana Malaria"/>
    <m/>
    <s v=""/>
    <m/>
    <m/>
    <s v="PMI Country"/>
    <m/>
    <x v="0"/>
    <s v=""/>
    <s v=""/>
    <m/>
    <s v="HBHI"/>
    <m/>
    <s v="RSSH Priority"/>
    <s v="C19RM Top 25"/>
    <s v="HBHI, RSSH Priority, C19RM Top 25"/>
    <s v="PMI Country"/>
    <n v="0"/>
    <n v="0"/>
    <n v="0"/>
    <n v="0"/>
    <n v="0"/>
    <n v="0"/>
    <n v="0"/>
    <n v="1"/>
    <n v="0"/>
    <n v="0"/>
    <n v="0"/>
  </r>
  <r>
    <m/>
    <x v="40"/>
    <x v="39"/>
    <s v="Tuberculosis"/>
    <x v="3"/>
    <m/>
    <x v="7"/>
    <s v="Ghana Tuberculosis"/>
    <m/>
    <s v=""/>
    <m/>
    <m/>
    <m/>
    <s v=""/>
    <x v="0"/>
    <s v=""/>
    <s v="TB Top 20"/>
    <m/>
    <s v=""/>
    <m/>
    <s v="RSSH Priority"/>
    <s v="C19RM Top 25"/>
    <s v="TB Top 20, RSSH Priority, C19RM Top 25"/>
    <s v=""/>
    <n v="0"/>
    <n v="0"/>
    <n v="0"/>
    <n v="0"/>
    <n v="0"/>
    <n v="0"/>
    <n v="0"/>
    <n v="0"/>
    <n v="0"/>
    <n v="0"/>
    <n v="0"/>
  </r>
  <r>
    <m/>
    <x v="40"/>
    <x v="39"/>
    <s v="HIV/AIDS"/>
    <x v="3"/>
    <m/>
    <x v="7"/>
    <s v="Ghana HIV/AIDS"/>
    <m/>
    <s v=""/>
    <m/>
    <m/>
    <m/>
    <s v=""/>
    <x v="0"/>
    <s v=""/>
    <s v=""/>
    <m/>
    <s v=""/>
    <m/>
    <s v="RSSH Priority"/>
    <s v="C19RM Top 25"/>
    <s v="RSSH Priority, C19RM Top 25"/>
    <s v=""/>
    <n v="0"/>
    <n v="0"/>
    <n v="0"/>
    <n v="0"/>
    <n v="0"/>
    <n v="0"/>
    <n v="0"/>
    <n v="0"/>
    <n v="0"/>
    <n v="0"/>
    <n v="0"/>
  </r>
  <r>
    <s v="yes"/>
    <x v="10"/>
    <x v="39"/>
    <s v="HIV/TB"/>
    <x v="3"/>
    <m/>
    <x v="1"/>
    <s v="Ghana HIV/TB"/>
    <m/>
    <m/>
    <m/>
    <m/>
    <m/>
    <m/>
    <x v="0"/>
    <m/>
    <s v="TB Top 20"/>
    <m/>
    <m/>
    <m/>
    <s v="RSSH Priority"/>
    <s v="C19RM Top 25"/>
    <s v="TB Top 20, RSSH Priority, C19RM Top 25"/>
    <s v=""/>
    <n v="0"/>
    <n v="0"/>
    <n v="0"/>
    <n v="0"/>
    <n v="0"/>
    <n v="0"/>
    <n v="0"/>
    <n v="0"/>
    <n v="0"/>
    <n v="0"/>
    <n v="0"/>
  </r>
  <r>
    <m/>
    <x v="41"/>
    <x v="40"/>
    <s v="HIV/AIDS"/>
    <x v="1"/>
    <s v="NA"/>
    <x v="5"/>
    <s v="Grenada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41"/>
    <x v="40"/>
    <s v="Tuberculosis"/>
    <x v="1"/>
    <s v="NA"/>
    <x v="5"/>
    <s v="Grenada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41"/>
    <x v="40"/>
    <s v="Malaria"/>
    <x v="1"/>
    <s v="NA"/>
    <x v="5"/>
    <s v="Grenada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42"/>
    <x v="41"/>
    <s v="HIV/AIDS"/>
    <x v="0"/>
    <m/>
    <x v="5"/>
    <s v="Guatemala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42"/>
    <x v="41"/>
    <s v="Tuberculosis"/>
    <x v="0"/>
    <m/>
    <x v="5"/>
    <s v="Guatemala Tuberculosis"/>
    <m/>
    <s v=""/>
    <s v="Allocation Decrease 25%"/>
    <m/>
    <m/>
    <s v=""/>
    <x v="0"/>
    <s v=""/>
    <s v=""/>
    <m/>
    <s v=""/>
    <m/>
    <m/>
    <m/>
    <s v=""/>
    <s v="Allocation Decrease 25%"/>
    <n v="0"/>
    <n v="0"/>
    <n v="0"/>
    <n v="0"/>
    <n v="0"/>
    <n v="0"/>
    <n v="0"/>
    <n v="0"/>
    <n v="0"/>
    <n v="0"/>
    <n v="0"/>
  </r>
  <r>
    <m/>
    <x v="42"/>
    <x v="41"/>
    <s v="Malaria"/>
    <x v="0"/>
    <m/>
    <x v="5"/>
    <s v="Guatemala Malaria"/>
    <m/>
    <s v=""/>
    <s v="Allocation Decrease 25%"/>
    <m/>
    <m/>
    <s v=""/>
    <x v="0"/>
    <s v=""/>
    <s v=""/>
    <m/>
    <s v=""/>
    <m/>
    <m/>
    <m/>
    <s v=""/>
    <s v="Allocation Decrease 25%"/>
    <n v="0"/>
    <n v="0"/>
    <n v="0"/>
    <n v="0"/>
    <n v="0"/>
    <n v="0"/>
    <n v="0"/>
    <n v="0"/>
    <n v="0"/>
    <n v="0"/>
    <n v="0"/>
  </r>
  <r>
    <m/>
    <x v="43"/>
    <x v="42"/>
    <s v="Malaria"/>
    <x v="0"/>
    <m/>
    <x v="10"/>
    <s v="Guinea Malaria"/>
    <m/>
    <s v="COE"/>
    <m/>
    <m/>
    <s v="PMI Country"/>
    <s v=""/>
    <x v="0"/>
    <s v=""/>
    <s v=""/>
    <m/>
    <s v=""/>
    <m/>
    <s v="RSSH Priority"/>
    <m/>
    <s v="RSSH Priority"/>
    <s v="COE, PMI Country"/>
    <n v="0"/>
    <n v="1"/>
    <n v="0"/>
    <n v="0"/>
    <n v="0"/>
    <n v="0"/>
    <n v="0"/>
    <n v="0"/>
    <n v="0"/>
    <n v="0"/>
    <n v="0"/>
  </r>
  <r>
    <m/>
    <x v="43"/>
    <x v="42"/>
    <s v="HIV/AIDS"/>
    <x v="0"/>
    <m/>
    <x v="10"/>
    <s v="Guinea HIV/AIDS"/>
    <m/>
    <s v="COE"/>
    <m/>
    <m/>
    <m/>
    <s v=""/>
    <x v="0"/>
    <s v=""/>
    <s v=""/>
    <m/>
    <s v=""/>
    <m/>
    <s v="RSSH Priority"/>
    <m/>
    <s v="RSSH Priority"/>
    <s v="COE"/>
    <n v="0"/>
    <n v="1"/>
    <n v="0"/>
    <n v="0"/>
    <n v="0"/>
    <n v="0"/>
    <n v="0"/>
    <n v="0"/>
    <n v="0"/>
    <n v="0"/>
    <n v="0"/>
  </r>
  <r>
    <m/>
    <x v="43"/>
    <x v="42"/>
    <s v="Tuberculosis"/>
    <x v="0"/>
    <m/>
    <x v="10"/>
    <s v="Guinea Tuberculosis"/>
    <m/>
    <s v="COE"/>
    <m/>
    <m/>
    <m/>
    <s v=""/>
    <x v="0"/>
    <s v=""/>
    <s v=""/>
    <m/>
    <s v=""/>
    <m/>
    <s v="RSSH Priority"/>
    <m/>
    <s v="RSSH Priority"/>
    <s v="COE"/>
    <n v="0"/>
    <n v="1"/>
    <n v="0"/>
    <n v="0"/>
    <n v="0"/>
    <n v="0"/>
    <n v="0"/>
    <n v="0"/>
    <n v="0"/>
    <n v="0"/>
    <n v="0"/>
  </r>
  <r>
    <s v="yes"/>
    <x v="10"/>
    <x v="42"/>
    <s v="HIV/TB"/>
    <x v="0"/>
    <m/>
    <x v="1"/>
    <s v="Guinea HIV/TB"/>
    <m/>
    <s v="COE"/>
    <m/>
    <m/>
    <m/>
    <m/>
    <x v="0"/>
    <m/>
    <m/>
    <m/>
    <m/>
    <m/>
    <s v="RSSH Priority"/>
    <m/>
    <s v="RSSH Priority"/>
    <s v="COE"/>
    <n v="0"/>
    <n v="1"/>
    <n v="0"/>
    <n v="0"/>
    <n v="0"/>
    <n v="0"/>
    <n v="0"/>
    <n v="0"/>
    <n v="0"/>
    <n v="0"/>
    <n v="0"/>
  </r>
  <r>
    <m/>
    <x v="44"/>
    <x v="43"/>
    <s v="HIV/AIDS"/>
    <x v="0"/>
    <m/>
    <x v="10"/>
    <s v="Guinea-Bissau HIV/AIDS"/>
    <m/>
    <s v="COE"/>
    <m/>
    <m/>
    <m/>
    <s v=""/>
    <x v="0"/>
    <s v=""/>
    <s v=""/>
    <m/>
    <s v=""/>
    <m/>
    <s v="RSSH Priority"/>
    <m/>
    <s v="RSSH Priority"/>
    <s v="COE"/>
    <n v="0"/>
    <n v="1"/>
    <n v="0"/>
    <n v="0"/>
    <n v="0"/>
    <n v="0"/>
    <n v="0"/>
    <n v="0"/>
    <n v="0"/>
    <n v="0"/>
    <n v="0"/>
  </r>
  <r>
    <m/>
    <x v="44"/>
    <x v="43"/>
    <s v="Tuberculosis"/>
    <x v="0"/>
    <m/>
    <x v="10"/>
    <s v="Guinea-Bissau Tuberculosis"/>
    <m/>
    <s v="COE"/>
    <m/>
    <m/>
    <m/>
    <s v=""/>
    <x v="0"/>
    <s v=""/>
    <s v=""/>
    <m/>
    <s v=""/>
    <m/>
    <s v="RSSH Priority"/>
    <m/>
    <s v="RSSH Priority"/>
    <s v="COE"/>
    <n v="0"/>
    <n v="1"/>
    <n v="0"/>
    <n v="0"/>
    <n v="0"/>
    <n v="0"/>
    <n v="0"/>
    <n v="0"/>
    <n v="0"/>
    <n v="0"/>
    <n v="0"/>
  </r>
  <r>
    <m/>
    <x v="44"/>
    <x v="43"/>
    <s v="Malaria"/>
    <x v="0"/>
    <m/>
    <x v="10"/>
    <s v="Guinea-Bissau Malaria"/>
    <m/>
    <s v="COE"/>
    <m/>
    <m/>
    <m/>
    <s v=""/>
    <x v="0"/>
    <s v=""/>
    <s v=""/>
    <m/>
    <s v=""/>
    <m/>
    <s v="RSSH Priority"/>
    <m/>
    <s v="RSSH Priority"/>
    <s v="COE"/>
    <n v="0"/>
    <n v="1"/>
    <n v="0"/>
    <n v="0"/>
    <n v="0"/>
    <n v="0"/>
    <n v="0"/>
    <n v="0"/>
    <n v="0"/>
    <n v="0"/>
    <n v="0"/>
  </r>
  <r>
    <s v="yes"/>
    <x v="10"/>
    <x v="43"/>
    <s v="HIV/TB"/>
    <x v="0"/>
    <m/>
    <x v="1"/>
    <s v="Guinea-Bissau HIV/TB"/>
    <m/>
    <s v="COE"/>
    <m/>
    <m/>
    <m/>
    <m/>
    <x v="0"/>
    <m/>
    <m/>
    <m/>
    <m/>
    <m/>
    <s v="RSSH Priority"/>
    <m/>
    <s v="RSSH Priority"/>
    <s v="COE"/>
    <n v="0"/>
    <n v="1"/>
    <n v="0"/>
    <n v="0"/>
    <n v="0"/>
    <n v="0"/>
    <n v="0"/>
    <n v="0"/>
    <n v="0"/>
    <n v="0"/>
    <n v="0"/>
  </r>
  <r>
    <m/>
    <x v="45"/>
    <x v="44"/>
    <s v="HIV/AIDS"/>
    <x v="1"/>
    <s v="Targeted"/>
    <x v="5"/>
    <s v="Guyana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45"/>
    <x v="44"/>
    <s v="Tuberculosis"/>
    <x v="1"/>
    <s v="Targeted"/>
    <x v="5"/>
    <s v="Guyana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45"/>
    <x v="44"/>
    <s v="Malaria"/>
    <x v="1"/>
    <s v="Targeted"/>
    <x v="5"/>
    <s v="Guyana Malaria"/>
    <s v="Transition"/>
    <s v=""/>
    <s v="Allocation Increase 25%"/>
    <m/>
    <m/>
    <s v="Funding Increase Disease"/>
    <x v="0"/>
    <s v=""/>
    <s v=""/>
    <m/>
    <s v=""/>
    <m/>
    <m/>
    <m/>
    <s v="Funding Increase Disease"/>
    <s v="Allocation Increase 25%"/>
    <n v="1"/>
    <n v="0"/>
    <n v="0"/>
    <n v="0"/>
    <n v="0"/>
    <n v="0"/>
    <n v="0"/>
    <n v="0"/>
    <n v="0"/>
    <n v="0"/>
    <n v="0"/>
  </r>
  <r>
    <m/>
    <x v="46"/>
    <x v="45"/>
    <s v="HIV/AIDS"/>
    <x v="0"/>
    <m/>
    <x v="5"/>
    <s v="Haiti HIV/AIDS"/>
    <m/>
    <s v="COE"/>
    <m/>
    <m/>
    <m/>
    <s v=""/>
    <x v="0"/>
    <s v=""/>
    <s v=""/>
    <m/>
    <s v=""/>
    <m/>
    <s v="RSSH Priority"/>
    <m/>
    <s v="RSSH Priority"/>
    <s v="COE"/>
    <n v="0"/>
    <n v="1"/>
    <n v="0"/>
    <n v="0"/>
    <n v="0"/>
    <n v="0"/>
    <n v="0"/>
    <n v="0"/>
    <n v="0"/>
    <n v="0"/>
    <n v="0"/>
  </r>
  <r>
    <m/>
    <x v="46"/>
    <x v="45"/>
    <s v="Tuberculosis"/>
    <x v="0"/>
    <m/>
    <x v="5"/>
    <s v="Haiti Tuberculosis"/>
    <m/>
    <s v="COE"/>
    <m/>
    <m/>
    <m/>
    <s v=""/>
    <x v="0"/>
    <s v=""/>
    <s v=""/>
    <m/>
    <s v=""/>
    <m/>
    <s v="RSSH Priority"/>
    <m/>
    <s v="RSSH Priority"/>
    <s v="COE"/>
    <n v="0"/>
    <n v="1"/>
    <n v="0"/>
    <n v="0"/>
    <n v="0"/>
    <n v="0"/>
    <n v="0"/>
    <n v="0"/>
    <n v="0"/>
    <n v="0"/>
    <n v="0"/>
  </r>
  <r>
    <m/>
    <x v="46"/>
    <x v="45"/>
    <s v="Malaria"/>
    <x v="0"/>
    <m/>
    <x v="5"/>
    <s v="Haiti Malaria"/>
    <m/>
    <s v="COE"/>
    <m/>
    <m/>
    <m/>
    <s v=""/>
    <x v="0"/>
    <s v=""/>
    <s v=""/>
    <m/>
    <s v=""/>
    <m/>
    <s v="RSSH Priority"/>
    <m/>
    <s v="RSSH Priority"/>
    <s v="COE"/>
    <n v="0"/>
    <n v="1"/>
    <n v="0"/>
    <n v="0"/>
    <n v="0"/>
    <n v="0"/>
    <n v="0"/>
    <n v="0"/>
    <n v="0"/>
    <n v="0"/>
    <n v="0"/>
  </r>
  <r>
    <s v="yes"/>
    <x v="10"/>
    <x v="45"/>
    <s v="HIV/TB"/>
    <x v="0"/>
    <m/>
    <x v="1"/>
    <s v="Haiti HIV/TB"/>
    <m/>
    <s v="COE"/>
    <m/>
    <m/>
    <m/>
    <m/>
    <x v="0"/>
    <m/>
    <m/>
    <m/>
    <m/>
    <m/>
    <s v="RSSH Priority"/>
    <m/>
    <s v="RSSH Priority"/>
    <s v="COE"/>
    <n v="0"/>
    <n v="1"/>
    <n v="0"/>
    <n v="0"/>
    <n v="0"/>
    <n v="0"/>
    <n v="0"/>
    <n v="0"/>
    <n v="0"/>
    <n v="0"/>
    <n v="0"/>
  </r>
  <r>
    <s v="yes"/>
    <x v="10"/>
    <x v="45"/>
    <s v="RSSH"/>
    <x v="0"/>
    <m/>
    <x v="1"/>
    <s v="Haiti RSSH"/>
    <m/>
    <s v="COE"/>
    <m/>
    <m/>
    <m/>
    <m/>
    <x v="0"/>
    <m/>
    <m/>
    <m/>
    <m/>
    <m/>
    <s v="RSSH Priority"/>
    <m/>
    <s v="RSSH Priority"/>
    <s v="COE"/>
    <n v="0"/>
    <n v="1"/>
    <n v="0"/>
    <n v="0"/>
    <n v="0"/>
    <n v="0"/>
    <n v="0"/>
    <n v="0"/>
    <n v="0"/>
    <n v="0"/>
    <n v="0"/>
  </r>
  <r>
    <m/>
    <x v="47"/>
    <x v="46"/>
    <s v="HIV/AIDS"/>
    <x v="1"/>
    <s v="Light"/>
    <x v="5"/>
    <s v="Honduras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47"/>
    <x v="46"/>
    <s v="Tuberculosis"/>
    <x v="1"/>
    <s v="Light"/>
    <x v="5"/>
    <s v="Honduras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47"/>
    <x v="46"/>
    <s v="Malaria"/>
    <x v="1"/>
    <s v="Light"/>
    <x v="5"/>
    <s v="Honduras Malaria"/>
    <m/>
    <s v=""/>
    <s v="Allocation Decrease 25%"/>
    <m/>
    <m/>
    <s v=""/>
    <x v="0"/>
    <s v=""/>
    <s v=""/>
    <m/>
    <s v=""/>
    <m/>
    <m/>
    <m/>
    <s v=""/>
    <s v="Allocation Decrease 25%"/>
    <n v="0"/>
    <n v="0"/>
    <n v="0"/>
    <n v="0"/>
    <n v="0"/>
    <n v="0"/>
    <n v="0"/>
    <n v="0"/>
    <n v="0"/>
    <n v="0"/>
    <n v="0"/>
  </r>
  <r>
    <m/>
    <x v="48"/>
    <x v="47"/>
    <s v="HIV/AIDS"/>
    <x v="3"/>
    <m/>
    <x v="4"/>
    <s v="India HIV/AIDS"/>
    <m/>
    <s v=""/>
    <m/>
    <m/>
    <m/>
    <s v="Top Largest"/>
    <x v="1"/>
    <s v=""/>
    <s v=""/>
    <m/>
    <s v=""/>
    <m/>
    <m/>
    <s v="C19RM Top 25"/>
    <s v="Top Largest, Incidence Reduction, C19RM Top 25"/>
    <s v=""/>
    <n v="0"/>
    <n v="0"/>
    <n v="0"/>
    <n v="0"/>
    <n v="0"/>
    <n v="0"/>
    <n v="0"/>
    <n v="0"/>
    <n v="0"/>
    <n v="0"/>
    <n v="0"/>
  </r>
  <r>
    <m/>
    <x v="48"/>
    <x v="47"/>
    <s v="Malaria"/>
    <x v="3"/>
    <m/>
    <x v="4"/>
    <s v="India Malaria"/>
    <m/>
    <s v=""/>
    <m/>
    <m/>
    <m/>
    <s v="Top Largest"/>
    <x v="0"/>
    <s v=""/>
    <s v=""/>
    <m/>
    <s v="HBHI"/>
    <m/>
    <m/>
    <s v="C19RM Top 25"/>
    <s v="Top Largest, HBHI, C19RM Top 25"/>
    <s v=""/>
    <n v="0"/>
    <n v="0"/>
    <n v="0"/>
    <n v="0"/>
    <n v="0"/>
    <n v="0"/>
    <n v="0"/>
    <n v="1"/>
    <n v="0"/>
    <n v="0"/>
    <n v="0"/>
  </r>
  <r>
    <m/>
    <x v="48"/>
    <x v="47"/>
    <s v="Tuberculosis"/>
    <x v="3"/>
    <m/>
    <x v="4"/>
    <s v="India Tuberculosis"/>
    <m/>
    <s v=""/>
    <m/>
    <m/>
    <m/>
    <s v="Top Largest"/>
    <x v="0"/>
    <s v=""/>
    <s v="TB Top 20"/>
    <m/>
    <s v=""/>
    <m/>
    <m/>
    <s v="C19RM Top 25"/>
    <s v="Top Largest, TB Top 20, C19RM Top 25"/>
    <s v=""/>
    <n v="0"/>
    <n v="0"/>
    <n v="0"/>
    <n v="0"/>
    <n v="0"/>
    <n v="0"/>
    <n v="0"/>
    <n v="0"/>
    <n v="0"/>
    <n v="0"/>
    <n v="0"/>
  </r>
  <r>
    <s v="yes"/>
    <x v="48"/>
    <x v="47"/>
    <s v="HIV/TB"/>
    <x v="3"/>
    <m/>
    <x v="4"/>
    <s v="India HIV/TB"/>
    <m/>
    <m/>
    <m/>
    <m/>
    <m/>
    <s v="Top Largest"/>
    <x v="1"/>
    <m/>
    <s v="TB Top 20"/>
    <m/>
    <m/>
    <m/>
    <m/>
    <s v="C19RM Top 25"/>
    <s v="Top Largest, Incidence Reduction, TB Top 20, C19RM Top 25"/>
    <s v=""/>
    <n v="0"/>
    <n v="0"/>
    <n v="0"/>
    <n v="0"/>
    <n v="0"/>
    <n v="0"/>
    <n v="0"/>
    <n v="0"/>
    <n v="0"/>
    <n v="0"/>
    <n v="0"/>
  </r>
  <r>
    <m/>
    <x v="49"/>
    <x v="48"/>
    <s v="HIV/AIDS"/>
    <x v="3"/>
    <m/>
    <x v="4"/>
    <s v="Indonesia HIV/AIDS"/>
    <m/>
    <m/>
    <m/>
    <m/>
    <m/>
    <s v="Top Largest"/>
    <x v="1"/>
    <s v=""/>
    <s v=""/>
    <m/>
    <s v=""/>
    <m/>
    <s v="RSSH Priority"/>
    <s v="C19RM Top 25"/>
    <s v="Top Largest, Incidence Reduction, RSSH Priority, C19RM Top 25"/>
    <s v=""/>
    <n v="0"/>
    <n v="0"/>
    <n v="0"/>
    <n v="0"/>
    <n v="0"/>
    <n v="0"/>
    <n v="0"/>
    <n v="0"/>
    <n v="0"/>
    <n v="0"/>
    <n v="0"/>
  </r>
  <r>
    <m/>
    <x v="49"/>
    <x v="48"/>
    <s v="Malaria"/>
    <x v="3"/>
    <m/>
    <x v="4"/>
    <s v="Indonesia Malaria"/>
    <m/>
    <s v=""/>
    <m/>
    <m/>
    <m/>
    <s v="Top Largest"/>
    <x v="0"/>
    <s v=""/>
    <s v=""/>
    <m/>
    <s v=""/>
    <m/>
    <s v="RSSH Priority"/>
    <s v="C19RM Top 25"/>
    <s v="Top Largest, RSSH Priority, C19RM Top 25"/>
    <s v=""/>
    <n v="0"/>
    <n v="0"/>
    <n v="0"/>
    <n v="0"/>
    <n v="0"/>
    <n v="0"/>
    <n v="0"/>
    <n v="0"/>
    <n v="0"/>
    <n v="0"/>
    <n v="0"/>
  </r>
  <r>
    <m/>
    <x v="49"/>
    <x v="48"/>
    <s v="Tuberculosis"/>
    <x v="3"/>
    <m/>
    <x v="4"/>
    <s v="Indonesia Tuberculosis"/>
    <m/>
    <s v=""/>
    <m/>
    <m/>
    <m/>
    <s v="Top Largest"/>
    <x v="0"/>
    <s v=""/>
    <s v="TB Top 20"/>
    <m/>
    <s v=""/>
    <m/>
    <s v="RSSH Priority"/>
    <s v="C19RM Top 25"/>
    <s v="Top Largest, TB Top 20, RSSH Priority, C19RM Top 25"/>
    <s v=""/>
    <n v="0"/>
    <n v="0"/>
    <n v="0"/>
    <n v="0"/>
    <n v="0"/>
    <n v="0"/>
    <n v="0"/>
    <n v="0"/>
    <n v="0"/>
    <n v="0"/>
    <n v="0"/>
  </r>
  <r>
    <s v="yes"/>
    <x v="10"/>
    <x v="48"/>
    <s v="RSSH"/>
    <x v="3"/>
    <m/>
    <x v="1"/>
    <s v="Indonesia RSSH"/>
    <m/>
    <m/>
    <m/>
    <m/>
    <m/>
    <s v="Top Largest"/>
    <x v="0"/>
    <m/>
    <m/>
    <m/>
    <m/>
    <m/>
    <s v="RSSH Priority"/>
    <s v="C19RM Top 25"/>
    <s v="Top Largest, RSSH Priority, C19RM Top 25"/>
    <s v=""/>
    <n v="0"/>
    <n v="0"/>
    <n v="0"/>
    <n v="0"/>
    <n v="0"/>
    <n v="0"/>
    <n v="0"/>
    <n v="0"/>
    <n v="0"/>
    <n v="0"/>
    <n v="0"/>
  </r>
  <r>
    <m/>
    <x v="50"/>
    <x v="49"/>
    <s v="HIV/AIDS"/>
    <x v="1"/>
    <s v="Light"/>
    <x v="0"/>
    <s v="Iran (Islamic Republic)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50"/>
    <x v="49"/>
    <s v="Tuberculosis"/>
    <x v="1"/>
    <s v="Light"/>
    <x v="0"/>
    <s v="Iran (Islamic Republic)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50"/>
    <x v="49"/>
    <s v="Malaria"/>
    <x v="1"/>
    <s v="Light"/>
    <x v="0"/>
    <s v="Iran (Islamic Republic)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51"/>
    <x v="50"/>
    <s v="HIV/AIDS"/>
    <x v="1"/>
    <s v="NA"/>
    <x v="8"/>
    <s v="Iraq HIV/AIDS"/>
    <m/>
    <s v="COE"/>
    <m/>
    <m/>
    <m/>
    <s v=""/>
    <x v="0"/>
    <s v=""/>
    <s v=""/>
    <m/>
    <s v=""/>
    <m/>
    <m/>
    <m/>
    <s v=""/>
    <s v="COE"/>
    <n v="0"/>
    <n v="1"/>
    <n v="0"/>
    <n v="0"/>
    <n v="0"/>
    <n v="0"/>
    <n v="0"/>
    <n v="0"/>
    <n v="0"/>
    <n v="0"/>
    <n v="0"/>
  </r>
  <r>
    <m/>
    <x v="51"/>
    <x v="50"/>
    <s v="Tuberculosis"/>
    <x v="1"/>
    <s v="NA"/>
    <x v="8"/>
    <s v="Iraq Tuberculosis"/>
    <m/>
    <s v="COE"/>
    <m/>
    <m/>
    <m/>
    <s v=""/>
    <x v="0"/>
    <s v=""/>
    <s v=""/>
    <m/>
    <s v=""/>
    <m/>
    <m/>
    <m/>
    <s v=""/>
    <s v="COE"/>
    <n v="0"/>
    <n v="1"/>
    <n v="0"/>
    <n v="0"/>
    <n v="0"/>
    <n v="0"/>
    <n v="0"/>
    <n v="0"/>
    <n v="0"/>
    <n v="0"/>
    <n v="0"/>
  </r>
  <r>
    <m/>
    <x v="51"/>
    <x v="50"/>
    <s v="Malaria"/>
    <x v="1"/>
    <s v="NA"/>
    <x v="8"/>
    <s v="Iraq Malaria"/>
    <m/>
    <s v="COE"/>
    <m/>
    <m/>
    <m/>
    <s v=""/>
    <x v="0"/>
    <s v=""/>
    <s v=""/>
    <m/>
    <s v=""/>
    <m/>
    <m/>
    <m/>
    <s v=""/>
    <s v="COE"/>
    <n v="0"/>
    <n v="1"/>
    <n v="0"/>
    <n v="0"/>
    <n v="0"/>
    <n v="0"/>
    <n v="0"/>
    <n v="0"/>
    <n v="0"/>
    <n v="0"/>
    <n v="0"/>
  </r>
  <r>
    <m/>
    <x v="52"/>
    <x v="51"/>
    <s v="HIV/AIDS"/>
    <x v="1"/>
    <s v="Light"/>
    <x v="5"/>
    <s v="Jamaica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52"/>
    <x v="51"/>
    <s v="Tuberculosis"/>
    <x v="1"/>
    <s v="Light"/>
    <x v="5"/>
    <s v="Jamaica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52"/>
    <x v="51"/>
    <s v="Malaria"/>
    <x v="1"/>
    <s v="Light"/>
    <x v="5"/>
    <s v="Jamaica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53"/>
    <x v="52"/>
    <s v="HIV/AIDS"/>
    <x v="1"/>
    <s v="NA"/>
    <x v="8"/>
    <s v="Jordan HIV/AIDS"/>
    <s v="Transition"/>
    <s v=""/>
    <m/>
    <m/>
    <m/>
    <s v=""/>
    <x v="0"/>
    <s v=""/>
    <s v=""/>
    <m/>
    <s v=""/>
    <m/>
    <m/>
    <m/>
    <s v=""/>
    <s v=""/>
    <n v="1"/>
    <n v="0"/>
    <n v="0"/>
    <n v="0"/>
    <n v="0"/>
    <n v="0"/>
    <n v="0"/>
    <n v="0"/>
    <n v="0"/>
    <n v="0"/>
    <n v="0"/>
  </r>
  <r>
    <m/>
    <x v="53"/>
    <x v="52"/>
    <s v="Tuberculosis"/>
    <x v="1"/>
    <s v="NA"/>
    <x v="8"/>
    <s v="Jordan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53"/>
    <x v="52"/>
    <s v="Malaria"/>
    <x v="1"/>
    <s v="NA"/>
    <x v="8"/>
    <s v="Jordan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54"/>
    <x v="53"/>
    <s v="Tuberculosis"/>
    <x v="1"/>
    <s v="Light"/>
    <x v="3"/>
    <s v="Kazakhstan Tuberculosis"/>
    <m/>
    <s v=""/>
    <s v="Allocation Decrease 25%"/>
    <m/>
    <m/>
    <s v=""/>
    <x v="0"/>
    <s v=""/>
    <s v=""/>
    <m/>
    <s v=""/>
    <m/>
    <m/>
    <m/>
    <s v=""/>
    <s v="Allocation Decrease 25%"/>
    <n v="0"/>
    <n v="0"/>
    <n v="0"/>
    <n v="0"/>
    <n v="0"/>
    <n v="0"/>
    <n v="0"/>
    <n v="0"/>
    <n v="0"/>
    <n v="0"/>
    <n v="0"/>
  </r>
  <r>
    <m/>
    <x v="54"/>
    <x v="53"/>
    <s v="Malaria"/>
    <x v="1"/>
    <s v="Light"/>
    <x v="3"/>
    <s v="Kazakhstan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54"/>
    <x v="53"/>
    <s v="HIV/AIDS"/>
    <x v="1"/>
    <s v="Light"/>
    <x v="3"/>
    <s v="Kazakhstan HIV/AIDS"/>
    <m/>
    <s v=""/>
    <s v="Allocation Increase 25%"/>
    <m/>
    <m/>
    <s v=""/>
    <x v="0"/>
    <s v=""/>
    <s v=""/>
    <m/>
    <s v=""/>
    <m/>
    <m/>
    <m/>
    <s v=""/>
    <s v="Allocation Increase 25%"/>
    <n v="0"/>
    <n v="0"/>
    <n v="0"/>
    <n v="0"/>
    <n v="0"/>
    <n v="0"/>
    <n v="0"/>
    <n v="0"/>
    <n v="0"/>
    <n v="0"/>
    <n v="0"/>
  </r>
  <r>
    <m/>
    <x v="55"/>
    <x v="54"/>
    <s v="Malaria"/>
    <x v="3"/>
    <m/>
    <x v="9"/>
    <s v="Kenya Malaria"/>
    <m/>
    <s v=""/>
    <m/>
    <m/>
    <s v="PMI Country"/>
    <s v="Top Largest"/>
    <x v="0"/>
    <s v=""/>
    <s v=""/>
    <m/>
    <s v=""/>
    <m/>
    <s v="RSSH Priority"/>
    <s v="C19RM Top 25"/>
    <s v="Top Largest, RSSH Priority, C19RM Top 25"/>
    <s v="PMI Country"/>
    <n v="0"/>
    <n v="0"/>
    <n v="0"/>
    <n v="0"/>
    <n v="0"/>
    <n v="0"/>
    <n v="0"/>
    <n v="0"/>
    <n v="0"/>
    <n v="0"/>
    <n v="0"/>
  </r>
  <r>
    <m/>
    <x v="55"/>
    <x v="54"/>
    <s v="Tuberculosis"/>
    <x v="3"/>
    <m/>
    <x v="9"/>
    <s v="Kenya Tuberculosis"/>
    <m/>
    <s v=""/>
    <m/>
    <m/>
    <m/>
    <s v="Top Largest"/>
    <x v="0"/>
    <s v=""/>
    <s v="TB Top 20"/>
    <m/>
    <s v=""/>
    <m/>
    <s v="RSSH Priority"/>
    <s v="C19RM Top 25"/>
    <s v="Top Largest, TB Top 20, RSSH Priority, C19RM Top 25"/>
    <s v=""/>
    <n v="0"/>
    <n v="0"/>
    <n v="0"/>
    <n v="0"/>
    <n v="0"/>
    <n v="0"/>
    <n v="0"/>
    <n v="0"/>
    <n v="0"/>
    <n v="0"/>
    <n v="0"/>
  </r>
  <r>
    <m/>
    <x v="55"/>
    <x v="54"/>
    <s v="HIV/AIDS"/>
    <x v="3"/>
    <m/>
    <x v="9"/>
    <s v="Kenya HIV/AIDS"/>
    <m/>
    <s v=""/>
    <m/>
    <m/>
    <m/>
    <s v="Top Largest"/>
    <x v="1"/>
    <s v="AGYW"/>
    <s v=""/>
    <m/>
    <s v=""/>
    <m/>
    <s v="RSSH Priority"/>
    <s v="C19RM Top 25"/>
    <s v="Top Largest, Incidence Reduction, AGYW, RSSH Priority, C19RM Top 25"/>
    <s v=""/>
    <n v="0"/>
    <n v="0"/>
    <n v="0"/>
    <n v="0"/>
    <n v="1"/>
    <n v="0"/>
    <n v="0"/>
    <n v="0"/>
    <n v="0"/>
    <n v="0"/>
    <n v="0"/>
  </r>
  <r>
    <m/>
    <x v="56"/>
    <x v="55"/>
    <s v="HIV/AIDS"/>
    <x v="1"/>
    <s v="NA"/>
    <x v="0"/>
    <s v="Kiribati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56"/>
    <x v="55"/>
    <s v="Tuberculosis"/>
    <x v="1"/>
    <s v="NA"/>
    <x v="0"/>
    <s v="Kiribati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56"/>
    <x v="55"/>
    <s v="Malaria"/>
    <x v="1"/>
    <s v="NA"/>
    <x v="0"/>
    <s v="Kiribati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57"/>
    <x v="56"/>
    <s v="HIV/AIDS"/>
    <x v="0"/>
    <m/>
    <x v="0"/>
    <s v="Korea (Democratic Peoples Republic) HIV/AIDS"/>
    <m/>
    <s v="COE"/>
    <m/>
    <m/>
    <m/>
    <m/>
    <x v="0"/>
    <s v=""/>
    <s v=""/>
    <m/>
    <s v=""/>
    <m/>
    <m/>
    <m/>
    <s v=""/>
    <s v="COE"/>
    <n v="0"/>
    <n v="1"/>
    <n v="0"/>
    <n v="0"/>
    <n v="0"/>
    <n v="0"/>
    <n v="0"/>
    <n v="0"/>
    <n v="0"/>
    <n v="0"/>
    <n v="0"/>
  </r>
  <r>
    <m/>
    <x v="57"/>
    <x v="56"/>
    <s v="Tuberculosis"/>
    <x v="0"/>
    <m/>
    <x v="0"/>
    <s v="Korea (Democratic Peoples Republic) Tuberculosis"/>
    <m/>
    <s v="COE"/>
    <s v="Allocation Increase 25%"/>
    <s v="Allocation Increase &gt;$15M"/>
    <m/>
    <s v="Funding Increase Disease"/>
    <x v="0"/>
    <s v=""/>
    <s v=""/>
    <m/>
    <s v=""/>
    <m/>
    <m/>
    <m/>
    <s v="Funding Increase Disease"/>
    <s v="COE, Allocation Increase 25%, Allocation Increase &gt;$15M"/>
    <n v="0"/>
    <n v="1"/>
    <n v="0"/>
    <n v="0"/>
    <n v="0"/>
    <n v="0"/>
    <n v="0"/>
    <n v="0"/>
    <n v="0"/>
    <n v="0"/>
    <n v="0"/>
  </r>
  <r>
    <m/>
    <x v="57"/>
    <x v="56"/>
    <s v="Malaria"/>
    <x v="0"/>
    <m/>
    <x v="0"/>
    <s v="Korea (Democratic Peoples Republic) Malaria"/>
    <m/>
    <s v="COE"/>
    <s v="Allocation Increase 25%"/>
    <m/>
    <m/>
    <s v="Funding Increase Disease"/>
    <x v="0"/>
    <s v=""/>
    <s v=""/>
    <m/>
    <s v=""/>
    <m/>
    <m/>
    <m/>
    <s v="Funding Increase Disease"/>
    <s v="COE, Allocation Increase 25%"/>
    <n v="0"/>
    <n v="1"/>
    <n v="0"/>
    <n v="0"/>
    <n v="0"/>
    <n v="0"/>
    <n v="0"/>
    <n v="0"/>
    <n v="0"/>
    <n v="0"/>
    <n v="0"/>
  </r>
  <r>
    <m/>
    <x v="58"/>
    <x v="57"/>
    <s v="HIV/AIDS"/>
    <x v="1"/>
    <s v="Light"/>
    <x v="3"/>
    <s v="Kosovo HIV/AIDS"/>
    <s v="Transition"/>
    <s v=""/>
    <s v="Allocation Increase 25%"/>
    <m/>
    <m/>
    <s v=""/>
    <x v="0"/>
    <s v=""/>
    <s v=""/>
    <m/>
    <s v=""/>
    <m/>
    <m/>
    <m/>
    <s v=""/>
    <s v="Allocation Increase 25%"/>
    <n v="1"/>
    <n v="0"/>
    <n v="0"/>
    <n v="0"/>
    <n v="0"/>
    <n v="0"/>
    <n v="0"/>
    <n v="0"/>
    <n v="0"/>
    <n v="0"/>
    <n v="0"/>
  </r>
  <r>
    <m/>
    <x v="58"/>
    <x v="57"/>
    <s v="Tuberculosis"/>
    <x v="1"/>
    <s v="Light"/>
    <x v="3"/>
    <s v="Kosovo Tuberculosis"/>
    <s v="Transition"/>
    <s v=""/>
    <m/>
    <m/>
    <m/>
    <s v=""/>
    <x v="0"/>
    <s v=""/>
    <s v=""/>
    <m/>
    <s v=""/>
    <m/>
    <m/>
    <m/>
    <s v=""/>
    <s v=""/>
    <n v="1"/>
    <n v="0"/>
    <n v="0"/>
    <n v="0"/>
    <n v="0"/>
    <n v="0"/>
    <n v="0"/>
    <n v="0"/>
    <n v="0"/>
    <n v="0"/>
    <n v="0"/>
  </r>
  <r>
    <m/>
    <x v="58"/>
    <x v="57"/>
    <s v="Malaria"/>
    <x v="1"/>
    <s v="Light"/>
    <x v="3"/>
    <s v="Kosovo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59"/>
    <x v="58"/>
    <s v="HIV/AIDS"/>
    <x v="1"/>
    <s v="Light"/>
    <x v="3"/>
    <s v="Kyrgyzstan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59"/>
    <x v="58"/>
    <s v="Tuberculosis"/>
    <x v="1"/>
    <s v="Light"/>
    <x v="3"/>
    <s v="Kyrgyzstan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59"/>
    <x v="58"/>
    <s v="Malaria"/>
    <x v="1"/>
    <s v="Light"/>
    <x v="3"/>
    <s v="Kyrgyzstan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s v="yes"/>
    <x v="10"/>
    <x v="58"/>
    <s v="HIV/TB"/>
    <x v="1"/>
    <m/>
    <x v="1"/>
    <s v="Kyrgyzstan HIV/TB"/>
    <m/>
    <m/>
    <m/>
    <m/>
    <m/>
    <m/>
    <x v="0"/>
    <m/>
    <m/>
    <m/>
    <m/>
    <m/>
    <m/>
    <m/>
    <s v=""/>
    <s v=""/>
    <n v="0"/>
    <n v="0"/>
    <n v="0"/>
    <n v="0"/>
    <n v="0"/>
    <n v="0"/>
    <n v="0"/>
    <n v="0"/>
    <n v="0"/>
    <n v="0"/>
    <n v="0"/>
  </r>
  <r>
    <m/>
    <x v="60"/>
    <x v="59"/>
    <s v="HIV/AIDS"/>
    <x v="1"/>
    <s v="Targeted"/>
    <x v="0"/>
    <s v="Lao (Peoples Democratic Republic) HIV/AIDS"/>
    <m/>
    <s v=""/>
    <m/>
    <m/>
    <m/>
    <s v=""/>
    <x v="0"/>
    <s v=""/>
    <s v=""/>
    <s v="RAI"/>
    <s v=""/>
    <m/>
    <m/>
    <m/>
    <s v="RAI"/>
    <s v=""/>
    <n v="0"/>
    <n v="0"/>
    <n v="0"/>
    <n v="0"/>
    <n v="0"/>
    <n v="0"/>
    <n v="1"/>
    <n v="0"/>
    <n v="0"/>
    <n v="0"/>
    <n v="0"/>
  </r>
  <r>
    <m/>
    <x v="60"/>
    <x v="59"/>
    <s v="Tuberculosis"/>
    <x v="1"/>
    <s v="Targeted"/>
    <x v="0"/>
    <s v="Lao (Peoples Democratic Republic) Tuberculosis"/>
    <m/>
    <s v=""/>
    <m/>
    <m/>
    <m/>
    <s v=""/>
    <x v="0"/>
    <s v=""/>
    <s v=""/>
    <s v="RAI"/>
    <s v=""/>
    <m/>
    <m/>
    <m/>
    <s v="RAI"/>
    <s v=""/>
    <n v="0"/>
    <n v="0"/>
    <n v="0"/>
    <n v="0"/>
    <n v="0"/>
    <n v="0"/>
    <n v="1"/>
    <n v="0"/>
    <n v="0"/>
    <n v="0"/>
    <n v="0"/>
  </r>
  <r>
    <m/>
    <x v="60"/>
    <x v="59"/>
    <s v="Malaria"/>
    <x v="1"/>
    <s v="Targeted"/>
    <x v="0"/>
    <s v="Lao (Peoples Democratic Republic) Malaria"/>
    <m/>
    <s v=""/>
    <m/>
    <m/>
    <m/>
    <s v=""/>
    <x v="0"/>
    <s v=""/>
    <s v=""/>
    <s v="RAI"/>
    <s v=""/>
    <m/>
    <m/>
    <m/>
    <s v="RAI"/>
    <s v=""/>
    <n v="0"/>
    <n v="0"/>
    <n v="0"/>
    <n v="0"/>
    <n v="0"/>
    <n v="0"/>
    <n v="1"/>
    <n v="0"/>
    <n v="0"/>
    <n v="0"/>
    <n v="0"/>
  </r>
  <r>
    <s v="yes"/>
    <x v="10"/>
    <x v="59"/>
    <s v="HIV/TB"/>
    <x v="1"/>
    <m/>
    <x v="1"/>
    <s v="Lao (Peoples Democratic Republic) HIV/TB"/>
    <m/>
    <m/>
    <m/>
    <m/>
    <m/>
    <m/>
    <x v="0"/>
    <m/>
    <m/>
    <s v="RAI"/>
    <m/>
    <m/>
    <m/>
    <m/>
    <s v="RAI"/>
    <s v=""/>
    <n v="0"/>
    <n v="0"/>
    <n v="0"/>
    <n v="0"/>
    <n v="0"/>
    <n v="0"/>
    <n v="1"/>
    <n v="0"/>
    <n v="0"/>
    <n v="0"/>
    <n v="0"/>
  </r>
  <r>
    <m/>
    <x v="61"/>
    <x v="60"/>
    <s v="HIV/AIDS"/>
    <x v="1"/>
    <s v="NA"/>
    <x v="8"/>
    <s v="Lebanon HIV/AIDS"/>
    <m/>
    <s v="COE"/>
    <m/>
    <m/>
    <m/>
    <s v=""/>
    <x v="0"/>
    <s v=""/>
    <s v=""/>
    <m/>
    <s v=""/>
    <m/>
    <m/>
    <m/>
    <s v=""/>
    <s v="COE"/>
    <n v="0"/>
    <n v="1"/>
    <n v="0"/>
    <n v="0"/>
    <n v="0"/>
    <n v="0"/>
    <n v="0"/>
    <n v="0"/>
    <n v="0"/>
    <n v="0"/>
    <n v="0"/>
  </r>
  <r>
    <m/>
    <x v="61"/>
    <x v="60"/>
    <s v="Tuberculosis"/>
    <x v="1"/>
    <s v="NA"/>
    <x v="8"/>
    <s v="Lebanon Tuberculosis"/>
    <m/>
    <s v="COE"/>
    <m/>
    <m/>
    <m/>
    <s v=""/>
    <x v="0"/>
    <s v=""/>
    <s v=""/>
    <m/>
    <s v=""/>
    <m/>
    <m/>
    <m/>
    <s v=""/>
    <s v="COE"/>
    <n v="0"/>
    <n v="1"/>
    <n v="0"/>
    <n v="0"/>
    <n v="0"/>
    <n v="0"/>
    <n v="0"/>
    <n v="0"/>
    <n v="0"/>
    <n v="0"/>
    <n v="0"/>
  </r>
  <r>
    <m/>
    <x v="61"/>
    <x v="60"/>
    <s v="Malaria"/>
    <x v="1"/>
    <s v="NA"/>
    <x v="8"/>
    <s v="Lebanon Malaria"/>
    <m/>
    <s v="COE"/>
    <m/>
    <m/>
    <m/>
    <s v=""/>
    <x v="0"/>
    <s v=""/>
    <s v=""/>
    <m/>
    <s v=""/>
    <m/>
    <m/>
    <m/>
    <s v=""/>
    <s v="COE"/>
    <n v="0"/>
    <n v="1"/>
    <n v="0"/>
    <n v="0"/>
    <n v="0"/>
    <n v="0"/>
    <n v="0"/>
    <n v="0"/>
    <n v="0"/>
    <n v="0"/>
    <n v="0"/>
  </r>
  <r>
    <m/>
    <x v="62"/>
    <x v="61"/>
    <s v="HIV/AIDS"/>
    <x v="0"/>
    <m/>
    <x v="2"/>
    <s v="Lesotho HIV/AIDS"/>
    <m/>
    <s v=""/>
    <m/>
    <m/>
    <m/>
    <s v=""/>
    <x v="0"/>
    <s v="AGYW"/>
    <s v=""/>
    <m/>
    <s v=""/>
    <m/>
    <m/>
    <m/>
    <s v="AGYW"/>
    <s v=""/>
    <n v="0"/>
    <n v="0"/>
    <n v="0"/>
    <n v="0"/>
    <n v="1"/>
    <n v="0"/>
    <n v="0"/>
    <n v="0"/>
    <n v="0"/>
    <n v="0"/>
    <n v="0"/>
  </r>
  <r>
    <m/>
    <x v="62"/>
    <x v="61"/>
    <s v="Tuberculosis"/>
    <x v="0"/>
    <m/>
    <x v="2"/>
    <s v="Lesotho Tuberculosis"/>
    <m/>
    <s v=""/>
    <s v="Allocation Increase 25%"/>
    <m/>
    <m/>
    <s v=""/>
    <x v="0"/>
    <s v=""/>
    <s v=""/>
    <m/>
    <s v=""/>
    <m/>
    <m/>
    <m/>
    <s v=""/>
    <s v="Allocation Increase 25%"/>
    <n v="0"/>
    <n v="0"/>
    <n v="0"/>
    <n v="0"/>
    <n v="0"/>
    <n v="0"/>
    <n v="0"/>
    <n v="0"/>
    <n v="0"/>
    <n v="0"/>
    <n v="0"/>
  </r>
  <r>
    <s v="yes"/>
    <x v="62"/>
    <x v="61"/>
    <s v="HIV/TB"/>
    <x v="0"/>
    <m/>
    <x v="2"/>
    <s v="Lesotho HIV/TB"/>
    <m/>
    <m/>
    <s v="Allocation Increase 25%"/>
    <m/>
    <m/>
    <m/>
    <x v="0"/>
    <m/>
    <m/>
    <m/>
    <m/>
    <m/>
    <m/>
    <m/>
    <s v=""/>
    <s v="Allocation Increase 25%"/>
    <n v="0"/>
    <n v="0"/>
    <n v="0"/>
    <n v="0"/>
    <n v="0"/>
    <n v="0"/>
    <n v="0"/>
    <n v="0"/>
    <n v="0"/>
    <n v="0"/>
    <n v="0"/>
  </r>
  <r>
    <m/>
    <x v="62"/>
    <x v="61"/>
    <s v="Malaria"/>
    <x v="0"/>
    <m/>
    <x v="2"/>
    <s v="Lesotho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63"/>
    <x v="62"/>
    <s v="HIV/AIDS"/>
    <x v="0"/>
    <m/>
    <x v="10"/>
    <s v="Liberia HIV/AIDS"/>
    <m/>
    <s v="COE"/>
    <m/>
    <m/>
    <m/>
    <s v=""/>
    <x v="0"/>
    <s v=""/>
    <s v=""/>
    <m/>
    <s v=""/>
    <m/>
    <s v="RSSH Priority"/>
    <m/>
    <s v="RSSH Priority"/>
    <s v="COE"/>
    <n v="0"/>
    <n v="1"/>
    <n v="0"/>
    <n v="0"/>
    <n v="0"/>
    <n v="0"/>
    <n v="0"/>
    <n v="0"/>
    <n v="0"/>
    <n v="0"/>
    <n v="0"/>
  </r>
  <r>
    <m/>
    <x v="63"/>
    <x v="62"/>
    <s v="Tuberculosis"/>
    <x v="0"/>
    <m/>
    <x v="10"/>
    <s v="Liberia Tuberculosis"/>
    <m/>
    <s v="COE"/>
    <m/>
    <m/>
    <m/>
    <s v=""/>
    <x v="0"/>
    <s v=""/>
    <s v=""/>
    <m/>
    <s v=""/>
    <m/>
    <s v="RSSH Priority"/>
    <m/>
    <s v="RSSH Priority"/>
    <s v="COE"/>
    <n v="0"/>
    <n v="1"/>
    <n v="0"/>
    <n v="0"/>
    <n v="0"/>
    <n v="0"/>
    <n v="0"/>
    <n v="0"/>
    <n v="0"/>
    <n v="0"/>
    <n v="0"/>
  </r>
  <r>
    <m/>
    <x v="63"/>
    <x v="62"/>
    <s v="Malaria"/>
    <x v="0"/>
    <m/>
    <x v="10"/>
    <s v="Liberia Malaria"/>
    <m/>
    <s v="COE"/>
    <m/>
    <m/>
    <s v="PMI Country"/>
    <s v=""/>
    <x v="0"/>
    <s v=""/>
    <s v=""/>
    <m/>
    <s v=""/>
    <m/>
    <s v="RSSH Priority"/>
    <m/>
    <s v="RSSH Priority"/>
    <s v="COE, PMI Country"/>
    <n v="0"/>
    <n v="1"/>
    <n v="0"/>
    <n v="0"/>
    <n v="0"/>
    <n v="0"/>
    <n v="0"/>
    <n v="0"/>
    <n v="0"/>
    <n v="0"/>
    <n v="0"/>
  </r>
  <r>
    <s v="yes"/>
    <x v="10"/>
    <x v="62"/>
    <s v="HIV/TB"/>
    <x v="0"/>
    <m/>
    <x v="1"/>
    <s v="Liberia HIV/TB"/>
    <m/>
    <s v="COE"/>
    <m/>
    <m/>
    <m/>
    <m/>
    <x v="0"/>
    <m/>
    <m/>
    <m/>
    <m/>
    <m/>
    <s v="RSSH Priority"/>
    <m/>
    <s v="RSSH Priority"/>
    <s v="COE"/>
    <n v="0"/>
    <n v="1"/>
    <n v="0"/>
    <n v="0"/>
    <n v="0"/>
    <n v="0"/>
    <n v="0"/>
    <n v="0"/>
    <n v="0"/>
    <n v="0"/>
    <n v="0"/>
  </r>
  <r>
    <m/>
    <x v="64"/>
    <x v="63"/>
    <s v="HIV/AIDS"/>
    <x v="0"/>
    <m/>
    <x v="2"/>
    <s v="Madagascar HIV/AIDS"/>
    <m/>
    <s v=""/>
    <s v="Allocation Increase 25%"/>
    <m/>
    <m/>
    <s v=""/>
    <x v="1"/>
    <s v=""/>
    <s v=""/>
    <m/>
    <s v=""/>
    <s v="Gender Equality"/>
    <s v="RSSH Priority"/>
    <m/>
    <s v="Incidence Reduction, Gender Equality, RSSH Priority"/>
    <s v="Allocation Increase 25%"/>
    <n v="0"/>
    <n v="0"/>
    <n v="0"/>
    <n v="0"/>
    <n v="0"/>
    <n v="0"/>
    <n v="0"/>
    <n v="0"/>
    <n v="0"/>
    <n v="0"/>
    <n v="0"/>
  </r>
  <r>
    <m/>
    <x v="64"/>
    <x v="63"/>
    <s v="Tuberculosis"/>
    <x v="0"/>
    <m/>
    <x v="2"/>
    <s v="Madagascar Tuberculosis"/>
    <m/>
    <s v=""/>
    <s v="Allocation Increase 25%"/>
    <m/>
    <m/>
    <s v=""/>
    <x v="0"/>
    <s v=""/>
    <s v=""/>
    <m/>
    <s v=""/>
    <s v="Gender Equality"/>
    <s v="RSSH Priority"/>
    <m/>
    <s v="Gender Equality, RSSH Priority"/>
    <s v="Allocation Increase 25%"/>
    <n v="0"/>
    <n v="0"/>
    <n v="0"/>
    <n v="0"/>
    <n v="0"/>
    <n v="0"/>
    <n v="0"/>
    <n v="0"/>
    <n v="0"/>
    <n v="0"/>
    <n v="0"/>
  </r>
  <r>
    <m/>
    <x v="10"/>
    <x v="63"/>
    <s v="HIV/TB"/>
    <x v="2"/>
    <m/>
    <x v="1"/>
    <s v="Madagascar HIV/TB"/>
    <m/>
    <m/>
    <s v="Allocation Increase 25%"/>
    <m/>
    <m/>
    <m/>
    <x v="1"/>
    <m/>
    <m/>
    <m/>
    <m/>
    <s v="Gender Equality"/>
    <s v="RSSH Priority"/>
    <m/>
    <s v="Incidence Reduction, Gender Equality, RSSH Priority"/>
    <s v="Allocation Increase 25%"/>
    <n v="0"/>
    <n v="0"/>
    <n v="0"/>
    <n v="0"/>
    <n v="0"/>
    <n v="0"/>
    <n v="0"/>
    <n v="0"/>
    <n v="0"/>
    <n v="0"/>
    <n v="0"/>
  </r>
  <r>
    <m/>
    <x v="64"/>
    <x v="63"/>
    <s v="Malaria"/>
    <x v="0"/>
    <m/>
    <x v="2"/>
    <s v="Madagascar Malaria"/>
    <m/>
    <s v=""/>
    <s v="Allocation Increase 25%"/>
    <s v="Allocation Increase &gt;$15M"/>
    <s v="PMI Country"/>
    <s v=""/>
    <x v="0"/>
    <s v=""/>
    <s v=""/>
    <m/>
    <s v=""/>
    <s v="Gender Equality"/>
    <s v="RSSH Priority"/>
    <m/>
    <s v="Gender Equality, RSSH Priority"/>
    <s v="Allocation Increase 25%, Allocation Increase &gt;$15M, PMI Country"/>
    <n v="0"/>
    <n v="0"/>
    <n v="0"/>
    <n v="0"/>
    <n v="0"/>
    <n v="0"/>
    <n v="0"/>
    <n v="0"/>
    <n v="0"/>
    <n v="0"/>
    <n v="0"/>
  </r>
  <r>
    <s v="yes"/>
    <x v="10"/>
    <x v="63"/>
    <s v="RSSH"/>
    <x v="0"/>
    <m/>
    <x v="1"/>
    <s v="Madagascar RSSH"/>
    <m/>
    <m/>
    <m/>
    <m/>
    <m/>
    <m/>
    <x v="0"/>
    <m/>
    <m/>
    <m/>
    <m/>
    <s v="Gender Equality"/>
    <s v="RSSH Priority"/>
    <m/>
    <s v="Gender Equality, RSSH Priority"/>
    <s v=""/>
    <n v="0"/>
    <n v="0"/>
    <n v="0"/>
    <n v="0"/>
    <n v="0"/>
    <n v="0"/>
    <n v="0"/>
    <n v="0"/>
    <n v="0"/>
    <n v="0"/>
    <n v="0"/>
  </r>
  <r>
    <m/>
    <x v="65"/>
    <x v="64"/>
    <s v="HIV/AIDS"/>
    <x v="3"/>
    <m/>
    <x v="2"/>
    <s v="Malawi HIV/AIDS"/>
    <m/>
    <s v=""/>
    <m/>
    <m/>
    <m/>
    <s v="Top Largest"/>
    <x v="0"/>
    <s v="AGYW"/>
    <s v=""/>
    <m/>
    <s v=""/>
    <m/>
    <s v="RSSH Priority"/>
    <s v="C19RM Top 25"/>
    <s v="Top Largest, AGYW, RSSH Priority, C19RM Top 25"/>
    <s v=""/>
    <n v="0"/>
    <n v="0"/>
    <n v="0"/>
    <n v="0"/>
    <n v="1"/>
    <n v="0"/>
    <n v="0"/>
    <n v="0"/>
    <n v="0"/>
    <n v="0"/>
    <n v="0"/>
  </r>
  <r>
    <m/>
    <x v="65"/>
    <x v="64"/>
    <s v="Tuberculosis"/>
    <x v="3"/>
    <m/>
    <x v="2"/>
    <s v="Malawi Tuberculosis"/>
    <m/>
    <s v=""/>
    <m/>
    <m/>
    <m/>
    <s v="Top Largest"/>
    <x v="0"/>
    <s v=""/>
    <s v=""/>
    <m/>
    <s v=""/>
    <m/>
    <s v="RSSH Priority"/>
    <s v="C19RM Top 25"/>
    <s v="Top Largest, RSSH Priority, C19RM Top 25"/>
    <s v=""/>
    <n v="0"/>
    <n v="0"/>
    <n v="0"/>
    <n v="0"/>
    <n v="0"/>
    <n v="0"/>
    <n v="0"/>
    <n v="0"/>
    <n v="0"/>
    <n v="0"/>
    <n v="0"/>
  </r>
  <r>
    <m/>
    <x v="65"/>
    <x v="64"/>
    <s v="Malaria"/>
    <x v="3"/>
    <m/>
    <x v="2"/>
    <s v="Malawi Malaria"/>
    <m/>
    <s v=""/>
    <m/>
    <m/>
    <s v="PMI Country"/>
    <s v="Top Largest"/>
    <x v="0"/>
    <s v=""/>
    <s v=""/>
    <m/>
    <s v=""/>
    <m/>
    <s v="RSSH Priority"/>
    <s v="C19RM Top 25"/>
    <s v="Top Largest, RSSH Priority, C19RM Top 25"/>
    <s v="PMI Country"/>
    <n v="0"/>
    <n v="0"/>
    <n v="0"/>
    <n v="0"/>
    <n v="0"/>
    <n v="0"/>
    <n v="0"/>
    <n v="0"/>
    <n v="0"/>
    <n v="0"/>
    <n v="0"/>
  </r>
  <r>
    <s v="yes"/>
    <x v="10"/>
    <x v="64"/>
    <s v="HIV/TB"/>
    <x v="3"/>
    <m/>
    <x v="1"/>
    <s v="Malawi HIV/TB"/>
    <m/>
    <m/>
    <m/>
    <m/>
    <m/>
    <s v="Top Largest"/>
    <x v="0"/>
    <s v="AGYW"/>
    <m/>
    <m/>
    <m/>
    <m/>
    <s v="RSSH Priority"/>
    <s v="C19RM Top 25"/>
    <s v="Top Largest, AGYW, RSSH Priority, C19RM Top 25"/>
    <s v=""/>
    <n v="0"/>
    <n v="0"/>
    <n v="0"/>
    <n v="0"/>
    <n v="1"/>
    <n v="0"/>
    <n v="0"/>
    <n v="0"/>
    <n v="0"/>
    <n v="0"/>
    <n v="0"/>
  </r>
  <r>
    <m/>
    <x v="66"/>
    <x v="65"/>
    <s v="HIV/AIDS"/>
    <x v="1"/>
    <s v="Aligned"/>
    <x v="0"/>
    <s v="Malaysia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66"/>
    <x v="65"/>
    <s v="Tuberculosis"/>
    <x v="1"/>
    <s v="Aligned"/>
    <x v="0"/>
    <s v="Malaysia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66"/>
    <x v="65"/>
    <s v="Malaria"/>
    <x v="1"/>
    <s v="Aligned"/>
    <x v="0"/>
    <s v="Malaysia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67"/>
    <x v="66"/>
    <s v="HIV/AIDS"/>
    <x v="3"/>
    <m/>
    <x v="7"/>
    <s v="Mali HIV/AIDS"/>
    <m/>
    <s v="COE"/>
    <m/>
    <m/>
    <m/>
    <s v=""/>
    <x v="0"/>
    <s v=""/>
    <s v=""/>
    <m/>
    <s v=""/>
    <m/>
    <s v="RSSH Priority"/>
    <m/>
    <s v="RSSH Priority"/>
    <s v="COE"/>
    <n v="0"/>
    <n v="1"/>
    <n v="0"/>
    <n v="0"/>
    <n v="0"/>
    <n v="0"/>
    <n v="0"/>
    <n v="0"/>
    <n v="0"/>
    <n v="0"/>
    <n v="0"/>
  </r>
  <r>
    <m/>
    <x v="67"/>
    <x v="66"/>
    <s v="Tuberculosis"/>
    <x v="3"/>
    <m/>
    <x v="7"/>
    <s v="Mali Tuberculosis"/>
    <m/>
    <s v="COE"/>
    <m/>
    <m/>
    <m/>
    <s v=""/>
    <x v="0"/>
    <s v=""/>
    <s v=""/>
    <m/>
    <s v=""/>
    <m/>
    <s v="RSSH Priority"/>
    <m/>
    <s v="RSSH Priority"/>
    <s v="COE"/>
    <n v="0"/>
    <n v="1"/>
    <n v="0"/>
    <n v="0"/>
    <n v="0"/>
    <n v="0"/>
    <n v="0"/>
    <n v="0"/>
    <n v="0"/>
    <n v="0"/>
    <n v="0"/>
  </r>
  <r>
    <m/>
    <x v="67"/>
    <x v="66"/>
    <s v="Malaria"/>
    <x v="3"/>
    <m/>
    <x v="7"/>
    <s v="Mali Malaria"/>
    <m/>
    <s v="COE"/>
    <m/>
    <m/>
    <s v="PMI Country"/>
    <m/>
    <x v="0"/>
    <s v=""/>
    <s v=""/>
    <m/>
    <s v="HBHI"/>
    <m/>
    <s v="RSSH Priority"/>
    <m/>
    <s v="HBHI, RSSH Priority"/>
    <s v="COE, PMI Country"/>
    <n v="0"/>
    <n v="1"/>
    <n v="0"/>
    <n v="0"/>
    <n v="0"/>
    <n v="0"/>
    <n v="0"/>
    <n v="1"/>
    <n v="0"/>
    <n v="0"/>
    <n v="0"/>
  </r>
  <r>
    <s v="yes"/>
    <x v="10"/>
    <x v="66"/>
    <s v="HIV/TB"/>
    <x v="3"/>
    <m/>
    <x v="1"/>
    <s v="Mali HIV/TB"/>
    <m/>
    <s v="COE"/>
    <m/>
    <m/>
    <m/>
    <m/>
    <x v="0"/>
    <m/>
    <m/>
    <m/>
    <m/>
    <m/>
    <s v="RSSH Priority"/>
    <m/>
    <s v="RSSH Priority"/>
    <s v="COE"/>
    <n v="0"/>
    <n v="1"/>
    <n v="0"/>
    <n v="0"/>
    <n v="0"/>
    <n v="0"/>
    <n v="0"/>
    <n v="0"/>
    <n v="0"/>
    <n v="0"/>
    <n v="0"/>
  </r>
  <r>
    <s v="yes"/>
    <x v="10"/>
    <x v="66"/>
    <s v="RSSH"/>
    <x v="3"/>
    <m/>
    <x v="1"/>
    <s v="Mali RSSH"/>
    <m/>
    <s v="COE"/>
    <m/>
    <m/>
    <m/>
    <m/>
    <x v="0"/>
    <m/>
    <m/>
    <m/>
    <m/>
    <m/>
    <s v="RSSH Priority"/>
    <m/>
    <s v="RSSH Priority"/>
    <s v="COE"/>
    <n v="0"/>
    <n v="1"/>
    <n v="0"/>
    <n v="0"/>
    <n v="0"/>
    <n v="0"/>
    <n v="0"/>
    <n v="0"/>
    <n v="0"/>
    <n v="0"/>
    <n v="0"/>
  </r>
  <r>
    <m/>
    <x v="68"/>
    <x v="67"/>
    <s v="HIV/AIDS"/>
    <x v="1"/>
    <s v="NA"/>
    <x v="0"/>
    <s v="Marshall Islands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68"/>
    <x v="67"/>
    <s v="Tuberculosis"/>
    <x v="1"/>
    <s v="NA"/>
    <x v="0"/>
    <s v="Marshall Islands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68"/>
    <x v="67"/>
    <s v="Malaria"/>
    <x v="1"/>
    <s v="NA"/>
    <x v="0"/>
    <s v="Marshall Islands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69"/>
    <x v="68"/>
    <s v="HIV/AIDS"/>
    <x v="1"/>
    <s v="Legacy"/>
    <x v="10"/>
    <s v="Mauritania HIV/AIDS"/>
    <m/>
    <s v=""/>
    <s v="Allocation Increase 25%"/>
    <m/>
    <m/>
    <s v=""/>
    <x v="0"/>
    <s v=""/>
    <s v=""/>
    <m/>
    <s v=""/>
    <m/>
    <m/>
    <m/>
    <s v=""/>
    <s v="Allocation Increase 25%"/>
    <n v="0"/>
    <n v="0"/>
    <n v="0"/>
    <n v="0"/>
    <n v="0"/>
    <n v="0"/>
    <n v="0"/>
    <n v="0"/>
    <n v="0"/>
    <n v="0"/>
    <n v="0"/>
  </r>
  <r>
    <m/>
    <x v="69"/>
    <x v="68"/>
    <s v="Tuberculosis"/>
    <x v="1"/>
    <s v="Legacy"/>
    <x v="10"/>
    <s v="Mauritania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69"/>
    <x v="68"/>
    <s v="Malaria"/>
    <x v="1"/>
    <s v="Legacy"/>
    <x v="10"/>
    <s v="Mauritania Malaria"/>
    <m/>
    <s v=""/>
    <m/>
    <m/>
    <m/>
    <s v=""/>
    <x v="0"/>
    <s v=""/>
    <s v=""/>
    <m/>
    <s v="Sahel 5"/>
    <m/>
    <m/>
    <m/>
    <s v="Sahel 5"/>
    <s v=""/>
    <n v="0"/>
    <n v="0"/>
    <n v="0"/>
    <n v="0"/>
    <n v="0"/>
    <n v="0"/>
    <n v="0"/>
    <n v="1"/>
    <n v="0"/>
    <n v="0"/>
    <n v="0"/>
  </r>
  <r>
    <s v="yes"/>
    <x v="10"/>
    <x v="68"/>
    <s v="Multi-Component"/>
    <x v="2"/>
    <m/>
    <x v="1"/>
    <s v="Mauritania Multi-Component"/>
    <m/>
    <m/>
    <s v="Allocation Increase 25%"/>
    <m/>
    <m/>
    <m/>
    <x v="0"/>
    <m/>
    <m/>
    <m/>
    <s v="Sahel 5"/>
    <m/>
    <m/>
    <m/>
    <s v="Sahel 5"/>
    <s v="Allocation Increase 25%"/>
    <n v="0"/>
    <n v="0"/>
    <n v="0"/>
    <n v="0"/>
    <n v="0"/>
    <n v="0"/>
    <n v="0"/>
    <n v="1"/>
    <n v="0"/>
    <n v="0"/>
    <n v="0"/>
  </r>
  <r>
    <m/>
    <x v="70"/>
    <x v="69"/>
    <s v="HIV/AIDS"/>
    <x v="1"/>
    <s v="Light"/>
    <x v="2"/>
    <s v="Mauritius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70"/>
    <x v="69"/>
    <s v="Tuberculosis"/>
    <x v="1"/>
    <s v="Light"/>
    <x v="2"/>
    <s v="Mauritius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70"/>
    <x v="69"/>
    <s v="Malaria"/>
    <x v="1"/>
    <s v="Light"/>
    <x v="2"/>
    <s v="Mauritius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71"/>
    <x v="70"/>
    <s v="HIV/AIDS"/>
    <x v="1"/>
    <s v="Targeted"/>
    <x v="3"/>
    <s v="Moldova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71"/>
    <x v="70"/>
    <s v="Tuberculosis"/>
    <x v="1"/>
    <s v="Targeted"/>
    <x v="3"/>
    <s v="Moldova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71"/>
    <x v="70"/>
    <s v="Malaria"/>
    <x v="1"/>
    <s v="Targeted"/>
    <x v="3"/>
    <s v="Moldova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s v="yes"/>
    <x v="10"/>
    <x v="70"/>
    <s v="HIV/TB"/>
    <x v="1"/>
    <m/>
    <x v="1"/>
    <s v="Moldova HIV/TB"/>
    <m/>
    <m/>
    <m/>
    <m/>
    <m/>
    <m/>
    <x v="0"/>
    <m/>
    <m/>
    <m/>
    <m/>
    <m/>
    <m/>
    <m/>
    <s v=""/>
    <s v=""/>
    <n v="0"/>
    <n v="0"/>
    <n v="0"/>
    <n v="0"/>
    <n v="0"/>
    <n v="0"/>
    <n v="0"/>
    <n v="0"/>
    <n v="0"/>
    <n v="0"/>
    <n v="0"/>
  </r>
  <r>
    <m/>
    <x v="72"/>
    <x v="71"/>
    <s v="HIV/AIDS"/>
    <x v="1"/>
    <s v="Targeted"/>
    <x v="0"/>
    <s v="Mongolia HIV/AIDS"/>
    <m/>
    <s v=""/>
    <s v="Allocation Increase 25%"/>
    <m/>
    <m/>
    <s v=""/>
    <x v="0"/>
    <s v=""/>
    <s v=""/>
    <m/>
    <s v=""/>
    <m/>
    <m/>
    <m/>
    <s v=""/>
    <s v="Allocation Increase 25%"/>
    <n v="0"/>
    <n v="0"/>
    <n v="0"/>
    <n v="0"/>
    <n v="0"/>
    <n v="0"/>
    <n v="0"/>
    <n v="0"/>
    <n v="0"/>
    <n v="0"/>
    <n v="0"/>
  </r>
  <r>
    <m/>
    <x v="72"/>
    <x v="71"/>
    <s v="Tuberculosis"/>
    <x v="1"/>
    <s v="Targeted"/>
    <x v="0"/>
    <s v="Mongolia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72"/>
    <x v="71"/>
    <s v="Malaria"/>
    <x v="1"/>
    <s v="Targeted"/>
    <x v="0"/>
    <s v="Mongolia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s v="yes"/>
    <x v="10"/>
    <x v="71"/>
    <s v="HIV/TB"/>
    <x v="1"/>
    <m/>
    <x v="1"/>
    <s v="Mongolia HIV/TB"/>
    <m/>
    <m/>
    <s v="Allocation Increase 25%"/>
    <m/>
    <m/>
    <m/>
    <x v="0"/>
    <m/>
    <m/>
    <m/>
    <m/>
    <m/>
    <m/>
    <m/>
    <s v=""/>
    <s v="Allocation Increase 25%"/>
    <n v="0"/>
    <n v="0"/>
    <n v="0"/>
    <n v="0"/>
    <n v="0"/>
    <n v="0"/>
    <n v="0"/>
    <n v="0"/>
    <n v="0"/>
    <n v="0"/>
    <n v="0"/>
  </r>
  <r>
    <m/>
    <x v="73"/>
    <x v="72"/>
    <s v="HIV/AIDS"/>
    <x v="1"/>
    <s v="Light"/>
    <x v="3"/>
    <s v="Montenegro HIV/AIDS"/>
    <m/>
    <s v=""/>
    <s v="Allocation Increase 25%"/>
    <m/>
    <m/>
    <s v="Funding Increase Disease"/>
    <x v="0"/>
    <s v=""/>
    <s v=""/>
    <m/>
    <s v=""/>
    <m/>
    <m/>
    <m/>
    <s v="Funding Increase Disease"/>
    <s v="Allocation Increase 25%"/>
    <n v="0"/>
    <n v="0"/>
    <n v="0"/>
    <n v="0"/>
    <n v="0"/>
    <n v="0"/>
    <n v="0"/>
    <n v="0"/>
    <n v="0"/>
    <n v="0"/>
    <n v="0"/>
  </r>
  <r>
    <m/>
    <x v="73"/>
    <x v="72"/>
    <s v="Tuberculosis"/>
    <x v="1"/>
    <s v="Light"/>
    <x v="3"/>
    <s v="Montenegro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73"/>
    <x v="72"/>
    <s v="Malaria"/>
    <x v="1"/>
    <s v="Light"/>
    <x v="3"/>
    <s v="Montenegro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74"/>
    <x v="73"/>
    <s v="HIV/AIDS"/>
    <x v="1"/>
    <s v="Light"/>
    <x v="8"/>
    <s v="Morocco HIV/AIDS"/>
    <m/>
    <s v=""/>
    <s v="Allocation Increase 25%"/>
    <m/>
    <m/>
    <s v=""/>
    <x v="0"/>
    <s v=""/>
    <s v=""/>
    <m/>
    <s v=""/>
    <m/>
    <m/>
    <m/>
    <s v=""/>
    <s v="Allocation Increase 25%"/>
    <n v="0"/>
    <n v="0"/>
    <n v="0"/>
    <n v="0"/>
    <n v="0"/>
    <n v="0"/>
    <n v="0"/>
    <n v="0"/>
    <n v="0"/>
    <n v="0"/>
    <n v="0"/>
  </r>
  <r>
    <m/>
    <x v="74"/>
    <x v="73"/>
    <s v="Tuberculosis"/>
    <x v="1"/>
    <s v="Light"/>
    <x v="8"/>
    <s v="Morocco Tuberculosis"/>
    <m/>
    <s v=""/>
    <s v="Allocation Increase 25%"/>
    <m/>
    <m/>
    <s v=""/>
    <x v="0"/>
    <s v=""/>
    <s v=""/>
    <m/>
    <s v=""/>
    <m/>
    <m/>
    <m/>
    <s v=""/>
    <s v="Allocation Increase 25%"/>
    <n v="0"/>
    <n v="0"/>
    <n v="0"/>
    <n v="0"/>
    <n v="0"/>
    <n v="0"/>
    <n v="0"/>
    <n v="0"/>
    <n v="0"/>
    <n v="0"/>
    <n v="0"/>
  </r>
  <r>
    <m/>
    <x v="74"/>
    <x v="73"/>
    <s v="Malaria"/>
    <x v="1"/>
    <s v="Light"/>
    <x v="8"/>
    <s v="Morocco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s v="yes"/>
    <x v="10"/>
    <x v="73"/>
    <s v="HIV/TB"/>
    <x v="1"/>
    <m/>
    <x v="1"/>
    <s v="Morocco HIV/TB"/>
    <m/>
    <m/>
    <s v="Allocation Increase 25%"/>
    <m/>
    <m/>
    <m/>
    <x v="0"/>
    <m/>
    <m/>
    <m/>
    <m/>
    <m/>
    <m/>
    <m/>
    <s v=""/>
    <s v="Allocation Increase 25%"/>
    <n v="0"/>
    <n v="0"/>
    <n v="0"/>
    <n v="0"/>
    <n v="0"/>
    <n v="0"/>
    <n v="0"/>
    <n v="0"/>
    <n v="0"/>
    <n v="0"/>
    <n v="0"/>
  </r>
  <r>
    <m/>
    <x v="75"/>
    <x v="74"/>
    <s v="HIV/AIDS"/>
    <x v="3"/>
    <m/>
    <x v="9"/>
    <s v="Mozambique HIV/AIDS"/>
    <m/>
    <s v=""/>
    <m/>
    <m/>
    <m/>
    <s v="Top Largest"/>
    <x v="1"/>
    <s v="AGYW"/>
    <s v=""/>
    <m/>
    <s v=""/>
    <m/>
    <s v="RSSH Priority"/>
    <s v="C19RM Top 25"/>
    <s v="Top Largest, Incidence Reduction, AGYW, RSSH Priority, C19RM Top 25"/>
    <s v=""/>
    <n v="0"/>
    <n v="0"/>
    <n v="0"/>
    <n v="0"/>
    <n v="1"/>
    <n v="0"/>
    <n v="0"/>
    <n v="0"/>
    <n v="0"/>
    <n v="0"/>
    <n v="0"/>
  </r>
  <r>
    <m/>
    <x v="75"/>
    <x v="74"/>
    <s v="Tuberculosis"/>
    <x v="3"/>
    <m/>
    <x v="9"/>
    <s v="Mozambique Tuberculosis"/>
    <m/>
    <s v=""/>
    <m/>
    <m/>
    <m/>
    <s v="Top Largest"/>
    <x v="0"/>
    <s v=""/>
    <s v="TB Top 20"/>
    <m/>
    <s v=""/>
    <m/>
    <s v="RSSH Priority"/>
    <s v="C19RM Top 25"/>
    <s v="Top Largest, TB Top 20, RSSH Priority, C19RM Top 25"/>
    <s v=""/>
    <n v="0"/>
    <n v="0"/>
    <n v="0"/>
    <n v="0"/>
    <n v="0"/>
    <n v="0"/>
    <n v="0"/>
    <n v="0"/>
    <n v="0"/>
    <n v="0"/>
    <n v="0"/>
  </r>
  <r>
    <m/>
    <x v="75"/>
    <x v="74"/>
    <s v="Malaria"/>
    <x v="3"/>
    <m/>
    <x v="9"/>
    <s v="Mozambique Malaria"/>
    <m/>
    <s v=""/>
    <m/>
    <m/>
    <s v="PMI Country"/>
    <s v="Top Largest"/>
    <x v="0"/>
    <s v=""/>
    <s v=""/>
    <m/>
    <s v="HBHI"/>
    <m/>
    <s v="RSSH Priority"/>
    <s v="C19RM Top 25"/>
    <s v="Top Largest, HBHI, RSSH Priority, C19RM Top 25"/>
    <s v="PMI Country"/>
    <n v="0"/>
    <n v="0"/>
    <n v="0"/>
    <n v="0"/>
    <n v="0"/>
    <n v="0"/>
    <n v="0"/>
    <n v="1"/>
    <n v="0"/>
    <n v="0"/>
    <n v="0"/>
  </r>
  <r>
    <s v="yes"/>
    <x v="10"/>
    <x v="74"/>
    <s v="HIV/TB"/>
    <x v="3"/>
    <m/>
    <x v="1"/>
    <s v="Mozambique HIV/TB"/>
    <m/>
    <m/>
    <m/>
    <m/>
    <m/>
    <s v="Top Largest"/>
    <x v="1"/>
    <s v="AGYW"/>
    <s v="TB Top 20"/>
    <m/>
    <m/>
    <m/>
    <s v="RSSH Priority"/>
    <s v="C19RM Top 25"/>
    <s v="Top Largest, Incidence Reduction, AGYW, TB Top 20, RSSH Priority, C19RM Top 25"/>
    <s v=""/>
    <n v="0"/>
    <n v="0"/>
    <n v="0"/>
    <n v="0"/>
    <n v="1"/>
    <n v="0"/>
    <n v="0"/>
    <n v="0"/>
    <n v="0"/>
    <n v="0"/>
    <n v="0"/>
  </r>
  <r>
    <s v="yes"/>
    <x v="10"/>
    <x v="74"/>
    <s v="RSSH"/>
    <x v="3"/>
    <m/>
    <x v="1"/>
    <s v="Mozambique RSSH"/>
    <m/>
    <m/>
    <m/>
    <m/>
    <m/>
    <s v="Top Largest"/>
    <x v="0"/>
    <m/>
    <m/>
    <m/>
    <m/>
    <m/>
    <s v="RSSH Priority"/>
    <s v="C19RM Top 25"/>
    <s v="Top Largest, RSSH Priority, C19RM Top 25"/>
    <s v=""/>
    <n v="0"/>
    <n v="0"/>
    <n v="0"/>
    <n v="0"/>
    <n v="0"/>
    <n v="0"/>
    <n v="0"/>
    <n v="0"/>
    <n v="0"/>
    <n v="0"/>
    <n v="0"/>
  </r>
  <r>
    <s v="yes"/>
    <x v="10"/>
    <x v="75"/>
    <s v="Multi-Component"/>
    <x v="3"/>
    <m/>
    <x v="1"/>
    <s v="Multicountry East Asia and Pacific RAI Multi-Component"/>
    <m/>
    <m/>
    <m/>
    <m/>
    <m/>
    <m/>
    <x v="0"/>
    <m/>
    <m/>
    <m/>
    <m/>
    <m/>
    <m/>
    <m/>
    <s v=""/>
    <s v=""/>
    <n v="0"/>
    <n v="0"/>
    <n v="0"/>
    <n v="0"/>
    <n v="0"/>
    <n v="0"/>
    <n v="0"/>
    <n v="0"/>
    <n v="0"/>
    <n v="0"/>
    <n v="0"/>
  </r>
  <r>
    <s v="yes"/>
    <x v="10"/>
    <x v="76"/>
    <s v="HIV/TB"/>
    <x v="1"/>
    <m/>
    <x v="1"/>
    <s v="Multicountry Western Pacific HIV/TB"/>
    <m/>
    <m/>
    <m/>
    <m/>
    <m/>
    <m/>
    <x v="0"/>
    <m/>
    <m/>
    <m/>
    <m/>
    <m/>
    <m/>
    <m/>
    <s v=""/>
    <s v=""/>
    <n v="0"/>
    <n v="0"/>
    <n v="0"/>
    <n v="0"/>
    <n v="0"/>
    <n v="0"/>
    <n v="0"/>
    <n v="0"/>
    <n v="0"/>
    <n v="0"/>
    <n v="0"/>
  </r>
  <r>
    <s v="yes"/>
    <x v="10"/>
    <x v="76"/>
    <s v="Malaria"/>
    <x v="1"/>
    <m/>
    <x v="1"/>
    <s v="Multicountry Western Pacific Malaria"/>
    <m/>
    <m/>
    <m/>
    <m/>
    <m/>
    <m/>
    <x v="0"/>
    <m/>
    <m/>
    <m/>
    <m/>
    <m/>
    <m/>
    <m/>
    <s v=""/>
    <s v=""/>
    <n v="0"/>
    <n v="0"/>
    <n v="0"/>
    <n v="0"/>
    <n v="0"/>
    <n v="0"/>
    <n v="0"/>
    <n v="0"/>
    <n v="0"/>
    <n v="0"/>
    <n v="0"/>
  </r>
  <r>
    <s v="yes"/>
    <x v="10"/>
    <x v="77"/>
    <s v="HIV/AIDS"/>
    <x v="2"/>
    <m/>
    <x v="1"/>
    <s v="Multicountry North Africa HIV/AIDS"/>
    <m/>
    <m/>
    <m/>
    <m/>
    <m/>
    <m/>
    <x v="0"/>
    <m/>
    <m/>
    <m/>
    <m/>
    <m/>
    <m/>
    <m/>
    <s v=""/>
    <s v=""/>
    <n v="0"/>
    <n v="0"/>
    <n v="0"/>
    <n v="0"/>
    <n v="0"/>
    <n v="0"/>
    <n v="0"/>
    <n v="0"/>
    <n v="0"/>
    <n v="0"/>
    <n v="0"/>
  </r>
  <r>
    <m/>
    <x v="76"/>
    <x v="78"/>
    <s v="HIV/AIDS"/>
    <x v="3"/>
    <m/>
    <x v="4"/>
    <s v="Myanmar HIV/AIDS"/>
    <m/>
    <s v="COE"/>
    <m/>
    <m/>
    <m/>
    <s v=""/>
    <x v="0"/>
    <s v=""/>
    <s v=""/>
    <s v="RAI"/>
    <s v=""/>
    <m/>
    <m/>
    <s v="C19RM Top 25"/>
    <s v="RAI, C19RM Top 25"/>
    <s v="COE"/>
    <n v="0"/>
    <n v="1"/>
    <n v="0"/>
    <n v="0"/>
    <n v="0"/>
    <n v="0"/>
    <n v="1"/>
    <n v="0"/>
    <n v="0"/>
    <n v="0"/>
    <n v="0"/>
  </r>
  <r>
    <m/>
    <x v="76"/>
    <x v="78"/>
    <s v="Tuberculosis"/>
    <x v="3"/>
    <m/>
    <x v="4"/>
    <s v="Myanmar Tuberculosis"/>
    <m/>
    <s v="COE"/>
    <m/>
    <m/>
    <m/>
    <m/>
    <x v="0"/>
    <s v=""/>
    <s v="TB Top 20"/>
    <s v="RAI"/>
    <s v=""/>
    <m/>
    <m/>
    <s v="C19RM Top 25"/>
    <s v="TB Top 20, RAI, C19RM Top 25"/>
    <s v="COE"/>
    <n v="0"/>
    <n v="1"/>
    <n v="0"/>
    <n v="0"/>
    <n v="0"/>
    <n v="0"/>
    <n v="1"/>
    <n v="0"/>
    <n v="0"/>
    <n v="0"/>
    <n v="0"/>
  </r>
  <r>
    <m/>
    <x v="76"/>
    <x v="78"/>
    <s v="Malaria"/>
    <x v="3"/>
    <m/>
    <x v="4"/>
    <s v="Myanmar Malaria"/>
    <m/>
    <s v="COE"/>
    <m/>
    <m/>
    <m/>
    <s v=""/>
    <x v="0"/>
    <s v=""/>
    <s v=""/>
    <s v="RAI"/>
    <m/>
    <m/>
    <m/>
    <s v="C19RM Top 25"/>
    <s v="RAI, C19RM Top 25"/>
    <s v="COE"/>
    <n v="0"/>
    <n v="1"/>
    <n v="0"/>
    <n v="0"/>
    <n v="0"/>
    <n v="0"/>
    <n v="1"/>
    <n v="0"/>
    <n v="0"/>
    <n v="0"/>
    <n v="0"/>
  </r>
  <r>
    <m/>
    <x v="77"/>
    <x v="79"/>
    <s v="HIV/AIDS"/>
    <x v="0"/>
    <m/>
    <x v="2"/>
    <s v="Namibia HIV/AIDS"/>
    <m/>
    <s v=""/>
    <m/>
    <m/>
    <m/>
    <s v=""/>
    <x v="0"/>
    <s v="AGYW"/>
    <s v=""/>
    <m/>
    <s v=""/>
    <m/>
    <s v="RSSH Priority"/>
    <m/>
    <s v="AGYW, RSSH Priority"/>
    <s v=""/>
    <n v="0"/>
    <n v="0"/>
    <n v="0"/>
    <n v="0"/>
    <n v="1"/>
    <n v="0"/>
    <n v="0"/>
    <n v="0"/>
    <n v="0"/>
    <n v="0"/>
    <n v="0"/>
  </r>
  <r>
    <m/>
    <x v="77"/>
    <x v="79"/>
    <s v="Tuberculosis"/>
    <x v="0"/>
    <m/>
    <x v="2"/>
    <s v="Namibia Tuberculosis"/>
    <m/>
    <s v=""/>
    <m/>
    <m/>
    <m/>
    <s v=""/>
    <x v="0"/>
    <s v=""/>
    <s v=""/>
    <m/>
    <s v=""/>
    <m/>
    <s v="RSSH Priority"/>
    <m/>
    <s v="RSSH Priority"/>
    <s v=""/>
    <n v="0"/>
    <n v="0"/>
    <n v="0"/>
    <n v="0"/>
    <n v="0"/>
    <n v="0"/>
    <n v="0"/>
    <n v="0"/>
    <n v="0"/>
    <n v="0"/>
    <n v="0"/>
  </r>
  <r>
    <m/>
    <x v="77"/>
    <x v="79"/>
    <s v="Malaria"/>
    <x v="0"/>
    <m/>
    <x v="2"/>
    <s v="Namibia Malaria"/>
    <m/>
    <s v=""/>
    <m/>
    <m/>
    <m/>
    <s v=""/>
    <x v="0"/>
    <s v=""/>
    <s v=""/>
    <m/>
    <s v=""/>
    <m/>
    <s v="RSSH Priority"/>
    <m/>
    <s v="RSSH Priority"/>
    <s v=""/>
    <n v="0"/>
    <n v="0"/>
    <n v="0"/>
    <n v="0"/>
    <n v="0"/>
    <n v="0"/>
    <n v="0"/>
    <n v="0"/>
    <n v="0"/>
    <n v="0"/>
    <n v="0"/>
  </r>
  <r>
    <s v="yes"/>
    <x v="10"/>
    <x v="79"/>
    <s v="Multi-Component"/>
    <x v="0"/>
    <m/>
    <x v="1"/>
    <s v="Namibia Multi-Component"/>
    <m/>
    <m/>
    <m/>
    <m/>
    <m/>
    <m/>
    <x v="0"/>
    <s v="AGYW"/>
    <m/>
    <m/>
    <m/>
    <m/>
    <s v="RSSH Priority"/>
    <m/>
    <s v="AGYW, RSSH Priority"/>
    <s v=""/>
    <n v="0"/>
    <n v="0"/>
    <n v="0"/>
    <n v="0"/>
    <n v="1"/>
    <n v="0"/>
    <n v="0"/>
    <n v="0"/>
    <n v="0"/>
    <n v="0"/>
    <n v="0"/>
  </r>
  <r>
    <m/>
    <x v="78"/>
    <x v="80"/>
    <s v="HIV/AIDS"/>
    <x v="0"/>
    <m/>
    <x v="0"/>
    <s v="Nepal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78"/>
    <x v="80"/>
    <s v="Tuberculosis"/>
    <x v="0"/>
    <m/>
    <x v="0"/>
    <s v="Nepal Tuberculosis"/>
    <m/>
    <s v=""/>
    <s v="Allocation Increase 25%"/>
    <m/>
    <m/>
    <s v=""/>
    <x v="0"/>
    <s v=""/>
    <s v=""/>
    <m/>
    <s v=""/>
    <m/>
    <m/>
    <m/>
    <s v=""/>
    <s v="Allocation Increase 25%"/>
    <n v="0"/>
    <n v="0"/>
    <n v="0"/>
    <n v="0"/>
    <n v="0"/>
    <n v="0"/>
    <n v="0"/>
    <n v="0"/>
    <n v="0"/>
    <n v="0"/>
    <n v="0"/>
  </r>
  <r>
    <m/>
    <x v="78"/>
    <x v="80"/>
    <s v="Malaria"/>
    <x v="0"/>
    <m/>
    <x v="0"/>
    <s v="Nepal Malaria"/>
    <m/>
    <s v=""/>
    <s v="Allocation Decrease 25%"/>
    <m/>
    <m/>
    <s v=""/>
    <x v="0"/>
    <s v=""/>
    <s v=""/>
    <m/>
    <s v=""/>
    <m/>
    <m/>
    <m/>
    <s v=""/>
    <s v="Allocation Decrease 25%"/>
    <n v="0"/>
    <n v="0"/>
    <n v="0"/>
    <n v="0"/>
    <n v="0"/>
    <n v="0"/>
    <n v="0"/>
    <n v="0"/>
    <n v="0"/>
    <n v="0"/>
    <n v="0"/>
  </r>
  <r>
    <m/>
    <x v="79"/>
    <x v="81"/>
    <s v="HIV/AIDS"/>
    <x v="1"/>
    <s v="Light"/>
    <x v="5"/>
    <s v="Nicaragua HIV/AIDS"/>
    <m/>
    <s v="COE"/>
    <m/>
    <m/>
    <m/>
    <s v=""/>
    <x v="0"/>
    <s v=""/>
    <s v=""/>
    <m/>
    <s v=""/>
    <m/>
    <m/>
    <m/>
    <s v=""/>
    <s v="COE"/>
    <n v="0"/>
    <n v="1"/>
    <n v="0"/>
    <n v="0"/>
    <n v="0"/>
    <n v="0"/>
    <n v="0"/>
    <n v="0"/>
    <n v="0"/>
    <n v="0"/>
    <n v="0"/>
  </r>
  <r>
    <m/>
    <x v="79"/>
    <x v="81"/>
    <s v="Tuberculosis"/>
    <x v="1"/>
    <s v="Light"/>
    <x v="5"/>
    <s v="Nicaragua Tuberculosis"/>
    <m/>
    <s v="COE"/>
    <s v="Allocation Decrease 25%"/>
    <m/>
    <m/>
    <s v=""/>
    <x v="0"/>
    <s v=""/>
    <s v=""/>
    <m/>
    <s v=""/>
    <m/>
    <m/>
    <m/>
    <s v=""/>
    <s v="COE, Allocation Decrease 25%"/>
    <n v="0"/>
    <n v="1"/>
    <n v="0"/>
    <n v="0"/>
    <n v="0"/>
    <n v="0"/>
    <n v="0"/>
    <n v="0"/>
    <n v="0"/>
    <n v="0"/>
    <n v="0"/>
  </r>
  <r>
    <m/>
    <x v="79"/>
    <x v="81"/>
    <s v="Malaria"/>
    <x v="1"/>
    <s v="Light"/>
    <x v="5"/>
    <s v="Nicaragua Malaria"/>
    <m/>
    <s v="COE"/>
    <m/>
    <m/>
    <m/>
    <s v=""/>
    <x v="0"/>
    <s v=""/>
    <s v=""/>
    <m/>
    <s v=""/>
    <m/>
    <m/>
    <m/>
    <s v=""/>
    <s v="COE"/>
    <n v="0"/>
    <n v="1"/>
    <n v="0"/>
    <n v="0"/>
    <n v="0"/>
    <n v="0"/>
    <n v="0"/>
    <n v="0"/>
    <n v="0"/>
    <n v="0"/>
    <n v="0"/>
  </r>
  <r>
    <m/>
    <x v="80"/>
    <x v="82"/>
    <s v="HIV/AIDS"/>
    <x v="0"/>
    <m/>
    <x v="10"/>
    <s v="Niger HIV/AIDS"/>
    <m/>
    <s v="COE"/>
    <s v="Allocation Increase 25%"/>
    <m/>
    <m/>
    <s v=""/>
    <x v="0"/>
    <s v=""/>
    <s v=""/>
    <m/>
    <s v=""/>
    <m/>
    <s v="RSSH Priority"/>
    <s v="C19RM Top 25"/>
    <s v="RSSH Priority, C19RM Top 25"/>
    <s v="COE, Allocation Increase 25%"/>
    <n v="0"/>
    <n v="1"/>
    <n v="0"/>
    <n v="0"/>
    <n v="0"/>
    <n v="0"/>
    <n v="0"/>
    <n v="0"/>
    <n v="0"/>
    <n v="0"/>
    <n v="0"/>
  </r>
  <r>
    <m/>
    <x v="80"/>
    <x v="82"/>
    <s v="Tuberculosis"/>
    <x v="0"/>
    <m/>
    <x v="10"/>
    <s v="Niger Tuberculosis"/>
    <m/>
    <s v="COE"/>
    <s v="Allocation Decrease 25%"/>
    <m/>
    <m/>
    <s v=""/>
    <x v="0"/>
    <s v=""/>
    <s v=""/>
    <m/>
    <s v=""/>
    <m/>
    <s v="RSSH Priority"/>
    <s v="C19RM Top 25"/>
    <s v="RSSH Priority, C19RM Top 25"/>
    <s v="COE, Allocation Decrease 25%"/>
    <n v="0"/>
    <n v="1"/>
    <n v="0"/>
    <n v="0"/>
    <n v="0"/>
    <n v="0"/>
    <n v="0"/>
    <n v="0"/>
    <n v="0"/>
    <n v="0"/>
    <n v="0"/>
  </r>
  <r>
    <m/>
    <x v="80"/>
    <x v="82"/>
    <s v="Malaria"/>
    <x v="0"/>
    <m/>
    <x v="10"/>
    <s v="Niger Malaria"/>
    <m/>
    <s v="COE"/>
    <m/>
    <s v="Allocation Increase &gt;$15M"/>
    <s v="PMI Country"/>
    <m/>
    <x v="0"/>
    <s v=""/>
    <s v=""/>
    <m/>
    <s v="HBHI"/>
    <m/>
    <s v="RSSH Priority"/>
    <s v="C19RM Top 25"/>
    <s v="HBHI, RSSH Priority, C19RM Top 25"/>
    <s v="COE, Allocation Increase &gt;$15M, PMI Country"/>
    <n v="0"/>
    <n v="1"/>
    <n v="0"/>
    <n v="0"/>
    <n v="0"/>
    <n v="0"/>
    <n v="0"/>
    <n v="1"/>
    <n v="0"/>
    <n v="0"/>
    <n v="0"/>
  </r>
  <r>
    <m/>
    <x v="81"/>
    <x v="83"/>
    <s v="HIV/AIDS"/>
    <x v="3"/>
    <m/>
    <x v="7"/>
    <s v="Nigeria HIV/AIDS"/>
    <m/>
    <s v="COE"/>
    <m/>
    <s v="Allocation Increase &gt;$15M"/>
    <m/>
    <s v="Top Largest"/>
    <x v="1"/>
    <s v=""/>
    <s v=""/>
    <m/>
    <s v=""/>
    <m/>
    <s v="RSSH Priority"/>
    <s v="C19RM Top 25"/>
    <s v="Top Largest, Incidence Reduction, RSSH Priority, C19RM Top 25"/>
    <s v="COE, Allocation Increase &gt;$15M"/>
    <n v="0"/>
    <n v="1"/>
    <n v="0"/>
    <n v="0"/>
    <n v="0"/>
    <n v="0"/>
    <n v="0"/>
    <n v="0"/>
    <n v="0"/>
    <n v="0"/>
    <n v="0"/>
  </r>
  <r>
    <m/>
    <x v="81"/>
    <x v="83"/>
    <s v="Malaria"/>
    <x v="3"/>
    <m/>
    <x v="7"/>
    <s v="Nigeria Malaria"/>
    <m/>
    <s v="COE"/>
    <m/>
    <m/>
    <m/>
    <s v="Top Largest"/>
    <x v="0"/>
    <s v=""/>
    <s v=""/>
    <m/>
    <s v="HBHI"/>
    <m/>
    <s v="RSSH Priority"/>
    <s v="C19RM Top 25"/>
    <s v="Top Largest, HBHI, RSSH Priority, C19RM Top 25"/>
    <s v="COE"/>
    <n v="0"/>
    <n v="1"/>
    <n v="0"/>
    <n v="0"/>
    <n v="0"/>
    <n v="0"/>
    <n v="0"/>
    <n v="1"/>
    <n v="0"/>
    <n v="0"/>
    <n v="0"/>
  </r>
  <r>
    <m/>
    <x v="81"/>
    <x v="83"/>
    <s v="Tuberculosis"/>
    <x v="3"/>
    <m/>
    <x v="7"/>
    <s v="Nigeria Tuberculosis"/>
    <m/>
    <s v="COE"/>
    <m/>
    <m/>
    <m/>
    <s v="Top Largest"/>
    <x v="0"/>
    <s v=""/>
    <s v="TB Top 20"/>
    <m/>
    <s v=""/>
    <m/>
    <s v="RSSH Priority"/>
    <s v="C19RM Top 25"/>
    <s v="Top Largest, TB Top 20, RSSH Priority, C19RM Top 25"/>
    <s v="COE"/>
    <n v="0"/>
    <n v="1"/>
    <n v="0"/>
    <n v="0"/>
    <n v="0"/>
    <n v="0"/>
    <n v="0"/>
    <n v="0"/>
    <n v="0"/>
    <n v="0"/>
    <n v="0"/>
  </r>
  <r>
    <s v="yes"/>
    <x v="10"/>
    <x v="83"/>
    <s v="HIV/TB"/>
    <x v="3"/>
    <m/>
    <x v="1"/>
    <s v="Nigeria HIV/TB"/>
    <m/>
    <s v="COE"/>
    <m/>
    <s v="Allocation Increase &gt;$15M"/>
    <m/>
    <s v="Top Largest"/>
    <x v="0"/>
    <m/>
    <s v="TB Top 20"/>
    <m/>
    <m/>
    <m/>
    <s v="RSSH Priority"/>
    <s v="C19RM Top 25"/>
    <s v="Top Largest, TB Top 20, RSSH Priority, C19RM Top 25"/>
    <s v="COE, Allocation Increase &gt;$15M"/>
    <n v="0"/>
    <n v="1"/>
    <n v="0"/>
    <n v="0"/>
    <n v="0"/>
    <n v="0"/>
    <n v="0"/>
    <n v="0"/>
    <n v="0"/>
    <n v="0"/>
    <n v="0"/>
  </r>
  <r>
    <s v="yes"/>
    <x v="10"/>
    <x v="83"/>
    <s v="RSSH"/>
    <x v="3"/>
    <m/>
    <x v="1"/>
    <s v="Nigeria RSSH"/>
    <m/>
    <s v="COE"/>
    <m/>
    <m/>
    <m/>
    <s v="Top Largest"/>
    <x v="0"/>
    <m/>
    <m/>
    <m/>
    <m/>
    <m/>
    <s v="RSSH Priority"/>
    <s v="C19RM Top 25"/>
    <s v="Top Largest, RSSH Priority, C19RM Top 25"/>
    <s v="COE"/>
    <n v="0"/>
    <n v="1"/>
    <n v="0"/>
    <n v="0"/>
    <n v="0"/>
    <n v="0"/>
    <n v="0"/>
    <n v="0"/>
    <n v="0"/>
    <n v="0"/>
    <n v="0"/>
  </r>
  <r>
    <m/>
    <x v="82"/>
    <x v="84"/>
    <s v="HIV/AIDS"/>
    <x v="3"/>
    <m/>
    <x v="4"/>
    <s v="Pakistan HIV/AIDS"/>
    <m/>
    <s v="COE"/>
    <m/>
    <m/>
    <m/>
    <s v="Top Largest"/>
    <x v="1"/>
    <s v=""/>
    <s v=""/>
    <m/>
    <s v=""/>
    <s v="Gender Equality"/>
    <s v="RSSH Priority"/>
    <s v="C19RM Top 25"/>
    <s v="Top Largest, Incidence Reduction, Gender Equality, RSSH Priority, C19RM Top 25"/>
    <s v="COE"/>
    <n v="0"/>
    <n v="1"/>
    <n v="0"/>
    <n v="0"/>
    <n v="0"/>
    <n v="0"/>
    <n v="0"/>
    <n v="0"/>
    <n v="0"/>
    <n v="0"/>
    <n v="0"/>
  </r>
  <r>
    <m/>
    <x v="82"/>
    <x v="84"/>
    <s v="Malaria"/>
    <x v="3"/>
    <m/>
    <x v="4"/>
    <s v="Pakistan Malaria"/>
    <m/>
    <s v="COE"/>
    <m/>
    <m/>
    <m/>
    <s v="Top Largest"/>
    <x v="0"/>
    <s v=""/>
    <s v=""/>
    <m/>
    <s v=""/>
    <s v="Gender Equality"/>
    <s v="RSSH Priority"/>
    <s v="C19RM Top 25"/>
    <s v="Top Largest, Gender Equality, RSSH Priority, C19RM Top 25"/>
    <s v="COE"/>
    <n v="0"/>
    <n v="1"/>
    <n v="0"/>
    <n v="0"/>
    <n v="0"/>
    <n v="0"/>
    <n v="0"/>
    <n v="0"/>
    <n v="0"/>
    <n v="0"/>
    <n v="0"/>
  </r>
  <r>
    <m/>
    <x v="82"/>
    <x v="84"/>
    <s v="Tuberculosis"/>
    <x v="3"/>
    <m/>
    <x v="4"/>
    <s v="Pakistan Tuberculosis"/>
    <m/>
    <s v="COE"/>
    <m/>
    <m/>
    <m/>
    <s v="Top Largest"/>
    <x v="0"/>
    <s v=""/>
    <s v="TB Top 20"/>
    <m/>
    <s v=""/>
    <s v="Gender Equality"/>
    <s v="RSSH Priority"/>
    <s v="C19RM Top 25"/>
    <s v="Top Largest, TB Top 20, Gender Equality, RSSH Priority, C19RM Top 25"/>
    <s v="COE"/>
    <n v="0"/>
    <n v="1"/>
    <n v="0"/>
    <n v="0"/>
    <n v="0"/>
    <n v="0"/>
    <n v="0"/>
    <n v="0"/>
    <n v="0"/>
    <n v="0"/>
    <n v="0"/>
  </r>
  <r>
    <m/>
    <x v="83"/>
    <x v="85"/>
    <s v="HIV/AIDS"/>
    <x v="1"/>
    <s v="NA"/>
    <x v="8"/>
    <s v="Palestine HIV/AIDS"/>
    <m/>
    <s v="COE"/>
    <m/>
    <m/>
    <m/>
    <s v=""/>
    <x v="0"/>
    <s v=""/>
    <s v=""/>
    <m/>
    <s v=""/>
    <m/>
    <m/>
    <m/>
    <s v=""/>
    <s v="COE"/>
    <n v="0"/>
    <n v="1"/>
    <n v="0"/>
    <n v="0"/>
    <n v="0"/>
    <n v="0"/>
    <n v="0"/>
    <n v="0"/>
    <n v="0"/>
    <n v="0"/>
    <n v="0"/>
  </r>
  <r>
    <m/>
    <x v="83"/>
    <x v="85"/>
    <s v="Tuberculosis"/>
    <x v="1"/>
    <s v="NA"/>
    <x v="8"/>
    <s v="Palestine Tuberculosis"/>
    <m/>
    <s v="COE"/>
    <m/>
    <m/>
    <m/>
    <s v=""/>
    <x v="0"/>
    <s v=""/>
    <s v=""/>
    <m/>
    <s v=""/>
    <m/>
    <m/>
    <m/>
    <s v=""/>
    <s v="COE"/>
    <n v="0"/>
    <n v="1"/>
    <n v="0"/>
    <n v="0"/>
    <n v="0"/>
    <n v="0"/>
    <n v="0"/>
    <n v="0"/>
    <n v="0"/>
    <n v="0"/>
    <n v="0"/>
  </r>
  <r>
    <m/>
    <x v="83"/>
    <x v="85"/>
    <s v="Malaria"/>
    <x v="1"/>
    <s v="NA"/>
    <x v="8"/>
    <s v="Palestine Malaria"/>
    <m/>
    <s v="COE"/>
    <m/>
    <m/>
    <m/>
    <s v=""/>
    <x v="0"/>
    <s v=""/>
    <s v=""/>
    <m/>
    <s v=""/>
    <m/>
    <m/>
    <m/>
    <s v=""/>
    <s v="COE"/>
    <n v="0"/>
    <n v="1"/>
    <n v="0"/>
    <n v="0"/>
    <n v="0"/>
    <n v="0"/>
    <n v="0"/>
    <n v="0"/>
    <n v="0"/>
    <n v="0"/>
    <n v="0"/>
  </r>
  <r>
    <m/>
    <x v="84"/>
    <x v="86"/>
    <s v="HIV/AIDS"/>
    <x v="0"/>
    <m/>
    <x v="0"/>
    <s v="Papua New Guinea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84"/>
    <x v="86"/>
    <s v="Tuberculosis"/>
    <x v="0"/>
    <m/>
    <x v="0"/>
    <s v="Papua New Guinea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84"/>
    <x v="86"/>
    <s v="Malaria"/>
    <x v="0"/>
    <m/>
    <x v="0"/>
    <s v="Papua New Guinea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s v="yes"/>
    <x v="10"/>
    <x v="86"/>
    <s v="HIV/TB"/>
    <x v="2"/>
    <m/>
    <x v="1"/>
    <s v="Papua New Guinea HIV/TB"/>
    <m/>
    <m/>
    <m/>
    <m/>
    <m/>
    <m/>
    <x v="0"/>
    <m/>
    <m/>
    <m/>
    <m/>
    <m/>
    <m/>
    <m/>
    <s v=""/>
    <s v=""/>
    <n v="0"/>
    <n v="0"/>
    <n v="0"/>
    <n v="0"/>
    <n v="0"/>
    <n v="0"/>
    <n v="0"/>
    <n v="0"/>
    <n v="0"/>
    <n v="0"/>
    <n v="0"/>
  </r>
  <r>
    <m/>
    <x v="85"/>
    <x v="87"/>
    <s v="HIV/AIDS"/>
    <x v="1"/>
    <s v="Light"/>
    <x v="5"/>
    <s v="Paraguay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85"/>
    <x v="87"/>
    <s v="Tuberculosis"/>
    <x v="1"/>
    <s v="Light"/>
    <x v="5"/>
    <s v="Paraguay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85"/>
    <x v="87"/>
    <s v="Malaria"/>
    <x v="1"/>
    <s v="Light"/>
    <x v="5"/>
    <s v="Paraguay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86"/>
    <x v="88"/>
    <s v="HIV/AIDS"/>
    <x v="1"/>
    <s v="Targeted"/>
    <x v="5"/>
    <s v="Peru HIV/AIDS"/>
    <m/>
    <s v=""/>
    <s v="Allocation Increase 25%"/>
    <m/>
    <m/>
    <s v=""/>
    <x v="0"/>
    <s v=""/>
    <s v=""/>
    <m/>
    <s v=""/>
    <m/>
    <m/>
    <m/>
    <s v=""/>
    <s v="Allocation Increase 25%"/>
    <n v="0"/>
    <n v="0"/>
    <n v="0"/>
    <n v="0"/>
    <n v="0"/>
    <n v="0"/>
    <n v="0"/>
    <n v="0"/>
    <n v="0"/>
    <n v="0"/>
    <n v="0"/>
  </r>
  <r>
    <m/>
    <x v="86"/>
    <x v="88"/>
    <s v="Tuberculosis"/>
    <x v="1"/>
    <s v="Targeted"/>
    <x v="5"/>
    <s v="Peru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86"/>
    <x v="88"/>
    <s v="Malaria"/>
    <x v="1"/>
    <s v="Targeted"/>
    <x v="5"/>
    <s v="Peru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87"/>
    <x v="89"/>
    <s v="HIV/AIDS"/>
    <x v="3"/>
    <m/>
    <x v="4"/>
    <s v="Philippines HIV/AIDS"/>
    <m/>
    <s v=""/>
    <m/>
    <m/>
    <m/>
    <s v=""/>
    <x v="1"/>
    <s v=""/>
    <s v=""/>
    <m/>
    <s v=""/>
    <m/>
    <s v="RSSH Priority"/>
    <s v="C19RM Top 25"/>
    <s v="Incidence Reduction, RSSH Priority, C19RM Top 25"/>
    <s v=""/>
    <n v="0"/>
    <n v="0"/>
    <n v="0"/>
    <n v="0"/>
    <n v="0"/>
    <n v="0"/>
    <n v="0"/>
    <n v="0"/>
    <n v="0"/>
    <n v="0"/>
    <n v="0"/>
  </r>
  <r>
    <m/>
    <x v="87"/>
    <x v="89"/>
    <s v="Malaria"/>
    <x v="3"/>
    <m/>
    <x v="4"/>
    <s v="Philippines Malaria"/>
    <m/>
    <s v=""/>
    <m/>
    <m/>
    <m/>
    <s v=""/>
    <x v="0"/>
    <s v=""/>
    <s v=""/>
    <m/>
    <s v=""/>
    <m/>
    <s v="RSSH Priority"/>
    <s v="C19RM Top 25"/>
    <s v="RSSH Priority, C19RM Top 25"/>
    <s v=""/>
    <n v="0"/>
    <n v="0"/>
    <n v="0"/>
    <n v="0"/>
    <n v="0"/>
    <n v="0"/>
    <n v="0"/>
    <n v="0"/>
    <n v="0"/>
    <n v="0"/>
    <n v="0"/>
  </r>
  <r>
    <m/>
    <x v="87"/>
    <x v="89"/>
    <s v="Tuberculosis"/>
    <x v="3"/>
    <m/>
    <x v="4"/>
    <s v="Philippines Tuberculosis"/>
    <m/>
    <s v=""/>
    <m/>
    <s v="Allocation Increase &gt;$15M"/>
    <m/>
    <m/>
    <x v="0"/>
    <s v=""/>
    <s v="TB Top 20"/>
    <m/>
    <s v=""/>
    <m/>
    <s v="RSSH Priority"/>
    <s v="C19RM Top 25"/>
    <s v="TB Top 20, RSSH Priority, C19RM Top 25"/>
    <s v="Allocation Increase &gt;$15M"/>
    <n v="0"/>
    <n v="0"/>
    <n v="0"/>
    <n v="0"/>
    <n v="0"/>
    <n v="0"/>
    <n v="0"/>
    <n v="0"/>
    <n v="0"/>
    <n v="0"/>
    <n v="0"/>
  </r>
  <r>
    <m/>
    <x v="88"/>
    <x v="90"/>
    <s v="HIV/AIDS"/>
    <x v="1"/>
    <s v="Light"/>
    <x v="3"/>
    <s v="Russian Federation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88"/>
    <x v="90"/>
    <s v="Tuberculosis"/>
    <x v="1"/>
    <s v="Light"/>
    <x v="3"/>
    <s v="Russian Federation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88"/>
    <x v="90"/>
    <s v="Malaria"/>
    <x v="1"/>
    <s v="Light"/>
    <x v="3"/>
    <s v="Russian Federation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89"/>
    <x v="91"/>
    <s v="HIV/AIDS"/>
    <x v="0"/>
    <m/>
    <x v="2"/>
    <s v="Rwanda HIV/AIDS"/>
    <m/>
    <s v=""/>
    <m/>
    <m/>
    <m/>
    <s v=""/>
    <x v="0"/>
    <s v=""/>
    <s v=""/>
    <m/>
    <s v=""/>
    <m/>
    <m/>
    <s v="C19RM Top 25"/>
    <s v="C19RM Top 25"/>
    <s v=""/>
    <n v="0"/>
    <n v="0"/>
    <n v="0"/>
    <n v="0"/>
    <n v="0"/>
    <n v="0"/>
    <n v="0"/>
    <n v="0"/>
    <n v="0"/>
    <n v="0"/>
    <n v="0"/>
  </r>
  <r>
    <m/>
    <x v="89"/>
    <x v="91"/>
    <s v="Tuberculosis"/>
    <x v="0"/>
    <m/>
    <x v="2"/>
    <s v="Rwanda Tuberculosis"/>
    <m/>
    <s v=""/>
    <m/>
    <m/>
    <m/>
    <s v=""/>
    <x v="0"/>
    <s v=""/>
    <s v=""/>
    <m/>
    <s v=""/>
    <m/>
    <m/>
    <s v="C19RM Top 25"/>
    <s v="C19RM Top 25"/>
    <s v=""/>
    <n v="0"/>
    <n v="0"/>
    <n v="0"/>
    <n v="0"/>
    <n v="0"/>
    <n v="0"/>
    <n v="0"/>
    <n v="0"/>
    <n v="0"/>
    <n v="0"/>
    <n v="0"/>
  </r>
  <r>
    <m/>
    <x v="89"/>
    <x v="91"/>
    <s v="Malaria"/>
    <x v="0"/>
    <m/>
    <x v="2"/>
    <s v="Rwanda Malaria"/>
    <m/>
    <s v=""/>
    <m/>
    <m/>
    <s v="PMI Country"/>
    <s v=""/>
    <x v="0"/>
    <s v=""/>
    <s v=""/>
    <m/>
    <s v=""/>
    <m/>
    <m/>
    <s v="C19RM Top 25"/>
    <s v="C19RM Top 25"/>
    <s v="PMI Country"/>
    <n v="0"/>
    <n v="0"/>
    <n v="0"/>
    <n v="0"/>
    <n v="0"/>
    <n v="0"/>
    <n v="0"/>
    <n v="0"/>
    <n v="0"/>
    <n v="0"/>
    <n v="0"/>
  </r>
  <r>
    <s v="yes"/>
    <x v="10"/>
    <x v="91"/>
    <s v="HIV/TB"/>
    <x v="2"/>
    <m/>
    <x v="1"/>
    <s v="Rwanda HIV/TB"/>
    <m/>
    <m/>
    <m/>
    <m/>
    <m/>
    <m/>
    <x v="0"/>
    <m/>
    <m/>
    <m/>
    <m/>
    <m/>
    <m/>
    <s v="C19RM Top 25"/>
    <s v="C19RM Top 25"/>
    <s v=""/>
    <n v="0"/>
    <n v="0"/>
    <n v="0"/>
    <n v="0"/>
    <n v="0"/>
    <n v="0"/>
    <n v="0"/>
    <n v="0"/>
    <n v="0"/>
    <n v="0"/>
    <n v="0"/>
  </r>
  <r>
    <m/>
    <x v="90"/>
    <x v="92"/>
    <s v="HIV/AIDS"/>
    <x v="1"/>
    <s v="NA"/>
    <x v="5"/>
    <s v="Saint Lucia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90"/>
    <x v="92"/>
    <s v="Tuberculosis"/>
    <x v="1"/>
    <s v="NA"/>
    <x v="5"/>
    <s v="Saint Lucia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90"/>
    <x v="92"/>
    <s v="Malaria"/>
    <x v="1"/>
    <s v="NA"/>
    <x v="5"/>
    <s v="Saint Lucia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91"/>
    <x v="93"/>
    <s v="HIV/AIDS"/>
    <x v="1"/>
    <s v="NA"/>
    <x v="5"/>
    <s v="Saint Vincent and the Grenadines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91"/>
    <x v="93"/>
    <s v="Tuberculosis"/>
    <x v="1"/>
    <s v="NA"/>
    <x v="5"/>
    <s v="Saint Vincent and the Grenadines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91"/>
    <x v="93"/>
    <s v="Malaria"/>
    <x v="1"/>
    <s v="NA"/>
    <x v="5"/>
    <s v="Saint Vincent and the Grenadines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92"/>
    <x v="94"/>
    <s v="HIV/AIDS"/>
    <x v="1"/>
    <s v="NA"/>
    <x v="0"/>
    <s v="Samoa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92"/>
    <x v="94"/>
    <s v="Tuberculosis"/>
    <x v="1"/>
    <s v="NA"/>
    <x v="0"/>
    <s v="Samoa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92"/>
    <x v="94"/>
    <s v="Malaria"/>
    <x v="1"/>
    <s v="NA"/>
    <x v="0"/>
    <s v="Samoa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93"/>
    <x v="95"/>
    <s v="HIV/AIDS"/>
    <x v="1"/>
    <s v="Light"/>
    <x v="6"/>
    <s v="Sao Tome and Principe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93"/>
    <x v="95"/>
    <s v="Tuberculosis"/>
    <x v="1"/>
    <s v="Light"/>
    <x v="6"/>
    <s v="Sao Tome and Principe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93"/>
    <x v="95"/>
    <s v="Malaria"/>
    <x v="1"/>
    <s v="Light"/>
    <x v="6"/>
    <s v="Sao Tome and Principe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s v="yes"/>
    <x v="93"/>
    <x v="95"/>
    <s v="Multi-Component"/>
    <x v="1"/>
    <s v="Light"/>
    <x v="6"/>
    <s v="Sao Tome and Principe Multi-Component"/>
    <m/>
    <m/>
    <m/>
    <m/>
    <m/>
    <m/>
    <x v="0"/>
    <m/>
    <m/>
    <m/>
    <m/>
    <m/>
    <m/>
    <m/>
    <s v=""/>
    <s v=""/>
    <n v="0"/>
    <n v="0"/>
    <n v="0"/>
    <n v="0"/>
    <n v="0"/>
    <n v="0"/>
    <n v="0"/>
    <n v="0"/>
    <n v="0"/>
    <n v="0"/>
    <n v="0"/>
  </r>
  <r>
    <m/>
    <x v="94"/>
    <x v="96"/>
    <s v="HIV/AIDS"/>
    <x v="0"/>
    <m/>
    <x v="10"/>
    <s v="Senegal HIV/AIDS"/>
    <m/>
    <s v=""/>
    <m/>
    <m/>
    <m/>
    <s v=""/>
    <x v="0"/>
    <s v=""/>
    <s v=""/>
    <m/>
    <s v=""/>
    <m/>
    <s v="RSSH Priority"/>
    <m/>
    <s v="RSSH Priority"/>
    <s v=""/>
    <n v="0"/>
    <n v="0"/>
    <n v="0"/>
    <n v="0"/>
    <n v="0"/>
    <n v="0"/>
    <n v="0"/>
    <n v="0"/>
    <n v="0"/>
    <n v="0"/>
    <n v="0"/>
  </r>
  <r>
    <m/>
    <x v="94"/>
    <x v="96"/>
    <s v="Tuberculosis"/>
    <x v="0"/>
    <m/>
    <x v="10"/>
    <s v="Senegal Tuberculosis"/>
    <m/>
    <s v=""/>
    <m/>
    <m/>
    <m/>
    <s v=""/>
    <x v="0"/>
    <s v=""/>
    <s v=""/>
    <m/>
    <s v=""/>
    <m/>
    <s v="RSSH Priority"/>
    <m/>
    <s v="RSSH Priority"/>
    <s v=""/>
    <n v="0"/>
    <n v="0"/>
    <n v="0"/>
    <n v="0"/>
    <n v="0"/>
    <n v="0"/>
    <n v="0"/>
    <n v="0"/>
    <n v="0"/>
    <n v="0"/>
    <n v="0"/>
  </r>
  <r>
    <m/>
    <x v="94"/>
    <x v="96"/>
    <s v="Malaria"/>
    <x v="0"/>
    <m/>
    <x v="10"/>
    <s v="Senegal Malaria"/>
    <m/>
    <s v=""/>
    <m/>
    <m/>
    <s v="PMI Country"/>
    <s v=""/>
    <x v="0"/>
    <s v=""/>
    <s v=""/>
    <m/>
    <s v=""/>
    <m/>
    <s v="RSSH Priority"/>
    <m/>
    <s v="RSSH Priority"/>
    <s v="PMI Country"/>
    <n v="0"/>
    <n v="0"/>
    <n v="0"/>
    <n v="0"/>
    <n v="0"/>
    <n v="0"/>
    <n v="0"/>
    <n v="0"/>
    <n v="0"/>
    <n v="0"/>
    <n v="0"/>
  </r>
  <r>
    <s v="yes"/>
    <x v="10"/>
    <x v="96"/>
    <s v="Multi-Component"/>
    <x v="0"/>
    <m/>
    <x v="1"/>
    <s v="Senegal Multi-Component"/>
    <m/>
    <m/>
    <m/>
    <m/>
    <s v="PMI Country"/>
    <m/>
    <x v="0"/>
    <m/>
    <m/>
    <m/>
    <m/>
    <m/>
    <s v="RSSH Priority"/>
    <m/>
    <s v="RSSH Priority"/>
    <s v="PMI Country"/>
    <n v="0"/>
    <n v="0"/>
    <n v="0"/>
    <n v="0"/>
    <n v="0"/>
    <n v="0"/>
    <n v="0"/>
    <n v="0"/>
    <n v="0"/>
    <n v="0"/>
    <n v="0"/>
  </r>
  <r>
    <m/>
    <x v="95"/>
    <x v="97"/>
    <s v="HIV/AIDS"/>
    <x v="1"/>
    <s v="Light"/>
    <x v="3"/>
    <s v="Serbia HIV/AIDS"/>
    <m/>
    <s v=""/>
    <s v="Allocation Increase 25%"/>
    <m/>
    <m/>
    <s v=""/>
    <x v="0"/>
    <s v=""/>
    <s v=""/>
    <m/>
    <s v=""/>
    <m/>
    <m/>
    <m/>
    <s v=""/>
    <s v="Allocation Increase 25%"/>
    <n v="0"/>
    <n v="0"/>
    <n v="0"/>
    <n v="0"/>
    <n v="0"/>
    <n v="0"/>
    <n v="0"/>
    <n v="0"/>
    <n v="0"/>
    <n v="0"/>
    <n v="0"/>
  </r>
  <r>
    <m/>
    <x v="95"/>
    <x v="97"/>
    <s v="Tuberculosis"/>
    <x v="1"/>
    <s v="Light"/>
    <x v="3"/>
    <s v="Serbia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95"/>
    <x v="97"/>
    <s v="Malaria"/>
    <x v="1"/>
    <s v="Light"/>
    <x v="3"/>
    <s v="Serbia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96"/>
    <x v="98"/>
    <s v="HIV/AIDS"/>
    <x v="0"/>
    <m/>
    <x v="10"/>
    <s v="Sierra Leone HIV/AIDS"/>
    <m/>
    <s v="COE"/>
    <m/>
    <m/>
    <m/>
    <s v=""/>
    <x v="0"/>
    <s v=""/>
    <s v=""/>
    <m/>
    <s v=""/>
    <m/>
    <s v="RSSH Priority"/>
    <m/>
    <s v="RSSH Priority"/>
    <s v="COE"/>
    <n v="0"/>
    <n v="1"/>
    <n v="0"/>
    <n v="0"/>
    <n v="0"/>
    <n v="0"/>
    <n v="0"/>
    <n v="0"/>
    <n v="0"/>
    <n v="0"/>
    <n v="0"/>
  </r>
  <r>
    <m/>
    <x v="96"/>
    <x v="98"/>
    <s v="Tuberculosis"/>
    <x v="0"/>
    <m/>
    <x v="10"/>
    <s v="Sierra Leone Tuberculosis"/>
    <m/>
    <s v="COE"/>
    <m/>
    <m/>
    <m/>
    <s v=""/>
    <x v="0"/>
    <s v=""/>
    <s v=""/>
    <m/>
    <s v=""/>
    <m/>
    <s v="RSSH Priority"/>
    <m/>
    <s v="RSSH Priority"/>
    <s v="COE"/>
    <n v="0"/>
    <n v="1"/>
    <n v="0"/>
    <n v="0"/>
    <n v="0"/>
    <n v="0"/>
    <n v="0"/>
    <n v="0"/>
    <n v="0"/>
    <n v="0"/>
    <n v="0"/>
  </r>
  <r>
    <m/>
    <x v="96"/>
    <x v="98"/>
    <s v="Malaria"/>
    <x v="0"/>
    <m/>
    <x v="10"/>
    <s v="Sierra Leone Malaria"/>
    <m/>
    <s v="COE"/>
    <m/>
    <m/>
    <s v="PMI Country"/>
    <s v=""/>
    <x v="0"/>
    <s v=""/>
    <s v=""/>
    <m/>
    <s v=""/>
    <m/>
    <s v="RSSH Priority"/>
    <m/>
    <s v="RSSH Priority"/>
    <s v="COE, PMI Country"/>
    <n v="0"/>
    <n v="1"/>
    <n v="0"/>
    <n v="0"/>
    <n v="0"/>
    <n v="0"/>
    <n v="0"/>
    <n v="0"/>
    <n v="0"/>
    <n v="0"/>
    <n v="0"/>
  </r>
  <r>
    <s v="yes"/>
    <x v="10"/>
    <x v="98"/>
    <s v="Multi-Component"/>
    <x v="2"/>
    <m/>
    <x v="1"/>
    <s v="Sierra Leone Multi-Component"/>
    <m/>
    <s v="COE"/>
    <m/>
    <m/>
    <s v="PMI Country"/>
    <m/>
    <x v="0"/>
    <m/>
    <m/>
    <m/>
    <m/>
    <m/>
    <s v="RSSH Priority"/>
    <m/>
    <s v="RSSH Priority"/>
    <s v="COE, PMI Country"/>
    <n v="0"/>
    <n v="1"/>
    <n v="0"/>
    <n v="0"/>
    <n v="0"/>
    <n v="0"/>
    <n v="0"/>
    <n v="0"/>
    <n v="0"/>
    <n v="0"/>
    <n v="0"/>
  </r>
  <r>
    <m/>
    <x v="97"/>
    <x v="99"/>
    <s v="HIV/AIDS"/>
    <x v="1"/>
    <s v="Aligned"/>
    <x v="0"/>
    <s v="Solomon Islands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97"/>
    <x v="99"/>
    <s v="Tuberculosis"/>
    <x v="1"/>
    <s v="Aligned"/>
    <x v="0"/>
    <s v="Solomon Islands Tuberculosis"/>
    <m/>
    <s v=""/>
    <s v="Allocation Decrease 25%"/>
    <m/>
    <m/>
    <s v=""/>
    <x v="0"/>
    <s v=""/>
    <s v=""/>
    <m/>
    <s v=""/>
    <m/>
    <m/>
    <m/>
    <s v=""/>
    <s v="Allocation Decrease 25%"/>
    <n v="0"/>
    <n v="0"/>
    <n v="0"/>
    <n v="0"/>
    <n v="0"/>
    <n v="0"/>
    <n v="0"/>
    <n v="0"/>
    <n v="0"/>
    <n v="0"/>
    <n v="0"/>
  </r>
  <r>
    <m/>
    <x v="97"/>
    <x v="99"/>
    <s v="Malaria"/>
    <x v="1"/>
    <s v="Aligned"/>
    <x v="0"/>
    <s v="Solomon Islands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s v="yes"/>
    <x v="10"/>
    <x v="99"/>
    <s v="Multi-Component"/>
    <x v="2"/>
    <m/>
    <x v="1"/>
    <s v="Solomon Islands Multi-Component"/>
    <m/>
    <m/>
    <s v="Allocation Decrease 25%"/>
    <m/>
    <m/>
    <m/>
    <x v="0"/>
    <m/>
    <m/>
    <m/>
    <m/>
    <m/>
    <m/>
    <m/>
    <s v=""/>
    <s v="Allocation Decrease 25%"/>
    <n v="0"/>
    <n v="0"/>
    <n v="0"/>
    <n v="0"/>
    <n v="0"/>
    <n v="0"/>
    <n v="0"/>
    <n v="0"/>
    <n v="0"/>
    <n v="0"/>
    <n v="0"/>
  </r>
  <r>
    <m/>
    <x v="98"/>
    <x v="100"/>
    <s v="HIV/AIDS"/>
    <x v="0"/>
    <m/>
    <x v="8"/>
    <s v="Somalia HIV/AIDS"/>
    <m/>
    <s v="COE"/>
    <m/>
    <m/>
    <m/>
    <s v=""/>
    <x v="0"/>
    <s v=""/>
    <s v=""/>
    <m/>
    <s v=""/>
    <m/>
    <m/>
    <m/>
    <s v=""/>
    <s v="COE"/>
    <n v="0"/>
    <n v="1"/>
    <n v="0"/>
    <n v="0"/>
    <n v="0"/>
    <n v="0"/>
    <n v="0"/>
    <n v="0"/>
    <n v="0"/>
    <n v="0"/>
    <n v="0"/>
  </r>
  <r>
    <m/>
    <x v="98"/>
    <x v="100"/>
    <s v="Tuberculosis"/>
    <x v="0"/>
    <m/>
    <x v="8"/>
    <s v="Somalia Tuberculosis"/>
    <m/>
    <s v="COE"/>
    <m/>
    <m/>
    <m/>
    <s v=""/>
    <x v="0"/>
    <s v=""/>
    <s v=""/>
    <m/>
    <s v=""/>
    <m/>
    <m/>
    <m/>
    <s v=""/>
    <s v="COE"/>
    <n v="0"/>
    <n v="1"/>
    <n v="0"/>
    <n v="0"/>
    <n v="0"/>
    <n v="0"/>
    <n v="0"/>
    <n v="0"/>
    <n v="0"/>
    <n v="0"/>
    <n v="0"/>
  </r>
  <r>
    <m/>
    <x v="98"/>
    <x v="100"/>
    <s v="Malaria"/>
    <x v="0"/>
    <m/>
    <x v="8"/>
    <s v="Somalia Malaria"/>
    <m/>
    <s v="COE"/>
    <m/>
    <m/>
    <m/>
    <s v=""/>
    <x v="0"/>
    <s v=""/>
    <s v=""/>
    <m/>
    <s v=""/>
    <m/>
    <m/>
    <m/>
    <s v=""/>
    <s v="COE"/>
    <n v="0"/>
    <n v="1"/>
    <n v="0"/>
    <n v="0"/>
    <n v="0"/>
    <n v="0"/>
    <n v="0"/>
    <n v="0"/>
    <n v="0"/>
    <n v="0"/>
    <n v="0"/>
  </r>
  <r>
    <m/>
    <x v="99"/>
    <x v="101"/>
    <s v="Tuberculosis"/>
    <x v="3"/>
    <m/>
    <x v="9"/>
    <s v="South Africa Tuberculosis"/>
    <m/>
    <s v=""/>
    <s v="Allocation Increase 25%"/>
    <s v="Allocation Increase &gt;$15M"/>
    <m/>
    <s v="Top Largest"/>
    <x v="0"/>
    <s v=""/>
    <s v="TB Top 20"/>
    <m/>
    <s v=""/>
    <s v="Gender Equality"/>
    <m/>
    <s v="C19RM Top 25"/>
    <s v="Top Largest, TB Top 20, Gender Equality, C19RM Top 25"/>
    <s v="Allocation Increase 25%, Allocation Increase &gt;$15M"/>
    <n v="0"/>
    <n v="0"/>
    <n v="0"/>
    <n v="0"/>
    <n v="0"/>
    <n v="0"/>
    <n v="0"/>
    <n v="0"/>
    <n v="0"/>
    <n v="0"/>
    <n v="0"/>
  </r>
  <r>
    <m/>
    <x v="99"/>
    <x v="101"/>
    <s v="HIV/AIDS"/>
    <x v="3"/>
    <m/>
    <x v="9"/>
    <s v="South Africa HIV/AIDS"/>
    <m/>
    <s v=""/>
    <m/>
    <m/>
    <m/>
    <s v="Top Largest"/>
    <x v="1"/>
    <s v="AGYW"/>
    <s v=""/>
    <m/>
    <s v=""/>
    <s v="Gender Equality"/>
    <m/>
    <s v="C19RM Top 25"/>
    <s v="Top Largest, Incidence Reduction, AGYW, Gender Equality, C19RM Top 25"/>
    <s v=""/>
    <n v="0"/>
    <n v="0"/>
    <n v="0"/>
    <n v="0"/>
    <n v="1"/>
    <n v="0"/>
    <n v="0"/>
    <n v="0"/>
    <n v="0"/>
    <n v="0"/>
    <n v="0"/>
  </r>
  <r>
    <m/>
    <x v="99"/>
    <x v="101"/>
    <s v="Malaria"/>
    <x v="3"/>
    <m/>
    <x v="9"/>
    <s v="South Africa Malaria"/>
    <m/>
    <s v=""/>
    <m/>
    <m/>
    <m/>
    <s v="Top Largest"/>
    <x v="0"/>
    <s v=""/>
    <s v=""/>
    <m/>
    <s v=""/>
    <s v="Gender Equality"/>
    <m/>
    <s v="C19RM Top 25"/>
    <s v="Top Largest, Gender Equality, C19RM Top 25"/>
    <s v=""/>
    <n v="0"/>
    <n v="0"/>
    <n v="0"/>
    <n v="0"/>
    <n v="0"/>
    <n v="0"/>
    <n v="0"/>
    <n v="0"/>
    <n v="0"/>
    <n v="0"/>
    <n v="0"/>
  </r>
  <r>
    <m/>
    <x v="100"/>
    <x v="102"/>
    <s v="HIV/AIDS"/>
    <x v="0"/>
    <m/>
    <x v="8"/>
    <s v="South Sudan HIV/AIDS"/>
    <m/>
    <s v="COE"/>
    <m/>
    <m/>
    <m/>
    <s v=""/>
    <x v="1"/>
    <s v=""/>
    <s v=""/>
    <m/>
    <s v=""/>
    <m/>
    <s v="RSSH Priority"/>
    <m/>
    <s v="Incidence Reduction, RSSH Priority"/>
    <s v="COE"/>
    <n v="0"/>
    <n v="1"/>
    <n v="0"/>
    <n v="0"/>
    <n v="0"/>
    <n v="0"/>
    <n v="0"/>
    <n v="0"/>
    <n v="0"/>
    <n v="0"/>
    <n v="0"/>
  </r>
  <r>
    <m/>
    <x v="100"/>
    <x v="102"/>
    <s v="Tuberculosis"/>
    <x v="0"/>
    <m/>
    <x v="8"/>
    <s v="South Sudan Tuberculosis"/>
    <m/>
    <s v="COE"/>
    <s v="Allocation Increase 25%"/>
    <m/>
    <m/>
    <s v="Funding Increase Disease"/>
    <x v="0"/>
    <s v=""/>
    <s v=""/>
    <m/>
    <s v=""/>
    <m/>
    <s v="RSSH Priority"/>
    <m/>
    <s v="Funding Increase Disease, RSSH Priority"/>
    <s v="COE, Allocation Increase 25%"/>
    <n v="0"/>
    <n v="1"/>
    <n v="0"/>
    <n v="0"/>
    <n v="0"/>
    <n v="0"/>
    <n v="0"/>
    <n v="0"/>
    <n v="0"/>
    <n v="0"/>
    <n v="0"/>
  </r>
  <r>
    <m/>
    <x v="100"/>
    <x v="102"/>
    <s v="Malaria"/>
    <x v="0"/>
    <m/>
    <x v="8"/>
    <s v="South Sudan Malaria"/>
    <m/>
    <s v="COE"/>
    <m/>
    <m/>
    <m/>
    <s v=""/>
    <x v="0"/>
    <s v=""/>
    <s v=""/>
    <m/>
    <s v=""/>
    <m/>
    <s v="RSSH Priority"/>
    <m/>
    <s v="RSSH Priority"/>
    <s v="COE"/>
    <n v="0"/>
    <n v="1"/>
    <n v="0"/>
    <n v="0"/>
    <n v="0"/>
    <n v="0"/>
    <n v="0"/>
    <n v="0"/>
    <n v="0"/>
    <n v="0"/>
    <n v="0"/>
  </r>
  <r>
    <s v="yes"/>
    <x v="10"/>
    <x v="102"/>
    <s v="HIV/TB"/>
    <x v="0"/>
    <m/>
    <x v="1"/>
    <s v="South Sudan HIV/TB"/>
    <m/>
    <s v="COE"/>
    <s v="Allocation Increase 25%"/>
    <m/>
    <m/>
    <s v="Funding Increase Disease"/>
    <x v="1"/>
    <m/>
    <m/>
    <m/>
    <m/>
    <m/>
    <s v="RSSH Priority"/>
    <m/>
    <s v="Funding Increase Disease, Incidence Reduction, RSSH Priority"/>
    <s v="COE, Allocation Increase 25%"/>
    <n v="0"/>
    <n v="1"/>
    <n v="0"/>
    <n v="0"/>
    <n v="0"/>
    <n v="0"/>
    <n v="0"/>
    <n v="0"/>
    <n v="0"/>
    <n v="0"/>
    <n v="0"/>
  </r>
  <r>
    <m/>
    <x v="101"/>
    <x v="103"/>
    <s v="HIV/AIDS"/>
    <x v="1"/>
    <s v="Legacy"/>
    <x v="0"/>
    <s v="Sri Lanka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01"/>
    <x v="103"/>
    <s v="Tuberculosis"/>
    <x v="1"/>
    <s v="Legacy"/>
    <x v="0"/>
    <s v="Sri Lanka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01"/>
    <x v="103"/>
    <s v="Malaria"/>
    <x v="1"/>
    <s v="Legacy"/>
    <x v="0"/>
    <s v="Sri Lanka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02"/>
    <x v="104"/>
    <s v="HIV/AIDS"/>
    <x v="0"/>
    <m/>
    <x v="8"/>
    <s v="Sudan HIV/AIDS"/>
    <m/>
    <s v="COE"/>
    <m/>
    <m/>
    <m/>
    <s v=""/>
    <x v="0"/>
    <s v=""/>
    <s v=""/>
    <m/>
    <s v=""/>
    <m/>
    <s v="RSSH Priority"/>
    <m/>
    <s v="RSSH Priority"/>
    <s v="COE"/>
    <n v="0"/>
    <n v="1"/>
    <n v="0"/>
    <n v="0"/>
    <n v="0"/>
    <n v="0"/>
    <n v="0"/>
    <n v="0"/>
    <n v="0"/>
    <n v="0"/>
    <n v="0"/>
  </r>
  <r>
    <m/>
    <x v="102"/>
    <x v="104"/>
    <s v="Tuberculosis"/>
    <x v="0"/>
    <m/>
    <x v="8"/>
    <s v="Sudan Tuberculosis"/>
    <m/>
    <s v="COE"/>
    <m/>
    <m/>
    <m/>
    <s v=""/>
    <x v="0"/>
    <s v=""/>
    <s v=""/>
    <m/>
    <s v=""/>
    <m/>
    <s v="RSSH Priority"/>
    <m/>
    <s v="RSSH Priority"/>
    <s v="COE"/>
    <n v="0"/>
    <n v="1"/>
    <n v="0"/>
    <n v="0"/>
    <n v="0"/>
    <n v="0"/>
    <n v="0"/>
    <n v="0"/>
    <n v="0"/>
    <n v="0"/>
    <n v="0"/>
  </r>
  <r>
    <s v="yes"/>
    <x v="102"/>
    <x v="104"/>
    <s v="HIV/TB"/>
    <x v="0"/>
    <m/>
    <x v="8"/>
    <s v="Sudan HIV/TB"/>
    <m/>
    <s v="COE"/>
    <m/>
    <m/>
    <m/>
    <m/>
    <x v="0"/>
    <m/>
    <m/>
    <m/>
    <m/>
    <m/>
    <s v="RSSH Priority"/>
    <m/>
    <s v="RSSH Priority"/>
    <s v="COE"/>
    <n v="0"/>
    <n v="1"/>
    <n v="0"/>
    <n v="0"/>
    <n v="0"/>
    <n v="0"/>
    <n v="0"/>
    <n v="0"/>
    <n v="0"/>
    <n v="0"/>
    <n v="0"/>
  </r>
  <r>
    <m/>
    <x v="102"/>
    <x v="104"/>
    <s v="Malaria"/>
    <x v="0"/>
    <m/>
    <x v="8"/>
    <s v="Sudan Malaria"/>
    <m/>
    <s v="COE"/>
    <m/>
    <m/>
    <m/>
    <s v=""/>
    <x v="0"/>
    <s v=""/>
    <s v=""/>
    <m/>
    <s v=""/>
    <m/>
    <s v="RSSH Priority"/>
    <m/>
    <s v="RSSH Priority"/>
    <s v="COE"/>
    <n v="0"/>
    <n v="1"/>
    <n v="0"/>
    <n v="0"/>
    <n v="0"/>
    <n v="0"/>
    <n v="0"/>
    <n v="0"/>
    <n v="0"/>
    <n v="0"/>
    <n v="0"/>
  </r>
  <r>
    <m/>
    <x v="103"/>
    <x v="105"/>
    <s v="HIV/AIDS"/>
    <x v="1"/>
    <s v="Targeted"/>
    <x v="5"/>
    <s v="Suriname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03"/>
    <x v="105"/>
    <s v="Tuberculosis"/>
    <x v="1"/>
    <s v="Targeted"/>
    <x v="5"/>
    <s v="Suriname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03"/>
    <x v="105"/>
    <s v="Malaria"/>
    <x v="1"/>
    <s v="Targeted"/>
    <x v="5"/>
    <s v="Suriname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04"/>
    <x v="106"/>
    <s v="HIV/AIDS"/>
    <x v="1"/>
    <s v="NA"/>
    <x v="8"/>
    <s v="Syrian Arab Republic HIV/AIDS"/>
    <m/>
    <s v="COE"/>
    <m/>
    <m/>
    <m/>
    <s v=""/>
    <x v="0"/>
    <s v=""/>
    <s v=""/>
    <m/>
    <s v=""/>
    <m/>
    <m/>
    <m/>
    <s v=""/>
    <s v="COE"/>
    <n v="0"/>
    <n v="1"/>
    <n v="0"/>
    <n v="0"/>
    <n v="0"/>
    <n v="0"/>
    <n v="0"/>
    <n v="0"/>
    <n v="0"/>
    <n v="0"/>
    <n v="0"/>
  </r>
  <r>
    <m/>
    <x v="104"/>
    <x v="106"/>
    <s v="Tuberculosis"/>
    <x v="1"/>
    <s v="NA"/>
    <x v="8"/>
    <s v="Syrian Arab Republic Tuberculosis"/>
    <m/>
    <s v="COE"/>
    <m/>
    <m/>
    <m/>
    <s v=""/>
    <x v="0"/>
    <s v=""/>
    <s v=""/>
    <m/>
    <s v=""/>
    <m/>
    <m/>
    <m/>
    <s v=""/>
    <s v="COE"/>
    <n v="0"/>
    <n v="1"/>
    <n v="0"/>
    <n v="0"/>
    <n v="0"/>
    <n v="0"/>
    <n v="0"/>
    <n v="0"/>
    <n v="0"/>
    <n v="0"/>
    <n v="0"/>
  </r>
  <r>
    <m/>
    <x v="104"/>
    <x v="106"/>
    <s v="Malaria"/>
    <x v="1"/>
    <s v="NA"/>
    <x v="8"/>
    <s v="Syrian Arab Republic Malaria"/>
    <m/>
    <s v="COE"/>
    <m/>
    <m/>
    <m/>
    <s v=""/>
    <x v="0"/>
    <s v=""/>
    <s v=""/>
    <m/>
    <s v=""/>
    <m/>
    <m/>
    <m/>
    <s v=""/>
    <s v="COE"/>
    <n v="0"/>
    <n v="1"/>
    <n v="0"/>
    <n v="0"/>
    <n v="0"/>
    <n v="0"/>
    <n v="0"/>
    <n v="0"/>
    <n v="0"/>
    <n v="0"/>
    <n v="0"/>
  </r>
  <r>
    <m/>
    <x v="105"/>
    <x v="107"/>
    <s v="HIV/AIDS"/>
    <x v="1"/>
    <s v="Light"/>
    <x v="3"/>
    <s v="Tajikistan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05"/>
    <x v="107"/>
    <s v="Tuberculosis"/>
    <x v="1"/>
    <s v="Light"/>
    <x v="3"/>
    <s v="Tajikistan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05"/>
    <x v="107"/>
    <s v="Malaria"/>
    <x v="1"/>
    <s v="Light"/>
    <x v="3"/>
    <s v="Tajikistan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s v="yes"/>
    <x v="10"/>
    <x v="107"/>
    <s v="HIV/TB"/>
    <x v="1"/>
    <m/>
    <x v="1"/>
    <s v="Tajikistan HIV/TB"/>
    <m/>
    <m/>
    <m/>
    <m/>
    <m/>
    <m/>
    <x v="0"/>
    <m/>
    <m/>
    <m/>
    <m/>
    <m/>
    <m/>
    <m/>
    <s v=""/>
    <s v=""/>
    <n v="0"/>
    <n v="0"/>
    <n v="0"/>
    <n v="0"/>
    <n v="0"/>
    <n v="0"/>
    <n v="0"/>
    <n v="0"/>
    <n v="0"/>
    <n v="0"/>
    <n v="0"/>
  </r>
  <r>
    <m/>
    <x v="106"/>
    <x v="108"/>
    <s v="Tuberculosis"/>
    <x v="3"/>
    <m/>
    <x v="9"/>
    <s v="Tanzania (United Republic) Tuberculosis"/>
    <m/>
    <s v=""/>
    <m/>
    <m/>
    <m/>
    <s v="Top Largest"/>
    <x v="0"/>
    <s v=""/>
    <s v="TB Top 20"/>
    <m/>
    <s v=""/>
    <s v="Gender Equality"/>
    <m/>
    <s v="C19RM Top 25"/>
    <s v="Top Largest, TB Top 20, Gender Equality, C19RM Top 25"/>
    <s v=""/>
    <n v="0"/>
    <n v="0"/>
    <n v="0"/>
    <n v="0"/>
    <n v="0"/>
    <n v="0"/>
    <n v="0"/>
    <n v="0"/>
    <n v="0"/>
    <n v="0"/>
    <n v="0"/>
  </r>
  <r>
    <m/>
    <x v="106"/>
    <x v="108"/>
    <s v="HIV/AIDS"/>
    <x v="3"/>
    <m/>
    <x v="9"/>
    <s v="Tanzania (United Republic) HIV/AIDS"/>
    <m/>
    <s v=""/>
    <m/>
    <m/>
    <m/>
    <s v="Top Largest"/>
    <x v="1"/>
    <s v="AGYW"/>
    <s v=""/>
    <m/>
    <s v=""/>
    <s v="Gender Equality"/>
    <m/>
    <s v="C19RM Top 25"/>
    <s v="Top Largest, Incidence Reduction, AGYW, Gender Equality, C19RM Top 25"/>
    <s v=""/>
    <n v="0"/>
    <n v="0"/>
    <n v="0"/>
    <n v="0"/>
    <n v="1"/>
    <n v="0"/>
    <n v="0"/>
    <n v="0"/>
    <n v="0"/>
    <n v="0"/>
    <n v="0"/>
  </r>
  <r>
    <m/>
    <x v="106"/>
    <x v="108"/>
    <s v="Malaria"/>
    <x v="3"/>
    <m/>
    <x v="9"/>
    <s v="Tanzania (United Republic) Malaria"/>
    <m/>
    <s v=""/>
    <m/>
    <m/>
    <s v="PMI Country"/>
    <s v="Top Largest"/>
    <x v="0"/>
    <s v=""/>
    <s v=""/>
    <m/>
    <s v="HBHI"/>
    <s v="Gender Equality"/>
    <m/>
    <s v="C19RM Top 25"/>
    <s v="Top Largest, HBHI, Gender Equality, C19RM Top 25"/>
    <s v="PMI Country"/>
    <n v="0"/>
    <n v="0"/>
    <n v="0"/>
    <n v="0"/>
    <n v="0"/>
    <n v="0"/>
    <n v="0"/>
    <n v="1"/>
    <n v="0"/>
    <n v="0"/>
    <n v="0"/>
  </r>
  <r>
    <s v="yes"/>
    <x v="10"/>
    <x v="108"/>
    <s v="HIV/TB"/>
    <x v="3"/>
    <m/>
    <x v="1"/>
    <s v="Tanzania (United Republic) HIV/TB"/>
    <m/>
    <m/>
    <m/>
    <m/>
    <m/>
    <s v="Top Largest"/>
    <x v="1"/>
    <s v="AGYW"/>
    <s v="TB Top 20"/>
    <m/>
    <m/>
    <s v="Gender Equality"/>
    <m/>
    <s v="C19RM Top 25"/>
    <s v="Top Largest, Incidence Reduction, AGYW, TB Top 20, Gender Equality, C19RM Top 25"/>
    <s v=""/>
    <n v="0"/>
    <n v="0"/>
    <n v="0"/>
    <n v="0"/>
    <n v="1"/>
    <n v="0"/>
    <n v="0"/>
    <n v="0"/>
    <n v="0"/>
    <n v="0"/>
    <n v="0"/>
  </r>
  <r>
    <m/>
    <x v="107"/>
    <x v="109"/>
    <s v="HIV/AIDS"/>
    <x v="3"/>
    <m/>
    <x v="4"/>
    <s v="Thailand HIV/AIDS"/>
    <m/>
    <s v=""/>
    <m/>
    <m/>
    <m/>
    <s v=""/>
    <x v="0"/>
    <s v=""/>
    <s v=""/>
    <s v="RAI"/>
    <s v=""/>
    <m/>
    <m/>
    <m/>
    <s v="RAI"/>
    <s v=""/>
    <n v="0"/>
    <n v="0"/>
    <n v="0"/>
    <n v="0"/>
    <n v="0"/>
    <n v="0"/>
    <n v="1"/>
    <n v="0"/>
    <n v="0"/>
    <n v="0"/>
    <n v="0"/>
  </r>
  <r>
    <m/>
    <x v="107"/>
    <x v="109"/>
    <s v="Tuberculosis"/>
    <x v="3"/>
    <m/>
    <x v="4"/>
    <s v="Thailand Tuberculosis"/>
    <m/>
    <s v=""/>
    <m/>
    <m/>
    <m/>
    <s v=""/>
    <x v="0"/>
    <s v=""/>
    <s v=""/>
    <s v="RAI"/>
    <s v=""/>
    <m/>
    <m/>
    <m/>
    <s v="RAI"/>
    <s v=""/>
    <n v="0"/>
    <n v="0"/>
    <n v="0"/>
    <n v="0"/>
    <n v="0"/>
    <n v="0"/>
    <n v="1"/>
    <n v="0"/>
    <n v="0"/>
    <n v="0"/>
    <n v="0"/>
  </r>
  <r>
    <m/>
    <x v="107"/>
    <x v="109"/>
    <s v="Malaria"/>
    <x v="3"/>
    <m/>
    <x v="4"/>
    <s v="Thailand Malaria"/>
    <m/>
    <s v=""/>
    <m/>
    <m/>
    <s v="PMI Country"/>
    <s v=""/>
    <x v="0"/>
    <s v=""/>
    <s v=""/>
    <s v="RAI"/>
    <s v=""/>
    <m/>
    <m/>
    <m/>
    <s v="RAI"/>
    <s v="PMI Country"/>
    <n v="0"/>
    <n v="0"/>
    <n v="0"/>
    <n v="0"/>
    <n v="0"/>
    <n v="0"/>
    <n v="1"/>
    <n v="0"/>
    <n v="0"/>
    <n v="0"/>
    <n v="0"/>
  </r>
  <r>
    <s v="yes"/>
    <x v="10"/>
    <x v="109"/>
    <s v="HIV/TB"/>
    <x v="3"/>
    <m/>
    <x v="1"/>
    <s v="Thailand HIV/TB"/>
    <m/>
    <m/>
    <m/>
    <m/>
    <m/>
    <m/>
    <x v="0"/>
    <m/>
    <m/>
    <s v="RAI"/>
    <m/>
    <m/>
    <m/>
    <m/>
    <s v="RAI"/>
    <s v=""/>
    <n v="0"/>
    <n v="0"/>
    <n v="0"/>
    <n v="0"/>
    <n v="0"/>
    <n v="0"/>
    <n v="1"/>
    <n v="0"/>
    <n v="0"/>
    <n v="0"/>
    <n v="0"/>
  </r>
  <r>
    <m/>
    <x v="108"/>
    <x v="110"/>
    <s v="HIV/AIDS"/>
    <x v="1"/>
    <s v="Legacy"/>
    <x v="0"/>
    <s v="Timor-Leste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08"/>
    <x v="110"/>
    <s v="Tuberculosis"/>
    <x v="1"/>
    <s v="Legacy"/>
    <x v="0"/>
    <s v="Timor-Leste Tuberculosis"/>
    <m/>
    <m/>
    <s v="Allocation Increase 25%"/>
    <m/>
    <m/>
    <s v="Funding Increase Disease"/>
    <x v="0"/>
    <s v=""/>
    <s v=""/>
    <m/>
    <s v=""/>
    <m/>
    <m/>
    <m/>
    <s v="Funding Increase Disease"/>
    <s v="Allocation Increase 25%"/>
    <n v="0"/>
    <n v="0"/>
    <n v="0"/>
    <n v="0"/>
    <n v="0"/>
    <n v="0"/>
    <n v="0"/>
    <n v="0"/>
    <n v="0"/>
    <n v="0"/>
    <n v="0"/>
  </r>
  <r>
    <m/>
    <x v="108"/>
    <x v="110"/>
    <s v="Malaria"/>
    <x v="1"/>
    <s v="Legacy"/>
    <x v="0"/>
    <s v="Timor-Leste Malaria"/>
    <m/>
    <s v=""/>
    <s v="Allocation Decrease 25%"/>
    <m/>
    <m/>
    <s v=""/>
    <x v="0"/>
    <s v=""/>
    <s v=""/>
    <m/>
    <s v=""/>
    <m/>
    <m/>
    <m/>
    <s v=""/>
    <s v="Allocation Decrease 25%"/>
    <n v="0"/>
    <n v="0"/>
    <n v="0"/>
    <n v="0"/>
    <n v="0"/>
    <n v="0"/>
    <n v="0"/>
    <n v="0"/>
    <n v="0"/>
    <n v="0"/>
    <n v="0"/>
  </r>
  <r>
    <s v="yes"/>
    <x v="10"/>
    <x v="110"/>
    <s v="HIV/TB"/>
    <x v="1"/>
    <m/>
    <x v="1"/>
    <s v="Timor-Leste HIV/TB"/>
    <m/>
    <m/>
    <s v="Allocation Increase 25%"/>
    <m/>
    <m/>
    <s v="Funding Increase Disease"/>
    <x v="0"/>
    <m/>
    <m/>
    <m/>
    <m/>
    <m/>
    <m/>
    <m/>
    <s v="Funding Increase Disease"/>
    <s v="Allocation Increase 25%"/>
    <n v="0"/>
    <n v="0"/>
    <n v="0"/>
    <n v="0"/>
    <n v="0"/>
    <n v="0"/>
    <n v="0"/>
    <n v="0"/>
    <n v="0"/>
    <n v="0"/>
    <n v="0"/>
  </r>
  <r>
    <m/>
    <x v="109"/>
    <x v="111"/>
    <s v="HIV/AIDS"/>
    <x v="0"/>
    <m/>
    <x v="6"/>
    <s v="Togo HIV/AIDS"/>
    <m/>
    <s v=""/>
    <m/>
    <m/>
    <m/>
    <s v=""/>
    <x v="0"/>
    <s v=""/>
    <s v=""/>
    <m/>
    <s v=""/>
    <m/>
    <s v="RSSH Priority"/>
    <m/>
    <s v="RSSH Priority"/>
    <s v=""/>
    <n v="0"/>
    <n v="0"/>
    <n v="0"/>
    <n v="0"/>
    <n v="0"/>
    <n v="0"/>
    <n v="0"/>
    <n v="0"/>
    <n v="0"/>
    <n v="0"/>
    <n v="0"/>
  </r>
  <r>
    <m/>
    <x v="109"/>
    <x v="111"/>
    <s v="Tuberculosis"/>
    <x v="0"/>
    <m/>
    <x v="6"/>
    <s v="Togo Tuberculosis"/>
    <m/>
    <s v=""/>
    <m/>
    <m/>
    <m/>
    <s v=""/>
    <x v="0"/>
    <s v=""/>
    <s v=""/>
    <m/>
    <s v=""/>
    <m/>
    <s v="RSSH Priority"/>
    <m/>
    <s v="RSSH Priority"/>
    <s v=""/>
    <n v="0"/>
    <n v="0"/>
    <n v="0"/>
    <n v="0"/>
    <n v="0"/>
    <n v="0"/>
    <n v="0"/>
    <n v="0"/>
    <n v="0"/>
    <n v="0"/>
    <n v="0"/>
  </r>
  <r>
    <m/>
    <x v="109"/>
    <x v="111"/>
    <s v="Malaria"/>
    <x v="0"/>
    <m/>
    <x v="6"/>
    <s v="Togo Malaria"/>
    <m/>
    <s v=""/>
    <m/>
    <m/>
    <m/>
    <s v=""/>
    <x v="0"/>
    <s v=""/>
    <s v=""/>
    <m/>
    <s v=""/>
    <m/>
    <s v="RSSH Priority"/>
    <m/>
    <s v="RSSH Priority"/>
    <s v=""/>
    <n v="0"/>
    <n v="0"/>
    <n v="0"/>
    <n v="0"/>
    <n v="0"/>
    <n v="0"/>
    <n v="0"/>
    <n v="0"/>
    <n v="0"/>
    <n v="0"/>
    <n v="0"/>
  </r>
  <r>
    <m/>
    <x v="110"/>
    <x v="112"/>
    <s v="HIV/AIDS"/>
    <x v="1"/>
    <s v="NA"/>
    <x v="0"/>
    <s v="Tonga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10"/>
    <x v="112"/>
    <s v="Tuberculosis"/>
    <x v="1"/>
    <s v="NA"/>
    <x v="0"/>
    <s v="Tonga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10"/>
    <x v="112"/>
    <s v="Malaria"/>
    <x v="1"/>
    <s v="NA"/>
    <x v="0"/>
    <s v="Tonga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11"/>
    <x v="113"/>
    <s v="HIV/AIDS"/>
    <x v="1"/>
    <s v="Light"/>
    <x v="8"/>
    <s v="Tunisia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11"/>
    <x v="113"/>
    <s v="Tuberculosis"/>
    <x v="1"/>
    <s v="Light"/>
    <x v="8"/>
    <s v="Tunisia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11"/>
    <x v="113"/>
    <s v="Malaria"/>
    <x v="1"/>
    <s v="Light"/>
    <x v="8"/>
    <s v="Tunisia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12"/>
    <x v="114"/>
    <s v="HIV/AIDS"/>
    <x v="1"/>
    <s v="Light"/>
    <x v="3"/>
    <s v="Turkmenistan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12"/>
    <x v="114"/>
    <s v="Tuberculosis"/>
    <x v="1"/>
    <s v="Light"/>
    <x v="3"/>
    <s v="Turkmenistan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12"/>
    <x v="114"/>
    <s v="Malaria"/>
    <x v="1"/>
    <s v="Light"/>
    <x v="3"/>
    <s v="Turkmenistan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13"/>
    <x v="115"/>
    <s v="HIV/AIDS"/>
    <x v="1"/>
    <s v="NA"/>
    <x v="0"/>
    <s v="Tuvalu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13"/>
    <x v="115"/>
    <s v="Tuberculosis"/>
    <x v="1"/>
    <s v="NA"/>
    <x v="0"/>
    <s v="Tuvalu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13"/>
    <x v="115"/>
    <s v="Malaria"/>
    <x v="1"/>
    <s v="NA"/>
    <x v="0"/>
    <s v="Tuvalu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14"/>
    <x v="116"/>
    <s v="Tuberculosis"/>
    <x v="3"/>
    <m/>
    <x v="9"/>
    <s v="Uganda Tuberculosis"/>
    <m/>
    <s v=""/>
    <m/>
    <m/>
    <m/>
    <s v="Top Largest"/>
    <x v="0"/>
    <s v=""/>
    <s v="TB Top 20"/>
    <m/>
    <s v=""/>
    <s v="Gender Equality"/>
    <s v="RSSH Priority"/>
    <s v="C19RM Top 25"/>
    <s v="Top Largest, TB Top 20, Gender Equality, RSSH Priority, C19RM Top 25"/>
    <s v=""/>
    <n v="0"/>
    <n v="0"/>
    <n v="0"/>
    <n v="0"/>
    <n v="0"/>
    <n v="0"/>
    <n v="0"/>
    <n v="0"/>
    <n v="0"/>
    <n v="0"/>
    <n v="0"/>
  </r>
  <r>
    <m/>
    <x v="114"/>
    <x v="116"/>
    <s v="HIV/AIDS"/>
    <x v="3"/>
    <m/>
    <x v="9"/>
    <s v="Uganda HIV/AIDS"/>
    <m/>
    <s v=""/>
    <m/>
    <m/>
    <m/>
    <s v="Top Largest"/>
    <x v="1"/>
    <s v="AGYW"/>
    <s v=""/>
    <m/>
    <s v=""/>
    <s v="Gender Equality"/>
    <s v="RSSH Priority"/>
    <s v="C19RM Top 25"/>
    <s v="Top Largest, Incidence Reduction, AGYW, Gender Equality, RSSH Priority, C19RM Top 25"/>
    <s v=""/>
    <n v="0"/>
    <n v="0"/>
    <n v="0"/>
    <n v="0"/>
    <n v="1"/>
    <n v="0"/>
    <n v="0"/>
    <n v="0"/>
    <n v="0"/>
    <n v="0"/>
    <n v="0"/>
  </r>
  <r>
    <m/>
    <x v="114"/>
    <x v="116"/>
    <s v="Malaria"/>
    <x v="3"/>
    <m/>
    <x v="9"/>
    <s v="Uganda Malaria"/>
    <m/>
    <s v=""/>
    <m/>
    <m/>
    <s v="PMI Country"/>
    <s v="Top Largest"/>
    <x v="0"/>
    <s v=""/>
    <s v=""/>
    <m/>
    <s v="HBHI"/>
    <s v="Gender Equality"/>
    <s v="RSSH Priority"/>
    <s v="C19RM Top 25"/>
    <s v="Top Largest, HBHI, Gender Equality, RSSH Priority, C19RM Top 25"/>
    <s v="PMI Country"/>
    <n v="0"/>
    <n v="0"/>
    <n v="0"/>
    <n v="0"/>
    <n v="0"/>
    <n v="0"/>
    <n v="0"/>
    <n v="1"/>
    <n v="0"/>
    <n v="0"/>
    <n v="0"/>
  </r>
  <r>
    <s v="yes"/>
    <x v="10"/>
    <x v="116"/>
    <s v="HIV/TB"/>
    <x v="3"/>
    <m/>
    <x v="1"/>
    <s v="Uganda HIV/TB"/>
    <m/>
    <m/>
    <m/>
    <m/>
    <m/>
    <s v="Top Largest"/>
    <x v="1"/>
    <s v="AGYW"/>
    <s v="TB Top 20"/>
    <m/>
    <m/>
    <s v="Gender Equality"/>
    <s v="RSSH Priority"/>
    <s v="C19RM Top 25"/>
    <s v="Top Largest, Incidence Reduction, AGYW, TB Top 20, Gender Equality, RSSH Priority, C19RM Top 25"/>
    <s v=""/>
    <n v="0"/>
    <n v="0"/>
    <n v="0"/>
    <n v="0"/>
    <n v="1"/>
    <n v="0"/>
    <n v="0"/>
    <n v="0"/>
    <n v="0"/>
    <n v="0"/>
    <n v="0"/>
  </r>
  <r>
    <m/>
    <x v="115"/>
    <x v="117"/>
    <s v="Tuberculosis"/>
    <x v="0"/>
    <m/>
    <x v="3"/>
    <s v="Ukraine Tuberculosis"/>
    <m/>
    <s v="COE"/>
    <m/>
    <m/>
    <m/>
    <s v=""/>
    <x v="0"/>
    <s v=""/>
    <s v="TB Top 20"/>
    <m/>
    <s v=""/>
    <m/>
    <m/>
    <s v="C19RM Top 25"/>
    <s v="TB Top 20, C19RM Top 25"/>
    <s v="COE"/>
    <n v="0"/>
    <n v="1"/>
    <n v="0"/>
    <n v="0"/>
    <n v="0"/>
    <n v="0"/>
    <n v="0"/>
    <n v="0"/>
    <n v="0"/>
    <n v="0"/>
    <n v="0"/>
  </r>
  <r>
    <m/>
    <x v="115"/>
    <x v="117"/>
    <s v="HIV/AIDS"/>
    <x v="0"/>
    <m/>
    <x v="3"/>
    <s v="Ukraine HIV/AIDS"/>
    <m/>
    <s v="COE"/>
    <s v="Allocation Increase 25%"/>
    <s v="Allocation Increase &gt;$15M"/>
    <m/>
    <s v=""/>
    <x v="0"/>
    <s v=""/>
    <s v=""/>
    <m/>
    <s v=""/>
    <m/>
    <m/>
    <s v="C19RM Top 25"/>
    <s v="C19RM Top 25"/>
    <s v="COE, Allocation Increase 25%, Allocation Increase &gt;$15M"/>
    <n v="0"/>
    <n v="1"/>
    <n v="0"/>
    <n v="0"/>
    <n v="0"/>
    <n v="0"/>
    <n v="0"/>
    <n v="0"/>
    <n v="0"/>
    <n v="0"/>
    <n v="0"/>
  </r>
  <r>
    <m/>
    <x v="115"/>
    <x v="117"/>
    <s v="Malaria"/>
    <x v="0"/>
    <m/>
    <x v="3"/>
    <s v="Ukraine Malaria"/>
    <m/>
    <s v="COE"/>
    <m/>
    <m/>
    <m/>
    <s v=""/>
    <x v="0"/>
    <s v=""/>
    <s v=""/>
    <m/>
    <s v=""/>
    <m/>
    <m/>
    <s v="C19RM Top 25"/>
    <s v="C19RM Top 25"/>
    <s v="COE"/>
    <n v="0"/>
    <n v="1"/>
    <n v="0"/>
    <n v="0"/>
    <n v="0"/>
    <n v="0"/>
    <n v="0"/>
    <n v="0"/>
    <n v="0"/>
    <n v="0"/>
    <n v="0"/>
  </r>
  <r>
    <s v="yes"/>
    <x v="10"/>
    <x v="117"/>
    <s v="HIV/TB"/>
    <x v="0"/>
    <m/>
    <x v="1"/>
    <s v="Ukraine HIV/TB"/>
    <m/>
    <s v="COE"/>
    <s v="Allocation Increase 25%"/>
    <s v="Allocation Increase &gt;$15M"/>
    <m/>
    <m/>
    <x v="0"/>
    <m/>
    <m/>
    <m/>
    <m/>
    <m/>
    <m/>
    <s v="C19RM Top 25"/>
    <s v="C19RM Top 25"/>
    <s v="COE, Allocation Increase 25%, Allocation Increase &gt;$15M"/>
    <n v="0"/>
    <n v="1"/>
    <n v="0"/>
    <n v="0"/>
    <n v="0"/>
    <n v="0"/>
    <n v="0"/>
    <n v="0"/>
    <n v="0"/>
    <n v="0"/>
    <n v="0"/>
  </r>
  <r>
    <m/>
    <x v="116"/>
    <x v="118"/>
    <s v="HIV/AIDS"/>
    <x v="1"/>
    <s v="Light"/>
    <x v="3"/>
    <s v="Uzbekistan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16"/>
    <x v="118"/>
    <s v="Tuberculosis"/>
    <x v="1"/>
    <s v="Light"/>
    <x v="3"/>
    <s v="Uzbekistan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16"/>
    <x v="118"/>
    <s v="Malaria"/>
    <x v="1"/>
    <s v="Light"/>
    <x v="3"/>
    <s v="Uzbekistan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17"/>
    <x v="119"/>
    <s v="HIV/AIDS"/>
    <x v="1"/>
    <s v="NA"/>
    <x v="0"/>
    <s v="Vanuatu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17"/>
    <x v="119"/>
    <s v="Tuberculosis"/>
    <x v="1"/>
    <s v="NA"/>
    <x v="0"/>
    <s v="Vanuatu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17"/>
    <x v="119"/>
    <s v="Malaria"/>
    <x v="1"/>
    <s v="NA"/>
    <x v="0"/>
    <s v="Vanuatu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18"/>
    <x v="120"/>
    <s v="HIV/AIDS"/>
    <x v="1"/>
    <s v="NA"/>
    <x v="5"/>
    <s v="Venezuela HIV/AIDS"/>
    <m/>
    <s v="COE"/>
    <s v="Allocation Increase 25%"/>
    <s v="Allocation Increase &gt;$15M"/>
    <m/>
    <s v="Funding Increase Disease"/>
    <x v="0"/>
    <s v=""/>
    <s v=""/>
    <m/>
    <s v=""/>
    <m/>
    <m/>
    <m/>
    <s v="Funding Increase Disease"/>
    <s v="COE, Allocation Increase 25%, Allocation Increase &gt;$15M"/>
    <n v="0"/>
    <n v="1"/>
    <n v="0"/>
    <n v="0"/>
    <n v="0"/>
    <n v="0"/>
    <n v="0"/>
    <n v="0"/>
    <n v="0"/>
    <n v="0"/>
    <n v="0"/>
  </r>
  <r>
    <m/>
    <x v="118"/>
    <x v="120"/>
    <s v="Tuberculosis"/>
    <x v="1"/>
    <s v="NA"/>
    <x v="5"/>
    <s v="Venezuela Tuberculosis"/>
    <m/>
    <s v="COE"/>
    <s v="Allocation Increase 25%"/>
    <m/>
    <m/>
    <s v="Funding Increase Disease"/>
    <x v="0"/>
    <s v=""/>
    <s v=""/>
    <m/>
    <s v=""/>
    <m/>
    <m/>
    <m/>
    <s v="Funding Increase Disease"/>
    <s v="COE, Allocation Increase 25%"/>
    <n v="0"/>
    <n v="1"/>
    <n v="0"/>
    <n v="0"/>
    <n v="0"/>
    <n v="0"/>
    <n v="0"/>
    <n v="0"/>
    <n v="0"/>
    <n v="0"/>
    <n v="0"/>
  </r>
  <r>
    <m/>
    <x v="118"/>
    <x v="120"/>
    <s v="Malaria"/>
    <x v="1"/>
    <s v="NA"/>
    <x v="5"/>
    <s v="Venezuela Malaria"/>
    <m/>
    <s v="COE"/>
    <s v="Allocation Decrease 25%"/>
    <m/>
    <m/>
    <s v=""/>
    <x v="0"/>
    <s v=""/>
    <s v=""/>
    <m/>
    <s v=""/>
    <m/>
    <m/>
    <m/>
    <s v=""/>
    <s v="COE, Allocation Decrease 25%"/>
    <n v="0"/>
    <n v="1"/>
    <n v="0"/>
    <n v="0"/>
    <n v="0"/>
    <n v="0"/>
    <n v="0"/>
    <n v="0"/>
    <n v="0"/>
    <n v="0"/>
    <n v="0"/>
  </r>
  <r>
    <s v="yes"/>
    <x v="10"/>
    <x v="120"/>
    <s v="HIV/TB"/>
    <x v="0"/>
    <m/>
    <x v="1"/>
    <s v="Venezuela HIV/TB"/>
    <m/>
    <s v="COE"/>
    <s v="Allocation Increase 25%"/>
    <s v="Allocation Increase &gt;$15M"/>
    <m/>
    <s v="Funding Increase Disease"/>
    <x v="0"/>
    <m/>
    <m/>
    <m/>
    <m/>
    <m/>
    <m/>
    <m/>
    <s v="Funding Increase Disease"/>
    <s v="COE, Allocation Increase 25%, Allocation Increase &gt;$15M"/>
    <n v="0"/>
    <n v="1"/>
    <n v="0"/>
    <n v="0"/>
    <n v="0"/>
    <n v="0"/>
    <n v="0"/>
    <n v="0"/>
    <n v="0"/>
    <n v="0"/>
    <n v="0"/>
  </r>
  <r>
    <m/>
    <x v="119"/>
    <x v="121"/>
    <s v="Tuberculosis"/>
    <x v="3"/>
    <m/>
    <x v="4"/>
    <s v="Viet Nam Tuberculosis"/>
    <m/>
    <s v=""/>
    <m/>
    <m/>
    <m/>
    <m/>
    <x v="0"/>
    <s v=""/>
    <s v="TB Top 20"/>
    <s v="RAI"/>
    <s v=""/>
    <m/>
    <m/>
    <s v="C19RM Top 25"/>
    <s v="TB Top 20, RAI, C19RM Top 25"/>
    <s v=""/>
    <n v="0"/>
    <n v="0"/>
    <n v="0"/>
    <n v="0"/>
    <n v="0"/>
    <n v="0"/>
    <n v="1"/>
    <n v="0"/>
    <n v="0"/>
    <n v="0"/>
    <n v="0"/>
  </r>
  <r>
    <m/>
    <x v="119"/>
    <x v="121"/>
    <s v="Malaria"/>
    <x v="3"/>
    <m/>
    <x v="4"/>
    <s v="Viet Nam Malaria"/>
    <m/>
    <s v=""/>
    <m/>
    <m/>
    <m/>
    <s v=""/>
    <x v="0"/>
    <s v=""/>
    <s v=""/>
    <s v="RAI"/>
    <s v=""/>
    <m/>
    <m/>
    <s v="C19RM Top 25"/>
    <s v="RAI, C19RM Top 25"/>
    <s v=""/>
    <n v="0"/>
    <n v="0"/>
    <n v="0"/>
    <n v="0"/>
    <n v="0"/>
    <n v="0"/>
    <n v="1"/>
    <n v="0"/>
    <n v="0"/>
    <n v="0"/>
    <n v="0"/>
  </r>
  <r>
    <m/>
    <x v="119"/>
    <x v="121"/>
    <s v="HIV/AIDS"/>
    <x v="3"/>
    <m/>
    <x v="4"/>
    <s v="Viet Nam HIV/AIDS"/>
    <m/>
    <s v=""/>
    <m/>
    <m/>
    <m/>
    <s v=""/>
    <x v="0"/>
    <s v=""/>
    <s v=""/>
    <s v="RAI"/>
    <s v=""/>
    <m/>
    <m/>
    <s v="C19RM Top 25"/>
    <s v="RAI, C19RM Top 25"/>
    <s v=""/>
    <n v="0"/>
    <n v="0"/>
    <n v="0"/>
    <n v="0"/>
    <n v="0"/>
    <n v="0"/>
    <n v="1"/>
    <n v="0"/>
    <n v="0"/>
    <n v="0"/>
    <n v="0"/>
  </r>
  <r>
    <m/>
    <x v="120"/>
    <x v="122"/>
    <s v="HIV/AIDS"/>
    <x v="1"/>
    <s v="NA"/>
    <x v="8"/>
    <s v="Yemen HIV/AIDS"/>
    <m/>
    <s v="COE"/>
    <m/>
    <m/>
    <m/>
    <s v=""/>
    <x v="0"/>
    <s v=""/>
    <s v=""/>
    <m/>
    <s v=""/>
    <m/>
    <m/>
    <m/>
    <s v=""/>
    <s v="COE"/>
    <n v="0"/>
    <n v="1"/>
    <n v="0"/>
    <n v="0"/>
    <n v="0"/>
    <n v="0"/>
    <n v="0"/>
    <n v="0"/>
    <n v="0"/>
    <n v="0"/>
    <n v="0"/>
  </r>
  <r>
    <m/>
    <x v="120"/>
    <x v="122"/>
    <s v="Tuberculosis"/>
    <x v="1"/>
    <s v="NA"/>
    <x v="8"/>
    <s v="Yemen Tuberculosis"/>
    <m/>
    <s v="COE"/>
    <m/>
    <m/>
    <m/>
    <s v=""/>
    <x v="0"/>
    <s v=""/>
    <s v=""/>
    <m/>
    <s v=""/>
    <m/>
    <m/>
    <m/>
    <s v=""/>
    <s v="COE"/>
    <n v="0"/>
    <n v="1"/>
    <n v="0"/>
    <n v="0"/>
    <n v="0"/>
    <n v="0"/>
    <n v="0"/>
    <n v="0"/>
    <n v="0"/>
    <n v="0"/>
    <n v="0"/>
  </r>
  <r>
    <m/>
    <x v="120"/>
    <x v="122"/>
    <s v="Malaria"/>
    <x v="1"/>
    <s v="NA"/>
    <x v="8"/>
    <s v="Yemen Malaria"/>
    <m/>
    <s v="COE"/>
    <m/>
    <m/>
    <m/>
    <s v=""/>
    <x v="0"/>
    <s v=""/>
    <s v=""/>
    <m/>
    <s v=""/>
    <m/>
    <m/>
    <m/>
    <s v=""/>
    <s v="COE"/>
    <n v="0"/>
    <n v="1"/>
    <n v="0"/>
    <n v="0"/>
    <n v="0"/>
    <n v="0"/>
    <n v="0"/>
    <n v="0"/>
    <n v="0"/>
    <n v="0"/>
    <n v="0"/>
  </r>
  <r>
    <m/>
    <x v="121"/>
    <x v="123"/>
    <s v="Tuberculosis"/>
    <x v="3"/>
    <m/>
    <x v="9"/>
    <s v="Zambia Tuberculosis"/>
    <m/>
    <s v=""/>
    <s v="Allocation Increase 25%"/>
    <m/>
    <m/>
    <s v="Top Largest"/>
    <x v="0"/>
    <s v=""/>
    <m/>
    <m/>
    <s v=""/>
    <m/>
    <s v="RSSH Priority"/>
    <s v="C19RM Top 25"/>
    <s v="Top Largest, RSSH Priority, C19RM Top 25"/>
    <s v="Allocation Increase 25%"/>
    <n v="0"/>
    <n v="0"/>
    <n v="0"/>
    <n v="0"/>
    <n v="0"/>
    <n v="0"/>
    <n v="0"/>
    <n v="0"/>
    <n v="0"/>
    <n v="0"/>
    <n v="0"/>
  </r>
  <r>
    <m/>
    <x v="121"/>
    <x v="123"/>
    <s v="HIV/AIDS"/>
    <x v="3"/>
    <m/>
    <x v="9"/>
    <s v="Zambia HIV/AIDS"/>
    <m/>
    <s v=""/>
    <m/>
    <s v="Allocation Increase &gt;$15M"/>
    <m/>
    <s v="Top Largest"/>
    <x v="1"/>
    <s v="AGYW"/>
    <s v="TB Top 20"/>
    <m/>
    <s v=""/>
    <m/>
    <s v="RSSH Priority"/>
    <s v="C19RM Top 25"/>
    <s v="Top Largest, Incidence Reduction, AGYW, TB Top 20, RSSH Priority, C19RM Top 25"/>
    <s v="Allocation Increase &gt;$15M"/>
    <n v="0"/>
    <n v="0"/>
    <n v="0"/>
    <n v="0"/>
    <n v="1"/>
    <n v="0"/>
    <n v="0"/>
    <n v="0"/>
    <n v="0"/>
    <n v="0"/>
    <n v="0"/>
  </r>
  <r>
    <m/>
    <x v="121"/>
    <x v="123"/>
    <s v="Malaria"/>
    <x v="3"/>
    <m/>
    <x v="9"/>
    <s v="Zambia Malaria"/>
    <m/>
    <s v=""/>
    <m/>
    <m/>
    <s v="PMI Country"/>
    <s v="Top Largest"/>
    <x v="0"/>
    <s v=""/>
    <s v=""/>
    <m/>
    <s v=""/>
    <m/>
    <s v="RSSH Priority"/>
    <s v="C19RM Top 25"/>
    <s v="Top Largest, RSSH Priority, C19RM Top 25"/>
    <s v="PMI Country"/>
    <n v="0"/>
    <n v="0"/>
    <n v="0"/>
    <n v="0"/>
    <n v="0"/>
    <n v="0"/>
    <n v="0"/>
    <n v="0"/>
    <n v="0"/>
    <n v="0"/>
    <n v="0"/>
  </r>
  <r>
    <s v="yes"/>
    <x v="10"/>
    <x v="123"/>
    <s v="HIV/TB"/>
    <x v="3"/>
    <m/>
    <x v="1"/>
    <s v="Zambia HIV/TB"/>
    <m/>
    <m/>
    <s v="Allocation Increase 25%"/>
    <s v="Allocation Increase &gt;$15M"/>
    <m/>
    <s v="Top Largest"/>
    <x v="1"/>
    <s v="AGYW"/>
    <s v="TB Top 20"/>
    <m/>
    <m/>
    <m/>
    <s v="RSSH Priority"/>
    <s v="C19RM Top 25"/>
    <s v="Top Largest, Incidence Reduction, AGYW, TB Top 20, RSSH Priority, C19RM Top 25"/>
    <s v="Allocation Increase 25%, Allocation Increase &gt;$15M"/>
    <n v="0"/>
    <n v="0"/>
    <n v="0"/>
    <n v="0"/>
    <n v="1"/>
    <n v="0"/>
    <n v="0"/>
    <n v="0"/>
    <n v="0"/>
    <n v="0"/>
    <n v="0"/>
  </r>
  <r>
    <m/>
    <x v="122"/>
    <x v="124"/>
    <s v="HIV/AIDS"/>
    <x v="1"/>
    <s v="Legacy"/>
    <x v="9"/>
    <s v="Zanzibar HIV/AID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22"/>
    <x v="124"/>
    <s v="Tuberculosis"/>
    <x v="1"/>
    <s v="Legacy"/>
    <x v="9"/>
    <s v="Zanzibar Tuberculosis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m/>
    <x v="122"/>
    <x v="124"/>
    <s v="Malaria"/>
    <x v="1"/>
    <s v="Legacy"/>
    <x v="9"/>
    <s v="Zanzibar Malaria"/>
    <m/>
    <s v=""/>
    <m/>
    <m/>
    <m/>
    <s v=""/>
    <x v="0"/>
    <s v=""/>
    <s v=""/>
    <m/>
    <s v=""/>
    <m/>
    <m/>
    <m/>
    <s v=""/>
    <s v=""/>
    <n v="0"/>
    <n v="0"/>
    <n v="0"/>
    <n v="0"/>
    <n v="0"/>
    <n v="0"/>
    <n v="0"/>
    <n v="0"/>
    <n v="0"/>
    <n v="0"/>
    <n v="0"/>
  </r>
  <r>
    <s v="yes"/>
    <x v="10"/>
    <x v="124"/>
    <s v="HIV/TB"/>
    <x v="1"/>
    <m/>
    <x v="1"/>
    <s v="Zanzibar HIV/TB"/>
    <m/>
    <m/>
    <m/>
    <m/>
    <m/>
    <m/>
    <x v="0"/>
    <m/>
    <m/>
    <m/>
    <m/>
    <m/>
    <m/>
    <m/>
    <s v=""/>
    <s v=""/>
    <n v="0"/>
    <n v="0"/>
    <n v="0"/>
    <n v="0"/>
    <n v="0"/>
    <n v="0"/>
    <n v="0"/>
    <n v="0"/>
    <n v="0"/>
    <n v="0"/>
    <n v="0"/>
  </r>
  <r>
    <m/>
    <x v="123"/>
    <x v="125"/>
    <s v="HIV/AIDS"/>
    <x v="3"/>
    <m/>
    <x v="9"/>
    <s v="Zimbabwe HIV/AIDS"/>
    <m/>
    <s v=""/>
    <m/>
    <m/>
    <m/>
    <s v="Top Largest"/>
    <x v="0"/>
    <s v="AGYW"/>
    <s v=""/>
    <m/>
    <s v=""/>
    <m/>
    <s v="RSSH Priority"/>
    <s v="C19RM Top 25"/>
    <s v="Top Largest, AGYW, RSSH Priority, C19RM Top 25"/>
    <s v=""/>
    <n v="0"/>
    <n v="0"/>
    <n v="0"/>
    <n v="0"/>
    <n v="1"/>
    <n v="0"/>
    <n v="0"/>
    <n v="0"/>
    <n v="0"/>
    <n v="0"/>
    <n v="0"/>
  </r>
  <r>
    <m/>
    <x v="123"/>
    <x v="125"/>
    <s v="Tuberculosis"/>
    <x v="3"/>
    <m/>
    <x v="9"/>
    <s v="Zimbabwe Tuberculosis"/>
    <m/>
    <s v=""/>
    <m/>
    <m/>
    <m/>
    <s v="Top Largest"/>
    <x v="0"/>
    <s v=""/>
    <s v=""/>
    <m/>
    <s v=""/>
    <m/>
    <s v="RSSH Priority"/>
    <s v="C19RM Top 25"/>
    <s v="Top Largest, RSSH Priority, C19RM Top 25"/>
    <s v=""/>
    <n v="0"/>
    <n v="0"/>
    <n v="0"/>
    <n v="0"/>
    <n v="0"/>
    <n v="0"/>
    <n v="0"/>
    <n v="0"/>
    <n v="0"/>
    <n v="0"/>
    <n v="0"/>
  </r>
  <r>
    <m/>
    <x v="123"/>
    <x v="125"/>
    <s v="Malaria"/>
    <x v="3"/>
    <m/>
    <x v="9"/>
    <s v="Zimbabwe Malaria"/>
    <m/>
    <s v=""/>
    <m/>
    <m/>
    <s v="PMI Country"/>
    <s v="Top Largest"/>
    <x v="0"/>
    <s v=""/>
    <s v=""/>
    <m/>
    <s v=""/>
    <m/>
    <s v="RSSH Priority"/>
    <s v="C19RM Top 25"/>
    <s v="Top Largest, RSSH Priority, C19RM Top 25"/>
    <s v="PMI Country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1AC43-7F19-4A8C-9341-9A5400DD261E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K196" firstHeaderRow="2" firstDataRow="2" firstDataCol="5"/>
  <pivotFields count="35">
    <pivotField compact="0" outline="0" showAll="0"/>
    <pivotField axis="axisRow" compact="0" outline="0" showAll="0" defaultSubtotal="0">
      <items count="124">
        <item x="74"/>
        <item x="0"/>
        <item x="2"/>
        <item x="1"/>
        <item x="3"/>
        <item x="4"/>
        <item x="14"/>
        <item x="8"/>
        <item x="13"/>
        <item x="5"/>
        <item x="6"/>
        <item x="7"/>
        <item x="11"/>
        <item x="9"/>
        <item x="12"/>
        <item x="18"/>
        <item x="25"/>
        <item x="17"/>
        <item x="23"/>
        <item x="22"/>
        <item x="20"/>
        <item x="21"/>
        <item x="15"/>
        <item x="24"/>
        <item x="26"/>
        <item x="27"/>
        <item x="28"/>
        <item x="29"/>
        <item x="30"/>
        <item x="31"/>
        <item x="34"/>
        <item x="36"/>
        <item x="37"/>
        <item x="39"/>
        <item x="40"/>
        <item x="43"/>
        <item x="38"/>
        <item x="44"/>
        <item x="33"/>
        <item x="41"/>
        <item x="42"/>
        <item x="45"/>
        <item x="47"/>
        <item x="46"/>
        <item x="49"/>
        <item x="48"/>
        <item x="50"/>
        <item x="51"/>
        <item x="52"/>
        <item x="53"/>
        <item x="54"/>
        <item x="55"/>
        <item x="59"/>
        <item x="16"/>
        <item x="56"/>
        <item x="60"/>
        <item x="61"/>
        <item x="63"/>
        <item x="90"/>
        <item x="101"/>
        <item x="62"/>
        <item x="71"/>
        <item x="64"/>
        <item x="68"/>
        <item x="67"/>
        <item x="76"/>
        <item x="73"/>
        <item x="72"/>
        <item x="75"/>
        <item x="69"/>
        <item x="70"/>
        <item x="65"/>
        <item x="66"/>
        <item x="77"/>
        <item x="80"/>
        <item x="81"/>
        <item x="79"/>
        <item x="78"/>
        <item x="82"/>
        <item x="86"/>
        <item x="87"/>
        <item x="84"/>
        <item x="57"/>
        <item x="85"/>
        <item x="83"/>
        <item x="58"/>
        <item x="88"/>
        <item x="89"/>
        <item x="102"/>
        <item x="94"/>
        <item x="97"/>
        <item x="96"/>
        <item x="32"/>
        <item x="98"/>
        <item x="95"/>
        <item x="100"/>
        <item x="93"/>
        <item x="103"/>
        <item x="35"/>
        <item x="104"/>
        <item x="19"/>
        <item x="109"/>
        <item x="107"/>
        <item x="105"/>
        <item x="112"/>
        <item x="108"/>
        <item x="110"/>
        <item x="111"/>
        <item x="113"/>
        <item x="106"/>
        <item x="114"/>
        <item x="115"/>
        <item x="116"/>
        <item x="91"/>
        <item x="118"/>
        <item x="119"/>
        <item x="117"/>
        <item x="92"/>
        <item x="120"/>
        <item x="99"/>
        <item x="122"/>
        <item x="121"/>
        <item x="123"/>
        <item x="10"/>
      </items>
    </pivotField>
    <pivotField axis="axisRow" compact="0" outline="0" showAll="0" defaultSubtotal="0">
      <items count="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7"/>
        <item x="76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</items>
    </pivotField>
    <pivotField compact="0" outline="0" showAll="0"/>
    <pivotField axis="axisRow" compact="0" outline="0" showAll="0" defaultSubtotal="0">
      <items count="4">
        <item x="0"/>
        <item x="1"/>
        <item x="3"/>
        <item x="2"/>
      </items>
    </pivotField>
    <pivotField compact="0" outline="0" showAll="0"/>
    <pivotField axis="axisRow" compact="0" outline="0" showAll="0" defaultSubtotal="0">
      <items count="12">
        <item x="6"/>
        <item x="3"/>
        <item x="7"/>
        <item x="9"/>
        <item m="1" x="11"/>
        <item x="4"/>
        <item x="5"/>
        <item x="8"/>
        <item x="0"/>
        <item x="2"/>
        <item x="1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5">
    <field x="1"/>
    <field x="2"/>
    <field x="4"/>
    <field x="6"/>
    <field x="14"/>
  </rowFields>
  <rowItems count="192">
    <i>
      <x/>
      <x v="73"/>
      <x v="1"/>
      <x v="7"/>
      <x v="1"/>
    </i>
    <i>
      <x v="1"/>
      <x/>
      <x/>
      <x v="8"/>
      <x v="1"/>
    </i>
    <i r="3">
      <x v="11"/>
      <x v="1"/>
    </i>
    <i>
      <x v="2"/>
      <x v="2"/>
      <x/>
      <x v="9"/>
      <x v="1"/>
    </i>
    <i>
      <x v="3"/>
      <x v="1"/>
      <x v="1"/>
      <x v="11"/>
      <x v="1"/>
    </i>
    <i>
      <x v="4"/>
      <x v="3"/>
      <x v="1"/>
      <x v="1"/>
      <x v="1"/>
    </i>
    <i r="2">
      <x v="3"/>
      <x v="11"/>
      <x v="1"/>
    </i>
    <i>
      <x v="5"/>
      <x v="4"/>
      <x v="1"/>
      <x v="1"/>
      <x v="1"/>
    </i>
    <i>
      <x v="6"/>
      <x v="13"/>
      <x/>
      <x v="9"/>
      <x v="1"/>
    </i>
    <i>
      <x v="7"/>
      <x v="8"/>
      <x/>
      <x/>
      <x v="1"/>
    </i>
    <i r="3">
      <x v="11"/>
      <x v="1"/>
    </i>
    <i>
      <x v="8"/>
      <x v="12"/>
      <x v="2"/>
      <x v="2"/>
      <x v="1"/>
    </i>
    <i>
      <x v="9"/>
      <x v="5"/>
      <x v="2"/>
      <x v="5"/>
      <x v="1"/>
    </i>
    <i>
      <x v="10"/>
      <x v="6"/>
      <x v="1"/>
      <x v="1"/>
      <x v="1"/>
    </i>
    <i>
      <x v="11"/>
      <x v="7"/>
      <x v="1"/>
      <x v="6"/>
      <x v="1"/>
    </i>
    <i>
      <x v="12"/>
      <x v="10"/>
      <x v="1"/>
      <x v="6"/>
      <x v="1"/>
    </i>
    <i>
      <x v="13"/>
      <x v="9"/>
      <x v="1"/>
      <x v="8"/>
      <x v="1"/>
    </i>
    <i>
      <x v="14"/>
      <x v="11"/>
      <x v="1"/>
      <x v="9"/>
      <x v="1"/>
    </i>
    <i>
      <x v="15"/>
      <x v="17"/>
      <x/>
      <x/>
      <x v="1"/>
    </i>
    <i>
      <x v="16"/>
      <x v="24"/>
      <x v="2"/>
      <x v="2"/>
      <x v="1"/>
    </i>
    <i>
      <x v="17"/>
      <x v="16"/>
      <x v="2"/>
      <x/>
      <x v="1"/>
    </i>
    <i>
      <x v="18"/>
      <x v="22"/>
      <x v="2"/>
      <x v="2"/>
      <x v="1"/>
    </i>
    <i>
      <x v="19"/>
      <x v="21"/>
      <x/>
      <x/>
      <x/>
    </i>
    <i r="4">
      <x v="1"/>
    </i>
    <i>
      <x v="20"/>
      <x v="19"/>
      <x v="1"/>
      <x v="6"/>
      <x v="1"/>
    </i>
    <i>
      <x v="21"/>
      <x v="20"/>
      <x v="1"/>
      <x v="9"/>
      <x v="1"/>
    </i>
    <i>
      <x v="22"/>
      <x v="14"/>
      <x v="1"/>
      <x/>
      <x v="1"/>
    </i>
    <i>
      <x v="23"/>
      <x v="23"/>
      <x v="1"/>
      <x v="6"/>
      <x v="1"/>
    </i>
    <i>
      <x v="24"/>
      <x v="25"/>
      <x v="1"/>
      <x v="6"/>
      <x v="1"/>
    </i>
    <i>
      <x v="25"/>
      <x v="26"/>
      <x v="1"/>
      <x v="7"/>
      <x v="1"/>
    </i>
    <i>
      <x v="26"/>
      <x v="27"/>
      <x v="1"/>
      <x v="6"/>
      <x v="1"/>
    </i>
    <i>
      <x v="27"/>
      <x v="28"/>
      <x v="1"/>
      <x v="6"/>
      <x v="1"/>
    </i>
    <i>
      <x v="28"/>
      <x v="29"/>
      <x v="1"/>
      <x v="6"/>
      <x v="1"/>
    </i>
    <i>
      <x v="29"/>
      <x v="30"/>
      <x v="1"/>
      <x v="7"/>
      <x v="1"/>
    </i>
    <i>
      <x v="30"/>
      <x v="33"/>
      <x/>
      <x v="7"/>
      <x v="1"/>
    </i>
    <i>
      <x v="31"/>
      <x v="35"/>
      <x v="2"/>
      <x v="3"/>
      <x v="1"/>
    </i>
    <i r="2">
      <x v="3"/>
      <x v="11"/>
      <x v="1"/>
    </i>
    <i>
      <x v="32"/>
      <x v="36"/>
      <x v="1"/>
      <x/>
      <x v="1"/>
    </i>
    <i>
      <x v="33"/>
      <x v="38"/>
      <x v="1"/>
      <x v="1"/>
      <x v="1"/>
    </i>
    <i>
      <x v="34"/>
      <x v="39"/>
      <x v="2"/>
      <x v="2"/>
      <x v="1"/>
    </i>
    <i>
      <x v="35"/>
      <x v="42"/>
      <x/>
      <x v="10"/>
      <x v="1"/>
    </i>
    <i>
      <x v="36"/>
      <x v="37"/>
      <x/>
      <x v="10"/>
      <x v="1"/>
    </i>
    <i>
      <x v="37"/>
      <x v="43"/>
      <x/>
      <x v="10"/>
      <x v="1"/>
    </i>
    <i>
      <x v="38"/>
      <x v="32"/>
      <x v="1"/>
      <x/>
      <x v="1"/>
    </i>
    <i>
      <x v="39"/>
      <x v="40"/>
      <x v="1"/>
      <x v="6"/>
      <x v="1"/>
    </i>
    <i>
      <x v="40"/>
      <x v="41"/>
      <x/>
      <x v="6"/>
      <x v="1"/>
    </i>
    <i>
      <x v="41"/>
      <x v="44"/>
      <x v="1"/>
      <x v="6"/>
      <x v="1"/>
    </i>
    <i>
      <x v="42"/>
      <x v="46"/>
      <x v="1"/>
      <x v="6"/>
      <x v="1"/>
    </i>
    <i>
      <x v="43"/>
      <x v="45"/>
      <x/>
      <x v="6"/>
      <x v="1"/>
    </i>
    <i>
      <x v="44"/>
      <x v="48"/>
      <x v="2"/>
      <x v="5"/>
      <x/>
    </i>
    <i r="4">
      <x v="1"/>
    </i>
    <i>
      <x v="45"/>
      <x v="47"/>
      <x v="2"/>
      <x v="5"/>
      <x/>
    </i>
    <i r="4">
      <x v="1"/>
    </i>
    <i>
      <x v="46"/>
      <x v="49"/>
      <x v="1"/>
      <x v="8"/>
      <x v="1"/>
    </i>
    <i>
      <x v="47"/>
      <x v="50"/>
      <x v="1"/>
      <x v="7"/>
      <x v="1"/>
    </i>
    <i>
      <x v="48"/>
      <x v="51"/>
      <x v="1"/>
      <x v="6"/>
      <x v="1"/>
    </i>
    <i>
      <x v="49"/>
      <x v="52"/>
      <x v="1"/>
      <x v="7"/>
      <x v="1"/>
    </i>
    <i>
      <x v="50"/>
      <x v="53"/>
      <x v="1"/>
      <x v="1"/>
      <x v="1"/>
    </i>
    <i>
      <x v="51"/>
      <x v="54"/>
      <x v="2"/>
      <x v="3"/>
      <x/>
    </i>
    <i r="4">
      <x v="1"/>
    </i>
    <i>
      <x v="52"/>
      <x v="58"/>
      <x v="1"/>
      <x v="1"/>
      <x v="1"/>
    </i>
    <i>
      <x v="53"/>
      <x v="15"/>
      <x v="2"/>
      <x v="5"/>
      <x v="1"/>
    </i>
    <i>
      <x v="54"/>
      <x v="55"/>
      <x v="1"/>
      <x v="8"/>
      <x v="1"/>
    </i>
    <i>
      <x v="55"/>
      <x v="59"/>
      <x v="1"/>
      <x v="8"/>
      <x v="1"/>
    </i>
    <i>
      <x v="56"/>
      <x v="60"/>
      <x v="1"/>
      <x v="7"/>
      <x v="1"/>
    </i>
    <i>
      <x v="57"/>
      <x v="62"/>
      <x/>
      <x v="10"/>
      <x v="1"/>
    </i>
    <i>
      <x v="58"/>
      <x v="92"/>
      <x v="1"/>
      <x v="6"/>
      <x v="1"/>
    </i>
    <i>
      <x v="59"/>
      <x v="103"/>
      <x v="1"/>
      <x v="8"/>
      <x v="1"/>
    </i>
    <i>
      <x v="60"/>
      <x v="61"/>
      <x/>
      <x v="9"/>
      <x v="1"/>
    </i>
    <i>
      <x v="61"/>
      <x v="70"/>
      <x v="1"/>
      <x v="1"/>
      <x v="1"/>
    </i>
    <i>
      <x v="62"/>
      <x v="63"/>
      <x/>
      <x v="9"/>
      <x/>
    </i>
    <i r="4">
      <x v="1"/>
    </i>
    <i>
      <x v="63"/>
      <x v="67"/>
      <x v="1"/>
      <x v="8"/>
      <x v="1"/>
    </i>
    <i>
      <x v="64"/>
      <x v="66"/>
      <x v="2"/>
      <x v="2"/>
      <x v="1"/>
    </i>
    <i>
      <x v="65"/>
      <x v="78"/>
      <x v="2"/>
      <x v="5"/>
      <x v="1"/>
    </i>
    <i>
      <x v="66"/>
      <x v="72"/>
      <x v="1"/>
      <x v="1"/>
      <x v="1"/>
    </i>
    <i>
      <x v="67"/>
      <x v="71"/>
      <x v="1"/>
      <x v="8"/>
      <x v="1"/>
    </i>
    <i>
      <x v="68"/>
      <x v="74"/>
      <x v="2"/>
      <x v="3"/>
      <x/>
    </i>
    <i r="4">
      <x v="1"/>
    </i>
    <i>
      <x v="69"/>
      <x v="68"/>
      <x v="1"/>
      <x v="10"/>
      <x v="1"/>
    </i>
    <i>
      <x v="70"/>
      <x v="69"/>
      <x v="1"/>
      <x v="9"/>
      <x v="1"/>
    </i>
    <i>
      <x v="71"/>
      <x v="64"/>
      <x v="2"/>
      <x v="9"/>
      <x v="1"/>
    </i>
    <i>
      <x v="72"/>
      <x v="65"/>
      <x v="1"/>
      <x v="8"/>
      <x v="1"/>
    </i>
    <i>
      <x v="73"/>
      <x v="79"/>
      <x/>
      <x v="9"/>
      <x v="1"/>
    </i>
    <i>
      <x v="74"/>
      <x v="82"/>
      <x/>
      <x v="10"/>
      <x v="1"/>
    </i>
    <i>
      <x v="75"/>
      <x v="83"/>
      <x v="2"/>
      <x v="2"/>
      <x/>
    </i>
    <i r="4">
      <x v="1"/>
    </i>
    <i>
      <x v="76"/>
      <x v="81"/>
      <x v="1"/>
      <x v="6"/>
      <x v="1"/>
    </i>
    <i>
      <x v="77"/>
      <x v="80"/>
      <x/>
      <x v="8"/>
      <x v="1"/>
    </i>
    <i>
      <x v="78"/>
      <x v="84"/>
      <x v="2"/>
      <x v="5"/>
      <x/>
    </i>
    <i r="4">
      <x v="1"/>
    </i>
    <i>
      <x v="79"/>
      <x v="88"/>
      <x v="1"/>
      <x v="6"/>
      <x v="1"/>
    </i>
    <i>
      <x v="80"/>
      <x v="89"/>
      <x v="2"/>
      <x v="5"/>
      <x/>
    </i>
    <i r="4">
      <x v="1"/>
    </i>
    <i>
      <x v="81"/>
      <x v="86"/>
      <x/>
      <x v="8"/>
      <x v="1"/>
    </i>
    <i>
      <x v="82"/>
      <x v="56"/>
      <x/>
      <x v="8"/>
      <x v="1"/>
    </i>
    <i>
      <x v="83"/>
      <x v="87"/>
      <x v="1"/>
      <x v="6"/>
      <x v="1"/>
    </i>
    <i>
      <x v="84"/>
      <x v="85"/>
      <x v="1"/>
      <x v="7"/>
      <x v="1"/>
    </i>
    <i>
      <x v="85"/>
      <x v="57"/>
      <x v="1"/>
      <x v="1"/>
      <x v="1"/>
    </i>
    <i>
      <x v="86"/>
      <x v="90"/>
      <x v="1"/>
      <x v="1"/>
      <x v="1"/>
    </i>
    <i>
      <x v="87"/>
      <x v="91"/>
      <x/>
      <x v="9"/>
      <x v="1"/>
    </i>
    <i>
      <x v="88"/>
      <x v="104"/>
      <x/>
      <x v="7"/>
      <x v="1"/>
    </i>
    <i>
      <x v="89"/>
      <x v="96"/>
      <x/>
      <x v="10"/>
      <x v="1"/>
    </i>
    <i>
      <x v="90"/>
      <x v="99"/>
      <x v="1"/>
      <x v="8"/>
      <x v="1"/>
    </i>
    <i>
      <x v="91"/>
      <x v="98"/>
      <x/>
      <x v="10"/>
      <x v="1"/>
    </i>
    <i>
      <x v="92"/>
      <x v="31"/>
      <x v="1"/>
      <x v="6"/>
      <x v="1"/>
    </i>
    <i>
      <x v="93"/>
      <x v="100"/>
      <x/>
      <x v="7"/>
      <x v="1"/>
    </i>
    <i>
      <x v="94"/>
      <x v="97"/>
      <x v="1"/>
      <x v="1"/>
      <x v="1"/>
    </i>
    <i>
      <x v="95"/>
      <x v="102"/>
      <x/>
      <x v="7"/>
      <x/>
    </i>
    <i r="4">
      <x v="1"/>
    </i>
    <i>
      <x v="96"/>
      <x v="95"/>
      <x v="1"/>
      <x/>
      <x v="1"/>
    </i>
    <i>
      <x v="97"/>
      <x v="105"/>
      <x v="1"/>
      <x v="6"/>
      <x v="1"/>
    </i>
    <i>
      <x v="98"/>
      <x v="34"/>
      <x/>
      <x v="9"/>
      <x v="1"/>
    </i>
    <i>
      <x v="99"/>
      <x v="106"/>
      <x v="1"/>
      <x v="7"/>
      <x v="1"/>
    </i>
    <i>
      <x v="100"/>
      <x v="18"/>
      <x/>
      <x/>
      <x v="1"/>
    </i>
    <i>
      <x v="101"/>
      <x v="111"/>
      <x/>
      <x/>
      <x v="1"/>
    </i>
    <i>
      <x v="102"/>
      <x v="109"/>
      <x v="2"/>
      <x v="5"/>
      <x v="1"/>
    </i>
    <i>
      <x v="103"/>
      <x v="107"/>
      <x v="1"/>
      <x v="1"/>
      <x v="1"/>
    </i>
    <i>
      <x v="104"/>
      <x v="114"/>
      <x v="1"/>
      <x v="1"/>
      <x v="1"/>
    </i>
    <i>
      <x v="105"/>
      <x v="110"/>
      <x v="1"/>
      <x v="8"/>
      <x v="1"/>
    </i>
    <i>
      <x v="106"/>
      <x v="112"/>
      <x v="1"/>
      <x v="8"/>
      <x v="1"/>
    </i>
    <i>
      <x v="107"/>
      <x v="113"/>
      <x v="1"/>
      <x v="7"/>
      <x v="1"/>
    </i>
    <i>
      <x v="108"/>
      <x v="115"/>
      <x v="1"/>
      <x v="8"/>
      <x v="1"/>
    </i>
    <i>
      <x v="109"/>
      <x v="108"/>
      <x v="2"/>
      <x v="3"/>
      <x/>
    </i>
    <i r="4">
      <x v="1"/>
    </i>
    <i>
      <x v="110"/>
      <x v="116"/>
      <x v="2"/>
      <x v="3"/>
      <x/>
    </i>
    <i r="4">
      <x v="1"/>
    </i>
    <i>
      <x v="111"/>
      <x v="117"/>
      <x/>
      <x v="1"/>
      <x v="1"/>
    </i>
    <i>
      <x v="112"/>
      <x v="118"/>
      <x v="1"/>
      <x v="1"/>
      <x v="1"/>
    </i>
    <i>
      <x v="113"/>
      <x v="93"/>
      <x v="1"/>
      <x v="6"/>
      <x v="1"/>
    </i>
    <i>
      <x v="114"/>
      <x v="120"/>
      <x v="1"/>
      <x v="6"/>
      <x v="1"/>
    </i>
    <i>
      <x v="115"/>
      <x v="121"/>
      <x v="2"/>
      <x v="5"/>
      <x v="1"/>
    </i>
    <i>
      <x v="116"/>
      <x v="119"/>
      <x v="1"/>
      <x v="8"/>
      <x v="1"/>
    </i>
    <i>
      <x v="117"/>
      <x v="94"/>
      <x v="1"/>
      <x v="8"/>
      <x v="1"/>
    </i>
    <i>
      <x v="118"/>
      <x v="122"/>
      <x v="1"/>
      <x v="7"/>
      <x v="1"/>
    </i>
    <i>
      <x v="119"/>
      <x v="101"/>
      <x v="2"/>
      <x v="3"/>
      <x/>
    </i>
    <i r="4">
      <x v="1"/>
    </i>
    <i>
      <x v="120"/>
      <x v="124"/>
      <x v="1"/>
      <x v="3"/>
      <x v="1"/>
    </i>
    <i>
      <x v="121"/>
      <x v="123"/>
      <x v="2"/>
      <x v="3"/>
      <x/>
    </i>
    <i r="4">
      <x v="1"/>
    </i>
    <i>
      <x v="122"/>
      <x v="125"/>
      <x v="2"/>
      <x v="3"/>
      <x v="1"/>
    </i>
    <i>
      <x v="123"/>
      <x v="9"/>
      <x v="3"/>
      <x v="11"/>
      <x v="1"/>
    </i>
    <i r="1">
      <x v="13"/>
      <x/>
      <x v="11"/>
      <x v="1"/>
    </i>
    <i r="1">
      <x v="14"/>
      <x v="1"/>
      <x v="11"/>
      <x v="1"/>
    </i>
    <i r="1">
      <x v="15"/>
      <x v="2"/>
      <x v="11"/>
      <x v="1"/>
    </i>
    <i r="1">
      <x v="16"/>
      <x v="2"/>
      <x v="11"/>
      <x v="1"/>
    </i>
    <i r="1">
      <x v="17"/>
      <x/>
      <x v="11"/>
      <x v="1"/>
    </i>
    <i r="1">
      <x v="21"/>
      <x/>
      <x v="11"/>
      <x/>
    </i>
    <i r="1">
      <x v="22"/>
      <x v="2"/>
      <x v="11"/>
      <x v="1"/>
    </i>
    <i r="1">
      <x v="24"/>
      <x v="2"/>
      <x v="11"/>
      <x v="1"/>
    </i>
    <i r="1">
      <x v="26"/>
      <x v="1"/>
      <x v="7"/>
      <x v="1"/>
    </i>
    <i r="1">
      <x v="32"/>
      <x v="3"/>
      <x v="11"/>
      <x v="1"/>
    </i>
    <i r="1">
      <x v="37"/>
      <x/>
      <x v="11"/>
      <x v="1"/>
    </i>
    <i r="1">
      <x v="39"/>
      <x v="2"/>
      <x v="11"/>
      <x v="1"/>
    </i>
    <i r="1">
      <x v="42"/>
      <x/>
      <x v="11"/>
      <x v="1"/>
    </i>
    <i r="1">
      <x v="43"/>
      <x/>
      <x v="11"/>
      <x v="1"/>
    </i>
    <i r="1">
      <x v="45"/>
      <x/>
      <x v="11"/>
      <x v="1"/>
    </i>
    <i r="1">
      <x v="48"/>
      <x v="2"/>
      <x v="11"/>
      <x v="1"/>
    </i>
    <i r="1">
      <x v="58"/>
      <x v="1"/>
      <x v="11"/>
      <x v="1"/>
    </i>
    <i r="1">
      <x v="59"/>
      <x v="1"/>
      <x v="11"/>
      <x v="1"/>
    </i>
    <i r="1">
      <x v="62"/>
      <x/>
      <x v="11"/>
      <x v="1"/>
    </i>
    <i r="1">
      <x v="63"/>
      <x/>
      <x v="11"/>
      <x v="1"/>
    </i>
    <i r="2">
      <x v="3"/>
      <x v="11"/>
      <x/>
    </i>
    <i r="1">
      <x v="64"/>
      <x v="2"/>
      <x v="11"/>
      <x v="1"/>
    </i>
    <i r="1">
      <x v="66"/>
      <x v="2"/>
      <x v="11"/>
      <x v="1"/>
    </i>
    <i r="1">
      <x v="68"/>
      <x v="3"/>
      <x v="11"/>
      <x v="1"/>
    </i>
    <i r="1">
      <x v="70"/>
      <x v="1"/>
      <x v="11"/>
      <x v="1"/>
    </i>
    <i r="1">
      <x v="71"/>
      <x v="1"/>
      <x v="11"/>
      <x v="1"/>
    </i>
    <i r="1">
      <x v="73"/>
      <x v="1"/>
      <x v="11"/>
      <x v="1"/>
    </i>
    <i r="1">
      <x v="74"/>
      <x v="2"/>
      <x v="11"/>
      <x/>
    </i>
    <i r="4">
      <x v="1"/>
    </i>
    <i r="1">
      <x v="75"/>
      <x v="2"/>
      <x v="11"/>
      <x v="1"/>
    </i>
    <i r="1">
      <x v="76"/>
      <x v="3"/>
      <x v="11"/>
      <x v="1"/>
    </i>
    <i r="1">
      <x v="77"/>
      <x v="1"/>
      <x v="11"/>
      <x v="1"/>
    </i>
    <i r="1">
      <x v="79"/>
      <x/>
      <x v="11"/>
      <x v="1"/>
    </i>
    <i r="1">
      <x v="83"/>
      <x v="2"/>
      <x v="11"/>
      <x v="1"/>
    </i>
    <i r="1">
      <x v="86"/>
      <x v="3"/>
      <x v="11"/>
      <x v="1"/>
    </i>
    <i r="1">
      <x v="91"/>
      <x v="3"/>
      <x v="11"/>
      <x v="1"/>
    </i>
    <i r="1">
      <x v="96"/>
      <x/>
      <x v="11"/>
      <x v="1"/>
    </i>
    <i r="1">
      <x v="98"/>
      <x v="3"/>
      <x v="11"/>
      <x v="1"/>
    </i>
    <i r="1">
      <x v="99"/>
      <x v="3"/>
      <x v="11"/>
      <x v="1"/>
    </i>
    <i r="1">
      <x v="102"/>
      <x/>
      <x v="11"/>
      <x/>
    </i>
    <i r="1">
      <x v="107"/>
      <x v="1"/>
      <x v="11"/>
      <x v="1"/>
    </i>
    <i r="1">
      <x v="108"/>
      <x v="2"/>
      <x v="11"/>
      <x/>
    </i>
    <i r="1">
      <x v="109"/>
      <x v="2"/>
      <x v="11"/>
      <x v="1"/>
    </i>
    <i r="1">
      <x v="110"/>
      <x v="1"/>
      <x v="11"/>
      <x v="1"/>
    </i>
    <i r="1">
      <x v="116"/>
      <x v="2"/>
      <x v="11"/>
      <x/>
    </i>
    <i r="1">
      <x v="117"/>
      <x/>
      <x v="11"/>
      <x v="1"/>
    </i>
    <i r="1">
      <x v="120"/>
      <x/>
      <x v="11"/>
      <x v="1"/>
    </i>
    <i r="1">
      <x v="123"/>
      <x v="2"/>
      <x v="11"/>
      <x/>
    </i>
    <i r="1">
      <x v="124"/>
      <x v="1"/>
      <x v="11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E1F2BD-7DC7-47D8-B95F-F623F68EB64F}" name="priority" displayName="priority" ref="A2:AI440" totalsRowShown="0" headerRowDxfId="28" dataDxfId="27">
  <autoFilter ref="A2:AI440" xr:uid="{8558F2AD-C825-40CA-BFF8-B47604785EA0}"/>
  <tableColumns count="35">
    <tableColumn id="33" xr3:uid="{B05F0F4E-8395-4598-BF98-366E3856A44D}" name="manual flag" dataDxfId="26"/>
    <tableColumn id="1" xr3:uid="{0A614BC5-EAED-4DEB-AD55-8CBDF397A04F}" name="ISO"/>
    <tableColumn id="2" xr3:uid="{C02D7CDF-0FC5-476A-8CDC-9678CDE7C18E}" name="Country"/>
    <tableColumn id="3" xr3:uid="{6A795DA8-000C-45F7-9856-A658A077B684}" name="Component"/>
    <tableColumn id="4" xr3:uid="{577CAA3A-714D-4108-A249-17FAE79B837A}" name="Global Fund Categorization"/>
    <tableColumn id="5" xr3:uid="{D5A6361B-E3B0-424D-8359-ECB69DAE28D3}" name="Tailored model (Aligned, Targeted, Light, Legacy)"/>
    <tableColumn id="6" xr3:uid="{136AE557-C3E1-490C-9F60-92D4977A6545}" name="Global Fund Region"/>
    <tableColumn id="7" xr3:uid="{60410C39-6F73-4DC7-B13F-ED4431C8AE63}" name="Country &amp; Disease Component">
      <calculatedColumnFormula>C3&amp;" "&amp;D3</calculatedColumnFormula>
    </tableColumn>
    <tableColumn id="8" xr3:uid="{CBD01388-ED1A-4736-AD29-3CF6C314C773}" name="GAC Secretraiat Opt-In"/>
    <tableColumn id="9" xr3:uid="{7C716853-A4ED-4DED-B2FA-049E77EA2A73}" name="Challenging Operating Environment (as approved by EGMC on 24 March 2022) Opt-in" dataDxfId="25"/>
    <tableColumn id="10" xr3:uid="{3387DEFA-341A-454B-AEEC-30460E69172B}" name="Allocation($) Increase/Decrease by 25% Opt-In" dataDxfId="24"/>
    <tableColumn id="11" xr3:uid="{10BECD1D-2B84-44B8-8ED4-E9A9E809C59A}" name="Allocation($) increase &gt;$15m (by disease) Opt-In " dataDxfId="23"/>
    <tableColumn id="12" xr3:uid="{F022FEC3-691E-424C-8A73-32D5222BE3FE}" name="PMI countries Opt-In" dataDxfId="22"/>
    <tableColumn id="13" xr3:uid="{EFEA6F39-44E3-4A14-ABE8-2C8E69BC9DFE}" name="Top 15 Largest Allocations and/or Funding Increases" dataDxfId="21"/>
    <tableColumn id="14" xr3:uid="{8145CBEF-8EDC-46B1-B722-BDAB3E29C024}" name="HIV Incidence Reduction Focus Countries " dataDxfId="20"/>
    <tableColumn id="15" xr3:uid="{01AB62D1-180E-484F-BB96-38E5441112C4}" name="HIV AGYW Priority " dataDxfId="19"/>
    <tableColumn id="16" xr3:uid="{E356EA13-4038-49C8-9AE8-CA008AEC9CB0}" name="TB Top 20 Priority " dataDxfId="18"/>
    <tableColumn id="17" xr3:uid="{800CC3FD-9D3F-493F-B82B-1DABED23ADA6}" name="RAI" dataDxfId="17"/>
    <tableColumn id="18" xr3:uid="{74921D4C-09EF-443E-9B17-8910FE7F7C97}" name="Malaria HBHI  / Sahel 5 (not in HBHI) " dataDxfId="16"/>
    <tableColumn id="19" xr3:uid="{7A9F6DCA-846C-4BEB-A9A0-5949FB02FE53}" name="Gender Equality" dataDxfId="15"/>
    <tableColumn id="20" xr3:uid="{3FF5CDDC-B302-40D7-BECD-49DF0BFAC4C5}" name="RSSH Priority " dataDxfId="14"/>
    <tableColumn id="21" xr3:uid="{B570B63A-E85E-41C1-AA1D-909F63DF591C}" name="C19RM Top-25" dataDxfId="13"/>
    <tableColumn id="34" xr3:uid="{7C3BDF12-BA1D-4662-A2CB-769B41CC63CA}" name="Strategic criteria" dataDxfId="12">
      <calculatedColumnFormula>_xlfn.TEXTJOIN(", ", TRUE, priority[[#This Row],[Top 15 Largest Allocations and/or Funding Increases]:[C19RM Top-25]])</calculatedColumnFormula>
    </tableColumn>
    <tableColumn id="36" xr3:uid="{D94B6DF9-A716-4E98-8FCA-4E8D7F2A4867}" name="Opt in criteria" dataDxfId="11">
      <calculatedColumnFormula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calculatedColumnFormula>
    </tableColumn>
    <tableColumn id="22" xr3:uid="{6CFA0666-4BEC-4A01-A2EE-F0CBB8DB1A44}" name="GAC Secretraiat Opt-In (Numeric)" dataDxfId="10">
      <calculatedColumnFormula>IF(I3="Transition",1,0)</calculatedColumnFormula>
    </tableColumn>
    <tableColumn id="23" xr3:uid="{7BE10D1F-682A-4F6E-B0CD-6EEC75EEF72E}" name="Challenging Operating Environment (as approved by EGMC on 24 March 2022)  (Numeric)" dataDxfId="9">
      <calculatedColumnFormula>IF(priority[[#This Row],[Challenging Operating Environment (as approved by EGMC on 24 March 2022) Opt-in]]="COE",1,0)</calculatedColumnFormula>
    </tableColumn>
    <tableColumn id="24" xr3:uid="{E97850F3-9778-4D2B-AB6A-4EA44FC8919A}" name="Allocations and/or Funding Increases (Numeric)" dataDxfId="8">
      <calculatedColumnFormula>IF(OR(N3="TopLargest", N3="FundingIncreaseDisease"),1,0)</calculatedColumnFormula>
    </tableColumn>
    <tableColumn id="25" xr3:uid="{CF7B4E8F-4075-4704-97A6-8757FDF5A7D7}" name="HIV Incidence Reduction Focus Countries (Numeric)" dataDxfId="7">
      <calculatedColumnFormula>IF(O3="IncidenceReduction",1,0)</calculatedColumnFormula>
    </tableColumn>
    <tableColumn id="26" xr3:uid="{A26950EC-4742-4B6B-8949-25F7D0EA33CD}" name="HIV AGYW Priority (Numeric)" dataDxfId="6">
      <calculatedColumnFormula>IF(P3="AGYW",1,0)</calculatedColumnFormula>
    </tableColumn>
    <tableColumn id="27" xr3:uid="{A298D206-5ECB-4262-BAD8-B3EF62AE8722}" name="TB Top 20 Priority (Numeric)" dataDxfId="5">
      <calculatedColumnFormula>IF(Q3="TBTop20",1,0)</calculatedColumnFormula>
    </tableColumn>
    <tableColumn id="28" xr3:uid="{DD375CD5-CA10-4740-B00E-EA50889B7652}" name="RAI (Numeric)" dataDxfId="4">
      <calculatedColumnFormula>IF(R3="RAI",1,0)</calculatedColumnFormula>
    </tableColumn>
    <tableColumn id="29" xr3:uid="{EEC1D5C3-9B86-4483-B339-94D754571156}" name="Malaria HBHI  / Sahel 5 (not in HBHI) (Numeric)" dataDxfId="3">
      <calculatedColumnFormula>IF(OR(S3="HBHI", S3="Sahel 5"),1,0)</calculatedColumnFormula>
    </tableColumn>
    <tableColumn id="30" xr3:uid="{F4749964-93B5-49DB-ACE7-4643E7A5B78F}" name="Gender Equality (Numeric)" dataDxfId="2">
      <calculatedColumnFormula>IF(T3="Yes",1,0)</calculatedColumnFormula>
    </tableColumn>
    <tableColumn id="31" xr3:uid="{231ABAE7-6F34-4363-ACED-BB9998ECA980}" name="RSSH Priority (Numeric)" dataDxfId="1">
      <calculatedColumnFormula>IF(U3="Yes",1,0)</calculatedColumnFormula>
    </tableColumn>
    <tableColumn id="32" xr3:uid="{0BE7FF48-06C6-44E6-AD19-CC20FE2F6236}" name="C19RM Top-252" dataDxfId="0">
      <calculatedColumnFormula>IF(V3="Yes",1,0)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3681-64F7-4C3F-842E-AE2E6C528191}">
  <dimension ref="A4:E196"/>
  <sheetViews>
    <sheetView tabSelected="1" workbookViewId="0">
      <selection activeCell="D5" sqref="D5"/>
    </sheetView>
  </sheetViews>
  <sheetFormatPr defaultRowHeight="14.5" x14ac:dyDescent="0.35"/>
  <cols>
    <col min="1" max="1" width="19.81640625" customWidth="1"/>
    <col min="2" max="2" width="25.54296875" customWidth="1"/>
    <col min="3" max="3" width="26.7265625" bestFit="1" customWidth="1"/>
    <col min="4" max="4" width="28.36328125" bestFit="1" customWidth="1"/>
    <col min="5" max="5" width="39" bestFit="1" customWidth="1"/>
  </cols>
  <sheetData>
    <row r="4" spans="1:5" x14ac:dyDescent="0.35">
      <c r="A4" s="35" t="s">
        <v>2</v>
      </c>
      <c r="B4" s="35" t="s">
        <v>3</v>
      </c>
      <c r="C4" s="35" t="s">
        <v>5</v>
      </c>
      <c r="D4" s="35" t="s">
        <v>7</v>
      </c>
      <c r="E4" s="35" t="s">
        <v>15</v>
      </c>
    </row>
    <row r="5" spans="1:5" x14ac:dyDescent="0.35">
      <c r="A5" t="s">
        <v>224</v>
      </c>
      <c r="B5" t="s">
        <v>225</v>
      </c>
      <c r="C5" t="s">
        <v>51</v>
      </c>
      <c r="D5" t="s">
        <v>127</v>
      </c>
      <c r="E5" t="s">
        <v>329</v>
      </c>
    </row>
    <row r="6" spans="1:5" x14ac:dyDescent="0.35">
      <c r="A6" t="s">
        <v>36</v>
      </c>
      <c r="B6" t="s">
        <v>37</v>
      </c>
      <c r="C6" t="s">
        <v>39</v>
      </c>
      <c r="D6" t="s">
        <v>40</v>
      </c>
      <c r="E6" t="s">
        <v>329</v>
      </c>
    </row>
    <row r="7" spans="1:5" x14ac:dyDescent="0.35">
      <c r="D7" t="s">
        <v>329</v>
      </c>
      <c r="E7" t="s">
        <v>329</v>
      </c>
    </row>
    <row r="8" spans="1:5" x14ac:dyDescent="0.35">
      <c r="A8" t="s">
        <v>53</v>
      </c>
      <c r="B8" t="s">
        <v>54</v>
      </c>
      <c r="C8" t="s">
        <v>39</v>
      </c>
      <c r="D8" t="s">
        <v>55</v>
      </c>
      <c r="E8" t="s">
        <v>329</v>
      </c>
    </row>
    <row r="9" spans="1:5" x14ac:dyDescent="0.35">
      <c r="A9" t="s">
        <v>49</v>
      </c>
      <c r="B9" t="s">
        <v>50</v>
      </c>
      <c r="C9" t="s">
        <v>51</v>
      </c>
      <c r="D9" t="s">
        <v>329</v>
      </c>
      <c r="E9" t="s">
        <v>329</v>
      </c>
    </row>
    <row r="10" spans="1:5" x14ac:dyDescent="0.35">
      <c r="A10" t="s">
        <v>59</v>
      </c>
      <c r="B10" t="s">
        <v>60</v>
      </c>
      <c r="C10" t="s">
        <v>51</v>
      </c>
      <c r="D10" t="s">
        <v>61</v>
      </c>
      <c r="E10" t="s">
        <v>329</v>
      </c>
    </row>
    <row r="11" spans="1:5" x14ac:dyDescent="0.35">
      <c r="C11" t="s">
        <v>329</v>
      </c>
      <c r="D11" t="s">
        <v>329</v>
      </c>
      <c r="E11" t="s">
        <v>329</v>
      </c>
    </row>
    <row r="12" spans="1:5" x14ac:dyDescent="0.35">
      <c r="A12" t="s">
        <v>63</v>
      </c>
      <c r="B12" t="s">
        <v>64</v>
      </c>
      <c r="C12" t="s">
        <v>51</v>
      </c>
      <c r="D12" t="s">
        <v>61</v>
      </c>
      <c r="E12" t="s">
        <v>329</v>
      </c>
    </row>
    <row r="13" spans="1:5" x14ac:dyDescent="0.35">
      <c r="A13" t="s">
        <v>95</v>
      </c>
      <c r="B13" t="s">
        <v>96</v>
      </c>
      <c r="C13" t="s">
        <v>39</v>
      </c>
      <c r="D13" t="s">
        <v>55</v>
      </c>
      <c r="E13" t="s">
        <v>329</v>
      </c>
    </row>
    <row r="14" spans="1:5" x14ac:dyDescent="0.35">
      <c r="A14" t="s">
        <v>77</v>
      </c>
      <c r="B14" t="s">
        <v>78</v>
      </c>
      <c r="C14" t="s">
        <v>39</v>
      </c>
      <c r="D14" t="s">
        <v>79</v>
      </c>
      <c r="E14" t="s">
        <v>329</v>
      </c>
    </row>
    <row r="15" spans="1:5" x14ac:dyDescent="0.35">
      <c r="D15" t="s">
        <v>329</v>
      </c>
      <c r="E15" t="s">
        <v>329</v>
      </c>
    </row>
    <row r="16" spans="1:5" x14ac:dyDescent="0.35">
      <c r="A16" t="s">
        <v>88</v>
      </c>
      <c r="B16" t="s">
        <v>89</v>
      </c>
      <c r="C16" t="s">
        <v>67</v>
      </c>
      <c r="D16" t="s">
        <v>90</v>
      </c>
      <c r="E16" t="s">
        <v>329</v>
      </c>
    </row>
    <row r="17" spans="1:5" x14ac:dyDescent="0.35">
      <c r="A17" t="s">
        <v>65</v>
      </c>
      <c r="B17" t="s">
        <v>66</v>
      </c>
      <c r="C17" t="s">
        <v>67</v>
      </c>
      <c r="D17" t="s">
        <v>68</v>
      </c>
      <c r="E17" t="s">
        <v>329</v>
      </c>
    </row>
    <row r="18" spans="1:5" x14ac:dyDescent="0.35">
      <c r="A18" t="s">
        <v>72</v>
      </c>
      <c r="B18" t="s">
        <v>73</v>
      </c>
      <c r="C18" t="s">
        <v>51</v>
      </c>
      <c r="D18" t="s">
        <v>61</v>
      </c>
      <c r="E18" t="s">
        <v>329</v>
      </c>
    </row>
    <row r="19" spans="1:5" x14ac:dyDescent="0.35">
      <c r="A19" t="s">
        <v>74</v>
      </c>
      <c r="B19" t="s">
        <v>75</v>
      </c>
      <c r="C19" t="s">
        <v>51</v>
      </c>
      <c r="D19" t="s">
        <v>76</v>
      </c>
      <c r="E19" t="s">
        <v>329</v>
      </c>
    </row>
    <row r="20" spans="1:5" x14ac:dyDescent="0.35">
      <c r="A20" t="s">
        <v>83</v>
      </c>
      <c r="B20" t="s">
        <v>84</v>
      </c>
      <c r="C20" t="s">
        <v>51</v>
      </c>
      <c r="D20" t="s">
        <v>76</v>
      </c>
      <c r="E20" t="s">
        <v>329</v>
      </c>
    </row>
    <row r="21" spans="1:5" x14ac:dyDescent="0.35">
      <c r="A21" t="s">
        <v>80</v>
      </c>
      <c r="B21" t="s">
        <v>81</v>
      </c>
      <c r="C21" t="s">
        <v>51</v>
      </c>
      <c r="D21" t="s">
        <v>40</v>
      </c>
      <c r="E21" t="s">
        <v>329</v>
      </c>
    </row>
    <row r="22" spans="1:5" x14ac:dyDescent="0.35">
      <c r="A22" t="s">
        <v>85</v>
      </c>
      <c r="B22" t="s">
        <v>86</v>
      </c>
      <c r="C22" t="s">
        <v>51</v>
      </c>
      <c r="D22" t="s">
        <v>55</v>
      </c>
      <c r="E22" t="s">
        <v>329</v>
      </c>
    </row>
    <row r="23" spans="1:5" x14ac:dyDescent="0.35">
      <c r="A23" t="s">
        <v>104</v>
      </c>
      <c r="B23" t="s">
        <v>105</v>
      </c>
      <c r="C23" t="s">
        <v>39</v>
      </c>
      <c r="D23" t="s">
        <v>79</v>
      </c>
      <c r="E23" t="s">
        <v>329</v>
      </c>
    </row>
    <row r="24" spans="1:5" x14ac:dyDescent="0.35">
      <c r="A24" t="s">
        <v>121</v>
      </c>
      <c r="B24" t="s">
        <v>122</v>
      </c>
      <c r="C24" t="s">
        <v>67</v>
      </c>
      <c r="D24" t="s">
        <v>90</v>
      </c>
      <c r="E24" t="s">
        <v>329</v>
      </c>
    </row>
    <row r="25" spans="1:5" x14ac:dyDescent="0.35">
      <c r="A25" t="s">
        <v>101</v>
      </c>
      <c r="B25" t="s">
        <v>102</v>
      </c>
      <c r="C25" t="s">
        <v>67</v>
      </c>
      <c r="D25" t="s">
        <v>79</v>
      </c>
      <c r="E25" t="s">
        <v>329</v>
      </c>
    </row>
    <row r="26" spans="1:5" x14ac:dyDescent="0.35">
      <c r="A26" t="s">
        <v>116</v>
      </c>
      <c r="B26" t="s">
        <v>117</v>
      </c>
      <c r="C26" t="s">
        <v>67</v>
      </c>
      <c r="D26" t="s">
        <v>90</v>
      </c>
      <c r="E26" t="s">
        <v>329</v>
      </c>
    </row>
    <row r="27" spans="1:5" x14ac:dyDescent="0.35">
      <c r="A27" t="s">
        <v>113</v>
      </c>
      <c r="B27" t="s">
        <v>114</v>
      </c>
      <c r="C27" t="s">
        <v>39</v>
      </c>
      <c r="D27" t="s">
        <v>79</v>
      </c>
      <c r="E27" t="s">
        <v>115</v>
      </c>
    </row>
    <row r="28" spans="1:5" x14ac:dyDescent="0.35">
      <c r="E28" t="s">
        <v>329</v>
      </c>
    </row>
    <row r="29" spans="1:5" x14ac:dyDescent="0.35">
      <c r="A29" t="s">
        <v>109</v>
      </c>
      <c r="B29" t="s">
        <v>110</v>
      </c>
      <c r="C29" t="s">
        <v>51</v>
      </c>
      <c r="D29" t="s">
        <v>76</v>
      </c>
      <c r="E29" t="s">
        <v>329</v>
      </c>
    </row>
    <row r="30" spans="1:5" x14ac:dyDescent="0.35">
      <c r="A30" t="s">
        <v>111</v>
      </c>
      <c r="B30" t="s">
        <v>112</v>
      </c>
      <c r="C30" t="s">
        <v>51</v>
      </c>
      <c r="D30" t="s">
        <v>55</v>
      </c>
      <c r="E30" t="s">
        <v>329</v>
      </c>
    </row>
    <row r="31" spans="1:5" x14ac:dyDescent="0.35">
      <c r="A31" t="s">
        <v>97</v>
      </c>
      <c r="B31" t="s">
        <v>98</v>
      </c>
      <c r="C31" t="s">
        <v>51</v>
      </c>
      <c r="D31" t="s">
        <v>79</v>
      </c>
      <c r="E31" t="s">
        <v>329</v>
      </c>
    </row>
    <row r="32" spans="1:5" x14ac:dyDescent="0.35">
      <c r="A32" t="s">
        <v>118</v>
      </c>
      <c r="B32" t="s">
        <v>119</v>
      </c>
      <c r="C32" t="s">
        <v>51</v>
      </c>
      <c r="D32" t="s">
        <v>76</v>
      </c>
      <c r="E32" t="s">
        <v>329</v>
      </c>
    </row>
    <row r="33" spans="1:5" x14ac:dyDescent="0.35">
      <c r="A33" t="s">
        <v>123</v>
      </c>
      <c r="B33" t="s">
        <v>124</v>
      </c>
      <c r="C33" t="s">
        <v>51</v>
      </c>
      <c r="D33" t="s">
        <v>76</v>
      </c>
      <c r="E33" t="s">
        <v>329</v>
      </c>
    </row>
    <row r="34" spans="1:5" x14ac:dyDescent="0.35">
      <c r="A34" t="s">
        <v>125</v>
      </c>
      <c r="B34" t="s">
        <v>126</v>
      </c>
      <c r="C34" t="s">
        <v>51</v>
      </c>
      <c r="D34" t="s">
        <v>127</v>
      </c>
      <c r="E34" t="s">
        <v>329</v>
      </c>
    </row>
    <row r="35" spans="1:5" x14ac:dyDescent="0.35">
      <c r="A35" t="s">
        <v>128</v>
      </c>
      <c r="B35" t="s">
        <v>129</v>
      </c>
      <c r="C35" t="s">
        <v>51</v>
      </c>
      <c r="D35" t="s">
        <v>76</v>
      </c>
      <c r="E35" t="s">
        <v>329</v>
      </c>
    </row>
    <row r="36" spans="1:5" x14ac:dyDescent="0.35">
      <c r="A36" t="s">
        <v>131</v>
      </c>
      <c r="B36" t="s">
        <v>132</v>
      </c>
      <c r="C36" t="s">
        <v>51</v>
      </c>
      <c r="D36" t="s">
        <v>76</v>
      </c>
      <c r="E36" t="s">
        <v>329</v>
      </c>
    </row>
    <row r="37" spans="1:5" x14ac:dyDescent="0.35">
      <c r="A37" t="s">
        <v>133</v>
      </c>
      <c r="B37" t="s">
        <v>134</v>
      </c>
      <c r="C37" t="s">
        <v>51</v>
      </c>
      <c r="D37" t="s">
        <v>76</v>
      </c>
      <c r="E37" t="s">
        <v>329</v>
      </c>
    </row>
    <row r="38" spans="1:5" x14ac:dyDescent="0.35">
      <c r="A38" t="s">
        <v>135</v>
      </c>
      <c r="B38" t="s">
        <v>136</v>
      </c>
      <c r="C38" t="s">
        <v>51</v>
      </c>
      <c r="D38" t="s">
        <v>127</v>
      </c>
      <c r="E38" t="s">
        <v>329</v>
      </c>
    </row>
    <row r="39" spans="1:5" x14ac:dyDescent="0.35">
      <c r="A39" t="s">
        <v>141</v>
      </c>
      <c r="B39" t="s">
        <v>142</v>
      </c>
      <c r="C39" t="s">
        <v>39</v>
      </c>
      <c r="D39" t="s">
        <v>127</v>
      </c>
      <c r="E39" t="s">
        <v>329</v>
      </c>
    </row>
    <row r="40" spans="1:5" x14ac:dyDescent="0.35">
      <c r="A40" t="s">
        <v>145</v>
      </c>
      <c r="B40" t="s">
        <v>146</v>
      </c>
      <c r="C40" t="s">
        <v>67</v>
      </c>
      <c r="D40" t="s">
        <v>92</v>
      </c>
      <c r="E40" t="s">
        <v>329</v>
      </c>
    </row>
    <row r="41" spans="1:5" x14ac:dyDescent="0.35">
      <c r="C41" t="s">
        <v>329</v>
      </c>
      <c r="D41" t="s">
        <v>329</v>
      </c>
      <c r="E41" t="s">
        <v>329</v>
      </c>
    </row>
    <row r="42" spans="1:5" x14ac:dyDescent="0.35">
      <c r="A42" t="s">
        <v>147</v>
      </c>
      <c r="B42" t="s">
        <v>148</v>
      </c>
      <c r="C42" t="s">
        <v>51</v>
      </c>
      <c r="D42" t="s">
        <v>79</v>
      </c>
      <c r="E42" t="s">
        <v>329</v>
      </c>
    </row>
    <row r="43" spans="1:5" x14ac:dyDescent="0.35">
      <c r="A43" t="s">
        <v>152</v>
      </c>
      <c r="B43" t="s">
        <v>153</v>
      </c>
      <c r="C43" t="s">
        <v>51</v>
      </c>
      <c r="D43" t="s">
        <v>61</v>
      </c>
      <c r="E43" t="s">
        <v>329</v>
      </c>
    </row>
    <row r="44" spans="1:5" x14ac:dyDescent="0.35">
      <c r="A44" t="s">
        <v>154</v>
      </c>
      <c r="B44" t="s">
        <v>155</v>
      </c>
      <c r="C44" t="s">
        <v>67</v>
      </c>
      <c r="D44" t="s">
        <v>90</v>
      </c>
      <c r="E44" t="s">
        <v>329</v>
      </c>
    </row>
    <row r="45" spans="1:5" x14ac:dyDescent="0.35">
      <c r="A45" t="s">
        <v>160</v>
      </c>
      <c r="B45" t="s">
        <v>161</v>
      </c>
      <c r="C45" t="s">
        <v>39</v>
      </c>
      <c r="D45" t="s">
        <v>151</v>
      </c>
      <c r="E45" t="s">
        <v>329</v>
      </c>
    </row>
    <row r="46" spans="1:5" x14ac:dyDescent="0.35">
      <c r="A46" t="s">
        <v>149</v>
      </c>
      <c r="B46" t="s">
        <v>150</v>
      </c>
      <c r="C46" t="s">
        <v>39</v>
      </c>
      <c r="D46" t="s">
        <v>151</v>
      </c>
      <c r="E46" t="s">
        <v>329</v>
      </c>
    </row>
    <row r="47" spans="1:5" x14ac:dyDescent="0.35">
      <c r="A47" t="s">
        <v>162</v>
      </c>
      <c r="B47" t="s">
        <v>163</v>
      </c>
      <c r="C47" t="s">
        <v>39</v>
      </c>
      <c r="D47" t="s">
        <v>151</v>
      </c>
      <c r="E47" t="s">
        <v>329</v>
      </c>
    </row>
    <row r="48" spans="1:5" x14ac:dyDescent="0.35">
      <c r="A48" t="s">
        <v>139</v>
      </c>
      <c r="B48" t="s">
        <v>140</v>
      </c>
      <c r="C48" t="s">
        <v>51</v>
      </c>
      <c r="D48" t="s">
        <v>79</v>
      </c>
      <c r="E48" t="s">
        <v>329</v>
      </c>
    </row>
    <row r="49" spans="1:5" x14ac:dyDescent="0.35">
      <c r="A49" t="s">
        <v>156</v>
      </c>
      <c r="B49" t="s">
        <v>157</v>
      </c>
      <c r="C49" t="s">
        <v>51</v>
      </c>
      <c r="D49" t="s">
        <v>76</v>
      </c>
      <c r="E49" t="s">
        <v>329</v>
      </c>
    </row>
    <row r="50" spans="1:5" x14ac:dyDescent="0.35">
      <c r="A50" t="s">
        <v>158</v>
      </c>
      <c r="B50" t="s">
        <v>159</v>
      </c>
      <c r="C50" t="s">
        <v>39</v>
      </c>
      <c r="D50" t="s">
        <v>76</v>
      </c>
      <c r="E50" t="s">
        <v>329</v>
      </c>
    </row>
    <row r="51" spans="1:5" x14ac:dyDescent="0.35">
      <c r="A51" t="s">
        <v>164</v>
      </c>
      <c r="B51" t="s">
        <v>165</v>
      </c>
      <c r="C51" t="s">
        <v>51</v>
      </c>
      <c r="D51" t="s">
        <v>76</v>
      </c>
      <c r="E51" t="s">
        <v>329</v>
      </c>
    </row>
    <row r="52" spans="1:5" x14ac:dyDescent="0.35">
      <c r="A52" t="s">
        <v>169</v>
      </c>
      <c r="B52" t="s">
        <v>170</v>
      </c>
      <c r="C52" t="s">
        <v>51</v>
      </c>
      <c r="D52" t="s">
        <v>76</v>
      </c>
      <c r="E52" t="s">
        <v>329</v>
      </c>
    </row>
    <row r="53" spans="1:5" x14ac:dyDescent="0.35">
      <c r="A53" t="s">
        <v>167</v>
      </c>
      <c r="B53" t="s">
        <v>168</v>
      </c>
      <c r="C53" t="s">
        <v>39</v>
      </c>
      <c r="D53" t="s">
        <v>76</v>
      </c>
      <c r="E53" t="s">
        <v>329</v>
      </c>
    </row>
    <row r="54" spans="1:5" x14ac:dyDescent="0.35">
      <c r="A54" t="s">
        <v>173</v>
      </c>
      <c r="B54" t="s">
        <v>174</v>
      </c>
      <c r="C54" t="s">
        <v>67</v>
      </c>
      <c r="D54" t="s">
        <v>68</v>
      </c>
      <c r="E54" t="s">
        <v>115</v>
      </c>
    </row>
    <row r="55" spans="1:5" x14ac:dyDescent="0.35">
      <c r="E55" t="s">
        <v>329</v>
      </c>
    </row>
    <row r="56" spans="1:5" x14ac:dyDescent="0.35">
      <c r="A56" t="s">
        <v>171</v>
      </c>
      <c r="B56" t="s">
        <v>172</v>
      </c>
      <c r="C56" t="s">
        <v>67</v>
      </c>
      <c r="D56" t="s">
        <v>68</v>
      </c>
      <c r="E56" t="s">
        <v>115</v>
      </c>
    </row>
    <row r="57" spans="1:5" x14ac:dyDescent="0.35">
      <c r="E57" t="s">
        <v>329</v>
      </c>
    </row>
    <row r="58" spans="1:5" x14ac:dyDescent="0.35">
      <c r="A58" t="s">
        <v>175</v>
      </c>
      <c r="B58" t="s">
        <v>176</v>
      </c>
      <c r="C58" t="s">
        <v>51</v>
      </c>
      <c r="D58" t="s">
        <v>40</v>
      </c>
      <c r="E58" t="s">
        <v>329</v>
      </c>
    </row>
    <row r="59" spans="1:5" x14ac:dyDescent="0.35">
      <c r="A59" t="s">
        <v>177</v>
      </c>
      <c r="B59" t="s">
        <v>178</v>
      </c>
      <c r="C59" t="s">
        <v>51</v>
      </c>
      <c r="D59" t="s">
        <v>127</v>
      </c>
      <c r="E59" t="s">
        <v>329</v>
      </c>
    </row>
    <row r="60" spans="1:5" x14ac:dyDescent="0.35">
      <c r="A60" t="s">
        <v>179</v>
      </c>
      <c r="B60" t="s">
        <v>180</v>
      </c>
      <c r="C60" t="s">
        <v>51</v>
      </c>
      <c r="D60" t="s">
        <v>76</v>
      </c>
      <c r="E60" t="s">
        <v>329</v>
      </c>
    </row>
    <row r="61" spans="1:5" x14ac:dyDescent="0.35">
      <c r="A61" t="s">
        <v>181</v>
      </c>
      <c r="B61" t="s">
        <v>182</v>
      </c>
      <c r="C61" t="s">
        <v>51</v>
      </c>
      <c r="D61" t="s">
        <v>127</v>
      </c>
      <c r="E61" t="s">
        <v>329</v>
      </c>
    </row>
    <row r="62" spans="1:5" x14ac:dyDescent="0.35">
      <c r="A62" t="s">
        <v>183</v>
      </c>
      <c r="B62" t="s">
        <v>184</v>
      </c>
      <c r="C62" t="s">
        <v>51</v>
      </c>
      <c r="D62" t="s">
        <v>61</v>
      </c>
      <c r="E62" t="s">
        <v>329</v>
      </c>
    </row>
    <row r="63" spans="1:5" x14ac:dyDescent="0.35">
      <c r="A63" t="s">
        <v>185</v>
      </c>
      <c r="B63" t="s">
        <v>186</v>
      </c>
      <c r="C63" t="s">
        <v>67</v>
      </c>
      <c r="D63" t="s">
        <v>92</v>
      </c>
      <c r="E63" t="s">
        <v>115</v>
      </c>
    </row>
    <row r="64" spans="1:5" x14ac:dyDescent="0.35">
      <c r="E64" t="s">
        <v>329</v>
      </c>
    </row>
    <row r="65" spans="1:5" x14ac:dyDescent="0.35">
      <c r="A65" t="s">
        <v>193</v>
      </c>
      <c r="B65" t="s">
        <v>194</v>
      </c>
      <c r="C65" t="s">
        <v>51</v>
      </c>
      <c r="D65" t="s">
        <v>61</v>
      </c>
      <c r="E65" t="s">
        <v>329</v>
      </c>
    </row>
    <row r="66" spans="1:5" x14ac:dyDescent="0.35">
      <c r="A66" t="s">
        <v>99</v>
      </c>
      <c r="B66" t="s">
        <v>100</v>
      </c>
      <c r="C66" t="s">
        <v>67</v>
      </c>
      <c r="D66" t="s">
        <v>68</v>
      </c>
      <c r="E66" t="s">
        <v>329</v>
      </c>
    </row>
    <row r="67" spans="1:5" x14ac:dyDescent="0.35">
      <c r="A67" t="s">
        <v>187</v>
      </c>
      <c r="B67" t="s">
        <v>188</v>
      </c>
      <c r="C67" t="s">
        <v>51</v>
      </c>
      <c r="D67" t="s">
        <v>40</v>
      </c>
      <c r="E67" t="s">
        <v>329</v>
      </c>
    </row>
    <row r="68" spans="1:5" x14ac:dyDescent="0.35">
      <c r="A68" t="s">
        <v>195</v>
      </c>
      <c r="B68" t="s">
        <v>196</v>
      </c>
      <c r="C68" t="s">
        <v>51</v>
      </c>
      <c r="D68" t="s">
        <v>40</v>
      </c>
      <c r="E68" t="s">
        <v>329</v>
      </c>
    </row>
    <row r="69" spans="1:5" x14ac:dyDescent="0.35">
      <c r="A69" t="s">
        <v>197</v>
      </c>
      <c r="B69" t="s">
        <v>198</v>
      </c>
      <c r="C69" t="s">
        <v>51</v>
      </c>
      <c r="D69" t="s">
        <v>127</v>
      </c>
      <c r="E69" t="s">
        <v>329</v>
      </c>
    </row>
    <row r="70" spans="1:5" x14ac:dyDescent="0.35">
      <c r="A70" t="s">
        <v>201</v>
      </c>
      <c r="B70" t="s">
        <v>202</v>
      </c>
      <c r="C70" t="s">
        <v>39</v>
      </c>
      <c r="D70" t="s">
        <v>151</v>
      </c>
      <c r="E70" t="s">
        <v>329</v>
      </c>
    </row>
    <row r="71" spans="1:5" x14ac:dyDescent="0.35">
      <c r="A71" t="s">
        <v>260</v>
      </c>
      <c r="B71" t="s">
        <v>261</v>
      </c>
      <c r="C71" t="s">
        <v>51</v>
      </c>
      <c r="D71" t="s">
        <v>76</v>
      </c>
      <c r="E71" t="s">
        <v>329</v>
      </c>
    </row>
    <row r="72" spans="1:5" x14ac:dyDescent="0.35">
      <c r="A72" t="s">
        <v>282</v>
      </c>
      <c r="B72" t="s">
        <v>283</v>
      </c>
      <c r="C72" t="s">
        <v>51</v>
      </c>
      <c r="D72" t="s">
        <v>40</v>
      </c>
      <c r="E72" t="s">
        <v>329</v>
      </c>
    </row>
    <row r="73" spans="1:5" x14ac:dyDescent="0.35">
      <c r="A73" t="s">
        <v>199</v>
      </c>
      <c r="B73" t="s">
        <v>200</v>
      </c>
      <c r="C73" t="s">
        <v>39</v>
      </c>
      <c r="D73" t="s">
        <v>55</v>
      </c>
      <c r="E73" t="s">
        <v>329</v>
      </c>
    </row>
    <row r="74" spans="1:5" x14ac:dyDescent="0.35">
      <c r="A74" t="s">
        <v>218</v>
      </c>
      <c r="B74" t="s">
        <v>219</v>
      </c>
      <c r="C74" t="s">
        <v>51</v>
      </c>
      <c r="D74" t="s">
        <v>61</v>
      </c>
      <c r="E74" t="s">
        <v>329</v>
      </c>
    </row>
    <row r="75" spans="1:5" x14ac:dyDescent="0.35">
      <c r="A75" t="s">
        <v>203</v>
      </c>
      <c r="B75" t="s">
        <v>204</v>
      </c>
      <c r="C75" t="s">
        <v>39</v>
      </c>
      <c r="D75" t="s">
        <v>55</v>
      </c>
      <c r="E75" t="s">
        <v>115</v>
      </c>
    </row>
    <row r="76" spans="1:5" x14ac:dyDescent="0.35">
      <c r="E76" t="s">
        <v>329</v>
      </c>
    </row>
    <row r="77" spans="1:5" x14ac:dyDescent="0.35">
      <c r="A77" t="s">
        <v>211</v>
      </c>
      <c r="B77" t="s">
        <v>212</v>
      </c>
      <c r="C77" t="s">
        <v>51</v>
      </c>
      <c r="D77" t="s">
        <v>40</v>
      </c>
      <c r="E77" t="s">
        <v>329</v>
      </c>
    </row>
    <row r="78" spans="1:5" x14ac:dyDescent="0.35">
      <c r="A78" t="s">
        <v>209</v>
      </c>
      <c r="B78" t="s">
        <v>210</v>
      </c>
      <c r="C78" t="s">
        <v>67</v>
      </c>
      <c r="D78" t="s">
        <v>90</v>
      </c>
      <c r="E78" t="s">
        <v>329</v>
      </c>
    </row>
    <row r="79" spans="1:5" x14ac:dyDescent="0.35">
      <c r="A79" t="s">
        <v>232</v>
      </c>
      <c r="B79" t="s">
        <v>233</v>
      </c>
      <c r="C79" t="s">
        <v>67</v>
      </c>
      <c r="D79" t="s">
        <v>68</v>
      </c>
      <c r="E79" t="s">
        <v>329</v>
      </c>
    </row>
    <row r="80" spans="1:5" x14ac:dyDescent="0.35">
      <c r="A80" t="s">
        <v>222</v>
      </c>
      <c r="B80" t="s">
        <v>223</v>
      </c>
      <c r="C80" t="s">
        <v>51</v>
      </c>
      <c r="D80" t="s">
        <v>61</v>
      </c>
      <c r="E80" t="s">
        <v>329</v>
      </c>
    </row>
    <row r="81" spans="1:5" x14ac:dyDescent="0.35">
      <c r="A81" t="s">
        <v>220</v>
      </c>
      <c r="B81" t="s">
        <v>221</v>
      </c>
      <c r="C81" t="s">
        <v>51</v>
      </c>
      <c r="D81" t="s">
        <v>40</v>
      </c>
      <c r="E81" t="s">
        <v>329</v>
      </c>
    </row>
    <row r="82" spans="1:5" x14ac:dyDescent="0.35">
      <c r="A82" t="s">
        <v>226</v>
      </c>
      <c r="B82" t="s">
        <v>227</v>
      </c>
      <c r="C82" t="s">
        <v>67</v>
      </c>
      <c r="D82" t="s">
        <v>92</v>
      </c>
      <c r="E82" t="s">
        <v>115</v>
      </c>
    </row>
    <row r="83" spans="1:5" x14ac:dyDescent="0.35">
      <c r="E83" t="s">
        <v>329</v>
      </c>
    </row>
    <row r="84" spans="1:5" x14ac:dyDescent="0.35">
      <c r="A84" t="s">
        <v>213</v>
      </c>
      <c r="B84" t="s">
        <v>214</v>
      </c>
      <c r="C84" t="s">
        <v>51</v>
      </c>
      <c r="D84" t="s">
        <v>151</v>
      </c>
      <c r="E84" t="s">
        <v>329</v>
      </c>
    </row>
    <row r="85" spans="1:5" x14ac:dyDescent="0.35">
      <c r="A85" t="s">
        <v>216</v>
      </c>
      <c r="B85" t="s">
        <v>217</v>
      </c>
      <c r="C85" t="s">
        <v>51</v>
      </c>
      <c r="D85" t="s">
        <v>55</v>
      </c>
      <c r="E85" t="s">
        <v>329</v>
      </c>
    </row>
    <row r="86" spans="1:5" x14ac:dyDescent="0.35">
      <c r="A86" t="s">
        <v>205</v>
      </c>
      <c r="B86" t="s">
        <v>206</v>
      </c>
      <c r="C86" t="s">
        <v>67</v>
      </c>
      <c r="D86" t="s">
        <v>55</v>
      </c>
      <c r="E86" t="s">
        <v>329</v>
      </c>
    </row>
    <row r="87" spans="1:5" x14ac:dyDescent="0.35">
      <c r="A87" t="s">
        <v>207</v>
      </c>
      <c r="B87" t="s">
        <v>208</v>
      </c>
      <c r="C87" t="s">
        <v>51</v>
      </c>
      <c r="D87" t="s">
        <v>40</v>
      </c>
      <c r="E87" t="s">
        <v>329</v>
      </c>
    </row>
    <row r="88" spans="1:5" x14ac:dyDescent="0.35">
      <c r="A88" t="s">
        <v>234</v>
      </c>
      <c r="B88" t="s">
        <v>235</v>
      </c>
      <c r="C88" t="s">
        <v>39</v>
      </c>
      <c r="D88" t="s">
        <v>55</v>
      </c>
      <c r="E88" t="s">
        <v>329</v>
      </c>
    </row>
    <row r="89" spans="1:5" x14ac:dyDescent="0.35">
      <c r="A89" t="s">
        <v>240</v>
      </c>
      <c r="B89" t="s">
        <v>241</v>
      </c>
      <c r="C89" t="s">
        <v>39</v>
      </c>
      <c r="D89" t="s">
        <v>151</v>
      </c>
      <c r="E89" t="s">
        <v>329</v>
      </c>
    </row>
    <row r="90" spans="1:5" x14ac:dyDescent="0.35">
      <c r="A90" t="s">
        <v>242</v>
      </c>
      <c r="B90" t="s">
        <v>243</v>
      </c>
      <c r="C90" t="s">
        <v>67</v>
      </c>
      <c r="D90" t="s">
        <v>90</v>
      </c>
      <c r="E90" t="s">
        <v>115</v>
      </c>
    </row>
    <row r="91" spans="1:5" x14ac:dyDescent="0.35">
      <c r="E91" t="s">
        <v>329</v>
      </c>
    </row>
    <row r="92" spans="1:5" x14ac:dyDescent="0.35">
      <c r="A92" t="s">
        <v>238</v>
      </c>
      <c r="B92" t="s">
        <v>239</v>
      </c>
      <c r="C92" t="s">
        <v>51</v>
      </c>
      <c r="D92" t="s">
        <v>76</v>
      </c>
      <c r="E92" t="s">
        <v>329</v>
      </c>
    </row>
    <row r="93" spans="1:5" x14ac:dyDescent="0.35">
      <c r="A93" t="s">
        <v>236</v>
      </c>
      <c r="B93" t="s">
        <v>237</v>
      </c>
      <c r="C93" t="s">
        <v>39</v>
      </c>
      <c r="D93" t="s">
        <v>40</v>
      </c>
      <c r="E93" t="s">
        <v>329</v>
      </c>
    </row>
    <row r="94" spans="1:5" x14ac:dyDescent="0.35">
      <c r="A94" t="s">
        <v>244</v>
      </c>
      <c r="B94" t="s">
        <v>245</v>
      </c>
      <c r="C94" t="s">
        <v>67</v>
      </c>
      <c r="D94" t="s">
        <v>68</v>
      </c>
      <c r="E94" t="s">
        <v>115</v>
      </c>
    </row>
    <row r="95" spans="1:5" x14ac:dyDescent="0.35">
      <c r="E95" t="s">
        <v>329</v>
      </c>
    </row>
    <row r="96" spans="1:5" x14ac:dyDescent="0.35">
      <c r="A96" t="s">
        <v>252</v>
      </c>
      <c r="B96" t="s">
        <v>253</v>
      </c>
      <c r="C96" t="s">
        <v>51</v>
      </c>
      <c r="D96" t="s">
        <v>76</v>
      </c>
      <c r="E96" t="s">
        <v>329</v>
      </c>
    </row>
    <row r="97" spans="1:5" x14ac:dyDescent="0.35">
      <c r="A97" t="s">
        <v>254</v>
      </c>
      <c r="B97" t="s">
        <v>255</v>
      </c>
      <c r="C97" t="s">
        <v>67</v>
      </c>
      <c r="D97" t="s">
        <v>68</v>
      </c>
      <c r="E97" t="s">
        <v>115</v>
      </c>
    </row>
    <row r="98" spans="1:5" x14ac:dyDescent="0.35">
      <c r="E98" t="s">
        <v>329</v>
      </c>
    </row>
    <row r="99" spans="1:5" x14ac:dyDescent="0.35">
      <c r="A99" t="s">
        <v>248</v>
      </c>
      <c r="B99" t="s">
        <v>249</v>
      </c>
      <c r="C99" t="s">
        <v>39</v>
      </c>
      <c r="D99" t="s">
        <v>40</v>
      </c>
      <c r="E99" t="s">
        <v>329</v>
      </c>
    </row>
    <row r="100" spans="1:5" x14ac:dyDescent="0.35">
      <c r="A100" t="s">
        <v>189</v>
      </c>
      <c r="B100" t="s">
        <v>190</v>
      </c>
      <c r="C100" t="s">
        <v>39</v>
      </c>
      <c r="D100" t="s">
        <v>40</v>
      </c>
      <c r="E100" t="s">
        <v>329</v>
      </c>
    </row>
    <row r="101" spans="1:5" x14ac:dyDescent="0.35">
      <c r="A101" t="s">
        <v>250</v>
      </c>
      <c r="B101" t="s">
        <v>251</v>
      </c>
      <c r="C101" t="s">
        <v>51</v>
      </c>
      <c r="D101" t="s">
        <v>76</v>
      </c>
      <c r="E101" t="s">
        <v>329</v>
      </c>
    </row>
    <row r="102" spans="1:5" x14ac:dyDescent="0.35">
      <c r="A102" t="s">
        <v>246</v>
      </c>
      <c r="B102" t="s">
        <v>247</v>
      </c>
      <c r="C102" t="s">
        <v>51</v>
      </c>
      <c r="D102" t="s">
        <v>127</v>
      </c>
      <c r="E102" t="s">
        <v>329</v>
      </c>
    </row>
    <row r="103" spans="1:5" x14ac:dyDescent="0.35">
      <c r="A103" t="s">
        <v>191</v>
      </c>
      <c r="B103" t="s">
        <v>192</v>
      </c>
      <c r="C103" t="s">
        <v>51</v>
      </c>
      <c r="D103" t="s">
        <v>61</v>
      </c>
      <c r="E103" t="s">
        <v>329</v>
      </c>
    </row>
    <row r="104" spans="1:5" x14ac:dyDescent="0.35">
      <c r="A104" t="s">
        <v>256</v>
      </c>
      <c r="B104" t="s">
        <v>257</v>
      </c>
      <c r="C104" t="s">
        <v>51</v>
      </c>
      <c r="D104" t="s">
        <v>61</v>
      </c>
      <c r="E104" t="s">
        <v>329</v>
      </c>
    </row>
    <row r="105" spans="1:5" x14ac:dyDescent="0.35">
      <c r="A105" t="s">
        <v>258</v>
      </c>
      <c r="B105" t="s">
        <v>259</v>
      </c>
      <c r="C105" t="s">
        <v>39</v>
      </c>
      <c r="D105" t="s">
        <v>55</v>
      </c>
      <c r="E105" t="s">
        <v>329</v>
      </c>
    </row>
    <row r="106" spans="1:5" x14ac:dyDescent="0.35">
      <c r="A106" t="s">
        <v>284</v>
      </c>
      <c r="B106" t="s">
        <v>285</v>
      </c>
      <c r="C106" t="s">
        <v>39</v>
      </c>
      <c r="D106" t="s">
        <v>127</v>
      </c>
      <c r="E106" t="s">
        <v>329</v>
      </c>
    </row>
    <row r="107" spans="1:5" x14ac:dyDescent="0.35">
      <c r="A107" t="s">
        <v>268</v>
      </c>
      <c r="B107" t="s">
        <v>269</v>
      </c>
      <c r="C107" t="s">
        <v>39</v>
      </c>
      <c r="D107" t="s">
        <v>151</v>
      </c>
      <c r="E107" t="s">
        <v>329</v>
      </c>
    </row>
    <row r="108" spans="1:5" x14ac:dyDescent="0.35">
      <c r="A108" t="s">
        <v>274</v>
      </c>
      <c r="B108" t="s">
        <v>275</v>
      </c>
      <c r="C108" t="s">
        <v>51</v>
      </c>
      <c r="D108" t="s">
        <v>40</v>
      </c>
      <c r="E108" t="s">
        <v>329</v>
      </c>
    </row>
    <row r="109" spans="1:5" x14ac:dyDescent="0.35">
      <c r="A109" t="s">
        <v>272</v>
      </c>
      <c r="B109" t="s">
        <v>273</v>
      </c>
      <c r="C109" t="s">
        <v>39</v>
      </c>
      <c r="D109" t="s">
        <v>151</v>
      </c>
      <c r="E109" t="s">
        <v>329</v>
      </c>
    </row>
    <row r="110" spans="1:5" x14ac:dyDescent="0.35">
      <c r="A110" t="s">
        <v>137</v>
      </c>
      <c r="B110" t="s">
        <v>138</v>
      </c>
      <c r="C110" t="s">
        <v>51</v>
      </c>
      <c r="D110" t="s">
        <v>76</v>
      </c>
      <c r="E110" t="s">
        <v>329</v>
      </c>
    </row>
    <row r="111" spans="1:5" x14ac:dyDescent="0.35">
      <c r="A111" t="s">
        <v>276</v>
      </c>
      <c r="B111" t="s">
        <v>277</v>
      </c>
      <c r="C111" t="s">
        <v>39</v>
      </c>
      <c r="D111" t="s">
        <v>127</v>
      </c>
      <c r="E111" t="s">
        <v>329</v>
      </c>
    </row>
    <row r="112" spans="1:5" x14ac:dyDescent="0.35">
      <c r="A112" t="s">
        <v>270</v>
      </c>
      <c r="B112" t="s">
        <v>271</v>
      </c>
      <c r="C112" t="s">
        <v>51</v>
      </c>
      <c r="D112" t="s">
        <v>61</v>
      </c>
      <c r="E112" t="s">
        <v>329</v>
      </c>
    </row>
    <row r="113" spans="1:5" x14ac:dyDescent="0.35">
      <c r="A113" t="s">
        <v>280</v>
      </c>
      <c r="B113" t="s">
        <v>281</v>
      </c>
      <c r="C113" t="s">
        <v>39</v>
      </c>
      <c r="D113" t="s">
        <v>127</v>
      </c>
      <c r="E113" t="s">
        <v>115</v>
      </c>
    </row>
    <row r="114" spans="1:5" x14ac:dyDescent="0.35">
      <c r="E114" t="s">
        <v>329</v>
      </c>
    </row>
    <row r="115" spans="1:5" x14ac:dyDescent="0.35">
      <c r="A115" t="s">
        <v>266</v>
      </c>
      <c r="B115" t="s">
        <v>267</v>
      </c>
      <c r="C115" t="s">
        <v>51</v>
      </c>
      <c r="D115" t="s">
        <v>79</v>
      </c>
      <c r="E115" t="s">
        <v>329</v>
      </c>
    </row>
    <row r="116" spans="1:5" x14ac:dyDescent="0.35">
      <c r="A116" t="s">
        <v>286</v>
      </c>
      <c r="B116" t="s">
        <v>287</v>
      </c>
      <c r="C116" t="s">
        <v>51</v>
      </c>
      <c r="D116" t="s">
        <v>76</v>
      </c>
      <c r="E116" t="s">
        <v>329</v>
      </c>
    </row>
    <row r="117" spans="1:5" x14ac:dyDescent="0.35">
      <c r="A117" t="s">
        <v>143</v>
      </c>
      <c r="B117" t="s">
        <v>144</v>
      </c>
      <c r="C117" t="s">
        <v>39</v>
      </c>
      <c r="D117" t="s">
        <v>55</v>
      </c>
      <c r="E117" t="s">
        <v>329</v>
      </c>
    </row>
    <row r="118" spans="1:5" x14ac:dyDescent="0.35">
      <c r="A118" t="s">
        <v>288</v>
      </c>
      <c r="B118" t="s">
        <v>289</v>
      </c>
      <c r="C118" t="s">
        <v>51</v>
      </c>
      <c r="D118" t="s">
        <v>127</v>
      </c>
      <c r="E118" t="s">
        <v>329</v>
      </c>
    </row>
    <row r="119" spans="1:5" x14ac:dyDescent="0.35">
      <c r="A119" t="s">
        <v>106</v>
      </c>
      <c r="B119" t="s">
        <v>107</v>
      </c>
      <c r="C119" t="s">
        <v>39</v>
      </c>
      <c r="D119" t="s">
        <v>79</v>
      </c>
      <c r="E119" t="s">
        <v>329</v>
      </c>
    </row>
    <row r="120" spans="1:5" x14ac:dyDescent="0.35">
      <c r="A120" t="s">
        <v>298</v>
      </c>
      <c r="B120" t="s">
        <v>299</v>
      </c>
      <c r="C120" t="s">
        <v>39</v>
      </c>
      <c r="D120" t="s">
        <v>79</v>
      </c>
      <c r="E120" t="s">
        <v>329</v>
      </c>
    </row>
    <row r="121" spans="1:5" x14ac:dyDescent="0.35">
      <c r="A121" t="s">
        <v>294</v>
      </c>
      <c r="B121" t="s">
        <v>295</v>
      </c>
      <c r="C121" t="s">
        <v>67</v>
      </c>
      <c r="D121" t="s">
        <v>68</v>
      </c>
      <c r="E121" t="s">
        <v>329</v>
      </c>
    </row>
    <row r="122" spans="1:5" x14ac:dyDescent="0.35">
      <c r="A122" t="s">
        <v>290</v>
      </c>
      <c r="B122" t="s">
        <v>291</v>
      </c>
      <c r="C122" t="s">
        <v>51</v>
      </c>
      <c r="D122" t="s">
        <v>61</v>
      </c>
      <c r="E122" t="s">
        <v>329</v>
      </c>
    </row>
    <row r="123" spans="1:5" x14ac:dyDescent="0.35">
      <c r="A123" t="s">
        <v>304</v>
      </c>
      <c r="B123" t="s">
        <v>305</v>
      </c>
      <c r="C123" t="s">
        <v>51</v>
      </c>
      <c r="D123" t="s">
        <v>61</v>
      </c>
      <c r="E123" t="s">
        <v>329</v>
      </c>
    </row>
    <row r="124" spans="1:5" x14ac:dyDescent="0.35">
      <c r="A124" t="s">
        <v>296</v>
      </c>
      <c r="B124" t="s">
        <v>297</v>
      </c>
      <c r="C124" t="s">
        <v>51</v>
      </c>
      <c r="D124" t="s">
        <v>40</v>
      </c>
      <c r="E124" t="s">
        <v>329</v>
      </c>
    </row>
    <row r="125" spans="1:5" x14ac:dyDescent="0.35">
      <c r="A125" t="s">
        <v>300</v>
      </c>
      <c r="B125" t="s">
        <v>301</v>
      </c>
      <c r="C125" t="s">
        <v>51</v>
      </c>
      <c r="D125" t="s">
        <v>40</v>
      </c>
      <c r="E125" t="s">
        <v>329</v>
      </c>
    </row>
    <row r="126" spans="1:5" x14ac:dyDescent="0.35">
      <c r="A126" t="s">
        <v>302</v>
      </c>
      <c r="B126" t="s">
        <v>303</v>
      </c>
      <c r="C126" t="s">
        <v>51</v>
      </c>
      <c r="D126" t="s">
        <v>127</v>
      </c>
      <c r="E126" t="s">
        <v>329</v>
      </c>
    </row>
    <row r="127" spans="1:5" x14ac:dyDescent="0.35">
      <c r="A127" t="s">
        <v>306</v>
      </c>
      <c r="B127" t="s">
        <v>307</v>
      </c>
      <c r="C127" t="s">
        <v>51</v>
      </c>
      <c r="D127" t="s">
        <v>40</v>
      </c>
      <c r="E127" t="s">
        <v>329</v>
      </c>
    </row>
    <row r="128" spans="1:5" x14ac:dyDescent="0.35">
      <c r="A128" t="s">
        <v>292</v>
      </c>
      <c r="B128" t="s">
        <v>293</v>
      </c>
      <c r="C128" t="s">
        <v>67</v>
      </c>
      <c r="D128" t="s">
        <v>92</v>
      </c>
      <c r="E128" t="s">
        <v>115</v>
      </c>
    </row>
    <row r="129" spans="1:5" x14ac:dyDescent="0.35">
      <c r="E129" t="s">
        <v>329</v>
      </c>
    </row>
    <row r="130" spans="1:5" x14ac:dyDescent="0.35">
      <c r="A130" t="s">
        <v>308</v>
      </c>
      <c r="B130" t="s">
        <v>309</v>
      </c>
      <c r="C130" t="s">
        <v>67</v>
      </c>
      <c r="D130" t="s">
        <v>92</v>
      </c>
      <c r="E130" t="s">
        <v>115</v>
      </c>
    </row>
    <row r="131" spans="1:5" x14ac:dyDescent="0.35">
      <c r="E131" t="s">
        <v>329</v>
      </c>
    </row>
    <row r="132" spans="1:5" x14ac:dyDescent="0.35">
      <c r="A132" t="s">
        <v>310</v>
      </c>
      <c r="B132" t="s">
        <v>311</v>
      </c>
      <c r="C132" t="s">
        <v>39</v>
      </c>
      <c r="D132" t="s">
        <v>61</v>
      </c>
      <c r="E132" t="s">
        <v>329</v>
      </c>
    </row>
    <row r="133" spans="1:5" x14ac:dyDescent="0.35">
      <c r="A133" t="s">
        <v>312</v>
      </c>
      <c r="B133" t="s">
        <v>313</v>
      </c>
      <c r="C133" t="s">
        <v>51</v>
      </c>
      <c r="D133" t="s">
        <v>61</v>
      </c>
      <c r="E133" t="s">
        <v>329</v>
      </c>
    </row>
    <row r="134" spans="1:5" x14ac:dyDescent="0.35">
      <c r="A134" t="s">
        <v>262</v>
      </c>
      <c r="B134" t="s">
        <v>263</v>
      </c>
      <c r="C134" t="s">
        <v>51</v>
      </c>
      <c r="D134" t="s">
        <v>76</v>
      </c>
      <c r="E134" t="s">
        <v>329</v>
      </c>
    </row>
    <row r="135" spans="1:5" x14ac:dyDescent="0.35">
      <c r="A135" t="s">
        <v>316</v>
      </c>
      <c r="B135" t="s">
        <v>317</v>
      </c>
      <c r="C135" t="s">
        <v>51</v>
      </c>
      <c r="D135" t="s">
        <v>76</v>
      </c>
      <c r="E135" t="s">
        <v>329</v>
      </c>
    </row>
    <row r="136" spans="1:5" x14ac:dyDescent="0.35">
      <c r="A136" t="s">
        <v>318</v>
      </c>
      <c r="B136" t="s">
        <v>319</v>
      </c>
      <c r="C136" t="s">
        <v>67</v>
      </c>
      <c r="D136" t="s">
        <v>68</v>
      </c>
      <c r="E136" t="s">
        <v>329</v>
      </c>
    </row>
    <row r="137" spans="1:5" x14ac:dyDescent="0.35">
      <c r="A137" t="s">
        <v>314</v>
      </c>
      <c r="B137" t="s">
        <v>315</v>
      </c>
      <c r="C137" t="s">
        <v>51</v>
      </c>
      <c r="D137" t="s">
        <v>40</v>
      </c>
      <c r="E137" t="s">
        <v>329</v>
      </c>
    </row>
    <row r="138" spans="1:5" x14ac:dyDescent="0.35">
      <c r="A138" t="s">
        <v>264</v>
      </c>
      <c r="B138" t="s">
        <v>265</v>
      </c>
      <c r="C138" t="s">
        <v>51</v>
      </c>
      <c r="D138" t="s">
        <v>40</v>
      </c>
      <c r="E138" t="s">
        <v>329</v>
      </c>
    </row>
    <row r="139" spans="1:5" x14ac:dyDescent="0.35">
      <c r="A139" t="s">
        <v>320</v>
      </c>
      <c r="B139" t="s">
        <v>321</v>
      </c>
      <c r="C139" t="s">
        <v>51</v>
      </c>
      <c r="D139" t="s">
        <v>127</v>
      </c>
      <c r="E139" t="s">
        <v>329</v>
      </c>
    </row>
    <row r="140" spans="1:5" x14ac:dyDescent="0.35">
      <c r="A140" t="s">
        <v>278</v>
      </c>
      <c r="B140" t="s">
        <v>279</v>
      </c>
      <c r="C140" t="s">
        <v>67</v>
      </c>
      <c r="D140" t="s">
        <v>92</v>
      </c>
      <c r="E140" t="s">
        <v>115</v>
      </c>
    </row>
    <row r="141" spans="1:5" x14ac:dyDescent="0.35">
      <c r="E141" t="s">
        <v>329</v>
      </c>
    </row>
    <row r="142" spans="1:5" x14ac:dyDescent="0.35">
      <c r="A142" t="s">
        <v>324</v>
      </c>
      <c r="B142" t="s">
        <v>325</v>
      </c>
      <c r="C142" t="s">
        <v>51</v>
      </c>
      <c r="D142" t="s">
        <v>92</v>
      </c>
      <c r="E142" t="s">
        <v>329</v>
      </c>
    </row>
    <row r="143" spans="1:5" x14ac:dyDescent="0.35">
      <c r="A143" t="s">
        <v>322</v>
      </c>
      <c r="B143" t="s">
        <v>323</v>
      </c>
      <c r="C143" t="s">
        <v>67</v>
      </c>
      <c r="D143" t="s">
        <v>92</v>
      </c>
      <c r="E143" t="s">
        <v>115</v>
      </c>
    </row>
    <row r="144" spans="1:5" x14ac:dyDescent="0.35">
      <c r="E144" t="s">
        <v>329</v>
      </c>
    </row>
    <row r="145" spans="1:5" x14ac:dyDescent="0.35">
      <c r="A145" t="s">
        <v>326</v>
      </c>
      <c r="B145" t="s">
        <v>327</v>
      </c>
      <c r="C145" t="s">
        <v>67</v>
      </c>
      <c r="D145" t="s">
        <v>92</v>
      </c>
      <c r="E145" t="s">
        <v>329</v>
      </c>
    </row>
    <row r="146" spans="1:5" x14ac:dyDescent="0.35">
      <c r="A146" t="s">
        <v>329</v>
      </c>
      <c r="B146" t="s">
        <v>81</v>
      </c>
      <c r="C146" t="s">
        <v>329</v>
      </c>
      <c r="D146" t="s">
        <v>329</v>
      </c>
      <c r="E146" t="s">
        <v>329</v>
      </c>
    </row>
    <row r="147" spans="1:5" x14ac:dyDescent="0.35">
      <c r="B147" t="s">
        <v>96</v>
      </c>
      <c r="C147" t="s">
        <v>39</v>
      </c>
      <c r="D147" t="s">
        <v>329</v>
      </c>
      <c r="E147" t="s">
        <v>329</v>
      </c>
    </row>
    <row r="148" spans="1:5" x14ac:dyDescent="0.35">
      <c r="B148" t="s">
        <v>98</v>
      </c>
      <c r="C148" t="s">
        <v>51</v>
      </c>
      <c r="D148" t="s">
        <v>329</v>
      </c>
      <c r="E148" t="s">
        <v>329</v>
      </c>
    </row>
    <row r="149" spans="1:5" x14ac:dyDescent="0.35">
      <c r="B149" t="s">
        <v>100</v>
      </c>
      <c r="C149" t="s">
        <v>67</v>
      </c>
      <c r="D149" t="s">
        <v>329</v>
      </c>
      <c r="E149" t="s">
        <v>329</v>
      </c>
    </row>
    <row r="150" spans="1:5" x14ac:dyDescent="0.35">
      <c r="B150" t="s">
        <v>102</v>
      </c>
      <c r="C150" t="s">
        <v>67</v>
      </c>
      <c r="D150" t="s">
        <v>329</v>
      </c>
      <c r="E150" t="s">
        <v>329</v>
      </c>
    </row>
    <row r="151" spans="1:5" x14ac:dyDescent="0.35">
      <c r="B151" t="s">
        <v>105</v>
      </c>
      <c r="C151" t="s">
        <v>39</v>
      </c>
      <c r="D151" t="s">
        <v>329</v>
      </c>
      <c r="E151" t="s">
        <v>329</v>
      </c>
    </row>
    <row r="152" spans="1:5" x14ac:dyDescent="0.35">
      <c r="B152" t="s">
        <v>114</v>
      </c>
      <c r="C152" t="s">
        <v>39</v>
      </c>
      <c r="D152" t="s">
        <v>329</v>
      </c>
      <c r="E152" t="s">
        <v>115</v>
      </c>
    </row>
    <row r="153" spans="1:5" x14ac:dyDescent="0.35">
      <c r="B153" t="s">
        <v>117</v>
      </c>
      <c r="C153" t="s">
        <v>67</v>
      </c>
      <c r="D153" t="s">
        <v>329</v>
      </c>
      <c r="E153" t="s">
        <v>329</v>
      </c>
    </row>
    <row r="154" spans="1:5" x14ac:dyDescent="0.35">
      <c r="B154" t="s">
        <v>122</v>
      </c>
      <c r="C154" t="s">
        <v>67</v>
      </c>
      <c r="D154" t="s">
        <v>329</v>
      </c>
      <c r="E154" t="s">
        <v>329</v>
      </c>
    </row>
    <row r="155" spans="1:5" x14ac:dyDescent="0.35">
      <c r="B155" t="s">
        <v>126</v>
      </c>
      <c r="C155" t="s">
        <v>51</v>
      </c>
      <c r="D155" t="s">
        <v>127</v>
      </c>
      <c r="E155" t="s">
        <v>329</v>
      </c>
    </row>
    <row r="156" spans="1:5" x14ac:dyDescent="0.35">
      <c r="B156" t="s">
        <v>140</v>
      </c>
      <c r="C156" t="s">
        <v>329</v>
      </c>
      <c r="D156" t="s">
        <v>329</v>
      </c>
      <c r="E156" t="s">
        <v>329</v>
      </c>
    </row>
    <row r="157" spans="1:5" x14ac:dyDescent="0.35">
      <c r="B157" t="s">
        <v>150</v>
      </c>
      <c r="C157" t="s">
        <v>39</v>
      </c>
      <c r="D157" t="s">
        <v>329</v>
      </c>
      <c r="E157" t="s">
        <v>329</v>
      </c>
    </row>
    <row r="158" spans="1:5" x14ac:dyDescent="0.35">
      <c r="B158" t="s">
        <v>155</v>
      </c>
      <c r="C158" t="s">
        <v>67</v>
      </c>
      <c r="D158" t="s">
        <v>329</v>
      </c>
      <c r="E158" t="s">
        <v>329</v>
      </c>
    </row>
    <row r="159" spans="1:5" x14ac:dyDescent="0.35">
      <c r="B159" t="s">
        <v>161</v>
      </c>
      <c r="C159" t="s">
        <v>39</v>
      </c>
      <c r="D159" t="s">
        <v>329</v>
      </c>
      <c r="E159" t="s">
        <v>329</v>
      </c>
    </row>
    <row r="160" spans="1:5" x14ac:dyDescent="0.35">
      <c r="B160" t="s">
        <v>163</v>
      </c>
      <c r="C160" t="s">
        <v>39</v>
      </c>
      <c r="D160" t="s">
        <v>329</v>
      </c>
      <c r="E160" t="s">
        <v>329</v>
      </c>
    </row>
    <row r="161" spans="2:5" x14ac:dyDescent="0.35">
      <c r="B161" t="s">
        <v>168</v>
      </c>
      <c r="C161" t="s">
        <v>39</v>
      </c>
      <c r="D161" t="s">
        <v>329</v>
      </c>
      <c r="E161" t="s">
        <v>329</v>
      </c>
    </row>
    <row r="162" spans="2:5" x14ac:dyDescent="0.35">
      <c r="B162" t="s">
        <v>174</v>
      </c>
      <c r="C162" t="s">
        <v>67</v>
      </c>
      <c r="D162" t="s">
        <v>329</v>
      </c>
      <c r="E162" t="s">
        <v>329</v>
      </c>
    </row>
    <row r="163" spans="2:5" x14ac:dyDescent="0.35">
      <c r="B163" t="s">
        <v>194</v>
      </c>
      <c r="C163" t="s">
        <v>51</v>
      </c>
      <c r="D163" t="s">
        <v>329</v>
      </c>
      <c r="E163" t="s">
        <v>329</v>
      </c>
    </row>
    <row r="164" spans="2:5" x14ac:dyDescent="0.35">
      <c r="B164" t="s">
        <v>196</v>
      </c>
      <c r="C164" t="s">
        <v>51</v>
      </c>
      <c r="D164" t="s">
        <v>329</v>
      </c>
      <c r="E164" t="s">
        <v>329</v>
      </c>
    </row>
    <row r="165" spans="2:5" x14ac:dyDescent="0.35">
      <c r="B165" t="s">
        <v>202</v>
      </c>
      <c r="C165" t="s">
        <v>39</v>
      </c>
      <c r="D165" t="s">
        <v>329</v>
      </c>
      <c r="E165" t="s">
        <v>329</v>
      </c>
    </row>
    <row r="166" spans="2:5" x14ac:dyDescent="0.35">
      <c r="B166" t="s">
        <v>204</v>
      </c>
      <c r="C166" t="s">
        <v>39</v>
      </c>
      <c r="D166" t="s">
        <v>329</v>
      </c>
      <c r="E166" t="s">
        <v>329</v>
      </c>
    </row>
    <row r="167" spans="2:5" x14ac:dyDescent="0.35">
      <c r="C167" t="s">
        <v>329</v>
      </c>
      <c r="D167" t="s">
        <v>329</v>
      </c>
      <c r="E167" t="s">
        <v>115</v>
      </c>
    </row>
    <row r="168" spans="2:5" x14ac:dyDescent="0.35">
      <c r="B168" t="s">
        <v>206</v>
      </c>
      <c r="C168" t="s">
        <v>67</v>
      </c>
      <c r="D168" t="s">
        <v>329</v>
      </c>
      <c r="E168" t="s">
        <v>329</v>
      </c>
    </row>
    <row r="169" spans="2:5" x14ac:dyDescent="0.35">
      <c r="B169" t="s">
        <v>210</v>
      </c>
      <c r="C169" t="s">
        <v>67</v>
      </c>
      <c r="D169" t="s">
        <v>329</v>
      </c>
      <c r="E169" t="s">
        <v>329</v>
      </c>
    </row>
    <row r="170" spans="2:5" x14ac:dyDescent="0.35">
      <c r="B170" t="s">
        <v>214</v>
      </c>
      <c r="C170" t="s">
        <v>329</v>
      </c>
      <c r="D170" t="s">
        <v>329</v>
      </c>
      <c r="E170" t="s">
        <v>329</v>
      </c>
    </row>
    <row r="171" spans="2:5" x14ac:dyDescent="0.35">
      <c r="B171" t="s">
        <v>219</v>
      </c>
      <c r="C171" t="s">
        <v>51</v>
      </c>
      <c r="D171" t="s">
        <v>329</v>
      </c>
      <c r="E171" t="s">
        <v>329</v>
      </c>
    </row>
    <row r="172" spans="2:5" x14ac:dyDescent="0.35">
      <c r="B172" t="s">
        <v>221</v>
      </c>
      <c r="C172" t="s">
        <v>51</v>
      </c>
      <c r="D172" t="s">
        <v>329</v>
      </c>
      <c r="E172" t="s">
        <v>329</v>
      </c>
    </row>
    <row r="173" spans="2:5" x14ac:dyDescent="0.35">
      <c r="B173" t="s">
        <v>225</v>
      </c>
      <c r="C173" t="s">
        <v>51</v>
      </c>
      <c r="D173" t="s">
        <v>329</v>
      </c>
      <c r="E173" t="s">
        <v>329</v>
      </c>
    </row>
    <row r="174" spans="2:5" x14ac:dyDescent="0.35">
      <c r="B174" t="s">
        <v>227</v>
      </c>
      <c r="C174" t="s">
        <v>67</v>
      </c>
      <c r="D174" t="s">
        <v>329</v>
      </c>
      <c r="E174" t="s">
        <v>115</v>
      </c>
    </row>
    <row r="175" spans="2:5" x14ac:dyDescent="0.35">
      <c r="E175" t="s">
        <v>329</v>
      </c>
    </row>
    <row r="176" spans="2:5" x14ac:dyDescent="0.35">
      <c r="B176" t="s">
        <v>228</v>
      </c>
      <c r="C176" t="s">
        <v>67</v>
      </c>
      <c r="D176" t="s">
        <v>329</v>
      </c>
      <c r="E176" t="s">
        <v>329</v>
      </c>
    </row>
    <row r="177" spans="2:5" x14ac:dyDescent="0.35">
      <c r="B177" t="s">
        <v>231</v>
      </c>
      <c r="C177" t="s">
        <v>329</v>
      </c>
      <c r="D177" t="s">
        <v>329</v>
      </c>
      <c r="E177" t="s">
        <v>329</v>
      </c>
    </row>
    <row r="178" spans="2:5" x14ac:dyDescent="0.35">
      <c r="B178" t="s">
        <v>229</v>
      </c>
      <c r="C178" t="s">
        <v>51</v>
      </c>
      <c r="D178" t="s">
        <v>329</v>
      </c>
      <c r="E178" t="s">
        <v>329</v>
      </c>
    </row>
    <row r="179" spans="2:5" x14ac:dyDescent="0.35">
      <c r="B179" t="s">
        <v>235</v>
      </c>
      <c r="C179" t="s">
        <v>39</v>
      </c>
      <c r="D179" t="s">
        <v>329</v>
      </c>
      <c r="E179" t="s">
        <v>329</v>
      </c>
    </row>
    <row r="180" spans="2:5" x14ac:dyDescent="0.35">
      <c r="B180" t="s">
        <v>243</v>
      </c>
      <c r="C180" t="s">
        <v>67</v>
      </c>
      <c r="D180" t="s">
        <v>329</v>
      </c>
      <c r="E180" t="s">
        <v>329</v>
      </c>
    </row>
    <row r="181" spans="2:5" x14ac:dyDescent="0.35">
      <c r="B181" t="s">
        <v>249</v>
      </c>
      <c r="C181" t="s">
        <v>329</v>
      </c>
      <c r="D181" t="s">
        <v>329</v>
      </c>
      <c r="E181" t="s">
        <v>329</v>
      </c>
    </row>
    <row r="182" spans="2:5" x14ac:dyDescent="0.35">
      <c r="B182" t="s">
        <v>259</v>
      </c>
      <c r="C182" t="s">
        <v>329</v>
      </c>
      <c r="D182" t="s">
        <v>329</v>
      </c>
      <c r="E182" t="s">
        <v>329</v>
      </c>
    </row>
    <row r="183" spans="2:5" x14ac:dyDescent="0.35">
      <c r="B183" t="s">
        <v>269</v>
      </c>
      <c r="C183" t="s">
        <v>39</v>
      </c>
      <c r="D183" t="s">
        <v>329</v>
      </c>
      <c r="E183" t="s">
        <v>329</v>
      </c>
    </row>
    <row r="184" spans="2:5" x14ac:dyDescent="0.35">
      <c r="B184" t="s">
        <v>273</v>
      </c>
      <c r="C184" t="s">
        <v>329</v>
      </c>
      <c r="D184" t="s">
        <v>329</v>
      </c>
      <c r="E184" t="s">
        <v>329</v>
      </c>
    </row>
    <row r="185" spans="2:5" x14ac:dyDescent="0.35">
      <c r="B185" t="s">
        <v>275</v>
      </c>
      <c r="C185" t="s">
        <v>329</v>
      </c>
      <c r="D185" t="s">
        <v>329</v>
      </c>
      <c r="E185" t="s">
        <v>329</v>
      </c>
    </row>
    <row r="186" spans="2:5" x14ac:dyDescent="0.35">
      <c r="B186" t="s">
        <v>281</v>
      </c>
      <c r="C186" t="s">
        <v>39</v>
      </c>
      <c r="D186" t="s">
        <v>329</v>
      </c>
      <c r="E186" t="s">
        <v>115</v>
      </c>
    </row>
    <row r="187" spans="2:5" x14ac:dyDescent="0.35">
      <c r="B187" t="s">
        <v>291</v>
      </c>
      <c r="C187" t="s">
        <v>51</v>
      </c>
      <c r="D187" t="s">
        <v>329</v>
      </c>
      <c r="E187" t="s">
        <v>329</v>
      </c>
    </row>
    <row r="188" spans="2:5" x14ac:dyDescent="0.35">
      <c r="B188" t="s">
        <v>293</v>
      </c>
      <c r="C188" t="s">
        <v>67</v>
      </c>
      <c r="D188" t="s">
        <v>329</v>
      </c>
      <c r="E188" t="s">
        <v>115</v>
      </c>
    </row>
    <row r="189" spans="2:5" x14ac:dyDescent="0.35">
      <c r="B189" t="s">
        <v>295</v>
      </c>
      <c r="C189" t="s">
        <v>67</v>
      </c>
      <c r="D189" t="s">
        <v>329</v>
      </c>
      <c r="E189" t="s">
        <v>329</v>
      </c>
    </row>
    <row r="190" spans="2:5" x14ac:dyDescent="0.35">
      <c r="B190" t="s">
        <v>297</v>
      </c>
      <c r="C190" t="s">
        <v>51</v>
      </c>
      <c r="D190" t="s">
        <v>329</v>
      </c>
      <c r="E190" t="s">
        <v>329</v>
      </c>
    </row>
    <row r="191" spans="2:5" x14ac:dyDescent="0.35">
      <c r="B191" t="s">
        <v>309</v>
      </c>
      <c r="C191" t="s">
        <v>67</v>
      </c>
      <c r="D191" t="s">
        <v>329</v>
      </c>
      <c r="E191" t="s">
        <v>115</v>
      </c>
    </row>
    <row r="192" spans="2:5" x14ac:dyDescent="0.35">
      <c r="B192" t="s">
        <v>311</v>
      </c>
      <c r="C192" t="s">
        <v>39</v>
      </c>
      <c r="D192" t="s">
        <v>329</v>
      </c>
      <c r="E192" t="s">
        <v>329</v>
      </c>
    </row>
    <row r="193" spans="1:5" x14ac:dyDescent="0.35">
      <c r="B193" t="s">
        <v>317</v>
      </c>
      <c r="C193" t="s">
        <v>39</v>
      </c>
      <c r="D193" t="s">
        <v>329</v>
      </c>
      <c r="E193" t="s">
        <v>329</v>
      </c>
    </row>
    <row r="194" spans="1:5" x14ac:dyDescent="0.35">
      <c r="B194" t="s">
        <v>323</v>
      </c>
      <c r="C194" t="s">
        <v>67</v>
      </c>
      <c r="D194" t="s">
        <v>329</v>
      </c>
      <c r="E194" t="s">
        <v>115</v>
      </c>
    </row>
    <row r="195" spans="1:5" x14ac:dyDescent="0.35">
      <c r="B195" t="s">
        <v>325</v>
      </c>
      <c r="C195" t="s">
        <v>51</v>
      </c>
      <c r="D195" t="s">
        <v>329</v>
      </c>
      <c r="E195" t="s">
        <v>329</v>
      </c>
    </row>
    <row r="196" spans="1:5" x14ac:dyDescent="0.35">
      <c r="A196" t="s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53FBD-E0D0-4025-9510-9D905F67B331}">
  <sheetPr>
    <tabColor rgb="FFFFC000"/>
  </sheetPr>
  <dimension ref="A1:AI1084"/>
  <sheetViews>
    <sheetView zoomScale="85" zoomScaleNormal="85" workbookViewId="0">
      <pane xSplit="9" topLeftCell="J1" activePane="topRight" state="frozen"/>
      <selection pane="topRight" activeCell="G7" sqref="G7"/>
    </sheetView>
  </sheetViews>
  <sheetFormatPr defaultRowHeight="14.5" x14ac:dyDescent="0.35"/>
  <cols>
    <col min="1" max="1" width="6.81640625" customWidth="1"/>
    <col min="2" max="2" width="9.7265625" customWidth="1"/>
    <col min="3" max="3" width="19.54296875" customWidth="1"/>
    <col min="4" max="4" width="30" customWidth="1"/>
    <col min="5" max="5" width="7.81640625" customWidth="1"/>
    <col min="6" max="6" width="14.08984375" customWidth="1"/>
    <col min="7" max="7" width="28.6328125" customWidth="1"/>
    <col min="8" max="8" width="23.26953125" customWidth="1"/>
    <col min="9" max="9" width="27.7265625" style="1" customWidth="1"/>
    <col min="10" max="10" width="49.81640625" style="1" customWidth="1"/>
    <col min="11" max="11" width="35.54296875" style="34" customWidth="1"/>
    <col min="12" max="12" width="56.26953125" customWidth="1"/>
    <col min="13" max="13" width="45.1796875" style="1" customWidth="1"/>
    <col min="14" max="14" width="21.81640625" style="1" customWidth="1"/>
    <col min="15" max="15" width="21.54296875" style="3" customWidth="1"/>
    <col min="16" max="16" width="18.7265625" customWidth="1"/>
    <col min="17" max="17" width="39.1796875" style="3" customWidth="1"/>
    <col min="18" max="19" width="24.26953125" style="3" customWidth="1"/>
    <col min="20" max="20" width="24.26953125" style="4" customWidth="1"/>
    <col min="21" max="21" width="36.54296875" style="3" customWidth="1"/>
    <col min="22" max="22" width="23" style="5" customWidth="1"/>
    <col min="23" max="23" width="75.81640625" style="5" customWidth="1"/>
    <col min="24" max="24" width="55.1796875" style="5" customWidth="1"/>
    <col min="25" max="25" width="31.81640625" style="5" hidden="1" customWidth="1"/>
    <col min="26" max="26" width="31.54296875" style="5" hidden="1" customWidth="1"/>
    <col min="27" max="27" width="26.26953125" style="5" hidden="1" customWidth="1"/>
    <col min="28" max="28" width="49.1796875" style="5" hidden="1" customWidth="1"/>
    <col min="29" max="29" width="29.453125" hidden="1" customWidth="1"/>
    <col min="30" max="30" width="29.54296875" hidden="1" customWidth="1"/>
    <col min="31" max="31" width="30.26953125" style="6" hidden="1" customWidth="1"/>
    <col min="32" max="32" width="8.7265625" hidden="1" customWidth="1"/>
    <col min="33" max="33" width="9.1796875" hidden="1" customWidth="1"/>
    <col min="34" max="34" width="25.54296875" customWidth="1"/>
    <col min="35" max="35" width="23.08984375" customWidth="1"/>
  </cols>
  <sheetData>
    <row r="1" spans="1:35" x14ac:dyDescent="0.35">
      <c r="K1" s="2"/>
      <c r="M1" s="1" t="s">
        <v>0</v>
      </c>
    </row>
    <row r="2" spans="1:35" s="8" customFormat="1" ht="103.5" customHeight="1" x14ac:dyDescent="0.35">
      <c r="A2" s="7" t="s">
        <v>1</v>
      </c>
      <c r="B2" s="7" t="s">
        <v>2</v>
      </c>
      <c r="C2" s="8" t="s">
        <v>3</v>
      </c>
      <c r="D2" s="7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10" t="s">
        <v>10</v>
      </c>
      <c r="K2" s="11" t="s">
        <v>11</v>
      </c>
      <c r="L2" s="12" t="s">
        <v>12</v>
      </c>
      <c r="M2" s="12" t="s">
        <v>13</v>
      </c>
      <c r="N2" s="13" t="s">
        <v>14</v>
      </c>
      <c r="O2" s="14" t="s">
        <v>15</v>
      </c>
      <c r="P2" s="14" t="s">
        <v>16</v>
      </c>
      <c r="Q2" s="15" t="s">
        <v>17</v>
      </c>
      <c r="R2" s="16" t="s">
        <v>18</v>
      </c>
      <c r="S2" s="17" t="s">
        <v>19</v>
      </c>
      <c r="T2" s="18" t="s">
        <v>20</v>
      </c>
      <c r="U2" s="19" t="s">
        <v>21</v>
      </c>
      <c r="V2" s="19" t="s">
        <v>22</v>
      </c>
      <c r="W2" s="20" t="s">
        <v>23</v>
      </c>
      <c r="X2" s="20" t="s">
        <v>24</v>
      </c>
      <c r="Y2" s="9" t="s">
        <v>25</v>
      </c>
      <c r="Z2" s="10" t="s">
        <v>26</v>
      </c>
      <c r="AA2" s="11" t="s">
        <v>27</v>
      </c>
      <c r="AB2" s="14" t="s">
        <v>28</v>
      </c>
      <c r="AC2" s="21" t="s">
        <v>29</v>
      </c>
      <c r="AD2" s="15" t="s">
        <v>30</v>
      </c>
      <c r="AE2" s="22" t="s">
        <v>31</v>
      </c>
      <c r="AF2" s="17" t="s">
        <v>32</v>
      </c>
      <c r="AG2" s="18" t="s">
        <v>33</v>
      </c>
      <c r="AH2" s="19" t="s">
        <v>34</v>
      </c>
      <c r="AI2" s="19" t="s">
        <v>35</v>
      </c>
    </row>
    <row r="3" spans="1:35" x14ac:dyDescent="0.35">
      <c r="A3" s="5"/>
      <c r="B3" t="s">
        <v>36</v>
      </c>
      <c r="C3" t="s">
        <v>37</v>
      </c>
      <c r="D3" t="s">
        <v>38</v>
      </c>
      <c r="E3" t="s">
        <v>39</v>
      </c>
      <c r="G3" t="s">
        <v>40</v>
      </c>
      <c r="H3" t="str">
        <f t="shared" ref="H3:H71" si="0">C3&amp;" "&amp;D3</f>
        <v>Afghanistan HIV/AIDS</v>
      </c>
      <c r="I3"/>
      <c r="J3" s="23" t="s">
        <v>41</v>
      </c>
      <c r="K3" s="23" t="s">
        <v>42</v>
      </c>
      <c r="L3" s="23"/>
      <c r="M3" s="24"/>
      <c r="N3" s="25" t="s">
        <v>43</v>
      </c>
      <c r="O3" s="23"/>
      <c r="P3" s="23" t="s">
        <v>43</v>
      </c>
      <c r="Q3" s="24" t="s">
        <v>43</v>
      </c>
      <c r="R3" s="25"/>
      <c r="S3" s="24" t="s">
        <v>43</v>
      </c>
      <c r="T3" s="24"/>
      <c r="U3" s="24"/>
      <c r="V3" s="24"/>
      <c r="W3" s="3" t="str">
        <f>_xlfn.TEXTJOIN(", ", TRUE, priority[[#This Row],[Top 15 Largest Allocations and/or Funding Increases]:[C19RM Top-25]])</f>
        <v/>
      </c>
      <c r="X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Allocation Decrease 25%</v>
      </c>
      <c r="Y3" s="5">
        <f t="shared" ref="Y3:Y71" si="1">IF(I3="Transition",1,0)</f>
        <v>0</v>
      </c>
      <c r="Z3" s="5">
        <f>IF(priority[[#This Row],[Challenging Operating Environment (as approved by EGMC on 24 March 2022) Opt-in]]="COE",1,0)</f>
        <v>1</v>
      </c>
      <c r="AA3" s="5">
        <f t="shared" ref="AA3:AA71" si="2">IF(OR(N3="TopLargest", N3="FundingIncreaseDisease"),1,0)</f>
        <v>0</v>
      </c>
      <c r="AB3" s="5">
        <f t="shared" ref="AB3:AB71" si="3">IF(O3="IncidenceReduction",1,0)</f>
        <v>0</v>
      </c>
      <c r="AC3" s="5">
        <f t="shared" ref="AC3:AC71" si="4">IF(P3="AGYW",1,0)</f>
        <v>0</v>
      </c>
      <c r="AD3" s="5">
        <f t="shared" ref="AD3:AD71" si="5">IF(Q3="TBTop20",1,0)</f>
        <v>0</v>
      </c>
      <c r="AE3" s="5">
        <f t="shared" ref="AE3:AE71" si="6">IF(R3="RAI",1,0)</f>
        <v>0</v>
      </c>
      <c r="AF3" s="5">
        <f t="shared" ref="AF3:AF71" si="7">IF(OR(S3="HBHI", S3="Sahel 5"),1,0)</f>
        <v>0</v>
      </c>
      <c r="AG3" s="5">
        <f t="shared" ref="AG3:AI71" si="8">IF(T3="Yes",1,0)</f>
        <v>0</v>
      </c>
      <c r="AH3" s="5">
        <f t="shared" si="8"/>
        <v>0</v>
      </c>
      <c r="AI3" s="5">
        <f t="shared" si="8"/>
        <v>0</v>
      </c>
    </row>
    <row r="4" spans="1:35" x14ac:dyDescent="0.35">
      <c r="A4" s="5"/>
      <c r="B4" t="s">
        <v>36</v>
      </c>
      <c r="C4" t="s">
        <v>37</v>
      </c>
      <c r="D4" t="s">
        <v>44</v>
      </c>
      <c r="E4" t="s">
        <v>39</v>
      </c>
      <c r="G4" t="s">
        <v>40</v>
      </c>
      <c r="H4" t="str">
        <f t="shared" si="0"/>
        <v>Afghanistan Tuberculosis</v>
      </c>
      <c r="I4"/>
      <c r="J4" s="23" t="s">
        <v>41</v>
      </c>
      <c r="K4" s="23" t="s">
        <v>45</v>
      </c>
      <c r="L4" s="23"/>
      <c r="M4" s="24"/>
      <c r="N4" s="25" t="s">
        <v>43</v>
      </c>
      <c r="O4" s="23"/>
      <c r="P4" s="23" t="s">
        <v>43</v>
      </c>
      <c r="Q4" s="24" t="s">
        <v>43</v>
      </c>
      <c r="R4" s="25"/>
      <c r="S4" s="24" t="s">
        <v>43</v>
      </c>
      <c r="T4" s="24"/>
      <c r="U4" s="24"/>
      <c r="V4" s="24"/>
      <c r="W4" s="3" t="str">
        <f>_xlfn.TEXTJOIN(", ", TRUE, priority[[#This Row],[Top 15 Largest Allocations and/or Funding Increases]:[C19RM Top-25]])</f>
        <v/>
      </c>
      <c r="X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Allocation Increase 25%</v>
      </c>
      <c r="Y4" s="5">
        <f t="shared" si="1"/>
        <v>0</v>
      </c>
      <c r="Z4" s="5">
        <f>IF(priority[[#This Row],[Challenging Operating Environment (as approved by EGMC on 24 March 2022) Opt-in]]="COE",1,0)</f>
        <v>1</v>
      </c>
      <c r="AA4" s="5">
        <f t="shared" si="2"/>
        <v>0</v>
      </c>
      <c r="AB4" s="5">
        <f t="shared" si="3"/>
        <v>0</v>
      </c>
      <c r="AC4" s="5">
        <f t="shared" si="4"/>
        <v>0</v>
      </c>
      <c r="AD4" s="5">
        <f t="shared" si="5"/>
        <v>0</v>
      </c>
      <c r="AE4" s="5">
        <f t="shared" si="6"/>
        <v>0</v>
      </c>
      <c r="AF4" s="5">
        <f t="shared" si="7"/>
        <v>0</v>
      </c>
      <c r="AG4" s="5">
        <f t="shared" si="8"/>
        <v>0</v>
      </c>
      <c r="AH4" s="5">
        <f t="shared" si="8"/>
        <v>0</v>
      </c>
      <c r="AI4" s="5">
        <f t="shared" si="8"/>
        <v>0</v>
      </c>
    </row>
    <row r="5" spans="1:35" x14ac:dyDescent="0.35">
      <c r="A5" s="5"/>
      <c r="B5" t="s">
        <v>36</v>
      </c>
      <c r="C5" t="s">
        <v>37</v>
      </c>
      <c r="D5" t="s">
        <v>46</v>
      </c>
      <c r="E5" t="s">
        <v>39</v>
      </c>
      <c r="G5" t="s">
        <v>40</v>
      </c>
      <c r="H5" t="str">
        <f t="shared" si="0"/>
        <v>Afghanistan Malaria</v>
      </c>
      <c r="I5"/>
      <c r="J5" s="23" t="s">
        <v>41</v>
      </c>
      <c r="K5" s="23"/>
      <c r="L5" s="23"/>
      <c r="M5" s="24"/>
      <c r="N5" s="25" t="s">
        <v>43</v>
      </c>
      <c r="O5" s="23"/>
      <c r="P5" s="23" t="s">
        <v>43</v>
      </c>
      <c r="Q5" s="24" t="s">
        <v>43</v>
      </c>
      <c r="R5" s="25"/>
      <c r="S5" s="24" t="s">
        <v>43</v>
      </c>
      <c r="T5" s="24"/>
      <c r="U5" s="24"/>
      <c r="V5" s="24"/>
      <c r="W5" s="3" t="str">
        <f>_xlfn.TEXTJOIN(", ", TRUE, priority[[#This Row],[Top 15 Largest Allocations and/or Funding Increases]:[C19RM Top-25]])</f>
        <v/>
      </c>
      <c r="X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5" s="5">
        <f t="shared" si="1"/>
        <v>0</v>
      </c>
      <c r="Z5" s="5">
        <f>IF(priority[[#This Row],[Challenging Operating Environment (as approved by EGMC on 24 March 2022) Opt-in]]="COE",1,0)</f>
        <v>1</v>
      </c>
      <c r="AA5" s="5">
        <f t="shared" si="2"/>
        <v>0</v>
      </c>
      <c r="AB5" s="5">
        <f t="shared" si="3"/>
        <v>0</v>
      </c>
      <c r="AC5" s="5">
        <f t="shared" si="4"/>
        <v>0</v>
      </c>
      <c r="AD5" s="5">
        <f t="shared" si="5"/>
        <v>0</v>
      </c>
      <c r="AE5" s="5">
        <f t="shared" si="6"/>
        <v>0</v>
      </c>
      <c r="AF5" s="5">
        <f t="shared" si="7"/>
        <v>0</v>
      </c>
      <c r="AG5" s="5">
        <f t="shared" si="8"/>
        <v>0</v>
      </c>
      <c r="AH5" s="5">
        <f t="shared" si="8"/>
        <v>0</v>
      </c>
      <c r="AI5" s="5">
        <f t="shared" si="8"/>
        <v>0</v>
      </c>
    </row>
    <row r="6" spans="1:35" x14ac:dyDescent="0.35">
      <c r="A6" s="5" t="s">
        <v>47</v>
      </c>
      <c r="B6" t="s">
        <v>36</v>
      </c>
      <c r="C6" t="s">
        <v>37</v>
      </c>
      <c r="D6" t="s">
        <v>48</v>
      </c>
      <c r="E6" t="s">
        <v>39</v>
      </c>
      <c r="H6" t="str">
        <f t="shared" si="0"/>
        <v>Afghanistan Multi-Component</v>
      </c>
      <c r="I6"/>
      <c r="J6" s="23" t="s">
        <v>41</v>
      </c>
      <c r="K6" s="23" t="s">
        <v>42</v>
      </c>
      <c r="L6" s="23"/>
      <c r="M6" s="24"/>
      <c r="N6" s="25"/>
      <c r="O6" s="23"/>
      <c r="P6" s="23"/>
      <c r="Q6" s="24"/>
      <c r="R6" s="25"/>
      <c r="S6" s="24"/>
      <c r="T6" s="24"/>
      <c r="U6" s="24"/>
      <c r="V6" s="24"/>
      <c r="W6" s="3" t="str">
        <f>_xlfn.TEXTJOIN(", ", TRUE, priority[[#This Row],[Top 15 Largest Allocations and/or Funding Increases]:[C19RM Top-25]])</f>
        <v/>
      </c>
      <c r="X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Allocation Decrease 25%</v>
      </c>
      <c r="Y6" s="26">
        <f t="shared" si="1"/>
        <v>0</v>
      </c>
      <c r="Z6" s="5">
        <f>IF(priority[[#This Row],[Challenging Operating Environment (as approved by EGMC on 24 March 2022) Opt-in]]="COE",1,0)</f>
        <v>1</v>
      </c>
      <c r="AA6" s="5">
        <f t="shared" si="2"/>
        <v>0</v>
      </c>
      <c r="AB6" s="5">
        <f t="shared" si="3"/>
        <v>0</v>
      </c>
      <c r="AC6" s="5">
        <f t="shared" si="4"/>
        <v>0</v>
      </c>
      <c r="AD6" s="5">
        <f t="shared" si="5"/>
        <v>0</v>
      </c>
      <c r="AE6" s="5">
        <f t="shared" si="6"/>
        <v>0</v>
      </c>
      <c r="AF6" s="5">
        <f t="shared" si="7"/>
        <v>0</v>
      </c>
      <c r="AG6" s="5">
        <f t="shared" si="8"/>
        <v>0</v>
      </c>
      <c r="AH6" s="5">
        <f t="shared" si="8"/>
        <v>0</v>
      </c>
      <c r="AI6" s="5">
        <f t="shared" si="8"/>
        <v>0</v>
      </c>
    </row>
    <row r="7" spans="1:35" x14ac:dyDescent="0.35">
      <c r="A7" s="5"/>
      <c r="B7" t="s">
        <v>49</v>
      </c>
      <c r="C7" t="s">
        <v>50</v>
      </c>
      <c r="D7" t="s">
        <v>38</v>
      </c>
      <c r="E7" t="s">
        <v>51</v>
      </c>
      <c r="F7" t="s">
        <v>52</v>
      </c>
      <c r="H7" t="str">
        <f t="shared" si="0"/>
        <v>Albania HIV/AIDS</v>
      </c>
      <c r="I7"/>
      <c r="J7" s="25"/>
      <c r="K7" s="25"/>
      <c r="L7" s="24"/>
      <c r="M7" s="24"/>
      <c r="N7" s="25"/>
      <c r="O7" s="23"/>
      <c r="P7" s="23"/>
      <c r="Q7" s="24"/>
      <c r="R7" s="25"/>
      <c r="S7" s="24"/>
      <c r="T7" s="24"/>
      <c r="U7" s="24"/>
      <c r="V7" s="24"/>
      <c r="W7" s="3" t="str">
        <f>_xlfn.TEXTJOIN(", ", TRUE, priority[[#This Row],[Top 15 Largest Allocations and/or Funding Increases]:[C19RM Top-25]])</f>
        <v/>
      </c>
      <c r="X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7" s="5">
        <f t="shared" si="1"/>
        <v>0</v>
      </c>
      <c r="Z7" s="5">
        <f>IF(priority[[#This Row],[Challenging Operating Environment (as approved by EGMC on 24 March 2022) Opt-in]]="COE",1,0)</f>
        <v>0</v>
      </c>
      <c r="AA7" s="5">
        <f t="shared" si="2"/>
        <v>0</v>
      </c>
      <c r="AB7" s="5">
        <f t="shared" si="3"/>
        <v>0</v>
      </c>
      <c r="AC7" s="5">
        <f t="shared" si="4"/>
        <v>0</v>
      </c>
      <c r="AD7" s="5">
        <f t="shared" si="5"/>
        <v>0</v>
      </c>
      <c r="AE7" s="5">
        <f t="shared" si="6"/>
        <v>0</v>
      </c>
      <c r="AF7" s="5">
        <f t="shared" si="7"/>
        <v>0</v>
      </c>
      <c r="AG7" s="5">
        <f t="shared" si="8"/>
        <v>0</v>
      </c>
      <c r="AH7" s="5">
        <f t="shared" si="8"/>
        <v>0</v>
      </c>
      <c r="AI7" s="5">
        <f t="shared" si="8"/>
        <v>0</v>
      </c>
    </row>
    <row r="8" spans="1:35" x14ac:dyDescent="0.35">
      <c r="A8" s="5"/>
      <c r="B8" t="s">
        <v>49</v>
      </c>
      <c r="C8" t="s">
        <v>50</v>
      </c>
      <c r="D8" t="s">
        <v>44</v>
      </c>
      <c r="E8" t="s">
        <v>51</v>
      </c>
      <c r="F8" t="s">
        <v>52</v>
      </c>
      <c r="H8" t="str">
        <f t="shared" si="0"/>
        <v>Albania Tuberculosis</v>
      </c>
      <c r="I8"/>
      <c r="J8" s="25"/>
      <c r="K8" s="25"/>
      <c r="L8" s="24"/>
      <c r="M8" s="24"/>
      <c r="N8" s="25"/>
      <c r="O8" s="23"/>
      <c r="P8" s="23"/>
      <c r="Q8" s="24"/>
      <c r="R8" s="25"/>
      <c r="S8" s="24"/>
      <c r="T8" s="24"/>
      <c r="U8" s="24"/>
      <c r="V8" s="24"/>
      <c r="W8" s="3" t="str">
        <f>_xlfn.TEXTJOIN(", ", TRUE, priority[[#This Row],[Top 15 Largest Allocations and/or Funding Increases]:[C19RM Top-25]])</f>
        <v/>
      </c>
      <c r="X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8" s="5">
        <f t="shared" si="1"/>
        <v>0</v>
      </c>
      <c r="Z8" s="5">
        <f>IF(priority[[#This Row],[Challenging Operating Environment (as approved by EGMC on 24 March 2022) Opt-in]]="COE",1,0)</f>
        <v>0</v>
      </c>
      <c r="AA8" s="5">
        <f t="shared" si="2"/>
        <v>0</v>
      </c>
      <c r="AB8" s="5">
        <f t="shared" si="3"/>
        <v>0</v>
      </c>
      <c r="AC8" s="5">
        <f t="shared" si="4"/>
        <v>0</v>
      </c>
      <c r="AD8" s="5">
        <f t="shared" si="5"/>
        <v>0</v>
      </c>
      <c r="AE8" s="5">
        <f t="shared" si="6"/>
        <v>0</v>
      </c>
      <c r="AF8" s="5">
        <f t="shared" si="7"/>
        <v>0</v>
      </c>
      <c r="AG8" s="5">
        <f t="shared" si="8"/>
        <v>0</v>
      </c>
      <c r="AH8" s="5">
        <f t="shared" si="8"/>
        <v>0</v>
      </c>
      <c r="AI8" s="5">
        <f t="shared" si="8"/>
        <v>0</v>
      </c>
    </row>
    <row r="9" spans="1:35" x14ac:dyDescent="0.35">
      <c r="A9" s="5"/>
      <c r="B9" t="s">
        <v>49</v>
      </c>
      <c r="C9" t="s">
        <v>50</v>
      </c>
      <c r="D9" t="s">
        <v>46</v>
      </c>
      <c r="E9" t="s">
        <v>51</v>
      </c>
      <c r="F9" t="s">
        <v>52</v>
      </c>
      <c r="H9" t="str">
        <f t="shared" si="0"/>
        <v>Albania Malaria</v>
      </c>
      <c r="I9"/>
      <c r="J9" s="25"/>
      <c r="K9" s="25"/>
      <c r="L9" s="24"/>
      <c r="M9" s="24"/>
      <c r="N9" s="25"/>
      <c r="O9" s="23"/>
      <c r="P9" s="23"/>
      <c r="Q9" s="24"/>
      <c r="R9" s="25"/>
      <c r="S9" s="24"/>
      <c r="T9" s="24"/>
      <c r="U9" s="24"/>
      <c r="V9" s="24"/>
      <c r="W9" s="3" t="str">
        <f>_xlfn.TEXTJOIN(", ", TRUE, priority[[#This Row],[Top 15 Largest Allocations and/or Funding Increases]:[C19RM Top-25]])</f>
        <v/>
      </c>
      <c r="X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9" s="5">
        <f t="shared" si="1"/>
        <v>0</v>
      </c>
      <c r="Z9" s="5">
        <f>IF(priority[[#This Row],[Challenging Operating Environment (as approved by EGMC on 24 March 2022) Opt-in]]="COE",1,0)</f>
        <v>0</v>
      </c>
      <c r="AA9" s="5">
        <f t="shared" si="2"/>
        <v>0</v>
      </c>
      <c r="AB9" s="5">
        <f t="shared" si="3"/>
        <v>0</v>
      </c>
      <c r="AC9" s="5">
        <f t="shared" si="4"/>
        <v>0</v>
      </c>
      <c r="AD9" s="5">
        <f t="shared" si="5"/>
        <v>0</v>
      </c>
      <c r="AE9" s="5">
        <f t="shared" si="6"/>
        <v>0</v>
      </c>
      <c r="AF9" s="5">
        <f t="shared" si="7"/>
        <v>0</v>
      </c>
      <c r="AG9" s="5">
        <f t="shared" si="8"/>
        <v>0</v>
      </c>
      <c r="AH9" s="5">
        <f t="shared" si="8"/>
        <v>0</v>
      </c>
      <c r="AI9" s="5">
        <f t="shared" si="8"/>
        <v>0</v>
      </c>
    </row>
    <row r="10" spans="1:35" x14ac:dyDescent="0.35">
      <c r="A10" s="5"/>
      <c r="B10" t="s">
        <v>53</v>
      </c>
      <c r="C10" t="s">
        <v>54</v>
      </c>
      <c r="D10" t="s">
        <v>46</v>
      </c>
      <c r="E10" t="s">
        <v>39</v>
      </c>
      <c r="G10" t="s">
        <v>55</v>
      </c>
      <c r="H10" t="str">
        <f t="shared" si="0"/>
        <v>Angola Malaria</v>
      </c>
      <c r="I10"/>
      <c r="J10" s="25" t="s">
        <v>43</v>
      </c>
      <c r="K10" s="23" t="s">
        <v>45</v>
      </c>
      <c r="L10" s="24" t="s">
        <v>56</v>
      </c>
      <c r="M10" s="24" t="s">
        <v>57</v>
      </c>
      <c r="N10" s="25" t="s">
        <v>43</v>
      </c>
      <c r="O10" s="23"/>
      <c r="P10" s="23" t="s">
        <v>43</v>
      </c>
      <c r="Q10" s="24" t="s">
        <v>43</v>
      </c>
      <c r="R10" s="25"/>
      <c r="S10" s="24" t="s">
        <v>43</v>
      </c>
      <c r="T10" s="24"/>
      <c r="U10" s="24"/>
      <c r="V10" s="24"/>
      <c r="W10" s="3" t="str">
        <f>_xlfn.TEXTJOIN(", ", TRUE, priority[[#This Row],[Top 15 Largest Allocations and/or Funding Increases]:[C19RM Top-25]])</f>
        <v/>
      </c>
      <c r="X1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25%, Allocation Increase &gt;$15M, PMI Country</v>
      </c>
      <c r="Y10" s="5">
        <f t="shared" si="1"/>
        <v>0</v>
      </c>
      <c r="Z10" s="5">
        <f>IF(priority[[#This Row],[Challenging Operating Environment (as approved by EGMC on 24 March 2022) Opt-in]]="COE",1,0)</f>
        <v>0</v>
      </c>
      <c r="AA10" s="5">
        <f t="shared" si="2"/>
        <v>0</v>
      </c>
      <c r="AB10" s="5">
        <f t="shared" si="3"/>
        <v>0</v>
      </c>
      <c r="AC10" s="5">
        <f t="shared" si="4"/>
        <v>0</v>
      </c>
      <c r="AD10" s="5">
        <f t="shared" si="5"/>
        <v>0</v>
      </c>
      <c r="AE10" s="5">
        <f t="shared" si="6"/>
        <v>0</v>
      </c>
      <c r="AF10" s="5">
        <f t="shared" si="7"/>
        <v>0</v>
      </c>
      <c r="AG10" s="5">
        <f t="shared" si="8"/>
        <v>0</v>
      </c>
      <c r="AH10" s="5">
        <f t="shared" si="8"/>
        <v>0</v>
      </c>
      <c r="AI10" s="5">
        <f t="shared" si="8"/>
        <v>0</v>
      </c>
    </row>
    <row r="11" spans="1:35" x14ac:dyDescent="0.35">
      <c r="A11" s="5"/>
      <c r="B11" t="s">
        <v>53</v>
      </c>
      <c r="C11" t="s">
        <v>54</v>
      </c>
      <c r="D11" t="s">
        <v>38</v>
      </c>
      <c r="E11" t="s">
        <v>39</v>
      </c>
      <c r="G11" t="s">
        <v>55</v>
      </c>
      <c r="H11" t="str">
        <f t="shared" si="0"/>
        <v>Angola HIV/AIDS</v>
      </c>
      <c r="I11"/>
      <c r="J11" s="25" t="s">
        <v>43</v>
      </c>
      <c r="K11" s="23" t="s">
        <v>45</v>
      </c>
      <c r="L11" s="24" t="s">
        <v>56</v>
      </c>
      <c r="M11" s="24"/>
      <c r="N11" s="25" t="s">
        <v>43</v>
      </c>
      <c r="O11" s="23"/>
      <c r="P11" s="23" t="s">
        <v>43</v>
      </c>
      <c r="Q11" s="24" t="s">
        <v>43</v>
      </c>
      <c r="R11" s="25"/>
      <c r="S11" s="24" t="s">
        <v>43</v>
      </c>
      <c r="T11" s="24"/>
      <c r="U11" s="24"/>
      <c r="V11" s="24"/>
      <c r="W11" s="3" t="str">
        <f>_xlfn.TEXTJOIN(", ", TRUE, priority[[#This Row],[Top 15 Largest Allocations and/or Funding Increases]:[C19RM Top-25]])</f>
        <v/>
      </c>
      <c r="X1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25%, Allocation Increase &gt;$15M</v>
      </c>
      <c r="Y11" s="5">
        <f t="shared" si="1"/>
        <v>0</v>
      </c>
      <c r="Z11" s="5">
        <f>IF(priority[[#This Row],[Challenging Operating Environment (as approved by EGMC on 24 March 2022) Opt-in]]="COE",1,0)</f>
        <v>0</v>
      </c>
      <c r="AA11" s="5">
        <f t="shared" si="2"/>
        <v>0</v>
      </c>
      <c r="AB11" s="5">
        <f t="shared" si="3"/>
        <v>0</v>
      </c>
      <c r="AC11" s="5">
        <f t="shared" si="4"/>
        <v>0</v>
      </c>
      <c r="AD11" s="5">
        <f t="shared" si="5"/>
        <v>0</v>
      </c>
      <c r="AE11" s="5">
        <f t="shared" si="6"/>
        <v>0</v>
      </c>
      <c r="AF11" s="5">
        <f t="shared" si="7"/>
        <v>0</v>
      </c>
      <c r="AG11" s="5">
        <f t="shared" si="8"/>
        <v>0</v>
      </c>
      <c r="AH11" s="5">
        <f t="shared" si="8"/>
        <v>0</v>
      </c>
      <c r="AI11" s="5">
        <f t="shared" si="8"/>
        <v>0</v>
      </c>
    </row>
    <row r="12" spans="1:35" x14ac:dyDescent="0.35">
      <c r="A12" s="5"/>
      <c r="B12" t="s">
        <v>53</v>
      </c>
      <c r="C12" t="s">
        <v>54</v>
      </c>
      <c r="D12" t="s">
        <v>44</v>
      </c>
      <c r="E12" t="s">
        <v>39</v>
      </c>
      <c r="G12" t="s">
        <v>55</v>
      </c>
      <c r="H12" t="str">
        <f t="shared" si="0"/>
        <v>Angola Tuberculosis</v>
      </c>
      <c r="I12"/>
      <c r="J12" s="25" t="s">
        <v>43</v>
      </c>
      <c r="K12" s="23" t="s">
        <v>45</v>
      </c>
      <c r="L12" s="24"/>
      <c r="M12" s="24"/>
      <c r="N12" s="25" t="s">
        <v>58</v>
      </c>
      <c r="O12" s="23"/>
      <c r="P12" s="23" t="s">
        <v>43</v>
      </c>
      <c r="Q12" s="24" t="s">
        <v>43</v>
      </c>
      <c r="R12" s="25"/>
      <c r="S12" s="24" t="s">
        <v>43</v>
      </c>
      <c r="T12" s="24"/>
      <c r="U12" s="24"/>
      <c r="V12" s="24"/>
      <c r="W12" s="3" t="str">
        <f>_xlfn.TEXTJOIN(", ", TRUE, priority[[#This Row],[Top 15 Largest Allocations and/or Funding Increases]:[C19RM Top-25]])</f>
        <v>Funding Increase Disease</v>
      </c>
      <c r="X1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12" s="5">
        <f t="shared" si="1"/>
        <v>0</v>
      </c>
      <c r="Z12" s="5">
        <f>IF(priority[[#This Row],[Challenging Operating Environment (as approved by EGMC on 24 March 2022) Opt-in]]="COE",1,0)</f>
        <v>0</v>
      </c>
      <c r="AA12" s="5">
        <f t="shared" si="2"/>
        <v>0</v>
      </c>
      <c r="AB12" s="5">
        <f t="shared" si="3"/>
        <v>0</v>
      </c>
      <c r="AC12" s="5">
        <f t="shared" si="4"/>
        <v>0</v>
      </c>
      <c r="AD12" s="5">
        <f t="shared" si="5"/>
        <v>0</v>
      </c>
      <c r="AE12" s="5">
        <f t="shared" si="6"/>
        <v>0</v>
      </c>
      <c r="AF12" s="5">
        <f t="shared" si="7"/>
        <v>0</v>
      </c>
      <c r="AG12" s="5">
        <f t="shared" si="8"/>
        <v>0</v>
      </c>
      <c r="AH12" s="5">
        <f t="shared" si="8"/>
        <v>0</v>
      </c>
      <c r="AI12" s="5">
        <f t="shared" si="8"/>
        <v>0</v>
      </c>
    </row>
    <row r="13" spans="1:35" x14ac:dyDescent="0.35">
      <c r="A13" s="5" t="s">
        <v>47</v>
      </c>
      <c r="B13" t="s">
        <v>53</v>
      </c>
      <c r="C13" t="s">
        <v>54</v>
      </c>
      <c r="D13" t="s">
        <v>48</v>
      </c>
      <c r="E13" t="s">
        <v>39</v>
      </c>
      <c r="G13" t="s">
        <v>55</v>
      </c>
      <c r="H13" t="str">
        <f>C13&amp;" "&amp;D13</f>
        <v>Angola Multi-Component</v>
      </c>
      <c r="I13"/>
      <c r="J13" s="23"/>
      <c r="K13" s="23" t="s">
        <v>45</v>
      </c>
      <c r="L13" s="24" t="s">
        <v>56</v>
      </c>
      <c r="M13" s="24" t="s">
        <v>57</v>
      </c>
      <c r="N13" s="25" t="s">
        <v>58</v>
      </c>
      <c r="O13" s="23"/>
      <c r="P13" s="23"/>
      <c r="Q13" s="24"/>
      <c r="R13" s="25"/>
      <c r="S13" s="24"/>
      <c r="T13" s="24"/>
      <c r="U13" s="24"/>
      <c r="V13" s="24"/>
      <c r="W13" s="3" t="str">
        <f>_xlfn.TEXTJOIN(", ", TRUE, priority[[#This Row],[Top 15 Largest Allocations and/or Funding Increases]:[C19RM Top-25]])</f>
        <v>Funding Increase Disease</v>
      </c>
      <c r="X1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25%, Allocation Increase &gt;$15M, PMI Country</v>
      </c>
      <c r="Y13" s="5">
        <f>IF(I13="Transition",1,0)</f>
        <v>0</v>
      </c>
      <c r="Z13" s="5">
        <f>IF(priority[[#This Row],[Challenging Operating Environment (as approved by EGMC on 24 March 2022) Opt-in]]="COE",1,0)</f>
        <v>0</v>
      </c>
      <c r="AA13" s="5">
        <f>IF(OR(N13="TopLargest", N13="FundingIncreaseDisease"),1,0)</f>
        <v>0</v>
      </c>
      <c r="AB13" s="5">
        <f>IF(O13="IncidenceReduction",1,0)</f>
        <v>0</v>
      </c>
      <c r="AC13" s="5">
        <f>IF(P13="AGYW",1,0)</f>
        <v>0</v>
      </c>
      <c r="AD13" s="5">
        <f>IF(Q13="TBTop20",1,0)</f>
        <v>0</v>
      </c>
      <c r="AE13" s="5">
        <f>IF(R13="RAI",1,0)</f>
        <v>0</v>
      </c>
      <c r="AF13" s="5">
        <f>IF(OR(S13="HBHI", S13="Sahel 5"),1,0)</f>
        <v>0</v>
      </c>
      <c r="AG13" s="5">
        <f>IF(T13="Yes",1,0)</f>
        <v>0</v>
      </c>
      <c r="AH13" s="5">
        <f>IF(U13="Yes",1,0)</f>
        <v>0</v>
      </c>
      <c r="AI13" s="5">
        <f>IF(V13="Yes",1,0)</f>
        <v>0</v>
      </c>
    </row>
    <row r="14" spans="1:35" x14ac:dyDescent="0.35">
      <c r="A14" s="5"/>
      <c r="B14" t="s">
        <v>59</v>
      </c>
      <c r="C14" t="s">
        <v>60</v>
      </c>
      <c r="D14" t="s">
        <v>38</v>
      </c>
      <c r="E14" t="s">
        <v>51</v>
      </c>
      <c r="F14" t="s">
        <v>52</v>
      </c>
      <c r="G14" t="s">
        <v>61</v>
      </c>
      <c r="H14" t="str">
        <f t="shared" si="0"/>
        <v>Armenia HIV/AIDS</v>
      </c>
      <c r="I14"/>
      <c r="J14" s="25" t="s">
        <v>43</v>
      </c>
      <c r="K14" s="25"/>
      <c r="L14" s="24"/>
      <c r="M14" s="24"/>
      <c r="N14" s="25" t="s">
        <v>43</v>
      </c>
      <c r="O14" s="23"/>
      <c r="P14" s="23" t="s">
        <v>43</v>
      </c>
      <c r="Q14" s="24" t="s">
        <v>43</v>
      </c>
      <c r="R14" s="25"/>
      <c r="S14" s="24" t="s">
        <v>43</v>
      </c>
      <c r="T14" s="24"/>
      <c r="U14" s="24"/>
      <c r="V14" s="24"/>
      <c r="W14" s="3" t="str">
        <f>_xlfn.TEXTJOIN(", ", TRUE, priority[[#This Row],[Top 15 Largest Allocations and/or Funding Increases]:[C19RM Top-25]])</f>
        <v/>
      </c>
      <c r="X1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4" s="5">
        <f t="shared" si="1"/>
        <v>0</v>
      </c>
      <c r="Z14" s="5">
        <f>IF(priority[[#This Row],[Challenging Operating Environment (as approved by EGMC on 24 March 2022) Opt-in]]="COE",1,0)</f>
        <v>0</v>
      </c>
      <c r="AA14" s="5">
        <f t="shared" si="2"/>
        <v>0</v>
      </c>
      <c r="AB14" s="5">
        <f t="shared" si="3"/>
        <v>0</v>
      </c>
      <c r="AC14" s="5">
        <f t="shared" si="4"/>
        <v>0</v>
      </c>
      <c r="AD14" s="5">
        <f t="shared" si="5"/>
        <v>0</v>
      </c>
      <c r="AE14" s="5">
        <f t="shared" si="6"/>
        <v>0</v>
      </c>
      <c r="AF14" s="5">
        <f t="shared" si="7"/>
        <v>0</v>
      </c>
      <c r="AG14" s="5">
        <f t="shared" si="8"/>
        <v>0</v>
      </c>
      <c r="AH14" s="5">
        <f t="shared" si="8"/>
        <v>0</v>
      </c>
      <c r="AI14" s="5">
        <f t="shared" si="8"/>
        <v>0</v>
      </c>
    </row>
    <row r="15" spans="1:35" x14ac:dyDescent="0.35">
      <c r="A15" s="5"/>
      <c r="B15" t="s">
        <v>59</v>
      </c>
      <c r="C15" t="s">
        <v>60</v>
      </c>
      <c r="D15" t="s">
        <v>44</v>
      </c>
      <c r="E15" t="s">
        <v>51</v>
      </c>
      <c r="F15" t="s">
        <v>52</v>
      </c>
      <c r="G15" t="s">
        <v>61</v>
      </c>
      <c r="H15" t="str">
        <f t="shared" si="0"/>
        <v>Armenia Tuberculosis</v>
      </c>
      <c r="I15"/>
      <c r="J15" s="25" t="s">
        <v>43</v>
      </c>
      <c r="K15" s="25"/>
      <c r="L15" s="24"/>
      <c r="M15" s="24"/>
      <c r="N15" s="25" t="s">
        <v>43</v>
      </c>
      <c r="O15" s="23"/>
      <c r="P15" s="23" t="s">
        <v>43</v>
      </c>
      <c r="Q15" s="24" t="s">
        <v>43</v>
      </c>
      <c r="R15" s="25"/>
      <c r="S15" s="24" t="s">
        <v>43</v>
      </c>
      <c r="T15" s="24"/>
      <c r="U15" s="24"/>
      <c r="V15" s="24"/>
      <c r="W15" s="3" t="str">
        <f>_xlfn.TEXTJOIN(", ", TRUE, priority[[#This Row],[Top 15 Largest Allocations and/or Funding Increases]:[C19RM Top-25]])</f>
        <v/>
      </c>
      <c r="X1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5" s="5">
        <f t="shared" si="1"/>
        <v>0</v>
      </c>
      <c r="Z15" s="5">
        <f>IF(priority[[#This Row],[Challenging Operating Environment (as approved by EGMC on 24 March 2022) Opt-in]]="COE",1,0)</f>
        <v>0</v>
      </c>
      <c r="AA15" s="5">
        <f t="shared" si="2"/>
        <v>0</v>
      </c>
      <c r="AB15" s="5">
        <f t="shared" si="3"/>
        <v>0</v>
      </c>
      <c r="AC15" s="5">
        <f t="shared" si="4"/>
        <v>0</v>
      </c>
      <c r="AD15" s="5">
        <f t="shared" si="5"/>
        <v>0</v>
      </c>
      <c r="AE15" s="5">
        <f t="shared" si="6"/>
        <v>0</v>
      </c>
      <c r="AF15" s="5">
        <f t="shared" si="7"/>
        <v>0</v>
      </c>
      <c r="AG15" s="5">
        <f t="shared" si="8"/>
        <v>0</v>
      </c>
      <c r="AH15" s="5">
        <f t="shared" si="8"/>
        <v>0</v>
      </c>
      <c r="AI15" s="5">
        <f t="shared" si="8"/>
        <v>0</v>
      </c>
    </row>
    <row r="16" spans="1:35" x14ac:dyDescent="0.35">
      <c r="A16" s="5"/>
      <c r="B16" t="s">
        <v>59</v>
      </c>
      <c r="C16" t="s">
        <v>60</v>
      </c>
      <c r="D16" t="s">
        <v>46</v>
      </c>
      <c r="E16" t="s">
        <v>51</v>
      </c>
      <c r="F16" t="s">
        <v>52</v>
      </c>
      <c r="G16" t="s">
        <v>61</v>
      </c>
      <c r="H16" t="str">
        <f t="shared" si="0"/>
        <v>Armenia Malaria</v>
      </c>
      <c r="I16"/>
      <c r="J16" s="25" t="s">
        <v>43</v>
      </c>
      <c r="K16" s="25"/>
      <c r="L16" s="24"/>
      <c r="M16" s="24"/>
      <c r="N16" s="25" t="s">
        <v>43</v>
      </c>
      <c r="O16" s="23"/>
      <c r="P16" s="23" t="s">
        <v>43</v>
      </c>
      <c r="Q16" s="24" t="s">
        <v>43</v>
      </c>
      <c r="R16" s="25"/>
      <c r="S16" s="24" t="s">
        <v>43</v>
      </c>
      <c r="T16" s="24"/>
      <c r="U16" s="24"/>
      <c r="V16" s="24"/>
      <c r="W16" s="3" t="str">
        <f>_xlfn.TEXTJOIN(", ", TRUE, priority[[#This Row],[Top 15 Largest Allocations and/or Funding Increases]:[C19RM Top-25]])</f>
        <v/>
      </c>
      <c r="X1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6" s="5">
        <f t="shared" si="1"/>
        <v>0</v>
      </c>
      <c r="Z16" s="5">
        <f>IF(priority[[#This Row],[Challenging Operating Environment (as approved by EGMC on 24 March 2022) Opt-in]]="COE",1,0)</f>
        <v>0</v>
      </c>
      <c r="AA16" s="5">
        <f t="shared" si="2"/>
        <v>0</v>
      </c>
      <c r="AB16" s="5">
        <f t="shared" si="3"/>
        <v>0</v>
      </c>
      <c r="AC16" s="5">
        <f t="shared" si="4"/>
        <v>0</v>
      </c>
      <c r="AD16" s="5">
        <f t="shared" si="5"/>
        <v>0</v>
      </c>
      <c r="AE16" s="5">
        <f t="shared" si="6"/>
        <v>0</v>
      </c>
      <c r="AF16" s="5">
        <f t="shared" si="7"/>
        <v>0</v>
      </c>
      <c r="AG16" s="5">
        <f t="shared" si="8"/>
        <v>0</v>
      </c>
      <c r="AH16" s="5">
        <f t="shared" si="8"/>
        <v>0</v>
      </c>
      <c r="AI16" s="5">
        <f t="shared" si="8"/>
        <v>0</v>
      </c>
    </row>
    <row r="17" spans="1:35" x14ac:dyDescent="0.35">
      <c r="A17" s="5" t="s">
        <v>47</v>
      </c>
      <c r="B17" t="s">
        <v>59</v>
      </c>
      <c r="C17" t="s">
        <v>60</v>
      </c>
      <c r="D17" t="s">
        <v>62</v>
      </c>
      <c r="H17" t="str">
        <f>C17&amp;" "&amp;D17</f>
        <v>Armenia HIV/TB</v>
      </c>
      <c r="I17"/>
      <c r="J17" s="23"/>
      <c r="K17" s="23"/>
      <c r="L17" s="23"/>
      <c r="M17" s="24"/>
      <c r="N17" s="25"/>
      <c r="O17" s="23"/>
      <c r="P17" s="23"/>
      <c r="Q17" s="24"/>
      <c r="R17" s="25"/>
      <c r="S17" s="24"/>
      <c r="T17" s="24"/>
      <c r="U17" s="24"/>
      <c r="V17" s="24"/>
      <c r="W17" s="3" t="str">
        <f>_xlfn.TEXTJOIN(", ", TRUE, priority[[#This Row],[Top 15 Largest Allocations and/or Funding Increases]:[C19RM Top-25]])</f>
        <v/>
      </c>
      <c r="X1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7" s="5">
        <f>IF(I17="Transition",1,0)</f>
        <v>0</v>
      </c>
      <c r="Z17" s="5">
        <f>IF(priority[[#This Row],[Challenging Operating Environment (as approved by EGMC on 24 March 2022) Opt-in]]="COE",1,0)</f>
        <v>0</v>
      </c>
      <c r="AA17" s="5">
        <f>IF(OR(N17="TopLargest", N17="FundingIncreaseDisease"),1,0)</f>
        <v>0</v>
      </c>
      <c r="AB17" s="5">
        <f>IF(O17="IncidenceReduction",1,0)</f>
        <v>0</v>
      </c>
      <c r="AC17" s="5">
        <f>IF(P17="AGYW",1,0)</f>
        <v>0</v>
      </c>
      <c r="AD17" s="5">
        <f>IF(Q17="TBTop20",1,0)</f>
        <v>0</v>
      </c>
      <c r="AE17" s="5">
        <f>IF(R17="RAI",1,0)</f>
        <v>0</v>
      </c>
      <c r="AF17" s="5">
        <f>IF(OR(S17="HBHI", S17="Sahel 5"),1,0)</f>
        <v>0</v>
      </c>
      <c r="AG17" s="5">
        <f>IF(T17="Yes",1,0)</f>
        <v>0</v>
      </c>
      <c r="AH17" s="5">
        <f>IF(U17="Yes",1,0)</f>
        <v>0</v>
      </c>
      <c r="AI17" s="5">
        <f>IF(V17="Yes",1,0)</f>
        <v>0</v>
      </c>
    </row>
    <row r="18" spans="1:35" x14ac:dyDescent="0.35">
      <c r="A18" s="5"/>
      <c r="B18" t="s">
        <v>63</v>
      </c>
      <c r="C18" t="s">
        <v>64</v>
      </c>
      <c r="D18" t="s">
        <v>38</v>
      </c>
      <c r="E18" t="s">
        <v>51</v>
      </c>
      <c r="F18" t="s">
        <v>52</v>
      </c>
      <c r="G18" t="s">
        <v>61</v>
      </c>
      <c r="H18" t="str">
        <f t="shared" si="0"/>
        <v>Azerbaijan HIV/AIDS</v>
      </c>
      <c r="I18"/>
      <c r="J18" s="25" t="s">
        <v>43</v>
      </c>
      <c r="K18" s="23" t="s">
        <v>45</v>
      </c>
      <c r="L18" s="24"/>
      <c r="M18" s="24"/>
      <c r="N18" s="25" t="s">
        <v>43</v>
      </c>
      <c r="O18" s="23"/>
      <c r="P18" s="23" t="s">
        <v>43</v>
      </c>
      <c r="Q18" s="24" t="s">
        <v>43</v>
      </c>
      <c r="R18" s="25"/>
      <c r="S18" s="24" t="s">
        <v>43</v>
      </c>
      <c r="T18" s="24"/>
      <c r="U18" s="24"/>
      <c r="V18" s="24"/>
      <c r="W18" s="3" t="str">
        <f>_xlfn.TEXTJOIN(", ", TRUE, priority[[#This Row],[Top 15 Largest Allocations and/or Funding Increases]:[C19RM Top-25]])</f>
        <v/>
      </c>
      <c r="X1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18" s="5">
        <f t="shared" si="1"/>
        <v>0</v>
      </c>
      <c r="Z18" s="5">
        <f>IF(priority[[#This Row],[Challenging Operating Environment (as approved by EGMC on 24 March 2022) Opt-in]]="COE",1,0)</f>
        <v>0</v>
      </c>
      <c r="AA18" s="5">
        <f t="shared" si="2"/>
        <v>0</v>
      </c>
      <c r="AB18" s="5">
        <f t="shared" si="3"/>
        <v>0</v>
      </c>
      <c r="AC18" s="5">
        <f t="shared" si="4"/>
        <v>0</v>
      </c>
      <c r="AD18" s="5">
        <f t="shared" si="5"/>
        <v>0</v>
      </c>
      <c r="AE18" s="5">
        <f t="shared" si="6"/>
        <v>0</v>
      </c>
      <c r="AF18" s="5">
        <f t="shared" si="7"/>
        <v>0</v>
      </c>
      <c r="AG18" s="5">
        <f t="shared" si="8"/>
        <v>0</v>
      </c>
      <c r="AH18" s="5">
        <f t="shared" si="8"/>
        <v>0</v>
      </c>
      <c r="AI18" s="5">
        <f t="shared" si="8"/>
        <v>0</v>
      </c>
    </row>
    <row r="19" spans="1:35" x14ac:dyDescent="0.35">
      <c r="A19" s="5"/>
      <c r="B19" t="s">
        <v>63</v>
      </c>
      <c r="C19" t="s">
        <v>64</v>
      </c>
      <c r="D19" t="s">
        <v>44</v>
      </c>
      <c r="E19" t="s">
        <v>51</v>
      </c>
      <c r="F19" t="s">
        <v>52</v>
      </c>
      <c r="G19" t="s">
        <v>61</v>
      </c>
      <c r="H19" t="str">
        <f t="shared" si="0"/>
        <v>Azerbaijan Tuberculosis</v>
      </c>
      <c r="I19"/>
      <c r="J19" s="25" t="s">
        <v>43</v>
      </c>
      <c r="K19" s="25"/>
      <c r="L19" s="24"/>
      <c r="M19" s="24"/>
      <c r="N19" s="25" t="s">
        <v>43</v>
      </c>
      <c r="O19" s="23"/>
      <c r="P19" s="23"/>
      <c r="Q19" s="24" t="s">
        <v>43</v>
      </c>
      <c r="R19" s="25"/>
      <c r="S19" s="24" t="s">
        <v>43</v>
      </c>
      <c r="T19" s="24"/>
      <c r="U19" s="24"/>
      <c r="V19" s="24"/>
      <c r="W19" s="3" t="str">
        <f>_xlfn.TEXTJOIN(", ", TRUE, priority[[#This Row],[Top 15 Largest Allocations and/or Funding Increases]:[C19RM Top-25]])</f>
        <v/>
      </c>
      <c r="X1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9" s="5">
        <f t="shared" si="1"/>
        <v>0</v>
      </c>
      <c r="Z19" s="5">
        <f>IF(priority[[#This Row],[Challenging Operating Environment (as approved by EGMC on 24 March 2022) Opt-in]]="COE",1,0)</f>
        <v>0</v>
      </c>
      <c r="AA19" s="5">
        <f t="shared" si="2"/>
        <v>0</v>
      </c>
      <c r="AB19" s="5">
        <f t="shared" si="3"/>
        <v>0</v>
      </c>
      <c r="AC19" s="5">
        <f t="shared" si="4"/>
        <v>0</v>
      </c>
      <c r="AD19" s="5">
        <f t="shared" si="5"/>
        <v>0</v>
      </c>
      <c r="AE19" s="5">
        <f t="shared" si="6"/>
        <v>0</v>
      </c>
      <c r="AF19" s="5">
        <f t="shared" si="7"/>
        <v>0</v>
      </c>
      <c r="AG19" s="5">
        <f t="shared" si="8"/>
        <v>0</v>
      </c>
      <c r="AH19" s="5">
        <f t="shared" si="8"/>
        <v>0</v>
      </c>
      <c r="AI19" s="5">
        <f t="shared" si="8"/>
        <v>0</v>
      </c>
    </row>
    <row r="20" spans="1:35" x14ac:dyDescent="0.35">
      <c r="A20" s="5" t="s">
        <v>47</v>
      </c>
      <c r="B20" t="s">
        <v>63</v>
      </c>
      <c r="C20" t="s">
        <v>64</v>
      </c>
      <c r="D20" t="s">
        <v>62</v>
      </c>
      <c r="E20" t="s">
        <v>51</v>
      </c>
      <c r="F20" t="s">
        <v>52</v>
      </c>
      <c r="G20" t="s">
        <v>61</v>
      </c>
      <c r="H20" t="str">
        <f>C20&amp;" "&amp;D20</f>
        <v>Azerbaijan HIV/TB</v>
      </c>
      <c r="I20"/>
      <c r="J20" s="23"/>
      <c r="K20" s="23" t="s">
        <v>45</v>
      </c>
      <c r="L20" s="23"/>
      <c r="M20" s="24"/>
      <c r="N20" s="25"/>
      <c r="O20" s="23"/>
      <c r="P20" s="23"/>
      <c r="Q20" s="24"/>
      <c r="R20" s="25"/>
      <c r="S20" s="24"/>
      <c r="T20" s="24"/>
      <c r="U20" s="24"/>
      <c r="V20" s="24"/>
      <c r="W20" s="3" t="str">
        <f>_xlfn.TEXTJOIN(", ", TRUE, priority[[#This Row],[Top 15 Largest Allocations and/or Funding Increases]:[C19RM Top-25]])</f>
        <v/>
      </c>
      <c r="X2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20" s="5">
        <f>IF(I20="Transition",1,0)</f>
        <v>0</v>
      </c>
      <c r="Z20" s="5">
        <f>IF(priority[[#This Row],[Challenging Operating Environment (as approved by EGMC on 24 March 2022) Opt-in]]="COE",1,0)</f>
        <v>0</v>
      </c>
      <c r="AA20" s="5">
        <f>IF(OR(N20="TopLargest", N20="FundingIncreaseDisease"),1,0)</f>
        <v>0</v>
      </c>
      <c r="AB20" s="5">
        <f>IF(O20="IncidenceReduction",1,0)</f>
        <v>0</v>
      </c>
      <c r="AC20" s="5">
        <f>IF(P20="AGYW",1,0)</f>
        <v>0</v>
      </c>
      <c r="AD20" s="5">
        <f>IF(Q20="TBTop20",1,0)</f>
        <v>0</v>
      </c>
      <c r="AE20" s="5">
        <f>IF(R20="RAI",1,0)</f>
        <v>0</v>
      </c>
      <c r="AF20" s="5">
        <f>IF(OR(S20="HBHI", S20="Sahel 5"),1,0)</f>
        <v>0</v>
      </c>
      <c r="AG20" s="5">
        <f>IF(T20="Yes",1,0)</f>
        <v>0</v>
      </c>
      <c r="AH20" s="5">
        <f>IF(U20="Yes",1,0)</f>
        <v>0</v>
      </c>
      <c r="AI20" s="5">
        <f>IF(V20="Yes",1,0)</f>
        <v>0</v>
      </c>
    </row>
    <row r="21" spans="1:35" x14ac:dyDescent="0.35">
      <c r="A21" s="5"/>
      <c r="B21" t="s">
        <v>63</v>
      </c>
      <c r="C21" t="s">
        <v>64</v>
      </c>
      <c r="D21" t="s">
        <v>46</v>
      </c>
      <c r="E21" t="s">
        <v>51</v>
      </c>
      <c r="F21" t="s">
        <v>52</v>
      </c>
      <c r="G21" t="s">
        <v>61</v>
      </c>
      <c r="H21" t="str">
        <f t="shared" si="0"/>
        <v>Azerbaijan Malaria</v>
      </c>
      <c r="I21"/>
      <c r="J21" s="25" t="s">
        <v>43</v>
      </c>
      <c r="K21" s="25"/>
      <c r="L21" s="24"/>
      <c r="M21" s="24"/>
      <c r="N21" s="25" t="s">
        <v>43</v>
      </c>
      <c r="O21" s="23"/>
      <c r="P21" s="23" t="s">
        <v>43</v>
      </c>
      <c r="Q21" s="24" t="s">
        <v>43</v>
      </c>
      <c r="R21" s="25"/>
      <c r="S21" s="24" t="s">
        <v>43</v>
      </c>
      <c r="T21" s="24"/>
      <c r="U21" s="24"/>
      <c r="V21" s="24"/>
      <c r="W21" s="3" t="str">
        <f>_xlfn.TEXTJOIN(", ", TRUE, priority[[#This Row],[Top 15 Largest Allocations and/or Funding Increases]:[C19RM Top-25]])</f>
        <v/>
      </c>
      <c r="X2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1" s="5">
        <f t="shared" si="1"/>
        <v>0</v>
      </c>
      <c r="Z21" s="5">
        <f>IF(priority[[#This Row],[Challenging Operating Environment (as approved by EGMC on 24 March 2022) Opt-in]]="COE",1,0)</f>
        <v>0</v>
      </c>
      <c r="AA21" s="5">
        <f t="shared" si="2"/>
        <v>0</v>
      </c>
      <c r="AB21" s="5">
        <f t="shared" si="3"/>
        <v>0</v>
      </c>
      <c r="AC21" s="5">
        <f t="shared" si="4"/>
        <v>0</v>
      </c>
      <c r="AD21" s="5">
        <f t="shared" si="5"/>
        <v>0</v>
      </c>
      <c r="AE21" s="5">
        <f t="shared" si="6"/>
        <v>0</v>
      </c>
      <c r="AF21" s="5">
        <f t="shared" si="7"/>
        <v>0</v>
      </c>
      <c r="AG21" s="5">
        <f t="shared" si="8"/>
        <v>0</v>
      </c>
      <c r="AH21" s="5">
        <f t="shared" si="8"/>
        <v>0</v>
      </c>
      <c r="AI21" s="5">
        <f t="shared" si="8"/>
        <v>0</v>
      </c>
    </row>
    <row r="22" spans="1:35" x14ac:dyDescent="0.35">
      <c r="A22" s="5"/>
      <c r="B22" t="s">
        <v>65</v>
      </c>
      <c r="C22" t="s">
        <v>66</v>
      </c>
      <c r="D22" t="s">
        <v>38</v>
      </c>
      <c r="E22" t="s">
        <v>67</v>
      </c>
      <c r="G22" t="s">
        <v>68</v>
      </c>
      <c r="H22" t="str">
        <f t="shared" si="0"/>
        <v>Bangladesh HIV/AIDS</v>
      </c>
      <c r="I22"/>
      <c r="J22" s="25" t="s">
        <v>43</v>
      </c>
      <c r="K22" s="25"/>
      <c r="L22" s="24"/>
      <c r="M22" s="24"/>
      <c r="N22" s="25" t="s">
        <v>43</v>
      </c>
      <c r="O22" s="23"/>
      <c r="P22" s="23" t="s">
        <v>43</v>
      </c>
      <c r="Q22" s="24" t="s">
        <v>43</v>
      </c>
      <c r="R22" s="25"/>
      <c r="S22" s="24" t="s">
        <v>43</v>
      </c>
      <c r="T22" s="24" t="s">
        <v>20</v>
      </c>
      <c r="U22" s="24" t="s">
        <v>69</v>
      </c>
      <c r="V22" s="24" t="s">
        <v>70</v>
      </c>
      <c r="W22" s="3" t="str">
        <f>_xlfn.TEXTJOIN(", ", TRUE, priority[[#This Row],[Top 15 Largest Allocations and/or Funding Increases]:[C19RM Top-25]])</f>
        <v>Gender Equality, RSSH Priority, C19RM Top 25</v>
      </c>
      <c r="X2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2" s="5">
        <f t="shared" si="1"/>
        <v>0</v>
      </c>
      <c r="Z22" s="5">
        <f>IF(priority[[#This Row],[Challenging Operating Environment (as approved by EGMC on 24 March 2022) Opt-in]]="COE",1,0)</f>
        <v>0</v>
      </c>
      <c r="AA22" s="5">
        <f t="shared" si="2"/>
        <v>0</v>
      </c>
      <c r="AB22" s="5">
        <f t="shared" si="3"/>
        <v>0</v>
      </c>
      <c r="AC22" s="5">
        <f t="shared" si="4"/>
        <v>0</v>
      </c>
      <c r="AD22" s="5">
        <f t="shared" si="5"/>
        <v>0</v>
      </c>
      <c r="AE22" s="5">
        <f t="shared" si="6"/>
        <v>0</v>
      </c>
      <c r="AF22" s="5">
        <f t="shared" si="7"/>
        <v>0</v>
      </c>
      <c r="AG22" s="5">
        <f t="shared" si="8"/>
        <v>0</v>
      </c>
      <c r="AH22" s="5">
        <f t="shared" si="8"/>
        <v>0</v>
      </c>
      <c r="AI22" s="5">
        <f t="shared" si="8"/>
        <v>0</v>
      </c>
    </row>
    <row r="23" spans="1:35" x14ac:dyDescent="0.35">
      <c r="A23" s="5"/>
      <c r="B23" t="s">
        <v>65</v>
      </c>
      <c r="C23" t="s">
        <v>66</v>
      </c>
      <c r="D23" t="s">
        <v>46</v>
      </c>
      <c r="E23" t="s">
        <v>67</v>
      </c>
      <c r="G23" t="s">
        <v>68</v>
      </c>
      <c r="H23" t="str">
        <f t="shared" si="0"/>
        <v>Bangladesh Malaria</v>
      </c>
      <c r="I23"/>
      <c r="J23" s="25" t="s">
        <v>43</v>
      </c>
      <c r="K23" s="25"/>
      <c r="L23" s="24"/>
      <c r="M23" s="24"/>
      <c r="N23" s="25" t="s">
        <v>43</v>
      </c>
      <c r="O23" s="23"/>
      <c r="P23" s="23" t="s">
        <v>43</v>
      </c>
      <c r="Q23" s="24" t="s">
        <v>43</v>
      </c>
      <c r="R23" s="25"/>
      <c r="S23" s="24" t="s">
        <v>43</v>
      </c>
      <c r="T23" s="24" t="s">
        <v>20</v>
      </c>
      <c r="U23" s="24" t="s">
        <v>69</v>
      </c>
      <c r="V23" s="24" t="s">
        <v>70</v>
      </c>
      <c r="W23" s="3" t="str">
        <f>_xlfn.TEXTJOIN(", ", TRUE, priority[[#This Row],[Top 15 Largest Allocations and/or Funding Increases]:[C19RM Top-25]])</f>
        <v>Gender Equality, RSSH Priority, C19RM Top 25</v>
      </c>
      <c r="X2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3" s="5">
        <f t="shared" si="1"/>
        <v>0</v>
      </c>
      <c r="Z23" s="5">
        <f>IF(priority[[#This Row],[Challenging Operating Environment (as approved by EGMC on 24 March 2022) Opt-in]]="COE",1,0)</f>
        <v>0</v>
      </c>
      <c r="AA23" s="5">
        <f t="shared" si="2"/>
        <v>0</v>
      </c>
      <c r="AB23" s="5">
        <f t="shared" si="3"/>
        <v>0</v>
      </c>
      <c r="AC23" s="5">
        <f t="shared" si="4"/>
        <v>0</v>
      </c>
      <c r="AD23" s="5">
        <f t="shared" si="5"/>
        <v>0</v>
      </c>
      <c r="AE23" s="5">
        <f t="shared" si="6"/>
        <v>0</v>
      </c>
      <c r="AF23" s="5">
        <f t="shared" si="7"/>
        <v>0</v>
      </c>
      <c r="AG23" s="5">
        <f t="shared" si="8"/>
        <v>0</v>
      </c>
      <c r="AH23" s="5">
        <f t="shared" si="8"/>
        <v>0</v>
      </c>
      <c r="AI23" s="5">
        <f t="shared" si="8"/>
        <v>0</v>
      </c>
    </row>
    <row r="24" spans="1:35" x14ac:dyDescent="0.35">
      <c r="A24" s="5"/>
      <c r="B24" t="s">
        <v>65</v>
      </c>
      <c r="C24" t="s">
        <v>66</v>
      </c>
      <c r="D24" t="s">
        <v>44</v>
      </c>
      <c r="E24" t="s">
        <v>67</v>
      </c>
      <c r="G24" t="s">
        <v>68</v>
      </c>
      <c r="H24" t="str">
        <f t="shared" si="0"/>
        <v>Bangladesh Tuberculosis</v>
      </c>
      <c r="I24"/>
      <c r="J24" s="25" t="s">
        <v>43</v>
      </c>
      <c r="K24" s="25"/>
      <c r="L24" s="24"/>
      <c r="M24" s="24"/>
      <c r="N24" s="25"/>
      <c r="O24" s="23"/>
      <c r="P24" s="23"/>
      <c r="Q24" s="24" t="s">
        <v>71</v>
      </c>
      <c r="R24" s="25"/>
      <c r="S24" s="24" t="s">
        <v>43</v>
      </c>
      <c r="T24" s="24" t="s">
        <v>20</v>
      </c>
      <c r="U24" s="24" t="s">
        <v>69</v>
      </c>
      <c r="V24" s="24" t="s">
        <v>70</v>
      </c>
      <c r="W24" s="3" t="str">
        <f>_xlfn.TEXTJOIN(", ", TRUE, priority[[#This Row],[Top 15 Largest Allocations and/or Funding Increases]:[C19RM Top-25]])</f>
        <v>TB Top 20, Gender Equality, RSSH Priority, C19RM Top 25</v>
      </c>
      <c r="X2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4" s="5">
        <f t="shared" si="1"/>
        <v>0</v>
      </c>
      <c r="Z24" s="5">
        <f>IF(priority[[#This Row],[Challenging Operating Environment (as approved by EGMC on 24 March 2022) Opt-in]]="COE",1,0)</f>
        <v>0</v>
      </c>
      <c r="AA24" s="5">
        <f t="shared" si="2"/>
        <v>0</v>
      </c>
      <c r="AB24" s="5">
        <f t="shared" si="3"/>
        <v>0</v>
      </c>
      <c r="AC24" s="5">
        <f t="shared" si="4"/>
        <v>0</v>
      </c>
      <c r="AD24" s="5">
        <f t="shared" si="5"/>
        <v>0</v>
      </c>
      <c r="AE24" s="5">
        <f t="shared" si="6"/>
        <v>0</v>
      </c>
      <c r="AF24" s="5">
        <f t="shared" si="7"/>
        <v>0</v>
      </c>
      <c r="AG24" s="5">
        <f t="shared" si="8"/>
        <v>0</v>
      </c>
      <c r="AH24" s="5">
        <f t="shared" si="8"/>
        <v>0</v>
      </c>
      <c r="AI24" s="5">
        <f t="shared" si="8"/>
        <v>0</v>
      </c>
    </row>
    <row r="25" spans="1:35" x14ac:dyDescent="0.35">
      <c r="A25" s="5"/>
      <c r="B25" t="s">
        <v>72</v>
      </c>
      <c r="C25" t="s">
        <v>73</v>
      </c>
      <c r="D25" t="s">
        <v>38</v>
      </c>
      <c r="E25" t="s">
        <v>51</v>
      </c>
      <c r="F25" t="s">
        <v>52</v>
      </c>
      <c r="G25" t="s">
        <v>61</v>
      </c>
      <c r="H25" t="str">
        <f t="shared" si="0"/>
        <v>Belarus HIV/AIDS</v>
      </c>
      <c r="I25"/>
      <c r="J25" s="25" t="s">
        <v>43</v>
      </c>
      <c r="K25" s="23" t="s">
        <v>45</v>
      </c>
      <c r="L25" s="24"/>
      <c r="M25" s="24"/>
      <c r="N25" s="25" t="s">
        <v>43</v>
      </c>
      <c r="O25" s="23"/>
      <c r="P25" s="23" t="s">
        <v>43</v>
      </c>
      <c r="Q25" s="24" t="s">
        <v>43</v>
      </c>
      <c r="R25" s="25"/>
      <c r="S25" s="24" t="s">
        <v>43</v>
      </c>
      <c r="T25" s="24"/>
      <c r="U25" s="24"/>
      <c r="V25" s="24"/>
      <c r="W25" s="3" t="str">
        <f>_xlfn.TEXTJOIN(", ", TRUE, priority[[#This Row],[Top 15 Largest Allocations and/or Funding Increases]:[C19RM Top-25]])</f>
        <v/>
      </c>
      <c r="X2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25" s="5">
        <f t="shared" si="1"/>
        <v>0</v>
      </c>
      <c r="Z25" s="5">
        <f>IF(priority[[#This Row],[Challenging Operating Environment (as approved by EGMC on 24 March 2022) Opt-in]]="COE",1,0)</f>
        <v>0</v>
      </c>
      <c r="AA25" s="5">
        <f t="shared" si="2"/>
        <v>0</v>
      </c>
      <c r="AB25" s="5">
        <f t="shared" si="3"/>
        <v>0</v>
      </c>
      <c r="AC25" s="5">
        <f t="shared" si="4"/>
        <v>0</v>
      </c>
      <c r="AD25" s="5">
        <f t="shared" si="5"/>
        <v>0</v>
      </c>
      <c r="AE25" s="5">
        <f t="shared" si="6"/>
        <v>0</v>
      </c>
      <c r="AF25" s="5">
        <f t="shared" si="7"/>
        <v>0</v>
      </c>
      <c r="AG25" s="5">
        <f t="shared" si="8"/>
        <v>0</v>
      </c>
      <c r="AH25" s="5">
        <f t="shared" si="8"/>
        <v>0</v>
      </c>
      <c r="AI25" s="5">
        <f t="shared" si="8"/>
        <v>0</v>
      </c>
    </row>
    <row r="26" spans="1:35" x14ac:dyDescent="0.35">
      <c r="A26" s="5"/>
      <c r="B26" t="s">
        <v>72</v>
      </c>
      <c r="C26" t="s">
        <v>73</v>
      </c>
      <c r="D26" t="s">
        <v>44</v>
      </c>
      <c r="E26" t="s">
        <v>51</v>
      </c>
      <c r="F26" t="s">
        <v>52</v>
      </c>
      <c r="G26" t="s">
        <v>61</v>
      </c>
      <c r="H26" t="str">
        <f t="shared" si="0"/>
        <v>Belarus Tuberculosis</v>
      </c>
      <c r="I26"/>
      <c r="J26" s="25" t="s">
        <v>43</v>
      </c>
      <c r="K26" s="25"/>
      <c r="L26" s="24"/>
      <c r="M26" s="24"/>
      <c r="N26" s="25" t="s">
        <v>43</v>
      </c>
      <c r="O26" s="23"/>
      <c r="P26" s="23" t="s">
        <v>43</v>
      </c>
      <c r="Q26" s="24" t="s">
        <v>43</v>
      </c>
      <c r="R26" s="25"/>
      <c r="S26" s="24" t="s">
        <v>43</v>
      </c>
      <c r="T26" s="24"/>
      <c r="U26" s="24"/>
      <c r="V26" s="24"/>
      <c r="W26" s="3" t="str">
        <f>_xlfn.TEXTJOIN(", ", TRUE, priority[[#This Row],[Top 15 Largest Allocations and/or Funding Increases]:[C19RM Top-25]])</f>
        <v/>
      </c>
      <c r="X2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6" s="5">
        <f t="shared" si="1"/>
        <v>0</v>
      </c>
      <c r="Z26" s="5">
        <f>IF(priority[[#This Row],[Challenging Operating Environment (as approved by EGMC on 24 March 2022) Opt-in]]="COE",1,0)</f>
        <v>0</v>
      </c>
      <c r="AA26" s="5">
        <f t="shared" si="2"/>
        <v>0</v>
      </c>
      <c r="AB26" s="5">
        <f t="shared" si="3"/>
        <v>0</v>
      </c>
      <c r="AC26" s="5">
        <f t="shared" si="4"/>
        <v>0</v>
      </c>
      <c r="AD26" s="5">
        <f t="shared" si="5"/>
        <v>0</v>
      </c>
      <c r="AE26" s="5">
        <f t="shared" si="6"/>
        <v>0</v>
      </c>
      <c r="AF26" s="5">
        <f t="shared" si="7"/>
        <v>0</v>
      </c>
      <c r="AG26" s="5">
        <f t="shared" si="8"/>
        <v>0</v>
      </c>
      <c r="AH26" s="5">
        <f t="shared" si="8"/>
        <v>0</v>
      </c>
      <c r="AI26" s="5">
        <f t="shared" si="8"/>
        <v>0</v>
      </c>
    </row>
    <row r="27" spans="1:35" x14ac:dyDescent="0.35">
      <c r="A27" s="5"/>
      <c r="B27" t="s">
        <v>72</v>
      </c>
      <c r="C27" t="s">
        <v>73</v>
      </c>
      <c r="D27" t="s">
        <v>46</v>
      </c>
      <c r="E27" t="s">
        <v>51</v>
      </c>
      <c r="F27" t="s">
        <v>52</v>
      </c>
      <c r="G27" t="s">
        <v>61</v>
      </c>
      <c r="H27" t="str">
        <f t="shared" si="0"/>
        <v>Belarus Malaria</v>
      </c>
      <c r="I27"/>
      <c r="J27" s="25" t="s">
        <v>43</v>
      </c>
      <c r="K27" s="25"/>
      <c r="L27" s="24"/>
      <c r="M27" s="24"/>
      <c r="N27" s="25" t="s">
        <v>43</v>
      </c>
      <c r="O27" s="23"/>
      <c r="P27" s="23" t="s">
        <v>43</v>
      </c>
      <c r="Q27" s="24" t="s">
        <v>43</v>
      </c>
      <c r="R27" s="25"/>
      <c r="S27" s="24" t="s">
        <v>43</v>
      </c>
      <c r="T27" s="24"/>
      <c r="U27" s="24"/>
      <c r="V27" s="24"/>
      <c r="W27" s="3" t="str">
        <f>_xlfn.TEXTJOIN(", ", TRUE, priority[[#This Row],[Top 15 Largest Allocations and/or Funding Increases]:[C19RM Top-25]])</f>
        <v/>
      </c>
      <c r="X2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7" s="5">
        <f t="shared" si="1"/>
        <v>0</v>
      </c>
      <c r="Z27" s="5">
        <f>IF(priority[[#This Row],[Challenging Operating Environment (as approved by EGMC on 24 March 2022) Opt-in]]="COE",1,0)</f>
        <v>0</v>
      </c>
      <c r="AA27" s="5">
        <f t="shared" si="2"/>
        <v>0</v>
      </c>
      <c r="AB27" s="5">
        <f t="shared" si="3"/>
        <v>0</v>
      </c>
      <c r="AC27" s="5">
        <f t="shared" si="4"/>
        <v>0</v>
      </c>
      <c r="AD27" s="5">
        <f t="shared" si="5"/>
        <v>0</v>
      </c>
      <c r="AE27" s="5">
        <f t="shared" si="6"/>
        <v>0</v>
      </c>
      <c r="AF27" s="5">
        <f t="shared" si="7"/>
        <v>0</v>
      </c>
      <c r="AG27" s="5">
        <f t="shared" si="8"/>
        <v>0</v>
      </c>
      <c r="AH27" s="5">
        <f t="shared" si="8"/>
        <v>0</v>
      </c>
      <c r="AI27" s="5">
        <f t="shared" si="8"/>
        <v>0</v>
      </c>
    </row>
    <row r="28" spans="1:35" x14ac:dyDescent="0.35">
      <c r="A28" s="5"/>
      <c r="B28" t="s">
        <v>74</v>
      </c>
      <c r="C28" t="s">
        <v>75</v>
      </c>
      <c r="D28" t="s">
        <v>38</v>
      </c>
      <c r="E28" t="s">
        <v>51</v>
      </c>
      <c r="F28" t="s">
        <v>52</v>
      </c>
      <c r="G28" t="s">
        <v>76</v>
      </c>
      <c r="H28" t="str">
        <f t="shared" si="0"/>
        <v>Belize HIV/AIDS</v>
      </c>
      <c r="I28"/>
      <c r="J28" s="25" t="s">
        <v>43</v>
      </c>
      <c r="K28" s="25"/>
      <c r="L28" s="24"/>
      <c r="M28" s="24"/>
      <c r="N28" s="25" t="s">
        <v>43</v>
      </c>
      <c r="O28" s="23"/>
      <c r="P28" s="23" t="s">
        <v>43</v>
      </c>
      <c r="Q28" s="24" t="s">
        <v>43</v>
      </c>
      <c r="R28" s="25"/>
      <c r="S28" s="24" t="s">
        <v>43</v>
      </c>
      <c r="T28" s="24"/>
      <c r="U28" s="24"/>
      <c r="V28" s="24"/>
      <c r="W28" s="3" t="str">
        <f>_xlfn.TEXTJOIN(", ", TRUE, priority[[#This Row],[Top 15 Largest Allocations and/or Funding Increases]:[C19RM Top-25]])</f>
        <v/>
      </c>
      <c r="X2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8" s="5">
        <f t="shared" si="1"/>
        <v>0</v>
      </c>
      <c r="Z28" s="5">
        <f>IF(priority[[#This Row],[Challenging Operating Environment (as approved by EGMC on 24 March 2022) Opt-in]]="COE",1,0)</f>
        <v>0</v>
      </c>
      <c r="AA28" s="5">
        <f t="shared" si="2"/>
        <v>0</v>
      </c>
      <c r="AB28" s="5">
        <f t="shared" si="3"/>
        <v>0</v>
      </c>
      <c r="AC28" s="5">
        <f t="shared" si="4"/>
        <v>0</v>
      </c>
      <c r="AD28" s="5">
        <f t="shared" si="5"/>
        <v>0</v>
      </c>
      <c r="AE28" s="5">
        <f t="shared" si="6"/>
        <v>0</v>
      </c>
      <c r="AF28" s="5">
        <f t="shared" si="7"/>
        <v>0</v>
      </c>
      <c r="AG28" s="5">
        <f t="shared" si="8"/>
        <v>0</v>
      </c>
      <c r="AH28" s="5">
        <f t="shared" si="8"/>
        <v>0</v>
      </c>
      <c r="AI28" s="5">
        <f t="shared" si="8"/>
        <v>0</v>
      </c>
    </row>
    <row r="29" spans="1:35" x14ac:dyDescent="0.35">
      <c r="A29" s="5"/>
      <c r="B29" t="s">
        <v>74</v>
      </c>
      <c r="C29" t="s">
        <v>75</v>
      </c>
      <c r="D29" t="s">
        <v>44</v>
      </c>
      <c r="E29" t="s">
        <v>51</v>
      </c>
      <c r="F29" t="s">
        <v>52</v>
      </c>
      <c r="G29" t="s">
        <v>76</v>
      </c>
      <c r="H29" t="str">
        <f t="shared" si="0"/>
        <v>Belize Tuberculosis</v>
      </c>
      <c r="I29"/>
      <c r="J29" s="25" t="s">
        <v>43</v>
      </c>
      <c r="K29" s="25"/>
      <c r="L29" s="24"/>
      <c r="M29" s="24"/>
      <c r="N29" s="25" t="s">
        <v>43</v>
      </c>
      <c r="O29" s="23"/>
      <c r="P29" s="23" t="s">
        <v>43</v>
      </c>
      <c r="Q29" s="24" t="s">
        <v>43</v>
      </c>
      <c r="R29" s="25"/>
      <c r="S29" s="24" t="s">
        <v>43</v>
      </c>
      <c r="T29" s="24"/>
      <c r="U29" s="24"/>
      <c r="V29" s="24"/>
      <c r="W29" s="3" t="str">
        <f>_xlfn.TEXTJOIN(", ", TRUE, priority[[#This Row],[Top 15 Largest Allocations and/or Funding Increases]:[C19RM Top-25]])</f>
        <v/>
      </c>
      <c r="X2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9" s="5">
        <f t="shared" si="1"/>
        <v>0</v>
      </c>
      <c r="Z29" s="5">
        <f>IF(priority[[#This Row],[Challenging Operating Environment (as approved by EGMC on 24 March 2022) Opt-in]]="COE",1,0)</f>
        <v>0</v>
      </c>
      <c r="AA29" s="5">
        <f t="shared" si="2"/>
        <v>0</v>
      </c>
      <c r="AB29" s="5">
        <f t="shared" si="3"/>
        <v>0</v>
      </c>
      <c r="AC29" s="5">
        <f t="shared" si="4"/>
        <v>0</v>
      </c>
      <c r="AD29" s="5">
        <f t="shared" si="5"/>
        <v>0</v>
      </c>
      <c r="AE29" s="5">
        <f t="shared" si="6"/>
        <v>0</v>
      </c>
      <c r="AF29" s="5">
        <f t="shared" si="7"/>
        <v>0</v>
      </c>
      <c r="AG29" s="5">
        <f t="shared" si="8"/>
        <v>0</v>
      </c>
      <c r="AH29" s="5">
        <f t="shared" si="8"/>
        <v>0</v>
      </c>
      <c r="AI29" s="5">
        <f t="shared" si="8"/>
        <v>0</v>
      </c>
    </row>
    <row r="30" spans="1:35" x14ac:dyDescent="0.35">
      <c r="A30" s="5"/>
      <c r="B30" t="s">
        <v>74</v>
      </c>
      <c r="C30" t="s">
        <v>75</v>
      </c>
      <c r="D30" t="s">
        <v>46</v>
      </c>
      <c r="E30" t="s">
        <v>51</v>
      </c>
      <c r="F30" t="s">
        <v>52</v>
      </c>
      <c r="G30" t="s">
        <v>76</v>
      </c>
      <c r="H30" t="str">
        <f t="shared" si="0"/>
        <v>Belize Malaria</v>
      </c>
      <c r="I30"/>
      <c r="J30" s="25" t="s">
        <v>43</v>
      </c>
      <c r="K30" s="25"/>
      <c r="L30" s="24"/>
      <c r="M30" s="24"/>
      <c r="N30" s="25" t="s">
        <v>43</v>
      </c>
      <c r="O30" s="23"/>
      <c r="P30" s="23" t="s">
        <v>43</v>
      </c>
      <c r="Q30" s="24" t="s">
        <v>43</v>
      </c>
      <c r="R30" s="25"/>
      <c r="S30" s="24" t="s">
        <v>43</v>
      </c>
      <c r="T30" s="24"/>
      <c r="U30" s="24"/>
      <c r="V30" s="24"/>
      <c r="W30" s="3" t="str">
        <f>_xlfn.TEXTJOIN(", ", TRUE, priority[[#This Row],[Top 15 Largest Allocations and/or Funding Increases]:[C19RM Top-25]])</f>
        <v/>
      </c>
      <c r="X3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0" s="5">
        <f t="shared" si="1"/>
        <v>0</v>
      </c>
      <c r="Z30" s="5">
        <f>IF(priority[[#This Row],[Challenging Operating Environment (as approved by EGMC on 24 March 2022) Opt-in]]="COE",1,0)</f>
        <v>0</v>
      </c>
      <c r="AA30" s="5">
        <f t="shared" si="2"/>
        <v>0</v>
      </c>
      <c r="AB30" s="5">
        <f t="shared" si="3"/>
        <v>0</v>
      </c>
      <c r="AC30" s="5">
        <f t="shared" si="4"/>
        <v>0</v>
      </c>
      <c r="AD30" s="5">
        <f t="shared" si="5"/>
        <v>0</v>
      </c>
      <c r="AE30" s="5">
        <f t="shared" si="6"/>
        <v>0</v>
      </c>
      <c r="AF30" s="5">
        <f t="shared" si="7"/>
        <v>0</v>
      </c>
      <c r="AG30" s="5">
        <f t="shared" si="8"/>
        <v>0</v>
      </c>
      <c r="AH30" s="5">
        <f t="shared" si="8"/>
        <v>0</v>
      </c>
      <c r="AI30" s="5">
        <f t="shared" si="8"/>
        <v>0</v>
      </c>
    </row>
    <row r="31" spans="1:35" x14ac:dyDescent="0.35">
      <c r="A31" s="5"/>
      <c r="B31" t="s">
        <v>77</v>
      </c>
      <c r="C31" t="s">
        <v>78</v>
      </c>
      <c r="D31" t="s">
        <v>46</v>
      </c>
      <c r="E31" t="s">
        <v>39</v>
      </c>
      <c r="G31" t="s">
        <v>79</v>
      </c>
      <c r="H31" t="str">
        <f t="shared" si="0"/>
        <v>Benin Malaria</v>
      </c>
      <c r="I31"/>
      <c r="J31" s="25" t="s">
        <v>43</v>
      </c>
      <c r="K31" s="25"/>
      <c r="L31" s="24"/>
      <c r="M31" s="24" t="s">
        <v>57</v>
      </c>
      <c r="N31" s="25" t="s">
        <v>43</v>
      </c>
      <c r="O31" s="23"/>
      <c r="P31" s="23" t="s">
        <v>43</v>
      </c>
      <c r="Q31" s="24" t="s">
        <v>43</v>
      </c>
      <c r="R31" s="25"/>
      <c r="S31" s="24" t="s">
        <v>43</v>
      </c>
      <c r="T31" s="24" t="s">
        <v>20</v>
      </c>
      <c r="U31" s="24" t="s">
        <v>69</v>
      </c>
      <c r="V31" s="24"/>
      <c r="W31" s="3" t="str">
        <f>_xlfn.TEXTJOIN(", ", TRUE, priority[[#This Row],[Top 15 Largest Allocations and/or Funding Increases]:[C19RM Top-25]])</f>
        <v>Gender Equality, RSSH Priority</v>
      </c>
      <c r="X3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PMI Country</v>
      </c>
      <c r="Y31" s="5">
        <f t="shared" si="1"/>
        <v>0</v>
      </c>
      <c r="Z31" s="5">
        <f>IF(priority[[#This Row],[Challenging Operating Environment (as approved by EGMC on 24 March 2022) Opt-in]]="COE",1,0)</f>
        <v>0</v>
      </c>
      <c r="AA31" s="5">
        <f t="shared" si="2"/>
        <v>0</v>
      </c>
      <c r="AB31" s="5">
        <f t="shared" si="3"/>
        <v>0</v>
      </c>
      <c r="AC31" s="5">
        <f t="shared" si="4"/>
        <v>0</v>
      </c>
      <c r="AD31" s="5">
        <f t="shared" si="5"/>
        <v>0</v>
      </c>
      <c r="AE31" s="5">
        <f t="shared" si="6"/>
        <v>0</v>
      </c>
      <c r="AF31" s="5">
        <f t="shared" si="7"/>
        <v>0</v>
      </c>
      <c r="AG31" s="5">
        <f t="shared" si="8"/>
        <v>0</v>
      </c>
      <c r="AH31" s="5">
        <f t="shared" si="8"/>
        <v>0</v>
      </c>
      <c r="AI31" s="5">
        <f t="shared" si="8"/>
        <v>0</v>
      </c>
    </row>
    <row r="32" spans="1:35" x14ac:dyDescent="0.35">
      <c r="A32" s="5"/>
      <c r="B32" t="s">
        <v>77</v>
      </c>
      <c r="C32" t="s">
        <v>78</v>
      </c>
      <c r="D32" t="s">
        <v>38</v>
      </c>
      <c r="E32" t="s">
        <v>39</v>
      </c>
      <c r="G32" t="s">
        <v>79</v>
      </c>
      <c r="H32" t="str">
        <f t="shared" si="0"/>
        <v>Benin HIV/AIDS</v>
      </c>
      <c r="I32"/>
      <c r="J32" s="25" t="s">
        <v>43</v>
      </c>
      <c r="K32" s="25"/>
      <c r="L32" s="24"/>
      <c r="M32" s="24"/>
      <c r="N32" s="25" t="s">
        <v>43</v>
      </c>
      <c r="O32" s="23"/>
      <c r="P32" s="23" t="s">
        <v>43</v>
      </c>
      <c r="Q32" s="24" t="s">
        <v>43</v>
      </c>
      <c r="R32" s="25"/>
      <c r="S32" s="24" t="s">
        <v>43</v>
      </c>
      <c r="T32" s="24" t="s">
        <v>20</v>
      </c>
      <c r="U32" s="24" t="s">
        <v>69</v>
      </c>
      <c r="V32" s="24"/>
      <c r="W32" s="3" t="str">
        <f>_xlfn.TEXTJOIN(", ", TRUE, priority[[#This Row],[Top 15 Largest Allocations and/or Funding Increases]:[C19RM Top-25]])</f>
        <v>Gender Equality, RSSH Priority</v>
      </c>
      <c r="X3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2" s="5">
        <f t="shared" si="1"/>
        <v>0</v>
      </c>
      <c r="Z32" s="5">
        <f>IF(priority[[#This Row],[Challenging Operating Environment (as approved by EGMC on 24 March 2022) Opt-in]]="COE",1,0)</f>
        <v>0</v>
      </c>
      <c r="AA32" s="5">
        <f t="shared" si="2"/>
        <v>0</v>
      </c>
      <c r="AB32" s="5">
        <f t="shared" si="3"/>
        <v>0</v>
      </c>
      <c r="AC32" s="5">
        <f t="shared" si="4"/>
        <v>0</v>
      </c>
      <c r="AD32" s="5">
        <f t="shared" si="5"/>
        <v>0</v>
      </c>
      <c r="AE32" s="5">
        <f t="shared" si="6"/>
        <v>0</v>
      </c>
      <c r="AF32" s="5">
        <f t="shared" si="7"/>
        <v>0</v>
      </c>
      <c r="AG32" s="5">
        <f t="shared" si="8"/>
        <v>0</v>
      </c>
      <c r="AH32" s="5">
        <f t="shared" si="8"/>
        <v>0</v>
      </c>
      <c r="AI32" s="5">
        <f t="shared" si="8"/>
        <v>0</v>
      </c>
    </row>
    <row r="33" spans="1:35" x14ac:dyDescent="0.35">
      <c r="A33" s="5"/>
      <c r="B33" t="s">
        <v>77</v>
      </c>
      <c r="C33" t="s">
        <v>78</v>
      </c>
      <c r="D33" t="s">
        <v>44</v>
      </c>
      <c r="E33" t="s">
        <v>39</v>
      </c>
      <c r="G33" t="s">
        <v>79</v>
      </c>
      <c r="H33" t="str">
        <f t="shared" si="0"/>
        <v>Benin Tuberculosis</v>
      </c>
      <c r="I33"/>
      <c r="J33" s="25" t="s">
        <v>43</v>
      </c>
      <c r="K33" s="25"/>
      <c r="L33" s="24"/>
      <c r="M33" s="24"/>
      <c r="N33" s="25" t="s">
        <v>43</v>
      </c>
      <c r="O33" s="23"/>
      <c r="P33" s="23" t="s">
        <v>43</v>
      </c>
      <c r="Q33" s="24" t="s">
        <v>43</v>
      </c>
      <c r="R33" s="25"/>
      <c r="S33" s="24" t="s">
        <v>43</v>
      </c>
      <c r="T33" s="24" t="s">
        <v>20</v>
      </c>
      <c r="U33" s="24" t="s">
        <v>69</v>
      </c>
      <c r="V33" s="24"/>
      <c r="W33" s="3" t="str">
        <f>_xlfn.TEXTJOIN(", ", TRUE, priority[[#This Row],[Top 15 Largest Allocations and/or Funding Increases]:[C19RM Top-25]])</f>
        <v>Gender Equality, RSSH Priority</v>
      </c>
      <c r="X3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3" s="5">
        <f t="shared" si="1"/>
        <v>0</v>
      </c>
      <c r="Z33" s="5">
        <f>IF(priority[[#This Row],[Challenging Operating Environment (as approved by EGMC on 24 March 2022) Opt-in]]="COE",1,0)</f>
        <v>0</v>
      </c>
      <c r="AA33" s="5">
        <f t="shared" si="2"/>
        <v>0</v>
      </c>
      <c r="AB33" s="5">
        <f t="shared" si="3"/>
        <v>0</v>
      </c>
      <c r="AC33" s="5">
        <f t="shared" si="4"/>
        <v>0</v>
      </c>
      <c r="AD33" s="5">
        <f t="shared" si="5"/>
        <v>0</v>
      </c>
      <c r="AE33" s="5">
        <f t="shared" si="6"/>
        <v>0</v>
      </c>
      <c r="AF33" s="5">
        <f t="shared" si="7"/>
        <v>0</v>
      </c>
      <c r="AG33" s="5">
        <f t="shared" si="8"/>
        <v>0</v>
      </c>
      <c r="AH33" s="5">
        <f t="shared" si="8"/>
        <v>0</v>
      </c>
      <c r="AI33" s="5">
        <f t="shared" si="8"/>
        <v>0</v>
      </c>
    </row>
    <row r="34" spans="1:35" x14ac:dyDescent="0.35">
      <c r="A34" s="5" t="s">
        <v>47</v>
      </c>
      <c r="B34" t="s">
        <v>77</v>
      </c>
      <c r="C34" t="s">
        <v>78</v>
      </c>
      <c r="D34" t="s">
        <v>48</v>
      </c>
      <c r="E34" t="s">
        <v>39</v>
      </c>
      <c r="H34" t="str">
        <f t="shared" si="0"/>
        <v>Benin Multi-Component</v>
      </c>
      <c r="I34"/>
      <c r="J34" s="23"/>
      <c r="K34" s="23"/>
      <c r="L34" s="23"/>
      <c r="M34" s="24" t="s">
        <v>57</v>
      </c>
      <c r="N34" s="25"/>
      <c r="O34" s="23"/>
      <c r="P34" s="23"/>
      <c r="Q34" s="24"/>
      <c r="R34" s="25"/>
      <c r="S34" s="24"/>
      <c r="T34" s="24" t="s">
        <v>20</v>
      </c>
      <c r="U34" s="24" t="s">
        <v>69</v>
      </c>
      <c r="V34" s="24"/>
      <c r="W34" s="3" t="str">
        <f>_xlfn.TEXTJOIN(", ", TRUE, priority[[#This Row],[Top 15 Largest Allocations and/or Funding Increases]:[C19RM Top-25]])</f>
        <v>Gender Equality, RSSH Priority</v>
      </c>
      <c r="X3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PMI Country</v>
      </c>
      <c r="Y34" s="27">
        <f t="shared" si="1"/>
        <v>0</v>
      </c>
      <c r="Z34" s="5">
        <f>IF(priority[[#This Row],[Challenging Operating Environment (as approved by EGMC on 24 March 2022) Opt-in]]="COE",1,0)</f>
        <v>0</v>
      </c>
      <c r="AA34" s="5">
        <f t="shared" si="2"/>
        <v>0</v>
      </c>
      <c r="AB34" s="5">
        <f t="shared" si="3"/>
        <v>0</v>
      </c>
      <c r="AC34" s="5">
        <f t="shared" si="4"/>
        <v>0</v>
      </c>
      <c r="AD34" s="5">
        <f t="shared" si="5"/>
        <v>0</v>
      </c>
      <c r="AE34" s="5">
        <f t="shared" si="6"/>
        <v>0</v>
      </c>
      <c r="AF34" s="5">
        <f t="shared" si="7"/>
        <v>0</v>
      </c>
      <c r="AG34" s="5">
        <f t="shared" si="8"/>
        <v>0</v>
      </c>
      <c r="AH34" s="5">
        <f t="shared" si="8"/>
        <v>0</v>
      </c>
      <c r="AI34" s="5">
        <f t="shared" si="8"/>
        <v>0</v>
      </c>
    </row>
    <row r="35" spans="1:35" x14ac:dyDescent="0.35">
      <c r="A35" s="5"/>
      <c r="B35" t="s">
        <v>80</v>
      </c>
      <c r="C35" t="s">
        <v>81</v>
      </c>
      <c r="D35" t="s">
        <v>38</v>
      </c>
      <c r="E35" t="s">
        <v>51</v>
      </c>
      <c r="F35" t="s">
        <v>82</v>
      </c>
      <c r="G35" t="s">
        <v>40</v>
      </c>
      <c r="H35" t="str">
        <f t="shared" si="0"/>
        <v>Bhutan HIV/AIDS</v>
      </c>
      <c r="I35"/>
      <c r="J35" s="25" t="s">
        <v>43</v>
      </c>
      <c r="K35" s="25"/>
      <c r="L35" s="24"/>
      <c r="M35" s="24"/>
      <c r="N35" s="25" t="s">
        <v>43</v>
      </c>
      <c r="O35" s="23"/>
      <c r="P35" s="23" t="s">
        <v>43</v>
      </c>
      <c r="Q35" s="24" t="s">
        <v>43</v>
      </c>
      <c r="R35" s="25"/>
      <c r="S35" s="24" t="s">
        <v>43</v>
      </c>
      <c r="T35" s="24"/>
      <c r="U35" s="24"/>
      <c r="V35" s="24"/>
      <c r="W35" s="3" t="str">
        <f>_xlfn.TEXTJOIN(", ", TRUE, priority[[#This Row],[Top 15 Largest Allocations and/or Funding Increases]:[C19RM Top-25]])</f>
        <v/>
      </c>
      <c r="X3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5" s="5">
        <f t="shared" si="1"/>
        <v>0</v>
      </c>
      <c r="Z35" s="5">
        <f>IF(priority[[#This Row],[Challenging Operating Environment (as approved by EGMC on 24 March 2022) Opt-in]]="COE",1,0)</f>
        <v>0</v>
      </c>
      <c r="AA35" s="5">
        <f t="shared" si="2"/>
        <v>0</v>
      </c>
      <c r="AB35" s="5">
        <f t="shared" si="3"/>
        <v>0</v>
      </c>
      <c r="AC35" s="5">
        <f t="shared" si="4"/>
        <v>0</v>
      </c>
      <c r="AD35" s="5">
        <f t="shared" si="5"/>
        <v>0</v>
      </c>
      <c r="AE35" s="5">
        <f t="shared" si="6"/>
        <v>0</v>
      </c>
      <c r="AF35" s="5">
        <f t="shared" si="7"/>
        <v>0</v>
      </c>
      <c r="AG35" s="5">
        <f t="shared" si="8"/>
        <v>0</v>
      </c>
      <c r="AH35" s="5">
        <f t="shared" si="8"/>
        <v>0</v>
      </c>
      <c r="AI35" s="5">
        <f t="shared" si="8"/>
        <v>0</v>
      </c>
    </row>
    <row r="36" spans="1:35" x14ac:dyDescent="0.35">
      <c r="A36" s="5"/>
      <c r="B36" t="s">
        <v>80</v>
      </c>
      <c r="C36" t="s">
        <v>81</v>
      </c>
      <c r="D36" t="s">
        <v>44</v>
      </c>
      <c r="E36" t="s">
        <v>51</v>
      </c>
      <c r="F36" t="s">
        <v>82</v>
      </c>
      <c r="G36" t="s">
        <v>40</v>
      </c>
      <c r="H36" t="str">
        <f t="shared" si="0"/>
        <v>Bhutan Tuberculosis</v>
      </c>
      <c r="I36"/>
      <c r="J36" s="25" t="s">
        <v>43</v>
      </c>
      <c r="K36" s="25"/>
      <c r="L36" s="24"/>
      <c r="M36" s="24"/>
      <c r="N36" s="25" t="s">
        <v>43</v>
      </c>
      <c r="O36" s="23"/>
      <c r="P36" s="23" t="s">
        <v>43</v>
      </c>
      <c r="Q36" s="24" t="s">
        <v>43</v>
      </c>
      <c r="R36" s="25"/>
      <c r="S36" s="24" t="s">
        <v>43</v>
      </c>
      <c r="T36" s="24"/>
      <c r="U36" s="24"/>
      <c r="V36" s="24"/>
      <c r="W36" s="3" t="str">
        <f>_xlfn.TEXTJOIN(", ", TRUE, priority[[#This Row],[Top 15 Largest Allocations and/or Funding Increases]:[C19RM Top-25]])</f>
        <v/>
      </c>
      <c r="X3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6" s="5">
        <f t="shared" si="1"/>
        <v>0</v>
      </c>
      <c r="Z36" s="5">
        <f>IF(priority[[#This Row],[Challenging Operating Environment (as approved by EGMC on 24 March 2022) Opt-in]]="COE",1,0)</f>
        <v>0</v>
      </c>
      <c r="AA36" s="5">
        <f t="shared" si="2"/>
        <v>0</v>
      </c>
      <c r="AB36" s="5">
        <f t="shared" si="3"/>
        <v>0</v>
      </c>
      <c r="AC36" s="5">
        <f t="shared" si="4"/>
        <v>0</v>
      </c>
      <c r="AD36" s="5">
        <f t="shared" si="5"/>
        <v>0</v>
      </c>
      <c r="AE36" s="5">
        <f t="shared" si="6"/>
        <v>0</v>
      </c>
      <c r="AF36" s="5">
        <f t="shared" si="7"/>
        <v>0</v>
      </c>
      <c r="AG36" s="5">
        <f t="shared" si="8"/>
        <v>0</v>
      </c>
      <c r="AH36" s="5">
        <f t="shared" si="8"/>
        <v>0</v>
      </c>
      <c r="AI36" s="5">
        <f t="shared" si="8"/>
        <v>0</v>
      </c>
    </row>
    <row r="37" spans="1:35" x14ac:dyDescent="0.35">
      <c r="A37" s="5"/>
      <c r="B37" t="s">
        <v>80</v>
      </c>
      <c r="C37" t="s">
        <v>81</v>
      </c>
      <c r="D37" t="s">
        <v>46</v>
      </c>
      <c r="E37" t="s">
        <v>51</v>
      </c>
      <c r="F37" t="s">
        <v>82</v>
      </c>
      <c r="G37" t="s">
        <v>40</v>
      </c>
      <c r="H37" t="str">
        <f t="shared" si="0"/>
        <v>Bhutan Malaria</v>
      </c>
      <c r="I37"/>
      <c r="J37" s="25" t="s">
        <v>43</v>
      </c>
      <c r="K37" s="25"/>
      <c r="L37" s="24"/>
      <c r="M37" s="24"/>
      <c r="N37" s="25" t="s">
        <v>43</v>
      </c>
      <c r="O37" s="23"/>
      <c r="P37" s="23" t="s">
        <v>43</v>
      </c>
      <c r="Q37" s="24" t="s">
        <v>43</v>
      </c>
      <c r="R37" s="25"/>
      <c r="S37" s="24" t="s">
        <v>43</v>
      </c>
      <c r="T37" s="24"/>
      <c r="U37" s="24"/>
      <c r="V37" s="24"/>
      <c r="W37" s="3" t="str">
        <f>_xlfn.TEXTJOIN(", ", TRUE, priority[[#This Row],[Top 15 Largest Allocations and/or Funding Increases]:[C19RM Top-25]])</f>
        <v/>
      </c>
      <c r="X3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7" s="5">
        <f t="shared" si="1"/>
        <v>0</v>
      </c>
      <c r="Z37" s="5">
        <f>IF(priority[[#This Row],[Challenging Operating Environment (as approved by EGMC on 24 March 2022) Opt-in]]="COE",1,0)</f>
        <v>0</v>
      </c>
      <c r="AA37" s="5">
        <f t="shared" si="2"/>
        <v>0</v>
      </c>
      <c r="AB37" s="5">
        <f t="shared" si="3"/>
        <v>0</v>
      </c>
      <c r="AC37" s="5">
        <f t="shared" si="4"/>
        <v>0</v>
      </c>
      <c r="AD37" s="5">
        <f t="shared" si="5"/>
        <v>0</v>
      </c>
      <c r="AE37" s="5">
        <f t="shared" si="6"/>
        <v>0</v>
      </c>
      <c r="AF37" s="5">
        <f t="shared" si="7"/>
        <v>0</v>
      </c>
      <c r="AG37" s="5">
        <f t="shared" si="8"/>
        <v>0</v>
      </c>
      <c r="AH37" s="5">
        <f t="shared" si="8"/>
        <v>0</v>
      </c>
      <c r="AI37" s="5">
        <f t="shared" si="8"/>
        <v>0</v>
      </c>
    </row>
    <row r="38" spans="1:35" x14ac:dyDescent="0.35">
      <c r="A38" s="5" t="s">
        <v>47</v>
      </c>
      <c r="C38" t="s">
        <v>81</v>
      </c>
      <c r="D38" t="s">
        <v>62</v>
      </c>
      <c r="H38" t="str">
        <f>C38&amp;" "&amp;D38</f>
        <v>Bhutan HIV/TB</v>
      </c>
      <c r="I38"/>
      <c r="J38" s="23"/>
      <c r="K38" s="23"/>
      <c r="L38" s="23"/>
      <c r="M38" s="24"/>
      <c r="N38" s="25"/>
      <c r="O38" s="23"/>
      <c r="P38" s="23"/>
      <c r="Q38" s="24"/>
      <c r="R38" s="25"/>
      <c r="S38" s="24"/>
      <c r="T38" s="24"/>
      <c r="U38" s="24"/>
      <c r="V38" s="24"/>
      <c r="W38" s="3" t="str">
        <f>_xlfn.TEXTJOIN(", ", TRUE, priority[[#This Row],[Top 15 Largest Allocations and/or Funding Increases]:[C19RM Top-25]])</f>
        <v/>
      </c>
      <c r="X3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8" s="5">
        <f>IF(I38="Transition",1,0)</f>
        <v>0</v>
      </c>
      <c r="Z38" s="5">
        <f>IF(priority[[#This Row],[Challenging Operating Environment (as approved by EGMC on 24 March 2022) Opt-in]]="COE",1,0)</f>
        <v>0</v>
      </c>
      <c r="AA38" s="5">
        <f>IF(OR(N38="TopLargest", N38="FundingIncreaseDisease"),1,0)</f>
        <v>0</v>
      </c>
      <c r="AB38" s="5">
        <f>IF(O38="IncidenceReduction",1,0)</f>
        <v>0</v>
      </c>
      <c r="AC38" s="5">
        <f>IF(P38="AGYW",1,0)</f>
        <v>0</v>
      </c>
      <c r="AD38" s="5">
        <f>IF(Q38="TBTop20",1,0)</f>
        <v>0</v>
      </c>
      <c r="AE38" s="5">
        <f>IF(R38="RAI",1,0)</f>
        <v>0</v>
      </c>
      <c r="AF38" s="5">
        <f>IF(OR(S38="HBHI", S38="Sahel 5"),1,0)</f>
        <v>0</v>
      </c>
      <c r="AG38" s="5">
        <f>IF(T38="Yes",1,0)</f>
        <v>0</v>
      </c>
      <c r="AH38" s="5">
        <f>IF(U38="Yes",1,0)</f>
        <v>0</v>
      </c>
      <c r="AI38" s="5">
        <f>IF(V38="Yes",1,0)</f>
        <v>0</v>
      </c>
    </row>
    <row r="39" spans="1:35" x14ac:dyDescent="0.35">
      <c r="A39" s="5"/>
      <c r="B39" t="s">
        <v>83</v>
      </c>
      <c r="C39" t="s">
        <v>84</v>
      </c>
      <c r="D39" t="s">
        <v>38</v>
      </c>
      <c r="E39" t="s">
        <v>51</v>
      </c>
      <c r="F39" t="s">
        <v>52</v>
      </c>
      <c r="G39" t="s">
        <v>76</v>
      </c>
      <c r="H39" t="str">
        <f t="shared" si="0"/>
        <v>Bolivia (Plurinational State) HIV/AIDS</v>
      </c>
      <c r="I39"/>
      <c r="J39" s="25" t="s">
        <v>43</v>
      </c>
      <c r="K39" s="25"/>
      <c r="L39" s="24"/>
      <c r="M39" s="24"/>
      <c r="N39" s="25" t="s">
        <v>43</v>
      </c>
      <c r="O39" s="23"/>
      <c r="P39" s="23" t="s">
        <v>43</v>
      </c>
      <c r="Q39" s="24" t="s">
        <v>43</v>
      </c>
      <c r="R39" s="25"/>
      <c r="S39" s="24" t="s">
        <v>43</v>
      </c>
      <c r="T39" s="24"/>
      <c r="U39" s="24"/>
      <c r="V39" s="24"/>
      <c r="W39" s="3" t="str">
        <f>_xlfn.TEXTJOIN(", ", TRUE, priority[[#This Row],[Top 15 Largest Allocations and/or Funding Increases]:[C19RM Top-25]])</f>
        <v/>
      </c>
      <c r="X3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9" s="5">
        <f t="shared" si="1"/>
        <v>0</v>
      </c>
      <c r="Z39" s="5">
        <f>IF(priority[[#This Row],[Challenging Operating Environment (as approved by EGMC on 24 March 2022) Opt-in]]="COE",1,0)</f>
        <v>0</v>
      </c>
      <c r="AA39" s="5">
        <f t="shared" si="2"/>
        <v>0</v>
      </c>
      <c r="AB39" s="5">
        <f t="shared" si="3"/>
        <v>0</v>
      </c>
      <c r="AC39" s="5">
        <f t="shared" si="4"/>
        <v>0</v>
      </c>
      <c r="AD39" s="5">
        <f t="shared" si="5"/>
        <v>0</v>
      </c>
      <c r="AE39" s="5">
        <f t="shared" si="6"/>
        <v>0</v>
      </c>
      <c r="AF39" s="5">
        <f t="shared" si="7"/>
        <v>0</v>
      </c>
      <c r="AG39" s="5">
        <f t="shared" si="8"/>
        <v>0</v>
      </c>
      <c r="AH39" s="5">
        <f t="shared" si="8"/>
        <v>0</v>
      </c>
      <c r="AI39" s="5">
        <f t="shared" si="8"/>
        <v>0</v>
      </c>
    </row>
    <row r="40" spans="1:35" x14ac:dyDescent="0.35">
      <c r="A40" s="5"/>
      <c r="B40" t="s">
        <v>83</v>
      </c>
      <c r="C40" t="s">
        <v>84</v>
      </c>
      <c r="D40" t="s">
        <v>44</v>
      </c>
      <c r="E40" t="s">
        <v>51</v>
      </c>
      <c r="F40" t="s">
        <v>52</v>
      </c>
      <c r="G40" t="s">
        <v>76</v>
      </c>
      <c r="H40" t="str">
        <f t="shared" si="0"/>
        <v>Bolivia (Plurinational State) Tuberculosis</v>
      </c>
      <c r="I40"/>
      <c r="J40" s="25" t="s">
        <v>43</v>
      </c>
      <c r="K40" s="25"/>
      <c r="L40" s="24"/>
      <c r="M40" s="24"/>
      <c r="N40" s="25" t="s">
        <v>43</v>
      </c>
      <c r="O40" s="23"/>
      <c r="P40" s="23" t="s">
        <v>43</v>
      </c>
      <c r="Q40" s="24" t="s">
        <v>43</v>
      </c>
      <c r="R40" s="25"/>
      <c r="S40" s="24" t="s">
        <v>43</v>
      </c>
      <c r="T40" s="24"/>
      <c r="U40" s="24"/>
      <c r="V40" s="24"/>
      <c r="W40" s="3" t="str">
        <f>_xlfn.TEXTJOIN(", ", TRUE, priority[[#This Row],[Top 15 Largest Allocations and/or Funding Increases]:[C19RM Top-25]])</f>
        <v/>
      </c>
      <c r="X4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0" s="5">
        <f t="shared" si="1"/>
        <v>0</v>
      </c>
      <c r="Z40" s="5">
        <f>IF(priority[[#This Row],[Challenging Operating Environment (as approved by EGMC on 24 March 2022) Opt-in]]="COE",1,0)</f>
        <v>0</v>
      </c>
      <c r="AA40" s="5">
        <f t="shared" si="2"/>
        <v>0</v>
      </c>
      <c r="AB40" s="5">
        <f t="shared" si="3"/>
        <v>0</v>
      </c>
      <c r="AC40" s="5">
        <f t="shared" si="4"/>
        <v>0</v>
      </c>
      <c r="AD40" s="5">
        <f t="shared" si="5"/>
        <v>0</v>
      </c>
      <c r="AE40" s="5">
        <f t="shared" si="6"/>
        <v>0</v>
      </c>
      <c r="AF40" s="5">
        <f t="shared" si="7"/>
        <v>0</v>
      </c>
      <c r="AG40" s="5">
        <f t="shared" si="8"/>
        <v>0</v>
      </c>
      <c r="AH40" s="5">
        <f t="shared" si="8"/>
        <v>0</v>
      </c>
      <c r="AI40" s="5">
        <f t="shared" si="8"/>
        <v>0</v>
      </c>
    </row>
    <row r="41" spans="1:35" x14ac:dyDescent="0.35">
      <c r="A41" s="5"/>
      <c r="B41" t="s">
        <v>83</v>
      </c>
      <c r="C41" t="s">
        <v>84</v>
      </c>
      <c r="D41" t="s">
        <v>46</v>
      </c>
      <c r="E41" t="s">
        <v>51</v>
      </c>
      <c r="F41" t="s">
        <v>52</v>
      </c>
      <c r="G41" t="s">
        <v>76</v>
      </c>
      <c r="H41" t="str">
        <f t="shared" si="0"/>
        <v>Bolivia (Plurinational State) Malaria</v>
      </c>
      <c r="I41"/>
      <c r="J41" s="25" t="s">
        <v>43</v>
      </c>
      <c r="K41" s="23" t="s">
        <v>42</v>
      </c>
      <c r="L41" s="24"/>
      <c r="M41" s="24"/>
      <c r="N41" s="25" t="s">
        <v>43</v>
      </c>
      <c r="O41" s="23"/>
      <c r="P41" s="23" t="s">
        <v>43</v>
      </c>
      <c r="Q41" s="24" t="s">
        <v>43</v>
      </c>
      <c r="R41" s="25"/>
      <c r="S41" s="24" t="s">
        <v>43</v>
      </c>
      <c r="T41" s="24"/>
      <c r="U41" s="24"/>
      <c r="V41" s="24"/>
      <c r="W41" s="3" t="str">
        <f>_xlfn.TEXTJOIN(", ", TRUE, priority[[#This Row],[Top 15 Largest Allocations and/or Funding Increases]:[C19RM Top-25]])</f>
        <v/>
      </c>
      <c r="X4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Decrease 25%</v>
      </c>
      <c r="Y41" s="5">
        <f t="shared" si="1"/>
        <v>0</v>
      </c>
      <c r="Z41" s="5">
        <f>IF(priority[[#This Row],[Challenging Operating Environment (as approved by EGMC on 24 March 2022) Opt-in]]="COE",1,0)</f>
        <v>0</v>
      </c>
      <c r="AA41" s="5">
        <f t="shared" si="2"/>
        <v>0</v>
      </c>
      <c r="AB41" s="5">
        <f t="shared" si="3"/>
        <v>0</v>
      </c>
      <c r="AC41" s="5">
        <f t="shared" si="4"/>
        <v>0</v>
      </c>
      <c r="AD41" s="5">
        <f t="shared" si="5"/>
        <v>0</v>
      </c>
      <c r="AE41" s="5">
        <f t="shared" si="6"/>
        <v>0</v>
      </c>
      <c r="AF41" s="5">
        <f t="shared" si="7"/>
        <v>0</v>
      </c>
      <c r="AG41" s="5">
        <f t="shared" si="8"/>
        <v>0</v>
      </c>
      <c r="AH41" s="5">
        <f t="shared" si="8"/>
        <v>0</v>
      </c>
      <c r="AI41" s="5">
        <f t="shared" si="8"/>
        <v>0</v>
      </c>
    </row>
    <row r="42" spans="1:35" x14ac:dyDescent="0.35">
      <c r="A42" s="5"/>
      <c r="B42" t="s">
        <v>85</v>
      </c>
      <c r="C42" t="s">
        <v>86</v>
      </c>
      <c r="D42" t="s">
        <v>38</v>
      </c>
      <c r="E42" t="s">
        <v>51</v>
      </c>
      <c r="F42" t="s">
        <v>52</v>
      </c>
      <c r="G42" t="s">
        <v>55</v>
      </c>
      <c r="H42" t="str">
        <f t="shared" si="0"/>
        <v>Botswana HIV/AIDS</v>
      </c>
      <c r="I42"/>
      <c r="J42" s="25" t="s">
        <v>43</v>
      </c>
      <c r="K42" s="25"/>
      <c r="L42" s="24"/>
      <c r="M42" s="24"/>
      <c r="N42" s="25" t="s">
        <v>43</v>
      </c>
      <c r="O42" s="23"/>
      <c r="P42" s="23" t="s">
        <v>87</v>
      </c>
      <c r="Q42" s="24" t="s">
        <v>43</v>
      </c>
      <c r="R42" s="25"/>
      <c r="S42" s="24" t="s">
        <v>43</v>
      </c>
      <c r="T42" s="24"/>
      <c r="U42" s="24"/>
      <c r="V42" s="24"/>
      <c r="W42" s="3" t="str">
        <f>_xlfn.TEXTJOIN(", ", TRUE, priority[[#This Row],[Top 15 Largest Allocations and/or Funding Increases]:[C19RM Top-25]])</f>
        <v>AGYW</v>
      </c>
      <c r="X4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2" s="5">
        <f t="shared" si="1"/>
        <v>0</v>
      </c>
      <c r="Z42" s="5">
        <f>IF(priority[[#This Row],[Challenging Operating Environment (as approved by EGMC on 24 March 2022) Opt-in]]="COE",1,0)</f>
        <v>0</v>
      </c>
      <c r="AA42" s="5">
        <f t="shared" si="2"/>
        <v>0</v>
      </c>
      <c r="AB42" s="5">
        <f t="shared" si="3"/>
        <v>0</v>
      </c>
      <c r="AC42" s="5">
        <f t="shared" si="4"/>
        <v>1</v>
      </c>
      <c r="AD42" s="5">
        <f t="shared" si="5"/>
        <v>0</v>
      </c>
      <c r="AE42" s="5">
        <f t="shared" si="6"/>
        <v>0</v>
      </c>
      <c r="AF42" s="5">
        <f t="shared" si="7"/>
        <v>0</v>
      </c>
      <c r="AG42" s="5">
        <f t="shared" si="8"/>
        <v>0</v>
      </c>
      <c r="AH42" s="5">
        <f t="shared" si="8"/>
        <v>0</v>
      </c>
      <c r="AI42" s="5">
        <f t="shared" si="8"/>
        <v>0</v>
      </c>
    </row>
    <row r="43" spans="1:35" x14ac:dyDescent="0.35">
      <c r="A43" s="5"/>
      <c r="B43" t="s">
        <v>85</v>
      </c>
      <c r="C43" t="s">
        <v>86</v>
      </c>
      <c r="D43" t="s">
        <v>44</v>
      </c>
      <c r="E43" t="s">
        <v>51</v>
      </c>
      <c r="F43" t="s">
        <v>52</v>
      </c>
      <c r="G43" t="s">
        <v>55</v>
      </c>
      <c r="H43" t="str">
        <f t="shared" si="0"/>
        <v>Botswana Tuberculosis</v>
      </c>
      <c r="I43"/>
      <c r="J43" s="25" t="s">
        <v>43</v>
      </c>
      <c r="K43" s="25"/>
      <c r="L43" s="24"/>
      <c r="M43" s="24"/>
      <c r="N43" s="25" t="s">
        <v>43</v>
      </c>
      <c r="O43" s="23"/>
      <c r="P43" s="23" t="s">
        <v>43</v>
      </c>
      <c r="Q43" s="24" t="s">
        <v>43</v>
      </c>
      <c r="R43" s="25"/>
      <c r="S43" s="24" t="s">
        <v>43</v>
      </c>
      <c r="T43" s="24"/>
      <c r="U43" s="24"/>
      <c r="V43" s="24"/>
      <c r="W43" s="3" t="str">
        <f>_xlfn.TEXTJOIN(", ", TRUE, priority[[#This Row],[Top 15 Largest Allocations and/or Funding Increases]:[C19RM Top-25]])</f>
        <v/>
      </c>
      <c r="X4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3" s="5">
        <f t="shared" si="1"/>
        <v>0</v>
      </c>
      <c r="Z43" s="5">
        <f>IF(priority[[#This Row],[Challenging Operating Environment (as approved by EGMC on 24 March 2022) Opt-in]]="COE",1,0)</f>
        <v>0</v>
      </c>
      <c r="AA43" s="5">
        <f t="shared" si="2"/>
        <v>0</v>
      </c>
      <c r="AB43" s="5">
        <f t="shared" si="3"/>
        <v>0</v>
      </c>
      <c r="AC43" s="5">
        <f t="shared" si="4"/>
        <v>0</v>
      </c>
      <c r="AD43" s="5">
        <f t="shared" si="5"/>
        <v>0</v>
      </c>
      <c r="AE43" s="5">
        <f t="shared" si="6"/>
        <v>0</v>
      </c>
      <c r="AF43" s="5">
        <f t="shared" si="7"/>
        <v>0</v>
      </c>
      <c r="AG43" s="5">
        <f t="shared" si="8"/>
        <v>0</v>
      </c>
      <c r="AH43" s="5">
        <f t="shared" si="8"/>
        <v>0</v>
      </c>
      <c r="AI43" s="5">
        <f t="shared" si="8"/>
        <v>0</v>
      </c>
    </row>
    <row r="44" spans="1:35" x14ac:dyDescent="0.35">
      <c r="A44" s="5"/>
      <c r="B44" t="s">
        <v>85</v>
      </c>
      <c r="C44" t="s">
        <v>86</v>
      </c>
      <c r="D44" t="s">
        <v>46</v>
      </c>
      <c r="E44" t="s">
        <v>51</v>
      </c>
      <c r="F44" t="s">
        <v>52</v>
      </c>
      <c r="G44" t="s">
        <v>55</v>
      </c>
      <c r="H44" t="str">
        <f t="shared" si="0"/>
        <v>Botswana Malaria</v>
      </c>
      <c r="I44"/>
      <c r="J44" s="25" t="s">
        <v>43</v>
      </c>
      <c r="K44" s="25"/>
      <c r="L44" s="24"/>
      <c r="M44" s="24"/>
      <c r="N44" s="25" t="s">
        <v>43</v>
      </c>
      <c r="O44" s="23"/>
      <c r="P44" s="23" t="s">
        <v>43</v>
      </c>
      <c r="Q44" s="24" t="s">
        <v>43</v>
      </c>
      <c r="R44" s="25"/>
      <c r="S44" s="24" t="s">
        <v>43</v>
      </c>
      <c r="T44" s="24"/>
      <c r="U44" s="24"/>
      <c r="V44" s="24"/>
      <c r="W44" s="3" t="str">
        <f>_xlfn.TEXTJOIN(", ", TRUE, priority[[#This Row],[Top 15 Largest Allocations and/or Funding Increases]:[C19RM Top-25]])</f>
        <v/>
      </c>
      <c r="X4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4" s="5">
        <f t="shared" si="1"/>
        <v>0</v>
      </c>
      <c r="Z44" s="5">
        <f>IF(priority[[#This Row],[Challenging Operating Environment (as approved by EGMC on 24 March 2022) Opt-in]]="COE",1,0)</f>
        <v>0</v>
      </c>
      <c r="AA44" s="5">
        <f t="shared" si="2"/>
        <v>0</v>
      </c>
      <c r="AB44" s="5">
        <f t="shared" si="3"/>
        <v>0</v>
      </c>
      <c r="AC44" s="5">
        <f t="shared" si="4"/>
        <v>0</v>
      </c>
      <c r="AD44" s="5">
        <f t="shared" si="5"/>
        <v>0</v>
      </c>
      <c r="AE44" s="5">
        <f t="shared" si="6"/>
        <v>0</v>
      </c>
      <c r="AF44" s="5">
        <f t="shared" si="7"/>
        <v>0</v>
      </c>
      <c r="AG44" s="5">
        <f t="shared" si="8"/>
        <v>0</v>
      </c>
      <c r="AH44" s="5">
        <f t="shared" si="8"/>
        <v>0</v>
      </c>
      <c r="AI44" s="5">
        <f t="shared" si="8"/>
        <v>0</v>
      </c>
    </row>
    <row r="45" spans="1:35" x14ac:dyDescent="0.35">
      <c r="A45" s="5"/>
      <c r="B45" t="s">
        <v>88</v>
      </c>
      <c r="C45" t="s">
        <v>89</v>
      </c>
      <c r="D45" t="s">
        <v>46</v>
      </c>
      <c r="E45" t="s">
        <v>67</v>
      </c>
      <c r="G45" t="s">
        <v>90</v>
      </c>
      <c r="H45" t="str">
        <f t="shared" si="0"/>
        <v>Burkina Faso Malaria</v>
      </c>
      <c r="I45"/>
      <c r="J45" s="23" t="s">
        <v>41</v>
      </c>
      <c r="K45" s="23" t="s">
        <v>45</v>
      </c>
      <c r="L45" s="23"/>
      <c r="M45" s="24" t="s">
        <v>57</v>
      </c>
      <c r="N45" s="25"/>
      <c r="O45" s="23"/>
      <c r="P45" s="23" t="s">
        <v>43</v>
      </c>
      <c r="Q45" s="24" t="s">
        <v>43</v>
      </c>
      <c r="R45" s="25"/>
      <c r="S45" s="24" t="s">
        <v>91</v>
      </c>
      <c r="T45" s="24" t="s">
        <v>20</v>
      </c>
      <c r="U45" s="24" t="s">
        <v>69</v>
      </c>
      <c r="V45" s="24" t="s">
        <v>70</v>
      </c>
      <c r="W45" s="3" t="str">
        <f>_xlfn.TEXTJOIN(", ", TRUE, priority[[#This Row],[Top 15 Largest Allocations and/or Funding Increases]:[C19RM Top-25]])</f>
        <v>HBHI, Gender Equality, RSSH Priority, C19RM Top 25</v>
      </c>
      <c r="X4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Allocation Increase 25%, PMI Country</v>
      </c>
      <c r="Y45" s="5">
        <f t="shared" si="1"/>
        <v>0</v>
      </c>
      <c r="Z45" s="5">
        <f>IF(priority[[#This Row],[Challenging Operating Environment (as approved by EGMC on 24 March 2022) Opt-in]]="COE",1,0)</f>
        <v>1</v>
      </c>
      <c r="AA45" s="5">
        <f t="shared" si="2"/>
        <v>0</v>
      </c>
      <c r="AB45" s="5">
        <f t="shared" si="3"/>
        <v>0</v>
      </c>
      <c r="AC45" s="5">
        <f t="shared" si="4"/>
        <v>0</v>
      </c>
      <c r="AD45" s="5">
        <f t="shared" si="5"/>
        <v>0</v>
      </c>
      <c r="AE45" s="5">
        <f t="shared" si="6"/>
        <v>0</v>
      </c>
      <c r="AF45" s="5">
        <f t="shared" si="7"/>
        <v>1</v>
      </c>
      <c r="AG45" s="5">
        <f t="shared" si="8"/>
        <v>0</v>
      </c>
      <c r="AH45" s="5">
        <f t="shared" si="8"/>
        <v>0</v>
      </c>
      <c r="AI45" s="5">
        <f t="shared" si="8"/>
        <v>0</v>
      </c>
    </row>
    <row r="46" spans="1:35" x14ac:dyDescent="0.35">
      <c r="A46" s="5"/>
      <c r="B46" t="s">
        <v>88</v>
      </c>
      <c r="C46" t="s">
        <v>89</v>
      </c>
      <c r="D46" t="s">
        <v>38</v>
      </c>
      <c r="E46" t="s">
        <v>67</v>
      </c>
      <c r="G46" t="s">
        <v>90</v>
      </c>
      <c r="H46" t="str">
        <f t="shared" si="0"/>
        <v>Burkina Faso HIV/AIDS</v>
      </c>
      <c r="I46"/>
      <c r="J46" s="23" t="s">
        <v>41</v>
      </c>
      <c r="K46" s="23"/>
      <c r="L46" s="23"/>
      <c r="M46" s="24"/>
      <c r="N46" s="25" t="s">
        <v>43</v>
      </c>
      <c r="O46" s="23"/>
      <c r="P46" s="23" t="s">
        <v>43</v>
      </c>
      <c r="Q46" s="24" t="s">
        <v>43</v>
      </c>
      <c r="R46" s="25"/>
      <c r="S46" s="24" t="s">
        <v>43</v>
      </c>
      <c r="T46" s="24" t="s">
        <v>20</v>
      </c>
      <c r="U46" s="24" t="s">
        <v>69</v>
      </c>
      <c r="V46" s="24" t="s">
        <v>70</v>
      </c>
      <c r="W46" s="3" t="str">
        <f>_xlfn.TEXTJOIN(", ", TRUE, priority[[#This Row],[Top 15 Largest Allocations and/or Funding Increases]:[C19RM Top-25]])</f>
        <v>Gender Equality, RSSH Priority, C19RM Top 25</v>
      </c>
      <c r="X4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46" s="5">
        <f t="shared" si="1"/>
        <v>0</v>
      </c>
      <c r="Z46" s="5">
        <f>IF(priority[[#This Row],[Challenging Operating Environment (as approved by EGMC on 24 March 2022) Opt-in]]="COE",1,0)</f>
        <v>1</v>
      </c>
      <c r="AA46" s="5">
        <f t="shared" si="2"/>
        <v>0</v>
      </c>
      <c r="AB46" s="5">
        <f t="shared" si="3"/>
        <v>0</v>
      </c>
      <c r="AC46" s="5">
        <f t="shared" si="4"/>
        <v>0</v>
      </c>
      <c r="AD46" s="5">
        <f t="shared" si="5"/>
        <v>0</v>
      </c>
      <c r="AE46" s="5">
        <f t="shared" si="6"/>
        <v>0</v>
      </c>
      <c r="AF46" s="5">
        <f t="shared" si="7"/>
        <v>0</v>
      </c>
      <c r="AG46" s="5">
        <f t="shared" si="8"/>
        <v>0</v>
      </c>
      <c r="AH46" s="5">
        <f t="shared" si="8"/>
        <v>0</v>
      </c>
      <c r="AI46" s="5">
        <f t="shared" si="8"/>
        <v>0</v>
      </c>
    </row>
    <row r="47" spans="1:35" x14ac:dyDescent="0.35">
      <c r="A47" s="5"/>
      <c r="B47" t="s">
        <v>88</v>
      </c>
      <c r="C47" t="s">
        <v>89</v>
      </c>
      <c r="D47" t="s">
        <v>44</v>
      </c>
      <c r="E47" t="s">
        <v>67</v>
      </c>
      <c r="G47" t="s">
        <v>90</v>
      </c>
      <c r="H47" t="str">
        <f t="shared" si="0"/>
        <v>Burkina Faso Tuberculosis</v>
      </c>
      <c r="I47"/>
      <c r="J47" s="23" t="s">
        <v>41</v>
      </c>
      <c r="K47" s="23"/>
      <c r="L47" s="23"/>
      <c r="M47" s="24"/>
      <c r="N47" s="25" t="s">
        <v>43</v>
      </c>
      <c r="O47" s="23"/>
      <c r="P47" s="23" t="s">
        <v>43</v>
      </c>
      <c r="Q47" s="24" t="s">
        <v>43</v>
      </c>
      <c r="R47" s="25"/>
      <c r="S47" s="24" t="s">
        <v>43</v>
      </c>
      <c r="T47" s="24" t="s">
        <v>20</v>
      </c>
      <c r="U47" s="24" t="s">
        <v>69</v>
      </c>
      <c r="V47" s="24" t="s">
        <v>70</v>
      </c>
      <c r="W47" s="3" t="str">
        <f>_xlfn.TEXTJOIN(", ", TRUE, priority[[#This Row],[Top 15 Largest Allocations and/or Funding Increases]:[C19RM Top-25]])</f>
        <v>Gender Equality, RSSH Priority, C19RM Top 25</v>
      </c>
      <c r="X4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47" s="5">
        <f t="shared" si="1"/>
        <v>0</v>
      </c>
      <c r="Z47" s="5">
        <f>IF(priority[[#This Row],[Challenging Operating Environment (as approved by EGMC on 24 March 2022) Opt-in]]="COE",1,0)</f>
        <v>1</v>
      </c>
      <c r="AA47" s="5">
        <f t="shared" si="2"/>
        <v>0</v>
      </c>
      <c r="AB47" s="5">
        <f t="shared" si="3"/>
        <v>0</v>
      </c>
      <c r="AC47" s="5">
        <f t="shared" si="4"/>
        <v>0</v>
      </c>
      <c r="AD47" s="5">
        <f t="shared" si="5"/>
        <v>0</v>
      </c>
      <c r="AE47" s="5">
        <f t="shared" si="6"/>
        <v>0</v>
      </c>
      <c r="AF47" s="5">
        <f t="shared" si="7"/>
        <v>0</v>
      </c>
      <c r="AG47" s="5">
        <f t="shared" si="8"/>
        <v>0</v>
      </c>
      <c r="AH47" s="5">
        <f t="shared" si="8"/>
        <v>0</v>
      </c>
      <c r="AI47" s="5">
        <f t="shared" si="8"/>
        <v>0</v>
      </c>
    </row>
    <row r="48" spans="1:35" x14ac:dyDescent="0.35">
      <c r="A48" s="5" t="s">
        <v>47</v>
      </c>
      <c r="B48" t="s">
        <v>88</v>
      </c>
      <c r="C48" t="s">
        <v>89</v>
      </c>
      <c r="D48" t="s">
        <v>62</v>
      </c>
      <c r="E48" t="s">
        <v>67</v>
      </c>
      <c r="G48" t="s">
        <v>90</v>
      </c>
      <c r="H48" t="str">
        <f>C48&amp;" "&amp;D48</f>
        <v>Burkina Faso HIV/TB</v>
      </c>
      <c r="I48"/>
      <c r="J48" s="23" t="s">
        <v>41</v>
      </c>
      <c r="K48" s="23"/>
      <c r="L48" s="23"/>
      <c r="M48" s="24"/>
      <c r="N48" s="25"/>
      <c r="O48" s="23"/>
      <c r="P48" s="23"/>
      <c r="Q48" s="24"/>
      <c r="R48" s="25"/>
      <c r="S48" s="24"/>
      <c r="T48" s="24" t="s">
        <v>20</v>
      </c>
      <c r="U48" s="24" t="s">
        <v>69</v>
      </c>
      <c r="V48" s="24" t="s">
        <v>70</v>
      </c>
      <c r="W48" s="3" t="str">
        <f>_xlfn.TEXTJOIN(", ", TRUE, priority[[#This Row],[Top 15 Largest Allocations and/or Funding Increases]:[C19RM Top-25]])</f>
        <v>Gender Equality, RSSH Priority, C19RM Top 25</v>
      </c>
      <c r="X4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48" s="27">
        <f t="shared" si="1"/>
        <v>0</v>
      </c>
      <c r="Z48" s="5">
        <f>IF(priority[[#This Row],[Challenging Operating Environment (as approved by EGMC on 24 March 2022) Opt-in]]="COE",1,0)</f>
        <v>1</v>
      </c>
      <c r="AA48" s="5">
        <f t="shared" si="2"/>
        <v>0</v>
      </c>
      <c r="AB48" s="5">
        <f t="shared" si="3"/>
        <v>0</v>
      </c>
      <c r="AC48" s="5">
        <f t="shared" si="4"/>
        <v>0</v>
      </c>
      <c r="AD48" s="5">
        <f t="shared" si="5"/>
        <v>0</v>
      </c>
      <c r="AE48" s="5">
        <f t="shared" si="6"/>
        <v>0</v>
      </c>
      <c r="AF48" s="5">
        <f t="shared" si="7"/>
        <v>0</v>
      </c>
      <c r="AG48" s="5">
        <f t="shared" si="8"/>
        <v>0</v>
      </c>
      <c r="AH48" s="5">
        <f t="shared" si="8"/>
        <v>0</v>
      </c>
      <c r="AI48" s="5">
        <f t="shared" si="8"/>
        <v>0</v>
      </c>
    </row>
    <row r="49" spans="1:35" x14ac:dyDescent="0.35">
      <c r="A49" s="5" t="s">
        <v>47</v>
      </c>
      <c r="B49" t="s">
        <v>88</v>
      </c>
      <c r="C49" t="s">
        <v>89</v>
      </c>
      <c r="D49" t="s">
        <v>93</v>
      </c>
      <c r="E49" t="s">
        <v>67</v>
      </c>
      <c r="G49" t="s">
        <v>90</v>
      </c>
      <c r="H49" t="str">
        <f>C49&amp;" "&amp;D49</f>
        <v>Burkina Faso RSSH</v>
      </c>
      <c r="I49"/>
      <c r="J49" s="23" t="s">
        <v>41</v>
      </c>
      <c r="K49" s="23"/>
      <c r="L49" s="23"/>
      <c r="M49" s="24"/>
      <c r="N49" s="25"/>
      <c r="O49" s="23"/>
      <c r="P49" s="23"/>
      <c r="Q49" s="24"/>
      <c r="R49" s="25"/>
      <c r="S49" s="24"/>
      <c r="T49" s="24" t="s">
        <v>20</v>
      </c>
      <c r="U49" s="24" t="s">
        <v>69</v>
      </c>
      <c r="V49" s="24" t="s">
        <v>94</v>
      </c>
      <c r="W49" s="3" t="str">
        <f>_xlfn.TEXTJOIN(", ", TRUE, priority[[#This Row],[Top 15 Largest Allocations and/or Funding Increases]:[C19RM Top-25]])</f>
        <v>Gender Equality, RSSH Priority, C19RM Top 26</v>
      </c>
      <c r="X4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49" s="27">
        <f>IF(I49="Transition",1,0)</f>
        <v>0</v>
      </c>
      <c r="Z49" s="5">
        <f>IF(priority[[#This Row],[Challenging Operating Environment (as approved by EGMC on 24 March 2022) Opt-in]]="COE",1,0)</f>
        <v>1</v>
      </c>
      <c r="AA49" s="5">
        <f>IF(OR(N49="TopLargest", N49="FundingIncreaseDisease"),1,0)</f>
        <v>0</v>
      </c>
      <c r="AB49" s="5">
        <f>IF(O49="IncidenceReduction",1,0)</f>
        <v>0</v>
      </c>
      <c r="AC49" s="5">
        <f>IF(P49="AGYW",1,0)</f>
        <v>0</v>
      </c>
      <c r="AD49" s="5">
        <f>IF(Q49="TBTop20",1,0)</f>
        <v>0</v>
      </c>
      <c r="AE49" s="5">
        <f>IF(R49="RAI",1,0)</f>
        <v>0</v>
      </c>
      <c r="AF49" s="5">
        <f>IF(OR(S49="HBHI", S49="Sahel 5"),1,0)</f>
        <v>0</v>
      </c>
      <c r="AG49" s="5">
        <f>IF(T49="Yes",1,0)</f>
        <v>0</v>
      </c>
      <c r="AH49" s="5">
        <f>IF(U49="Yes",1,0)</f>
        <v>0</v>
      </c>
      <c r="AI49" s="5">
        <f>IF(V49="Yes",1,0)</f>
        <v>0</v>
      </c>
    </row>
    <row r="50" spans="1:35" x14ac:dyDescent="0.35">
      <c r="A50" s="5"/>
      <c r="B50" t="s">
        <v>95</v>
      </c>
      <c r="C50" t="s">
        <v>96</v>
      </c>
      <c r="D50" t="s">
        <v>46</v>
      </c>
      <c r="E50" t="s">
        <v>39</v>
      </c>
      <c r="G50" t="s">
        <v>55</v>
      </c>
      <c r="H50" t="str">
        <f t="shared" si="0"/>
        <v>Burundi Malaria</v>
      </c>
      <c r="I50"/>
      <c r="J50" s="23" t="s">
        <v>41</v>
      </c>
      <c r="K50" s="23"/>
      <c r="L50" s="23"/>
      <c r="M50" s="24" t="s">
        <v>57</v>
      </c>
      <c r="N50" s="25"/>
      <c r="O50" s="23"/>
      <c r="P50" s="23" t="s">
        <v>43</v>
      </c>
      <c r="Q50" s="24" t="s">
        <v>43</v>
      </c>
      <c r="R50" s="25"/>
      <c r="S50" s="24" t="s">
        <v>43</v>
      </c>
      <c r="T50" s="24"/>
      <c r="U50" s="24" t="s">
        <v>69</v>
      </c>
      <c r="V50" s="24"/>
      <c r="W50" s="3" t="str">
        <f>_xlfn.TEXTJOIN(", ", TRUE, priority[[#This Row],[Top 15 Largest Allocations and/or Funding Increases]:[C19RM Top-25]])</f>
        <v>RSSH Priority</v>
      </c>
      <c r="X5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PMI Country</v>
      </c>
      <c r="Y50" s="5">
        <f t="shared" si="1"/>
        <v>0</v>
      </c>
      <c r="Z50" s="5">
        <f>IF(priority[[#This Row],[Challenging Operating Environment (as approved by EGMC on 24 March 2022) Opt-in]]="COE",1,0)</f>
        <v>1</v>
      </c>
      <c r="AA50" s="5">
        <f t="shared" si="2"/>
        <v>0</v>
      </c>
      <c r="AB50" s="5">
        <f t="shared" si="3"/>
        <v>0</v>
      </c>
      <c r="AC50" s="5">
        <f t="shared" si="4"/>
        <v>0</v>
      </c>
      <c r="AD50" s="5">
        <f t="shared" si="5"/>
        <v>0</v>
      </c>
      <c r="AE50" s="5">
        <f t="shared" si="6"/>
        <v>0</v>
      </c>
      <c r="AF50" s="5">
        <f t="shared" si="7"/>
        <v>0</v>
      </c>
      <c r="AG50" s="5">
        <f t="shared" si="8"/>
        <v>0</v>
      </c>
      <c r="AH50" s="5">
        <f t="shared" si="8"/>
        <v>0</v>
      </c>
      <c r="AI50" s="5">
        <f t="shared" si="8"/>
        <v>0</v>
      </c>
    </row>
    <row r="51" spans="1:35" x14ac:dyDescent="0.35">
      <c r="A51" s="5"/>
      <c r="B51" t="s">
        <v>95</v>
      </c>
      <c r="C51" t="s">
        <v>96</v>
      </c>
      <c r="D51" t="s">
        <v>38</v>
      </c>
      <c r="E51" t="s">
        <v>39</v>
      </c>
      <c r="G51" t="s">
        <v>55</v>
      </c>
      <c r="H51" t="str">
        <f t="shared" si="0"/>
        <v>Burundi HIV/AIDS</v>
      </c>
      <c r="I51"/>
      <c r="J51" s="23" t="s">
        <v>41</v>
      </c>
      <c r="K51" s="23"/>
      <c r="L51" s="23"/>
      <c r="M51" s="24"/>
      <c r="N51" s="25" t="s">
        <v>43</v>
      </c>
      <c r="O51" s="23"/>
      <c r="P51" s="23" t="s">
        <v>43</v>
      </c>
      <c r="Q51" s="24" t="s">
        <v>43</v>
      </c>
      <c r="R51" s="25"/>
      <c r="S51" s="24" t="s">
        <v>43</v>
      </c>
      <c r="T51" s="24"/>
      <c r="U51" s="24" t="s">
        <v>69</v>
      </c>
      <c r="V51" s="24"/>
      <c r="W51" s="3" t="str">
        <f>_xlfn.TEXTJOIN(", ", TRUE, priority[[#This Row],[Top 15 Largest Allocations and/or Funding Increases]:[C19RM Top-25]])</f>
        <v>RSSH Priority</v>
      </c>
      <c r="X5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51" s="5">
        <f t="shared" si="1"/>
        <v>0</v>
      </c>
      <c r="Z51" s="5">
        <f>IF(priority[[#This Row],[Challenging Operating Environment (as approved by EGMC on 24 March 2022) Opt-in]]="COE",1,0)</f>
        <v>1</v>
      </c>
      <c r="AA51" s="5">
        <f t="shared" si="2"/>
        <v>0</v>
      </c>
      <c r="AB51" s="5">
        <f t="shared" si="3"/>
        <v>0</v>
      </c>
      <c r="AC51" s="5">
        <f t="shared" si="4"/>
        <v>0</v>
      </c>
      <c r="AD51" s="5">
        <f t="shared" si="5"/>
        <v>0</v>
      </c>
      <c r="AE51" s="5">
        <f t="shared" si="6"/>
        <v>0</v>
      </c>
      <c r="AF51" s="5">
        <f t="shared" si="7"/>
        <v>0</v>
      </c>
      <c r="AG51" s="5">
        <f t="shared" si="8"/>
        <v>0</v>
      </c>
      <c r="AH51" s="5">
        <f t="shared" si="8"/>
        <v>0</v>
      </c>
      <c r="AI51" s="5">
        <f t="shared" si="8"/>
        <v>0</v>
      </c>
    </row>
    <row r="52" spans="1:35" ht="15.75" customHeight="1" x14ac:dyDescent="0.35">
      <c r="A52" s="5"/>
      <c r="B52" t="s">
        <v>95</v>
      </c>
      <c r="C52" t="s">
        <v>96</v>
      </c>
      <c r="D52" t="s">
        <v>44</v>
      </c>
      <c r="E52" t="s">
        <v>39</v>
      </c>
      <c r="G52" t="s">
        <v>55</v>
      </c>
      <c r="H52" t="str">
        <f t="shared" si="0"/>
        <v>Burundi Tuberculosis</v>
      </c>
      <c r="I52"/>
      <c r="J52" s="23" t="s">
        <v>41</v>
      </c>
      <c r="K52" s="23"/>
      <c r="L52" s="23"/>
      <c r="M52" s="24"/>
      <c r="N52" s="25" t="s">
        <v>43</v>
      </c>
      <c r="O52" s="23"/>
      <c r="P52" s="23" t="s">
        <v>43</v>
      </c>
      <c r="Q52" s="24" t="s">
        <v>43</v>
      </c>
      <c r="R52" s="25"/>
      <c r="S52" s="24" t="s">
        <v>43</v>
      </c>
      <c r="T52" s="24"/>
      <c r="U52" s="24" t="s">
        <v>69</v>
      </c>
      <c r="V52" s="24"/>
      <c r="W52" s="3" t="str">
        <f>_xlfn.TEXTJOIN(", ", TRUE, priority[[#This Row],[Top 15 Largest Allocations and/or Funding Increases]:[C19RM Top-25]])</f>
        <v>RSSH Priority</v>
      </c>
      <c r="X5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52" s="5">
        <f t="shared" si="1"/>
        <v>0</v>
      </c>
      <c r="Z52" s="5">
        <f>IF(priority[[#This Row],[Challenging Operating Environment (as approved by EGMC on 24 March 2022) Opt-in]]="COE",1,0)</f>
        <v>1</v>
      </c>
      <c r="AA52" s="5">
        <f t="shared" si="2"/>
        <v>0</v>
      </c>
      <c r="AB52" s="5">
        <f t="shared" si="3"/>
        <v>0</v>
      </c>
      <c r="AC52" s="5">
        <f t="shared" si="4"/>
        <v>0</v>
      </c>
      <c r="AD52" s="5">
        <f t="shared" si="5"/>
        <v>0</v>
      </c>
      <c r="AE52" s="5">
        <f t="shared" si="6"/>
        <v>0</v>
      </c>
      <c r="AF52" s="5">
        <f t="shared" si="7"/>
        <v>0</v>
      </c>
      <c r="AG52" s="5">
        <f t="shared" si="8"/>
        <v>0</v>
      </c>
      <c r="AH52" s="5">
        <f t="shared" si="8"/>
        <v>0</v>
      </c>
      <c r="AI52" s="5">
        <f t="shared" si="8"/>
        <v>0</v>
      </c>
    </row>
    <row r="53" spans="1:35" x14ac:dyDescent="0.35">
      <c r="A53" s="5" t="s">
        <v>47</v>
      </c>
      <c r="C53" t="s">
        <v>96</v>
      </c>
      <c r="D53" t="s">
        <v>93</v>
      </c>
      <c r="E53" t="s">
        <v>39</v>
      </c>
      <c r="H53" t="str">
        <f t="shared" si="0"/>
        <v>Burundi RSSH</v>
      </c>
      <c r="I53"/>
      <c r="J53" s="23" t="s">
        <v>41</v>
      </c>
      <c r="K53" s="23"/>
      <c r="L53" s="23"/>
      <c r="M53" s="24"/>
      <c r="N53" s="25"/>
      <c r="O53" s="23"/>
      <c r="P53" s="23"/>
      <c r="Q53" s="24"/>
      <c r="R53" s="25"/>
      <c r="S53" s="24"/>
      <c r="T53" s="24"/>
      <c r="U53" s="24" t="s">
        <v>69</v>
      </c>
      <c r="V53" s="24"/>
      <c r="W53" s="3" t="str">
        <f>_xlfn.TEXTJOIN(", ", TRUE, priority[[#This Row],[Top 15 Largest Allocations and/or Funding Increases]:[C19RM Top-25]])</f>
        <v>RSSH Priority</v>
      </c>
      <c r="X5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53" s="27">
        <f t="shared" si="1"/>
        <v>0</v>
      </c>
      <c r="Z53" s="5">
        <f>IF(priority[[#This Row],[Challenging Operating Environment (as approved by EGMC on 24 March 2022) Opt-in]]="COE",1,0)</f>
        <v>1</v>
      </c>
      <c r="AA53" s="5">
        <f t="shared" si="2"/>
        <v>0</v>
      </c>
      <c r="AB53" s="5">
        <f t="shared" si="3"/>
        <v>0</v>
      </c>
      <c r="AC53" s="5">
        <f t="shared" si="4"/>
        <v>0</v>
      </c>
      <c r="AD53" s="5">
        <f t="shared" si="5"/>
        <v>0</v>
      </c>
      <c r="AE53" s="5">
        <f t="shared" si="6"/>
        <v>0</v>
      </c>
      <c r="AF53" s="5">
        <f t="shared" si="7"/>
        <v>0</v>
      </c>
      <c r="AG53" s="5">
        <f t="shared" si="8"/>
        <v>0</v>
      </c>
      <c r="AH53" s="5">
        <f t="shared" si="8"/>
        <v>0</v>
      </c>
      <c r="AI53" s="5">
        <f t="shared" si="8"/>
        <v>0</v>
      </c>
    </row>
    <row r="54" spans="1:35" x14ac:dyDescent="0.35">
      <c r="A54" s="5" t="s">
        <v>47</v>
      </c>
      <c r="C54" t="s">
        <v>96</v>
      </c>
      <c r="D54" t="s">
        <v>48</v>
      </c>
      <c r="E54" t="s">
        <v>39</v>
      </c>
      <c r="H54" t="str">
        <f t="shared" si="0"/>
        <v>Burundi Multi-Component</v>
      </c>
      <c r="I54"/>
      <c r="J54" s="23" t="s">
        <v>41</v>
      </c>
      <c r="K54" s="23"/>
      <c r="L54" s="23"/>
      <c r="M54" s="24" t="s">
        <v>57</v>
      </c>
      <c r="N54" s="25"/>
      <c r="O54" s="23"/>
      <c r="P54" s="23"/>
      <c r="Q54" s="24"/>
      <c r="R54" s="25"/>
      <c r="S54" s="24"/>
      <c r="T54" s="24"/>
      <c r="U54" s="24" t="s">
        <v>69</v>
      </c>
      <c r="V54" s="24"/>
      <c r="W54" s="3" t="str">
        <f>_xlfn.TEXTJOIN(", ", TRUE, priority[[#This Row],[Top 15 Largest Allocations and/or Funding Increases]:[C19RM Top-25]])</f>
        <v>RSSH Priority</v>
      </c>
      <c r="X5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PMI Country</v>
      </c>
      <c r="Y54" s="27">
        <f t="shared" si="1"/>
        <v>0</v>
      </c>
      <c r="Z54" s="5">
        <f>IF(priority[[#This Row],[Challenging Operating Environment (as approved by EGMC on 24 March 2022) Opt-in]]="COE",1,0)</f>
        <v>1</v>
      </c>
      <c r="AA54" s="5">
        <f t="shared" si="2"/>
        <v>0</v>
      </c>
      <c r="AB54" s="5">
        <f t="shared" si="3"/>
        <v>0</v>
      </c>
      <c r="AC54" s="5">
        <f t="shared" si="4"/>
        <v>0</v>
      </c>
      <c r="AD54" s="5">
        <f t="shared" si="5"/>
        <v>0</v>
      </c>
      <c r="AE54" s="5">
        <f t="shared" si="6"/>
        <v>0</v>
      </c>
      <c r="AF54" s="5">
        <f t="shared" si="7"/>
        <v>0</v>
      </c>
      <c r="AG54" s="5">
        <f t="shared" si="8"/>
        <v>0</v>
      </c>
      <c r="AH54" s="5">
        <f t="shared" si="8"/>
        <v>0</v>
      </c>
      <c r="AI54" s="5">
        <f t="shared" si="8"/>
        <v>0</v>
      </c>
    </row>
    <row r="55" spans="1:35" x14ac:dyDescent="0.35">
      <c r="A55" s="5"/>
      <c r="B55" t="s">
        <v>97</v>
      </c>
      <c r="C55" t="s">
        <v>98</v>
      </c>
      <c r="D55" t="s">
        <v>38</v>
      </c>
      <c r="E55" t="s">
        <v>51</v>
      </c>
      <c r="F55" t="s">
        <v>52</v>
      </c>
      <c r="G55" t="s">
        <v>79</v>
      </c>
      <c r="H55" t="str">
        <f t="shared" si="0"/>
        <v>Cabo Verde HIV/AIDS</v>
      </c>
      <c r="I55"/>
      <c r="J55" s="25" t="s">
        <v>43</v>
      </c>
      <c r="K55" s="25"/>
      <c r="L55" s="24"/>
      <c r="M55" s="24"/>
      <c r="N55" s="25" t="s">
        <v>43</v>
      </c>
      <c r="O55" s="23"/>
      <c r="P55" s="23" t="s">
        <v>43</v>
      </c>
      <c r="Q55" s="24" t="s">
        <v>43</v>
      </c>
      <c r="R55" s="25"/>
      <c r="S55" s="24" t="s">
        <v>43</v>
      </c>
      <c r="T55" s="24"/>
      <c r="U55" s="24"/>
      <c r="V55" s="24"/>
      <c r="W55" s="3" t="str">
        <f>_xlfn.TEXTJOIN(", ", TRUE, priority[[#This Row],[Top 15 Largest Allocations and/or Funding Increases]:[C19RM Top-25]])</f>
        <v/>
      </c>
      <c r="X5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55" s="5">
        <f t="shared" si="1"/>
        <v>0</v>
      </c>
      <c r="Z55" s="5">
        <f>IF(priority[[#This Row],[Challenging Operating Environment (as approved by EGMC on 24 March 2022) Opt-in]]="COE",1,0)</f>
        <v>0</v>
      </c>
      <c r="AA55" s="5">
        <f t="shared" si="2"/>
        <v>0</v>
      </c>
      <c r="AB55" s="5">
        <f t="shared" si="3"/>
        <v>0</v>
      </c>
      <c r="AC55" s="5">
        <f t="shared" si="4"/>
        <v>0</v>
      </c>
      <c r="AD55" s="5">
        <f t="shared" si="5"/>
        <v>0</v>
      </c>
      <c r="AE55" s="5">
        <f t="shared" si="6"/>
        <v>0</v>
      </c>
      <c r="AF55" s="5">
        <f t="shared" si="7"/>
        <v>0</v>
      </c>
      <c r="AG55" s="5">
        <f t="shared" si="8"/>
        <v>0</v>
      </c>
      <c r="AH55" s="5">
        <f t="shared" si="8"/>
        <v>0</v>
      </c>
      <c r="AI55" s="5">
        <f t="shared" si="8"/>
        <v>0</v>
      </c>
    </row>
    <row r="56" spans="1:35" x14ac:dyDescent="0.35">
      <c r="A56" s="5"/>
      <c r="B56" t="s">
        <v>97</v>
      </c>
      <c r="C56" t="s">
        <v>98</v>
      </c>
      <c r="D56" t="s">
        <v>44</v>
      </c>
      <c r="E56" t="s">
        <v>51</v>
      </c>
      <c r="F56" t="s">
        <v>52</v>
      </c>
      <c r="G56" t="s">
        <v>79</v>
      </c>
      <c r="H56" t="str">
        <f t="shared" si="0"/>
        <v>Cabo Verde Tuberculosis</v>
      </c>
      <c r="I56"/>
      <c r="J56" s="25" t="s">
        <v>43</v>
      </c>
      <c r="K56" s="25"/>
      <c r="L56" s="24"/>
      <c r="M56" s="24"/>
      <c r="N56" s="25" t="s">
        <v>43</v>
      </c>
      <c r="O56" s="23"/>
      <c r="P56" s="23" t="s">
        <v>43</v>
      </c>
      <c r="Q56" s="24" t="s">
        <v>43</v>
      </c>
      <c r="R56" s="25"/>
      <c r="S56" s="24" t="s">
        <v>43</v>
      </c>
      <c r="T56" s="24"/>
      <c r="U56" s="24"/>
      <c r="V56" s="24"/>
      <c r="W56" s="3" t="str">
        <f>_xlfn.TEXTJOIN(", ", TRUE, priority[[#This Row],[Top 15 Largest Allocations and/or Funding Increases]:[C19RM Top-25]])</f>
        <v/>
      </c>
      <c r="X5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56" s="5">
        <f t="shared" si="1"/>
        <v>0</v>
      </c>
      <c r="Z56" s="5">
        <f>IF(priority[[#This Row],[Challenging Operating Environment (as approved by EGMC on 24 March 2022) Opt-in]]="COE",1,0)</f>
        <v>0</v>
      </c>
      <c r="AA56" s="5">
        <f t="shared" si="2"/>
        <v>0</v>
      </c>
      <c r="AB56" s="5">
        <f t="shared" si="3"/>
        <v>0</v>
      </c>
      <c r="AC56" s="5">
        <f t="shared" si="4"/>
        <v>0</v>
      </c>
      <c r="AD56" s="5">
        <f t="shared" si="5"/>
        <v>0</v>
      </c>
      <c r="AE56" s="5">
        <f t="shared" si="6"/>
        <v>0</v>
      </c>
      <c r="AF56" s="5">
        <f t="shared" si="7"/>
        <v>0</v>
      </c>
      <c r="AG56" s="5">
        <f t="shared" si="8"/>
        <v>0</v>
      </c>
      <c r="AH56" s="5">
        <f t="shared" si="8"/>
        <v>0</v>
      </c>
      <c r="AI56" s="5">
        <f t="shared" si="8"/>
        <v>0</v>
      </c>
    </row>
    <row r="57" spans="1:35" x14ac:dyDescent="0.35">
      <c r="A57" s="5"/>
      <c r="B57" t="s">
        <v>97</v>
      </c>
      <c r="C57" t="s">
        <v>98</v>
      </c>
      <c r="D57" t="s">
        <v>46</v>
      </c>
      <c r="E57" t="s">
        <v>51</v>
      </c>
      <c r="F57" t="s">
        <v>52</v>
      </c>
      <c r="G57" t="s">
        <v>79</v>
      </c>
      <c r="H57" t="str">
        <f t="shared" si="0"/>
        <v>Cabo Verde Malaria</v>
      </c>
      <c r="I57"/>
      <c r="J57" s="25" t="s">
        <v>43</v>
      </c>
      <c r="K57" s="25"/>
      <c r="L57" s="24"/>
      <c r="M57" s="24"/>
      <c r="N57" s="25" t="s">
        <v>43</v>
      </c>
      <c r="O57" s="23"/>
      <c r="P57" s="23" t="s">
        <v>43</v>
      </c>
      <c r="Q57" s="24" t="s">
        <v>43</v>
      </c>
      <c r="R57" s="25"/>
      <c r="S57" s="24" t="s">
        <v>43</v>
      </c>
      <c r="T57" s="24"/>
      <c r="U57" s="24"/>
      <c r="V57" s="24"/>
      <c r="W57" s="3" t="str">
        <f>_xlfn.TEXTJOIN(", ", TRUE, priority[[#This Row],[Top 15 Largest Allocations and/or Funding Increases]:[C19RM Top-25]])</f>
        <v/>
      </c>
      <c r="X5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57" s="5">
        <f t="shared" si="1"/>
        <v>0</v>
      </c>
      <c r="Z57" s="5">
        <f>IF(priority[[#This Row],[Challenging Operating Environment (as approved by EGMC on 24 March 2022) Opt-in]]="COE",1,0)</f>
        <v>0</v>
      </c>
      <c r="AA57" s="5">
        <f t="shared" si="2"/>
        <v>0</v>
      </c>
      <c r="AB57" s="5">
        <f t="shared" si="3"/>
        <v>0</v>
      </c>
      <c r="AC57" s="5">
        <f t="shared" si="4"/>
        <v>0</v>
      </c>
      <c r="AD57" s="5">
        <f t="shared" si="5"/>
        <v>0</v>
      </c>
      <c r="AE57" s="5">
        <f t="shared" si="6"/>
        <v>0</v>
      </c>
      <c r="AF57" s="5">
        <f t="shared" si="7"/>
        <v>0</v>
      </c>
      <c r="AG57" s="5">
        <f t="shared" si="8"/>
        <v>0</v>
      </c>
      <c r="AH57" s="5">
        <f t="shared" si="8"/>
        <v>0</v>
      </c>
      <c r="AI57" s="5">
        <f t="shared" si="8"/>
        <v>0</v>
      </c>
    </row>
    <row r="58" spans="1:35" ht="12.65" customHeight="1" x14ac:dyDescent="0.35">
      <c r="A58" s="5" t="s">
        <v>47</v>
      </c>
      <c r="C58" t="s">
        <v>98</v>
      </c>
      <c r="D58" t="s">
        <v>48</v>
      </c>
      <c r="E58" t="s">
        <v>51</v>
      </c>
      <c r="H58" t="str">
        <f t="shared" si="0"/>
        <v>Cabo Verde Multi-Component</v>
      </c>
      <c r="I58"/>
      <c r="J58" s="23"/>
      <c r="K58" s="23"/>
      <c r="L58" s="23"/>
      <c r="M58" s="24"/>
      <c r="N58" s="25"/>
      <c r="O58" s="23"/>
      <c r="P58" s="23"/>
      <c r="Q58" s="24"/>
      <c r="R58" s="25"/>
      <c r="S58" s="24"/>
      <c r="T58" s="24"/>
      <c r="U58" s="24"/>
      <c r="V58" s="24"/>
      <c r="W58" s="3" t="str">
        <f>_xlfn.TEXTJOIN(", ", TRUE, priority[[#This Row],[Top 15 Largest Allocations and/or Funding Increases]:[C19RM Top-25]])</f>
        <v/>
      </c>
      <c r="X5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58" s="27">
        <f t="shared" si="1"/>
        <v>0</v>
      </c>
      <c r="Z58" s="5">
        <f>IF(priority[[#This Row],[Challenging Operating Environment (as approved by EGMC on 24 March 2022) Opt-in]]="COE",1,0)</f>
        <v>0</v>
      </c>
      <c r="AA58" s="5">
        <f t="shared" si="2"/>
        <v>0</v>
      </c>
      <c r="AB58" s="5">
        <f t="shared" si="3"/>
        <v>0</v>
      </c>
      <c r="AC58" s="5">
        <f t="shared" si="4"/>
        <v>0</v>
      </c>
      <c r="AD58" s="5">
        <f t="shared" si="5"/>
        <v>0</v>
      </c>
      <c r="AE58" s="5">
        <f t="shared" si="6"/>
        <v>0</v>
      </c>
      <c r="AF58" s="5">
        <f t="shared" si="7"/>
        <v>0</v>
      </c>
      <c r="AG58" s="5">
        <f t="shared" si="8"/>
        <v>0</v>
      </c>
      <c r="AH58" s="5">
        <f t="shared" si="8"/>
        <v>0</v>
      </c>
      <c r="AI58" s="5">
        <f t="shared" si="8"/>
        <v>0</v>
      </c>
    </row>
    <row r="59" spans="1:35" x14ac:dyDescent="0.35">
      <c r="A59" s="5"/>
      <c r="B59" t="s">
        <v>99</v>
      </c>
      <c r="C59" t="s">
        <v>100</v>
      </c>
      <c r="D59" t="s">
        <v>46</v>
      </c>
      <c r="E59" t="s">
        <v>67</v>
      </c>
      <c r="G59" t="s">
        <v>68</v>
      </c>
      <c r="H59" t="str">
        <f t="shared" si="0"/>
        <v>Cambodia Malaria</v>
      </c>
      <c r="I59"/>
      <c r="J59" s="25" t="s">
        <v>43</v>
      </c>
      <c r="K59" s="25"/>
      <c r="L59" s="24"/>
      <c r="M59" s="24" t="s">
        <v>57</v>
      </c>
      <c r="N59" s="25" t="s">
        <v>43</v>
      </c>
      <c r="O59" s="23"/>
      <c r="P59" s="23" t="s">
        <v>43</v>
      </c>
      <c r="Q59" s="24" t="s">
        <v>43</v>
      </c>
      <c r="R59" s="25" t="s">
        <v>18</v>
      </c>
      <c r="S59" s="24" t="s">
        <v>43</v>
      </c>
      <c r="T59" s="24"/>
      <c r="U59" s="24"/>
      <c r="V59" s="24"/>
      <c r="W59" s="3" t="str">
        <f>_xlfn.TEXTJOIN(", ", TRUE, priority[[#This Row],[Top 15 Largest Allocations and/or Funding Increases]:[C19RM Top-25]])</f>
        <v>RAI</v>
      </c>
      <c r="X5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PMI Country</v>
      </c>
      <c r="Y59" s="5">
        <f t="shared" si="1"/>
        <v>0</v>
      </c>
      <c r="Z59" s="5">
        <f>IF(priority[[#This Row],[Challenging Operating Environment (as approved by EGMC on 24 March 2022) Opt-in]]="COE",1,0)</f>
        <v>0</v>
      </c>
      <c r="AA59" s="5">
        <f t="shared" si="2"/>
        <v>0</v>
      </c>
      <c r="AB59" s="5">
        <f t="shared" si="3"/>
        <v>0</v>
      </c>
      <c r="AC59" s="5">
        <f t="shared" si="4"/>
        <v>0</v>
      </c>
      <c r="AD59" s="5">
        <f t="shared" si="5"/>
        <v>0</v>
      </c>
      <c r="AE59" s="5">
        <f t="shared" si="6"/>
        <v>1</v>
      </c>
      <c r="AF59" s="5">
        <f t="shared" si="7"/>
        <v>0</v>
      </c>
      <c r="AG59" s="5">
        <f t="shared" si="8"/>
        <v>0</v>
      </c>
      <c r="AH59" s="5">
        <f t="shared" si="8"/>
        <v>0</v>
      </c>
      <c r="AI59" s="5">
        <f t="shared" si="8"/>
        <v>0</v>
      </c>
    </row>
    <row r="60" spans="1:35" x14ac:dyDescent="0.35">
      <c r="A60" s="5"/>
      <c r="B60" t="s">
        <v>99</v>
      </c>
      <c r="C60" t="s">
        <v>100</v>
      </c>
      <c r="D60" t="s">
        <v>38</v>
      </c>
      <c r="E60" t="s">
        <v>67</v>
      </c>
      <c r="G60" t="s">
        <v>68</v>
      </c>
      <c r="H60" t="str">
        <f t="shared" si="0"/>
        <v>Cambodia HIV/AIDS</v>
      </c>
      <c r="I60"/>
      <c r="J60" s="25" t="s">
        <v>43</v>
      </c>
      <c r="K60" s="25"/>
      <c r="L60" s="24"/>
      <c r="M60" s="24"/>
      <c r="N60" s="25" t="s">
        <v>43</v>
      </c>
      <c r="O60" s="23"/>
      <c r="P60" s="23" t="s">
        <v>43</v>
      </c>
      <c r="Q60" s="24" t="s">
        <v>43</v>
      </c>
      <c r="R60" s="25" t="s">
        <v>18</v>
      </c>
      <c r="S60" s="24" t="s">
        <v>43</v>
      </c>
      <c r="T60" s="24"/>
      <c r="U60" s="24"/>
      <c r="V60" s="24"/>
      <c r="W60" s="3" t="str">
        <f>_xlfn.TEXTJOIN(", ", TRUE, priority[[#This Row],[Top 15 Largest Allocations and/or Funding Increases]:[C19RM Top-25]])</f>
        <v>RAI</v>
      </c>
      <c r="X6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60" s="5">
        <f t="shared" si="1"/>
        <v>0</v>
      </c>
      <c r="Z60" s="5">
        <f>IF(priority[[#This Row],[Challenging Operating Environment (as approved by EGMC on 24 March 2022) Opt-in]]="COE",1,0)</f>
        <v>0</v>
      </c>
      <c r="AA60" s="5">
        <f t="shared" si="2"/>
        <v>0</v>
      </c>
      <c r="AB60" s="5">
        <f t="shared" si="3"/>
        <v>0</v>
      </c>
      <c r="AC60" s="5">
        <f t="shared" si="4"/>
        <v>0</v>
      </c>
      <c r="AD60" s="5">
        <f t="shared" si="5"/>
        <v>0</v>
      </c>
      <c r="AE60" s="5">
        <f t="shared" si="6"/>
        <v>1</v>
      </c>
      <c r="AF60" s="5">
        <f t="shared" si="7"/>
        <v>0</v>
      </c>
      <c r="AG60" s="5">
        <f t="shared" si="8"/>
        <v>0</v>
      </c>
      <c r="AH60" s="5">
        <f t="shared" si="8"/>
        <v>0</v>
      </c>
      <c r="AI60" s="5">
        <f t="shared" si="8"/>
        <v>0</v>
      </c>
    </row>
    <row r="61" spans="1:35" x14ac:dyDescent="0.35">
      <c r="A61" s="5"/>
      <c r="B61" t="s">
        <v>99</v>
      </c>
      <c r="C61" t="s">
        <v>100</v>
      </c>
      <c r="D61" t="s">
        <v>44</v>
      </c>
      <c r="E61" t="s">
        <v>67</v>
      </c>
      <c r="G61" t="s">
        <v>68</v>
      </c>
      <c r="H61" t="str">
        <f t="shared" si="0"/>
        <v>Cambodia Tuberculosis</v>
      </c>
      <c r="I61"/>
      <c r="J61" s="25" t="s">
        <v>43</v>
      </c>
      <c r="K61" s="25"/>
      <c r="L61" s="24"/>
      <c r="M61" s="24"/>
      <c r="N61" s="25" t="s">
        <v>43</v>
      </c>
      <c r="O61" s="23"/>
      <c r="P61" s="23" t="s">
        <v>43</v>
      </c>
      <c r="Q61" s="24" t="s">
        <v>71</v>
      </c>
      <c r="R61" s="25" t="s">
        <v>18</v>
      </c>
      <c r="S61" s="24" t="s">
        <v>43</v>
      </c>
      <c r="T61" s="24"/>
      <c r="U61" s="24"/>
      <c r="V61" s="24"/>
      <c r="W61" s="3" t="str">
        <f>_xlfn.TEXTJOIN(", ", TRUE, priority[[#This Row],[Top 15 Largest Allocations and/or Funding Increases]:[C19RM Top-25]])</f>
        <v>TB Top 20, RAI</v>
      </c>
      <c r="X6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61" s="5">
        <f t="shared" si="1"/>
        <v>0</v>
      </c>
      <c r="Z61" s="5">
        <f>IF(priority[[#This Row],[Challenging Operating Environment (as approved by EGMC on 24 March 2022) Opt-in]]="COE",1,0)</f>
        <v>0</v>
      </c>
      <c r="AA61" s="5">
        <f t="shared" si="2"/>
        <v>0</v>
      </c>
      <c r="AB61" s="5">
        <f t="shared" si="3"/>
        <v>0</v>
      </c>
      <c r="AC61" s="5">
        <f t="shared" si="4"/>
        <v>0</v>
      </c>
      <c r="AD61" s="5">
        <f t="shared" si="5"/>
        <v>0</v>
      </c>
      <c r="AE61" s="5">
        <f t="shared" si="6"/>
        <v>1</v>
      </c>
      <c r="AF61" s="5">
        <f t="shared" si="7"/>
        <v>0</v>
      </c>
      <c r="AG61" s="5">
        <f t="shared" si="8"/>
        <v>0</v>
      </c>
      <c r="AH61" s="5">
        <f t="shared" si="8"/>
        <v>0</v>
      </c>
      <c r="AI61" s="5">
        <f t="shared" si="8"/>
        <v>0</v>
      </c>
    </row>
    <row r="62" spans="1:35" x14ac:dyDescent="0.35">
      <c r="A62" s="5" t="s">
        <v>47</v>
      </c>
      <c r="C62" t="s">
        <v>100</v>
      </c>
      <c r="D62" t="s">
        <v>62</v>
      </c>
      <c r="E62" t="s">
        <v>67</v>
      </c>
      <c r="H62" t="str">
        <f t="shared" si="0"/>
        <v>Cambodia HIV/TB</v>
      </c>
      <c r="I62"/>
      <c r="J62" s="23"/>
      <c r="K62" s="23"/>
      <c r="L62" s="23"/>
      <c r="M62" s="24"/>
      <c r="N62" s="25"/>
      <c r="O62" s="23"/>
      <c r="P62" s="23"/>
      <c r="Q62" s="24" t="s">
        <v>71</v>
      </c>
      <c r="R62" s="25" t="s">
        <v>18</v>
      </c>
      <c r="S62" s="24"/>
      <c r="T62" s="24"/>
      <c r="U62" s="24"/>
      <c r="V62" s="24"/>
      <c r="W62" s="3" t="str">
        <f>_xlfn.TEXTJOIN(", ", TRUE, priority[[#This Row],[Top 15 Largest Allocations and/or Funding Increases]:[C19RM Top-25]])</f>
        <v>TB Top 20, RAI</v>
      </c>
      <c r="X6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62" s="27">
        <f t="shared" si="1"/>
        <v>0</v>
      </c>
      <c r="Z62" s="5">
        <f>IF(priority[[#This Row],[Challenging Operating Environment (as approved by EGMC on 24 March 2022) Opt-in]]="COE",1,0)</f>
        <v>0</v>
      </c>
      <c r="AA62" s="5">
        <f t="shared" si="2"/>
        <v>0</v>
      </c>
      <c r="AB62" s="5">
        <f t="shared" si="3"/>
        <v>0</v>
      </c>
      <c r="AC62" s="5">
        <f t="shared" si="4"/>
        <v>0</v>
      </c>
      <c r="AD62" s="5">
        <f t="shared" si="5"/>
        <v>0</v>
      </c>
      <c r="AE62" s="5">
        <f t="shared" si="6"/>
        <v>1</v>
      </c>
      <c r="AF62" s="5">
        <f t="shared" si="7"/>
        <v>0</v>
      </c>
      <c r="AG62" s="5">
        <f t="shared" si="8"/>
        <v>0</v>
      </c>
      <c r="AH62" s="5">
        <f t="shared" si="8"/>
        <v>0</v>
      </c>
      <c r="AI62" s="5">
        <f t="shared" si="8"/>
        <v>0</v>
      </c>
    </row>
    <row r="63" spans="1:35" x14ac:dyDescent="0.35">
      <c r="A63" s="5"/>
      <c r="B63" t="s">
        <v>101</v>
      </c>
      <c r="C63" t="s">
        <v>102</v>
      </c>
      <c r="D63" t="s">
        <v>46</v>
      </c>
      <c r="E63" t="s">
        <v>67</v>
      </c>
      <c r="G63" t="s">
        <v>79</v>
      </c>
      <c r="H63" t="str">
        <f t="shared" si="0"/>
        <v>Cameroon Malaria</v>
      </c>
      <c r="I63"/>
      <c r="J63" s="25" t="s">
        <v>43</v>
      </c>
      <c r="K63" s="25"/>
      <c r="L63" s="24"/>
      <c r="M63" s="24" t="s">
        <v>57</v>
      </c>
      <c r="N63" s="25" t="s">
        <v>103</v>
      </c>
      <c r="O63" s="23"/>
      <c r="P63" s="23" t="s">
        <v>43</v>
      </c>
      <c r="Q63" s="24" t="s">
        <v>43</v>
      </c>
      <c r="R63" s="25"/>
      <c r="S63" s="24" t="s">
        <v>91</v>
      </c>
      <c r="T63" s="24"/>
      <c r="U63" s="24" t="s">
        <v>69</v>
      </c>
      <c r="V63" s="24" t="s">
        <v>70</v>
      </c>
      <c r="W63" s="3" t="str">
        <f>_xlfn.TEXTJOIN(", ", TRUE, priority[[#This Row],[Top 15 Largest Allocations and/or Funding Increases]:[C19RM Top-25]])</f>
        <v>Top Largest, HBHI, RSSH Priority, C19RM Top 25</v>
      </c>
      <c r="X6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PMI Country</v>
      </c>
      <c r="Y63" s="5">
        <f t="shared" si="1"/>
        <v>0</v>
      </c>
      <c r="Z63" s="5">
        <f>IF(priority[[#This Row],[Challenging Operating Environment (as approved by EGMC on 24 March 2022) Opt-in]]="COE",1,0)</f>
        <v>0</v>
      </c>
      <c r="AA63" s="5">
        <f t="shared" si="2"/>
        <v>0</v>
      </c>
      <c r="AB63" s="5">
        <f t="shared" si="3"/>
        <v>0</v>
      </c>
      <c r="AC63" s="5">
        <f t="shared" si="4"/>
        <v>0</v>
      </c>
      <c r="AD63" s="5">
        <f t="shared" si="5"/>
        <v>0</v>
      </c>
      <c r="AE63" s="5">
        <f t="shared" si="6"/>
        <v>0</v>
      </c>
      <c r="AF63" s="5">
        <f t="shared" si="7"/>
        <v>1</v>
      </c>
      <c r="AG63" s="5">
        <f t="shared" si="8"/>
        <v>0</v>
      </c>
      <c r="AH63" s="5">
        <f t="shared" si="8"/>
        <v>0</v>
      </c>
      <c r="AI63" s="5">
        <f t="shared" si="8"/>
        <v>0</v>
      </c>
    </row>
    <row r="64" spans="1:35" x14ac:dyDescent="0.35">
      <c r="A64" s="5"/>
      <c r="B64" t="s">
        <v>101</v>
      </c>
      <c r="C64" t="s">
        <v>102</v>
      </c>
      <c r="D64" t="s">
        <v>44</v>
      </c>
      <c r="E64" t="s">
        <v>67</v>
      </c>
      <c r="G64" t="s">
        <v>79</v>
      </c>
      <c r="H64" t="str">
        <f t="shared" si="0"/>
        <v>Cameroon Tuberculosis</v>
      </c>
      <c r="I64"/>
      <c r="J64" s="25" t="s">
        <v>43</v>
      </c>
      <c r="K64" s="23" t="s">
        <v>45</v>
      </c>
      <c r="L64" s="24"/>
      <c r="M64" s="24"/>
      <c r="N64" s="25" t="s">
        <v>103</v>
      </c>
      <c r="O64" s="23"/>
      <c r="P64" s="23" t="s">
        <v>43</v>
      </c>
      <c r="Q64" s="24" t="s">
        <v>71</v>
      </c>
      <c r="R64" s="25"/>
      <c r="S64" s="24" t="s">
        <v>43</v>
      </c>
      <c r="T64" s="24"/>
      <c r="U64" s="24" t="s">
        <v>69</v>
      </c>
      <c r="V64" s="24" t="s">
        <v>70</v>
      </c>
      <c r="W64" s="3" t="str">
        <f>_xlfn.TEXTJOIN(", ", TRUE, priority[[#This Row],[Top 15 Largest Allocations and/or Funding Increases]:[C19RM Top-25]])</f>
        <v>Top Largest, TB Top 20, RSSH Priority, C19RM Top 25</v>
      </c>
      <c r="X6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64" s="5">
        <f t="shared" si="1"/>
        <v>0</v>
      </c>
      <c r="Z64" s="5">
        <f>IF(priority[[#This Row],[Challenging Operating Environment (as approved by EGMC on 24 March 2022) Opt-in]]="COE",1,0)</f>
        <v>0</v>
      </c>
      <c r="AA64" s="5">
        <f t="shared" si="2"/>
        <v>0</v>
      </c>
      <c r="AB64" s="5">
        <f t="shared" si="3"/>
        <v>0</v>
      </c>
      <c r="AC64" s="5">
        <f t="shared" si="4"/>
        <v>0</v>
      </c>
      <c r="AD64" s="5">
        <f t="shared" si="5"/>
        <v>0</v>
      </c>
      <c r="AE64" s="5">
        <f t="shared" si="6"/>
        <v>0</v>
      </c>
      <c r="AF64" s="5">
        <f t="shared" si="7"/>
        <v>0</v>
      </c>
      <c r="AG64" s="5">
        <f t="shared" si="8"/>
        <v>0</v>
      </c>
      <c r="AH64" s="5">
        <f t="shared" si="8"/>
        <v>0</v>
      </c>
      <c r="AI64" s="5">
        <f t="shared" si="8"/>
        <v>0</v>
      </c>
    </row>
    <row r="65" spans="1:35" x14ac:dyDescent="0.35">
      <c r="A65" s="5"/>
      <c r="B65" t="s">
        <v>101</v>
      </c>
      <c r="C65" t="s">
        <v>102</v>
      </c>
      <c r="D65" t="s">
        <v>38</v>
      </c>
      <c r="E65" t="s">
        <v>67</v>
      </c>
      <c r="G65" t="s">
        <v>79</v>
      </c>
      <c r="H65" t="str">
        <f t="shared" si="0"/>
        <v>Cameroon HIV/AIDS</v>
      </c>
      <c r="I65"/>
      <c r="J65" s="25" t="s">
        <v>43</v>
      </c>
      <c r="K65" s="25"/>
      <c r="L65" s="24" t="s">
        <v>56</v>
      </c>
      <c r="M65" s="24"/>
      <c r="N65" s="25" t="s">
        <v>103</v>
      </c>
      <c r="O65" s="23"/>
      <c r="P65" s="23"/>
      <c r="Q65" s="24" t="s">
        <v>43</v>
      </c>
      <c r="R65" s="25"/>
      <c r="S65" s="24" t="s">
        <v>43</v>
      </c>
      <c r="T65" s="24"/>
      <c r="U65" s="24" t="s">
        <v>69</v>
      </c>
      <c r="V65" s="24" t="s">
        <v>70</v>
      </c>
      <c r="W65" s="3" t="str">
        <f>_xlfn.TEXTJOIN(", ", TRUE, priority[[#This Row],[Top 15 Largest Allocations and/or Funding Increases]:[C19RM Top-25]])</f>
        <v>Top Largest, RSSH Priority, C19RM Top 25</v>
      </c>
      <c r="X6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&gt;$15M</v>
      </c>
      <c r="Y65" s="5">
        <f t="shared" si="1"/>
        <v>0</v>
      </c>
      <c r="Z65" s="5">
        <f>IF(priority[[#This Row],[Challenging Operating Environment (as approved by EGMC on 24 March 2022) Opt-in]]="COE",1,0)</f>
        <v>0</v>
      </c>
      <c r="AA65" s="5">
        <f t="shared" si="2"/>
        <v>0</v>
      </c>
      <c r="AB65" s="5">
        <f t="shared" si="3"/>
        <v>0</v>
      </c>
      <c r="AC65" s="5">
        <f t="shared" si="4"/>
        <v>0</v>
      </c>
      <c r="AD65" s="5">
        <f t="shared" si="5"/>
        <v>0</v>
      </c>
      <c r="AE65" s="5">
        <f t="shared" si="6"/>
        <v>0</v>
      </c>
      <c r="AF65" s="5">
        <f t="shared" si="7"/>
        <v>0</v>
      </c>
      <c r="AG65" s="5">
        <f t="shared" si="8"/>
        <v>0</v>
      </c>
      <c r="AH65" s="5">
        <f t="shared" si="8"/>
        <v>0</v>
      </c>
      <c r="AI65" s="5">
        <f t="shared" si="8"/>
        <v>0</v>
      </c>
    </row>
    <row r="66" spans="1:35" x14ac:dyDescent="0.35">
      <c r="A66" s="5" t="s">
        <v>47</v>
      </c>
      <c r="C66" t="s">
        <v>102</v>
      </c>
      <c r="D66" t="s">
        <v>62</v>
      </c>
      <c r="E66" t="s">
        <v>67</v>
      </c>
      <c r="H66" t="str">
        <f t="shared" si="0"/>
        <v>Cameroon HIV/TB</v>
      </c>
      <c r="I66"/>
      <c r="J66" s="23"/>
      <c r="K66" s="23" t="s">
        <v>45</v>
      </c>
      <c r="L66" s="24" t="s">
        <v>56</v>
      </c>
      <c r="M66" s="24"/>
      <c r="N66" s="25" t="s">
        <v>103</v>
      </c>
      <c r="O66" s="23"/>
      <c r="P66" s="23"/>
      <c r="Q66" s="24" t="s">
        <v>71</v>
      </c>
      <c r="R66" s="25"/>
      <c r="S66" s="24"/>
      <c r="T66" s="24"/>
      <c r="U66" s="24" t="s">
        <v>69</v>
      </c>
      <c r="V66" s="24" t="s">
        <v>70</v>
      </c>
      <c r="W66" s="3" t="str">
        <f>_xlfn.TEXTJOIN(", ", TRUE, priority[[#This Row],[Top 15 Largest Allocations and/or Funding Increases]:[C19RM Top-25]])</f>
        <v>Top Largest, TB Top 20, RSSH Priority, C19RM Top 25</v>
      </c>
      <c r="X6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25%, Allocation Increase &gt;$15M</v>
      </c>
      <c r="Y66" s="27">
        <f t="shared" si="1"/>
        <v>0</v>
      </c>
      <c r="Z66" s="5">
        <f>IF(priority[[#This Row],[Challenging Operating Environment (as approved by EGMC on 24 March 2022) Opt-in]]="COE",1,0)</f>
        <v>0</v>
      </c>
      <c r="AA66" s="5">
        <f t="shared" si="2"/>
        <v>0</v>
      </c>
      <c r="AB66" s="5">
        <f t="shared" si="3"/>
        <v>0</v>
      </c>
      <c r="AC66" s="5">
        <f t="shared" si="4"/>
        <v>0</v>
      </c>
      <c r="AD66" s="5">
        <f t="shared" si="5"/>
        <v>0</v>
      </c>
      <c r="AE66" s="5">
        <f t="shared" si="6"/>
        <v>0</v>
      </c>
      <c r="AF66" s="5">
        <f t="shared" si="7"/>
        <v>0</v>
      </c>
      <c r="AG66" s="5">
        <f t="shared" si="8"/>
        <v>0</v>
      </c>
      <c r="AH66" s="5">
        <f t="shared" si="8"/>
        <v>0</v>
      </c>
      <c r="AI66" s="5">
        <f t="shared" si="8"/>
        <v>0</v>
      </c>
    </row>
    <row r="67" spans="1:35" x14ac:dyDescent="0.35">
      <c r="A67" s="5"/>
      <c r="B67" t="s">
        <v>104</v>
      </c>
      <c r="C67" t="s">
        <v>105</v>
      </c>
      <c r="D67" t="s">
        <v>38</v>
      </c>
      <c r="E67" t="s">
        <v>39</v>
      </c>
      <c r="G67" t="s">
        <v>79</v>
      </c>
      <c r="H67" t="str">
        <f t="shared" si="0"/>
        <v>Central African Republic HIV/AIDS</v>
      </c>
      <c r="I67"/>
      <c r="J67" s="23" t="s">
        <v>41</v>
      </c>
      <c r="K67" s="23"/>
      <c r="L67" s="23"/>
      <c r="M67" s="24"/>
      <c r="N67" s="25"/>
      <c r="O67" s="23"/>
      <c r="P67" s="23" t="s">
        <v>43</v>
      </c>
      <c r="Q67" s="24" t="s">
        <v>43</v>
      </c>
      <c r="R67" s="25"/>
      <c r="S67" s="24" t="s">
        <v>43</v>
      </c>
      <c r="T67" s="24" t="s">
        <v>20</v>
      </c>
      <c r="U67" s="24" t="s">
        <v>69</v>
      </c>
      <c r="V67" s="24" t="s">
        <v>70</v>
      </c>
      <c r="W67" s="3" t="str">
        <f>_xlfn.TEXTJOIN(", ", TRUE, priority[[#This Row],[Top 15 Largest Allocations and/or Funding Increases]:[C19RM Top-25]])</f>
        <v>Gender Equality, RSSH Priority, C19RM Top 25</v>
      </c>
      <c r="X6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67" s="5">
        <f t="shared" si="1"/>
        <v>0</v>
      </c>
      <c r="Z67" s="5">
        <f>IF(priority[[#This Row],[Challenging Operating Environment (as approved by EGMC on 24 March 2022) Opt-in]]="COE",1,0)</f>
        <v>1</v>
      </c>
      <c r="AA67" s="5">
        <f t="shared" si="2"/>
        <v>0</v>
      </c>
      <c r="AB67" s="5">
        <f t="shared" si="3"/>
        <v>0</v>
      </c>
      <c r="AC67" s="5">
        <f t="shared" si="4"/>
        <v>0</v>
      </c>
      <c r="AD67" s="5">
        <f t="shared" si="5"/>
        <v>0</v>
      </c>
      <c r="AE67" s="5">
        <f t="shared" si="6"/>
        <v>0</v>
      </c>
      <c r="AF67" s="5">
        <f t="shared" si="7"/>
        <v>0</v>
      </c>
      <c r="AG67" s="5">
        <f t="shared" si="8"/>
        <v>0</v>
      </c>
      <c r="AH67" s="5">
        <f t="shared" si="8"/>
        <v>0</v>
      </c>
      <c r="AI67" s="5">
        <f t="shared" si="8"/>
        <v>0</v>
      </c>
    </row>
    <row r="68" spans="1:35" x14ac:dyDescent="0.35">
      <c r="A68" s="5"/>
      <c r="B68" t="s">
        <v>104</v>
      </c>
      <c r="C68" t="s">
        <v>105</v>
      </c>
      <c r="D68" t="s">
        <v>44</v>
      </c>
      <c r="E68" t="s">
        <v>39</v>
      </c>
      <c r="G68" t="s">
        <v>79</v>
      </c>
      <c r="H68" t="str">
        <f t="shared" si="0"/>
        <v>Central African Republic Tuberculosis</v>
      </c>
      <c r="I68"/>
      <c r="J68" s="23" t="s">
        <v>41</v>
      </c>
      <c r="K68" s="23" t="s">
        <v>45</v>
      </c>
      <c r="L68" s="23"/>
      <c r="M68" s="24"/>
      <c r="N68" s="25" t="s">
        <v>58</v>
      </c>
      <c r="O68" s="23"/>
      <c r="P68" s="23" t="s">
        <v>43</v>
      </c>
      <c r="Q68" s="24" t="s">
        <v>43</v>
      </c>
      <c r="R68" s="25"/>
      <c r="S68" s="24" t="s">
        <v>43</v>
      </c>
      <c r="T68" s="24" t="s">
        <v>20</v>
      </c>
      <c r="U68" s="24" t="s">
        <v>69</v>
      </c>
      <c r="V68" s="24" t="s">
        <v>70</v>
      </c>
      <c r="W68" s="3" t="str">
        <f>_xlfn.TEXTJOIN(", ", TRUE, priority[[#This Row],[Top 15 Largest Allocations and/or Funding Increases]:[C19RM Top-25]])</f>
        <v>Funding Increase Disease, Gender Equality, RSSH Priority, C19RM Top 25</v>
      </c>
      <c r="X6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Allocation Increase 25%</v>
      </c>
      <c r="Y68" s="5">
        <f t="shared" si="1"/>
        <v>0</v>
      </c>
      <c r="Z68" s="5">
        <f>IF(priority[[#This Row],[Challenging Operating Environment (as approved by EGMC on 24 March 2022) Opt-in]]="COE",1,0)</f>
        <v>1</v>
      </c>
      <c r="AA68" s="5">
        <f t="shared" si="2"/>
        <v>0</v>
      </c>
      <c r="AB68" s="5">
        <f t="shared" si="3"/>
        <v>0</v>
      </c>
      <c r="AC68" s="5">
        <f t="shared" si="4"/>
        <v>0</v>
      </c>
      <c r="AD68" s="5">
        <f t="shared" si="5"/>
        <v>0</v>
      </c>
      <c r="AE68" s="5">
        <f t="shared" si="6"/>
        <v>0</v>
      </c>
      <c r="AF68" s="5">
        <f t="shared" si="7"/>
        <v>0</v>
      </c>
      <c r="AG68" s="5">
        <f t="shared" si="8"/>
        <v>0</v>
      </c>
      <c r="AH68" s="5">
        <f t="shared" si="8"/>
        <v>0</v>
      </c>
      <c r="AI68" s="5">
        <f t="shared" si="8"/>
        <v>0</v>
      </c>
    </row>
    <row r="69" spans="1:35" x14ac:dyDescent="0.35">
      <c r="A69" s="5"/>
      <c r="B69" t="s">
        <v>104</v>
      </c>
      <c r="C69" t="s">
        <v>105</v>
      </c>
      <c r="D69" t="s">
        <v>46</v>
      </c>
      <c r="E69" t="s">
        <v>39</v>
      </c>
      <c r="G69" t="s">
        <v>79</v>
      </c>
      <c r="H69" t="str">
        <f t="shared" si="0"/>
        <v>Central African Republic Malaria</v>
      </c>
      <c r="I69"/>
      <c r="J69" s="23" t="s">
        <v>41</v>
      </c>
      <c r="K69" s="23"/>
      <c r="L69" s="23"/>
      <c r="M69" s="24"/>
      <c r="N69" s="25" t="s">
        <v>43</v>
      </c>
      <c r="O69" s="23"/>
      <c r="P69" s="23" t="s">
        <v>43</v>
      </c>
      <c r="Q69" s="24" t="s">
        <v>43</v>
      </c>
      <c r="R69" s="25"/>
      <c r="S69" s="24" t="s">
        <v>43</v>
      </c>
      <c r="T69" s="24" t="s">
        <v>20</v>
      </c>
      <c r="U69" s="24" t="s">
        <v>69</v>
      </c>
      <c r="V69" s="24" t="s">
        <v>70</v>
      </c>
      <c r="W69" s="3" t="str">
        <f>_xlfn.TEXTJOIN(", ", TRUE, priority[[#This Row],[Top 15 Largest Allocations and/or Funding Increases]:[C19RM Top-25]])</f>
        <v>Gender Equality, RSSH Priority, C19RM Top 25</v>
      </c>
      <c r="X6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69" s="5">
        <f t="shared" si="1"/>
        <v>0</v>
      </c>
      <c r="Z69" s="5">
        <f>IF(priority[[#This Row],[Challenging Operating Environment (as approved by EGMC on 24 March 2022) Opt-in]]="COE",1,0)</f>
        <v>1</v>
      </c>
      <c r="AA69" s="5">
        <f t="shared" si="2"/>
        <v>0</v>
      </c>
      <c r="AB69" s="5">
        <f t="shared" si="3"/>
        <v>0</v>
      </c>
      <c r="AC69" s="5">
        <f t="shared" si="4"/>
        <v>0</v>
      </c>
      <c r="AD69" s="5">
        <f t="shared" si="5"/>
        <v>0</v>
      </c>
      <c r="AE69" s="5">
        <f t="shared" si="6"/>
        <v>0</v>
      </c>
      <c r="AF69" s="5">
        <f t="shared" si="7"/>
        <v>0</v>
      </c>
      <c r="AG69" s="5">
        <f t="shared" si="8"/>
        <v>0</v>
      </c>
      <c r="AH69" s="5">
        <f t="shared" si="8"/>
        <v>0</v>
      </c>
      <c r="AI69" s="5">
        <f t="shared" si="8"/>
        <v>0</v>
      </c>
    </row>
    <row r="70" spans="1:35" ht="21.75" customHeight="1" x14ac:dyDescent="0.35">
      <c r="A70" s="5" t="s">
        <v>47</v>
      </c>
      <c r="C70" t="s">
        <v>105</v>
      </c>
      <c r="D70" t="s">
        <v>48</v>
      </c>
      <c r="E70" t="s">
        <v>39</v>
      </c>
      <c r="H70" t="str">
        <f t="shared" si="0"/>
        <v>Central African Republic Multi-Component</v>
      </c>
      <c r="I70"/>
      <c r="J70" s="23" t="s">
        <v>41</v>
      </c>
      <c r="K70" s="23" t="s">
        <v>45</v>
      </c>
      <c r="L70" s="23"/>
      <c r="M70" s="24"/>
      <c r="N70" s="25" t="s">
        <v>58</v>
      </c>
      <c r="O70" s="23"/>
      <c r="P70" s="23"/>
      <c r="Q70" s="24"/>
      <c r="R70" s="25"/>
      <c r="S70" s="24"/>
      <c r="T70" s="24" t="s">
        <v>20</v>
      </c>
      <c r="U70" s="24" t="s">
        <v>69</v>
      </c>
      <c r="V70" s="24" t="s">
        <v>70</v>
      </c>
      <c r="W70" s="3" t="str">
        <f>_xlfn.TEXTJOIN(", ", TRUE, priority[[#This Row],[Top 15 Largest Allocations and/or Funding Increases]:[C19RM Top-25]])</f>
        <v>Funding Increase Disease, Gender Equality, RSSH Priority, C19RM Top 25</v>
      </c>
      <c r="X7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Allocation Increase 25%</v>
      </c>
      <c r="Y70" s="27">
        <f t="shared" si="1"/>
        <v>0</v>
      </c>
      <c r="Z70" s="5">
        <f>IF(priority[[#This Row],[Challenging Operating Environment (as approved by EGMC on 24 March 2022) Opt-in]]="COE",1,0)</f>
        <v>1</v>
      </c>
      <c r="AA70" s="5">
        <f t="shared" si="2"/>
        <v>0</v>
      </c>
      <c r="AB70" s="5">
        <f t="shared" si="3"/>
        <v>0</v>
      </c>
      <c r="AC70" s="5">
        <f t="shared" si="4"/>
        <v>0</v>
      </c>
      <c r="AD70" s="5">
        <f t="shared" si="5"/>
        <v>0</v>
      </c>
      <c r="AE70" s="5">
        <f t="shared" si="6"/>
        <v>0</v>
      </c>
      <c r="AF70" s="5">
        <f t="shared" si="7"/>
        <v>0</v>
      </c>
      <c r="AG70" s="5">
        <f t="shared" si="8"/>
        <v>0</v>
      </c>
      <c r="AH70" s="5">
        <f t="shared" si="8"/>
        <v>0</v>
      </c>
      <c r="AI70" s="5">
        <f t="shared" si="8"/>
        <v>0</v>
      </c>
    </row>
    <row r="71" spans="1:35" x14ac:dyDescent="0.35">
      <c r="A71" s="5"/>
      <c r="B71" t="s">
        <v>106</v>
      </c>
      <c r="C71" t="s">
        <v>107</v>
      </c>
      <c r="D71" t="s">
        <v>38</v>
      </c>
      <c r="E71" t="s">
        <v>39</v>
      </c>
      <c r="G71" t="s">
        <v>79</v>
      </c>
      <c r="H71" t="str">
        <f t="shared" si="0"/>
        <v>Chad HIV/AIDS</v>
      </c>
      <c r="I71"/>
      <c r="J71" s="23" t="s">
        <v>41</v>
      </c>
      <c r="K71" s="23"/>
      <c r="L71" s="23"/>
      <c r="M71" s="24"/>
      <c r="N71" s="25" t="s">
        <v>43</v>
      </c>
      <c r="O71" s="23"/>
      <c r="P71" s="23" t="s">
        <v>43</v>
      </c>
      <c r="Q71" s="24" t="s">
        <v>43</v>
      </c>
      <c r="R71" s="25"/>
      <c r="S71" s="24" t="s">
        <v>43</v>
      </c>
      <c r="T71" s="24" t="s">
        <v>20</v>
      </c>
      <c r="U71" s="24" t="s">
        <v>69</v>
      </c>
      <c r="V71" s="24"/>
      <c r="W71" s="3" t="str">
        <f>_xlfn.TEXTJOIN(", ", TRUE, priority[[#This Row],[Top 15 Largest Allocations and/or Funding Increases]:[C19RM Top-25]])</f>
        <v>Gender Equality, RSSH Priority</v>
      </c>
      <c r="X7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71" s="5">
        <f t="shared" si="1"/>
        <v>0</v>
      </c>
      <c r="Z71" s="5">
        <f>IF(priority[[#This Row],[Challenging Operating Environment (as approved by EGMC on 24 March 2022) Opt-in]]="COE",1,0)</f>
        <v>1</v>
      </c>
      <c r="AA71" s="5">
        <f t="shared" si="2"/>
        <v>0</v>
      </c>
      <c r="AB71" s="5">
        <f t="shared" si="3"/>
        <v>0</v>
      </c>
      <c r="AC71" s="5">
        <f t="shared" si="4"/>
        <v>0</v>
      </c>
      <c r="AD71" s="5">
        <f t="shared" si="5"/>
        <v>0</v>
      </c>
      <c r="AE71" s="5">
        <f t="shared" si="6"/>
        <v>0</v>
      </c>
      <c r="AF71" s="5">
        <f t="shared" si="7"/>
        <v>0</v>
      </c>
      <c r="AG71" s="5">
        <f t="shared" si="8"/>
        <v>0</v>
      </c>
      <c r="AH71" s="5">
        <f t="shared" si="8"/>
        <v>0</v>
      </c>
      <c r="AI71" s="5">
        <f t="shared" si="8"/>
        <v>0</v>
      </c>
    </row>
    <row r="72" spans="1:35" x14ac:dyDescent="0.35">
      <c r="A72" s="5"/>
      <c r="B72" t="s">
        <v>106</v>
      </c>
      <c r="C72" t="s">
        <v>107</v>
      </c>
      <c r="D72" t="s">
        <v>44</v>
      </c>
      <c r="E72" t="s">
        <v>39</v>
      </c>
      <c r="G72" t="s">
        <v>79</v>
      </c>
      <c r="H72" t="str">
        <f t="shared" ref="H72:H138" si="9">C72&amp;" "&amp;D72</f>
        <v>Chad Tuberculosis</v>
      </c>
      <c r="I72"/>
      <c r="J72" s="23" t="s">
        <v>41</v>
      </c>
      <c r="K72" s="23"/>
      <c r="L72" s="23"/>
      <c r="M72" s="24"/>
      <c r="N72" s="25" t="s">
        <v>43</v>
      </c>
      <c r="O72" s="23"/>
      <c r="P72" s="23" t="s">
        <v>43</v>
      </c>
      <c r="Q72" s="24" t="s">
        <v>43</v>
      </c>
      <c r="R72" s="25"/>
      <c r="S72" s="24" t="s">
        <v>43</v>
      </c>
      <c r="T72" s="24" t="s">
        <v>20</v>
      </c>
      <c r="U72" s="24" t="s">
        <v>69</v>
      </c>
      <c r="V72" s="24"/>
      <c r="W72" s="3" t="str">
        <f>_xlfn.TEXTJOIN(", ", TRUE, priority[[#This Row],[Top 15 Largest Allocations and/or Funding Increases]:[C19RM Top-25]])</f>
        <v>Gender Equality, RSSH Priority</v>
      </c>
      <c r="X7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72" s="5">
        <f t="shared" ref="Y72:Y138" si="10">IF(I72="Transition",1,0)</f>
        <v>0</v>
      </c>
      <c r="Z72" s="5">
        <f>IF(priority[[#This Row],[Challenging Operating Environment (as approved by EGMC on 24 March 2022) Opt-in]]="COE",1,0)</f>
        <v>1</v>
      </c>
      <c r="AA72" s="5">
        <f t="shared" ref="AA72:AA138" si="11">IF(OR(N72="TopLargest", N72="FundingIncreaseDisease"),1,0)</f>
        <v>0</v>
      </c>
      <c r="AB72" s="5">
        <f t="shared" ref="AB72:AB138" si="12">IF(O72="IncidenceReduction",1,0)</f>
        <v>0</v>
      </c>
      <c r="AC72" s="5">
        <f t="shared" ref="AC72:AC138" si="13">IF(P72="AGYW",1,0)</f>
        <v>0</v>
      </c>
      <c r="AD72" s="5">
        <f t="shared" ref="AD72:AD138" si="14">IF(Q72="TBTop20",1,0)</f>
        <v>0</v>
      </c>
      <c r="AE72" s="5">
        <f t="shared" ref="AE72:AE138" si="15">IF(R72="RAI",1,0)</f>
        <v>0</v>
      </c>
      <c r="AF72" s="5">
        <f t="shared" ref="AF72:AF138" si="16">IF(OR(S72="HBHI", S72="Sahel 5"),1,0)</f>
        <v>0</v>
      </c>
      <c r="AG72" s="5">
        <f t="shared" ref="AG72:AI138" si="17">IF(T72="Yes",1,0)</f>
        <v>0</v>
      </c>
      <c r="AH72" s="5">
        <f t="shared" si="17"/>
        <v>0</v>
      </c>
      <c r="AI72" s="5">
        <f t="shared" si="17"/>
        <v>0</v>
      </c>
    </row>
    <row r="73" spans="1:35" x14ac:dyDescent="0.35">
      <c r="A73" s="5"/>
      <c r="B73" t="s">
        <v>106</v>
      </c>
      <c r="C73" t="s">
        <v>107</v>
      </c>
      <c r="D73" t="s">
        <v>46</v>
      </c>
      <c r="E73" t="s">
        <v>39</v>
      </c>
      <c r="G73" t="s">
        <v>79</v>
      </c>
      <c r="H73" t="str">
        <f t="shared" si="9"/>
        <v>Chad Malaria</v>
      </c>
      <c r="I73"/>
      <c r="J73" s="23" t="s">
        <v>41</v>
      </c>
      <c r="K73" s="23"/>
      <c r="L73" s="23"/>
      <c r="M73" s="24"/>
      <c r="N73" s="25" t="s">
        <v>43</v>
      </c>
      <c r="O73" s="23"/>
      <c r="P73" s="23" t="s">
        <v>43</v>
      </c>
      <c r="Q73" s="24" t="s">
        <v>43</v>
      </c>
      <c r="R73" s="25"/>
      <c r="S73" s="24" t="s">
        <v>108</v>
      </c>
      <c r="T73" s="24" t="s">
        <v>20</v>
      </c>
      <c r="U73" s="24" t="s">
        <v>69</v>
      </c>
      <c r="V73" s="24"/>
      <c r="W73" s="3" t="str">
        <f>_xlfn.TEXTJOIN(", ", TRUE, priority[[#This Row],[Top 15 Largest Allocations and/or Funding Increases]:[C19RM Top-25]])</f>
        <v>Sahel 5, Gender Equality, RSSH Priority</v>
      </c>
      <c r="X7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73" s="5">
        <f t="shared" si="10"/>
        <v>0</v>
      </c>
      <c r="Z73" s="5">
        <f>IF(priority[[#This Row],[Challenging Operating Environment (as approved by EGMC on 24 March 2022) Opt-in]]="COE",1,0)</f>
        <v>1</v>
      </c>
      <c r="AA73" s="5">
        <f t="shared" si="11"/>
        <v>0</v>
      </c>
      <c r="AB73" s="5">
        <f t="shared" si="12"/>
        <v>0</v>
      </c>
      <c r="AC73" s="5">
        <f t="shared" si="13"/>
        <v>0</v>
      </c>
      <c r="AD73" s="5">
        <f t="shared" si="14"/>
        <v>0</v>
      </c>
      <c r="AE73" s="5">
        <f t="shared" si="15"/>
        <v>0</v>
      </c>
      <c r="AF73" s="5">
        <f t="shared" si="16"/>
        <v>1</v>
      </c>
      <c r="AG73" s="5">
        <f t="shared" si="17"/>
        <v>0</v>
      </c>
      <c r="AH73" s="5">
        <f t="shared" si="17"/>
        <v>0</v>
      </c>
      <c r="AI73" s="5">
        <f t="shared" si="17"/>
        <v>0</v>
      </c>
    </row>
    <row r="74" spans="1:35" x14ac:dyDescent="0.35">
      <c r="A74" s="5"/>
      <c r="B74" t="s">
        <v>109</v>
      </c>
      <c r="C74" t="s">
        <v>110</v>
      </c>
      <c r="D74" t="s">
        <v>38</v>
      </c>
      <c r="E74" t="s">
        <v>51</v>
      </c>
      <c r="F74" t="s">
        <v>82</v>
      </c>
      <c r="G74" t="s">
        <v>76</v>
      </c>
      <c r="H74" t="str">
        <f t="shared" si="9"/>
        <v>Colombia HIV/AIDS</v>
      </c>
      <c r="I74"/>
      <c r="J74" s="25" t="s">
        <v>43</v>
      </c>
      <c r="K74" s="25"/>
      <c r="L74" s="24"/>
      <c r="M74" s="24"/>
      <c r="N74" s="25" t="s">
        <v>43</v>
      </c>
      <c r="O74" s="23"/>
      <c r="P74" s="23" t="s">
        <v>43</v>
      </c>
      <c r="Q74" s="24" t="s">
        <v>43</v>
      </c>
      <c r="R74" s="25"/>
      <c r="S74" s="24" t="s">
        <v>43</v>
      </c>
      <c r="T74" s="24"/>
      <c r="U74" s="24"/>
      <c r="V74" s="24"/>
      <c r="W74" s="3" t="str">
        <f>_xlfn.TEXTJOIN(", ", TRUE, priority[[#This Row],[Top 15 Largest Allocations and/or Funding Increases]:[C19RM Top-25]])</f>
        <v/>
      </c>
      <c r="X7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74" s="5">
        <f t="shared" si="10"/>
        <v>0</v>
      </c>
      <c r="Z74" s="5">
        <f>IF(priority[[#This Row],[Challenging Operating Environment (as approved by EGMC on 24 March 2022) Opt-in]]="COE",1,0)</f>
        <v>0</v>
      </c>
      <c r="AA74" s="5">
        <f t="shared" si="11"/>
        <v>0</v>
      </c>
      <c r="AB74" s="5">
        <f t="shared" si="12"/>
        <v>0</v>
      </c>
      <c r="AC74" s="5">
        <f t="shared" si="13"/>
        <v>0</v>
      </c>
      <c r="AD74" s="5">
        <f t="shared" si="14"/>
        <v>0</v>
      </c>
      <c r="AE74" s="5">
        <f t="shared" si="15"/>
        <v>0</v>
      </c>
      <c r="AF74" s="5">
        <f t="shared" si="16"/>
        <v>0</v>
      </c>
      <c r="AG74" s="5">
        <f t="shared" si="17"/>
        <v>0</v>
      </c>
      <c r="AH74" s="5">
        <f t="shared" si="17"/>
        <v>0</v>
      </c>
      <c r="AI74" s="5">
        <f t="shared" si="17"/>
        <v>0</v>
      </c>
    </row>
    <row r="75" spans="1:35" x14ac:dyDescent="0.35">
      <c r="A75" s="5"/>
      <c r="B75" t="s">
        <v>109</v>
      </c>
      <c r="C75" t="s">
        <v>110</v>
      </c>
      <c r="D75" t="s">
        <v>44</v>
      </c>
      <c r="E75" t="s">
        <v>51</v>
      </c>
      <c r="F75" t="s">
        <v>82</v>
      </c>
      <c r="G75" t="s">
        <v>76</v>
      </c>
      <c r="H75" t="str">
        <f t="shared" si="9"/>
        <v>Colombia Tuberculosis</v>
      </c>
      <c r="I75"/>
      <c r="J75" s="25" t="s">
        <v>43</v>
      </c>
      <c r="K75" s="25"/>
      <c r="L75" s="24"/>
      <c r="M75" s="24"/>
      <c r="N75" s="25" t="s">
        <v>43</v>
      </c>
      <c r="O75" s="23"/>
      <c r="P75" s="23" t="s">
        <v>43</v>
      </c>
      <c r="Q75" s="24" t="s">
        <v>43</v>
      </c>
      <c r="R75" s="25"/>
      <c r="S75" s="24" t="s">
        <v>43</v>
      </c>
      <c r="T75" s="24"/>
      <c r="U75" s="24"/>
      <c r="V75" s="24"/>
      <c r="W75" s="3" t="str">
        <f>_xlfn.TEXTJOIN(", ", TRUE, priority[[#This Row],[Top 15 Largest Allocations and/or Funding Increases]:[C19RM Top-25]])</f>
        <v/>
      </c>
      <c r="X7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75" s="5">
        <f t="shared" si="10"/>
        <v>0</v>
      </c>
      <c r="Z75" s="5">
        <f>IF(priority[[#This Row],[Challenging Operating Environment (as approved by EGMC on 24 March 2022) Opt-in]]="COE",1,0)</f>
        <v>0</v>
      </c>
      <c r="AA75" s="5">
        <f t="shared" si="11"/>
        <v>0</v>
      </c>
      <c r="AB75" s="5">
        <f t="shared" si="12"/>
        <v>0</v>
      </c>
      <c r="AC75" s="5">
        <f t="shared" si="13"/>
        <v>0</v>
      </c>
      <c r="AD75" s="5">
        <f t="shared" si="14"/>
        <v>0</v>
      </c>
      <c r="AE75" s="5">
        <f t="shared" si="15"/>
        <v>0</v>
      </c>
      <c r="AF75" s="5">
        <f t="shared" si="16"/>
        <v>0</v>
      </c>
      <c r="AG75" s="5">
        <f t="shared" si="17"/>
        <v>0</v>
      </c>
      <c r="AH75" s="5">
        <f t="shared" si="17"/>
        <v>0</v>
      </c>
      <c r="AI75" s="5">
        <f t="shared" si="17"/>
        <v>0</v>
      </c>
    </row>
    <row r="76" spans="1:35" x14ac:dyDescent="0.35">
      <c r="A76" s="5"/>
      <c r="B76" t="s">
        <v>109</v>
      </c>
      <c r="C76" t="s">
        <v>110</v>
      </c>
      <c r="D76" t="s">
        <v>46</v>
      </c>
      <c r="E76" t="s">
        <v>51</v>
      </c>
      <c r="F76" t="s">
        <v>82</v>
      </c>
      <c r="G76" t="s">
        <v>76</v>
      </c>
      <c r="H76" t="str">
        <f t="shared" si="9"/>
        <v>Colombia Malaria</v>
      </c>
      <c r="I76"/>
      <c r="J76" s="25" t="s">
        <v>43</v>
      </c>
      <c r="K76" s="25"/>
      <c r="L76" s="24"/>
      <c r="M76" s="24"/>
      <c r="N76" s="25" t="s">
        <v>43</v>
      </c>
      <c r="O76" s="23"/>
      <c r="P76" s="23" t="s">
        <v>43</v>
      </c>
      <c r="Q76" s="24" t="s">
        <v>43</v>
      </c>
      <c r="R76" s="25"/>
      <c r="S76" s="24" t="s">
        <v>43</v>
      </c>
      <c r="T76" s="24"/>
      <c r="U76" s="24"/>
      <c r="V76" s="24"/>
      <c r="W76" s="3" t="str">
        <f>_xlfn.TEXTJOIN(", ", TRUE, priority[[#This Row],[Top 15 Largest Allocations and/or Funding Increases]:[C19RM Top-25]])</f>
        <v/>
      </c>
      <c r="X7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76" s="5">
        <f t="shared" si="10"/>
        <v>0</v>
      </c>
      <c r="Z76" s="5">
        <f>IF(priority[[#This Row],[Challenging Operating Environment (as approved by EGMC on 24 March 2022) Opt-in]]="COE",1,0)</f>
        <v>0</v>
      </c>
      <c r="AA76" s="5">
        <f t="shared" si="11"/>
        <v>0</v>
      </c>
      <c r="AB76" s="5">
        <f t="shared" si="12"/>
        <v>0</v>
      </c>
      <c r="AC76" s="5">
        <f t="shared" si="13"/>
        <v>0</v>
      </c>
      <c r="AD76" s="5">
        <f t="shared" si="14"/>
        <v>0</v>
      </c>
      <c r="AE76" s="5">
        <f t="shared" si="15"/>
        <v>0</v>
      </c>
      <c r="AF76" s="5">
        <f t="shared" si="16"/>
        <v>0</v>
      </c>
      <c r="AG76" s="5">
        <f t="shared" si="17"/>
        <v>0</v>
      </c>
      <c r="AH76" s="5">
        <f t="shared" si="17"/>
        <v>0</v>
      </c>
      <c r="AI76" s="5">
        <f t="shared" si="17"/>
        <v>0</v>
      </c>
    </row>
    <row r="77" spans="1:35" x14ac:dyDescent="0.35">
      <c r="A77" s="5"/>
      <c r="B77" t="s">
        <v>111</v>
      </c>
      <c r="C77" t="s">
        <v>112</v>
      </c>
      <c r="D77" t="s">
        <v>38</v>
      </c>
      <c r="E77" t="s">
        <v>51</v>
      </c>
      <c r="F77" t="s">
        <v>52</v>
      </c>
      <c r="G77" t="s">
        <v>55</v>
      </c>
      <c r="H77" t="str">
        <f t="shared" si="9"/>
        <v>Comoros HIV/AIDS</v>
      </c>
      <c r="I77"/>
      <c r="J77" s="25" t="s">
        <v>43</v>
      </c>
      <c r="K77" s="25"/>
      <c r="L77" s="24"/>
      <c r="M77" s="24"/>
      <c r="N77" s="25" t="s">
        <v>43</v>
      </c>
      <c r="O77" s="23"/>
      <c r="P77" s="23" t="s">
        <v>43</v>
      </c>
      <c r="Q77" s="24" t="s">
        <v>43</v>
      </c>
      <c r="R77" s="25"/>
      <c r="S77" s="24" t="s">
        <v>43</v>
      </c>
      <c r="T77" s="24"/>
      <c r="U77" s="24"/>
      <c r="V77" s="24"/>
      <c r="W77" s="3" t="str">
        <f>_xlfn.TEXTJOIN(", ", TRUE, priority[[#This Row],[Top 15 Largest Allocations and/or Funding Increases]:[C19RM Top-25]])</f>
        <v/>
      </c>
      <c r="X7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77" s="5">
        <f t="shared" si="10"/>
        <v>0</v>
      </c>
      <c r="Z77" s="5">
        <f>IF(priority[[#This Row],[Challenging Operating Environment (as approved by EGMC on 24 March 2022) Opt-in]]="COE",1,0)</f>
        <v>0</v>
      </c>
      <c r="AA77" s="5">
        <f t="shared" si="11"/>
        <v>0</v>
      </c>
      <c r="AB77" s="5">
        <f t="shared" si="12"/>
        <v>0</v>
      </c>
      <c r="AC77" s="5">
        <f t="shared" si="13"/>
        <v>0</v>
      </c>
      <c r="AD77" s="5">
        <f t="shared" si="14"/>
        <v>0</v>
      </c>
      <c r="AE77" s="5">
        <f t="shared" si="15"/>
        <v>0</v>
      </c>
      <c r="AF77" s="5">
        <f t="shared" si="16"/>
        <v>0</v>
      </c>
      <c r="AG77" s="5">
        <f t="shared" si="17"/>
        <v>0</v>
      </c>
      <c r="AH77" s="5">
        <f t="shared" si="17"/>
        <v>0</v>
      </c>
      <c r="AI77" s="5">
        <f t="shared" si="17"/>
        <v>0</v>
      </c>
    </row>
    <row r="78" spans="1:35" x14ac:dyDescent="0.35">
      <c r="A78" s="5"/>
      <c r="B78" t="s">
        <v>111</v>
      </c>
      <c r="C78" t="s">
        <v>112</v>
      </c>
      <c r="D78" t="s">
        <v>44</v>
      </c>
      <c r="E78" t="s">
        <v>51</v>
      </c>
      <c r="F78" t="s">
        <v>52</v>
      </c>
      <c r="G78" t="s">
        <v>55</v>
      </c>
      <c r="H78" t="str">
        <f t="shared" si="9"/>
        <v>Comoros Tuberculosis</v>
      </c>
      <c r="I78"/>
      <c r="J78" s="25" t="s">
        <v>43</v>
      </c>
      <c r="K78" s="25"/>
      <c r="L78" s="24"/>
      <c r="M78" s="24"/>
      <c r="N78" s="25" t="s">
        <v>43</v>
      </c>
      <c r="O78" s="23"/>
      <c r="P78" s="23" t="s">
        <v>43</v>
      </c>
      <c r="Q78" s="24" t="s">
        <v>43</v>
      </c>
      <c r="R78" s="25"/>
      <c r="S78" s="24" t="s">
        <v>43</v>
      </c>
      <c r="T78" s="24"/>
      <c r="U78" s="24"/>
      <c r="V78" s="24"/>
      <c r="W78" s="3" t="str">
        <f>_xlfn.TEXTJOIN(", ", TRUE, priority[[#This Row],[Top 15 Largest Allocations and/or Funding Increases]:[C19RM Top-25]])</f>
        <v/>
      </c>
      <c r="X7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78" s="5">
        <f t="shared" si="10"/>
        <v>0</v>
      </c>
      <c r="Z78" s="5">
        <f>IF(priority[[#This Row],[Challenging Operating Environment (as approved by EGMC on 24 March 2022) Opt-in]]="COE",1,0)</f>
        <v>0</v>
      </c>
      <c r="AA78" s="5">
        <f t="shared" si="11"/>
        <v>0</v>
      </c>
      <c r="AB78" s="5">
        <f t="shared" si="12"/>
        <v>0</v>
      </c>
      <c r="AC78" s="5">
        <f t="shared" si="13"/>
        <v>0</v>
      </c>
      <c r="AD78" s="5">
        <f t="shared" si="14"/>
        <v>0</v>
      </c>
      <c r="AE78" s="5">
        <f t="shared" si="15"/>
        <v>0</v>
      </c>
      <c r="AF78" s="5">
        <f t="shared" si="16"/>
        <v>0</v>
      </c>
      <c r="AG78" s="5">
        <f t="shared" si="17"/>
        <v>0</v>
      </c>
      <c r="AH78" s="5">
        <f t="shared" si="17"/>
        <v>0</v>
      </c>
      <c r="AI78" s="5">
        <f t="shared" si="17"/>
        <v>0</v>
      </c>
    </row>
    <row r="79" spans="1:35" x14ac:dyDescent="0.35">
      <c r="A79" s="5"/>
      <c r="B79" t="s">
        <v>111</v>
      </c>
      <c r="C79" t="s">
        <v>112</v>
      </c>
      <c r="D79" t="s">
        <v>46</v>
      </c>
      <c r="E79" s="28" t="s">
        <v>51</v>
      </c>
      <c r="F79" t="s">
        <v>52</v>
      </c>
      <c r="G79" s="28" t="s">
        <v>55</v>
      </c>
      <c r="H79" t="str">
        <f t="shared" si="9"/>
        <v>Comoros Malaria</v>
      </c>
      <c r="I79"/>
      <c r="J79" s="25" t="s">
        <v>43</v>
      </c>
      <c r="K79" s="25"/>
      <c r="L79" s="24"/>
      <c r="M79" s="24"/>
      <c r="N79" s="25" t="s">
        <v>43</v>
      </c>
      <c r="O79" s="23"/>
      <c r="P79" s="23" t="s">
        <v>43</v>
      </c>
      <c r="Q79" s="24" t="s">
        <v>43</v>
      </c>
      <c r="R79" s="25"/>
      <c r="S79" s="24" t="s">
        <v>43</v>
      </c>
      <c r="T79" s="24"/>
      <c r="U79" s="24"/>
      <c r="V79" s="24"/>
      <c r="W79" s="3" t="str">
        <f>_xlfn.TEXTJOIN(", ", TRUE, priority[[#This Row],[Top 15 Largest Allocations and/or Funding Increases]:[C19RM Top-25]])</f>
        <v/>
      </c>
      <c r="X7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79" s="5">
        <f t="shared" si="10"/>
        <v>0</v>
      </c>
      <c r="Z79" s="5">
        <f>IF(priority[[#This Row],[Challenging Operating Environment (as approved by EGMC on 24 March 2022) Opt-in]]="COE",1,0)</f>
        <v>0</v>
      </c>
      <c r="AA79" s="5">
        <f t="shared" si="11"/>
        <v>0</v>
      </c>
      <c r="AB79" s="5">
        <f t="shared" si="12"/>
        <v>0</v>
      </c>
      <c r="AC79" s="5">
        <f t="shared" si="13"/>
        <v>0</v>
      </c>
      <c r="AD79" s="5">
        <f t="shared" si="14"/>
        <v>0</v>
      </c>
      <c r="AE79" s="5">
        <f t="shared" si="15"/>
        <v>0</v>
      </c>
      <c r="AF79" s="5">
        <f t="shared" si="16"/>
        <v>0</v>
      </c>
      <c r="AG79" s="5">
        <f t="shared" si="17"/>
        <v>0</v>
      </c>
      <c r="AH79" s="5">
        <f t="shared" si="17"/>
        <v>0</v>
      </c>
      <c r="AI79" s="5">
        <f t="shared" si="17"/>
        <v>0</v>
      </c>
    </row>
    <row r="80" spans="1:35" x14ac:dyDescent="0.35">
      <c r="A80" s="5"/>
      <c r="B80" t="s">
        <v>113</v>
      </c>
      <c r="C80" t="s">
        <v>114</v>
      </c>
      <c r="D80" t="s">
        <v>38</v>
      </c>
      <c r="E80" s="28" t="s">
        <v>39</v>
      </c>
      <c r="G80" s="28" t="s">
        <v>79</v>
      </c>
      <c r="H80" t="str">
        <f t="shared" si="9"/>
        <v>Congo HIV/AIDS</v>
      </c>
      <c r="I80"/>
      <c r="J80" s="25"/>
      <c r="K80" s="23" t="s">
        <v>45</v>
      </c>
      <c r="L80" s="24"/>
      <c r="M80" s="24"/>
      <c r="N80" s="25" t="s">
        <v>58</v>
      </c>
      <c r="O80" s="23" t="s">
        <v>115</v>
      </c>
      <c r="P80" s="23" t="s">
        <v>43</v>
      </c>
      <c r="Q80" s="24" t="s">
        <v>43</v>
      </c>
      <c r="R80" s="25"/>
      <c r="S80" s="24" t="s">
        <v>43</v>
      </c>
      <c r="T80" s="24" t="s">
        <v>20</v>
      </c>
      <c r="U80" s="24" t="s">
        <v>69</v>
      </c>
      <c r="V80" s="24" t="s">
        <v>70</v>
      </c>
      <c r="W80" s="3" t="str">
        <f>_xlfn.TEXTJOIN(", ", TRUE, priority[[#This Row],[Top 15 Largest Allocations and/or Funding Increases]:[C19RM Top-25]])</f>
        <v>Funding Increase Disease, Incidence Reduction, Gender Equality, RSSH Priority, C19RM Top 25</v>
      </c>
      <c r="X8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80" s="5">
        <f t="shared" si="10"/>
        <v>0</v>
      </c>
      <c r="Z80" s="5">
        <f>IF(priority[[#This Row],[Challenging Operating Environment (as approved by EGMC on 24 March 2022) Opt-in]]="COE",1,0)</f>
        <v>0</v>
      </c>
      <c r="AA80" s="5">
        <f t="shared" si="11"/>
        <v>0</v>
      </c>
      <c r="AB80" s="5">
        <f t="shared" si="12"/>
        <v>0</v>
      </c>
      <c r="AC80" s="5">
        <f t="shared" si="13"/>
        <v>0</v>
      </c>
      <c r="AD80" s="5">
        <f t="shared" si="14"/>
        <v>0</v>
      </c>
      <c r="AE80" s="5">
        <f t="shared" si="15"/>
        <v>0</v>
      </c>
      <c r="AF80" s="5">
        <f t="shared" si="16"/>
        <v>0</v>
      </c>
      <c r="AG80" s="5">
        <f t="shared" si="17"/>
        <v>0</v>
      </c>
      <c r="AH80" s="5">
        <f t="shared" si="17"/>
        <v>0</v>
      </c>
      <c r="AI80" s="5">
        <f t="shared" si="17"/>
        <v>0</v>
      </c>
    </row>
    <row r="81" spans="1:35" x14ac:dyDescent="0.35">
      <c r="A81" s="5"/>
      <c r="B81" t="s">
        <v>113</v>
      </c>
      <c r="C81" t="s">
        <v>114</v>
      </c>
      <c r="D81" t="s">
        <v>44</v>
      </c>
      <c r="E81" s="28" t="s">
        <v>39</v>
      </c>
      <c r="G81" s="28" t="s">
        <v>79</v>
      </c>
      <c r="H81" t="str">
        <f t="shared" si="9"/>
        <v>Congo Tuberculosis</v>
      </c>
      <c r="I81"/>
      <c r="J81" s="25" t="s">
        <v>43</v>
      </c>
      <c r="K81" s="23" t="s">
        <v>45</v>
      </c>
      <c r="L81" s="24"/>
      <c r="M81" s="24"/>
      <c r="N81" s="25" t="s">
        <v>43</v>
      </c>
      <c r="O81" s="23"/>
      <c r="P81" s="23" t="s">
        <v>43</v>
      </c>
      <c r="Q81" s="24" t="s">
        <v>43</v>
      </c>
      <c r="R81" s="25"/>
      <c r="S81" s="24" t="s">
        <v>43</v>
      </c>
      <c r="T81" s="24" t="s">
        <v>20</v>
      </c>
      <c r="U81" s="24" t="s">
        <v>69</v>
      </c>
      <c r="V81" s="24" t="s">
        <v>70</v>
      </c>
      <c r="W81" s="3" t="str">
        <f>_xlfn.TEXTJOIN(", ", TRUE, priority[[#This Row],[Top 15 Largest Allocations and/or Funding Increases]:[C19RM Top-25]])</f>
        <v>Gender Equality, RSSH Priority, C19RM Top 25</v>
      </c>
      <c r="X8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81" s="5">
        <f t="shared" si="10"/>
        <v>0</v>
      </c>
      <c r="Z81" s="5">
        <f>IF(priority[[#This Row],[Challenging Operating Environment (as approved by EGMC on 24 March 2022) Opt-in]]="COE",1,0)</f>
        <v>0</v>
      </c>
      <c r="AA81" s="5">
        <f t="shared" si="11"/>
        <v>0</v>
      </c>
      <c r="AB81" s="5">
        <f t="shared" si="12"/>
        <v>0</v>
      </c>
      <c r="AC81" s="5">
        <f t="shared" si="13"/>
        <v>0</v>
      </c>
      <c r="AD81" s="5">
        <f t="shared" si="14"/>
        <v>0</v>
      </c>
      <c r="AE81" s="5">
        <f t="shared" si="15"/>
        <v>0</v>
      </c>
      <c r="AF81" s="5">
        <f t="shared" si="16"/>
        <v>0</v>
      </c>
      <c r="AG81" s="5">
        <f t="shared" si="17"/>
        <v>0</v>
      </c>
      <c r="AH81" s="5">
        <f t="shared" si="17"/>
        <v>0</v>
      </c>
      <c r="AI81" s="5">
        <f t="shared" si="17"/>
        <v>0</v>
      </c>
    </row>
    <row r="82" spans="1:35" x14ac:dyDescent="0.35">
      <c r="A82" s="5"/>
      <c r="B82" t="s">
        <v>113</v>
      </c>
      <c r="C82" t="s">
        <v>114</v>
      </c>
      <c r="D82" t="s">
        <v>46</v>
      </c>
      <c r="E82" t="s">
        <v>39</v>
      </c>
      <c r="G82" t="s">
        <v>79</v>
      </c>
      <c r="H82" t="str">
        <f t="shared" si="9"/>
        <v>Congo Malaria</v>
      </c>
      <c r="I82"/>
      <c r="J82" s="25" t="s">
        <v>43</v>
      </c>
      <c r="K82" s="25"/>
      <c r="L82" s="24"/>
      <c r="M82" s="24"/>
      <c r="N82" s="25" t="s">
        <v>43</v>
      </c>
      <c r="O82" s="23"/>
      <c r="P82" s="23" t="s">
        <v>43</v>
      </c>
      <c r="Q82" s="24" t="s">
        <v>43</v>
      </c>
      <c r="R82" s="25"/>
      <c r="S82" s="24" t="s">
        <v>43</v>
      </c>
      <c r="T82" s="24" t="s">
        <v>20</v>
      </c>
      <c r="U82" s="24" t="s">
        <v>69</v>
      </c>
      <c r="V82" s="24" t="s">
        <v>70</v>
      </c>
      <c r="W82" s="3" t="str">
        <f>_xlfn.TEXTJOIN(", ", TRUE, priority[[#This Row],[Top 15 Largest Allocations and/or Funding Increases]:[C19RM Top-25]])</f>
        <v>Gender Equality, RSSH Priority, C19RM Top 25</v>
      </c>
      <c r="X8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82" s="5">
        <f t="shared" si="10"/>
        <v>0</v>
      </c>
      <c r="Z82" s="5">
        <f>IF(priority[[#This Row],[Challenging Operating Environment (as approved by EGMC on 24 March 2022) Opt-in]]="COE",1,0)</f>
        <v>0</v>
      </c>
      <c r="AA82" s="5">
        <f t="shared" si="11"/>
        <v>0</v>
      </c>
      <c r="AB82" s="5">
        <f t="shared" si="12"/>
        <v>0</v>
      </c>
      <c r="AC82" s="5">
        <f t="shared" si="13"/>
        <v>0</v>
      </c>
      <c r="AD82" s="5">
        <f t="shared" si="14"/>
        <v>0</v>
      </c>
      <c r="AE82" s="5">
        <f t="shared" si="15"/>
        <v>0</v>
      </c>
      <c r="AF82" s="5">
        <f t="shared" si="16"/>
        <v>0</v>
      </c>
      <c r="AG82" s="5">
        <f t="shared" si="17"/>
        <v>0</v>
      </c>
      <c r="AH82" s="5">
        <f t="shared" si="17"/>
        <v>0</v>
      </c>
      <c r="AI82" s="5">
        <f t="shared" si="17"/>
        <v>0</v>
      </c>
    </row>
    <row r="83" spans="1:35" x14ac:dyDescent="0.35">
      <c r="A83" s="5" t="s">
        <v>47</v>
      </c>
      <c r="C83" t="s">
        <v>114</v>
      </c>
      <c r="D83" t="s">
        <v>62</v>
      </c>
      <c r="E83" t="s">
        <v>39</v>
      </c>
      <c r="H83" t="str">
        <f t="shared" si="9"/>
        <v>Congo HIV/TB</v>
      </c>
      <c r="I83"/>
      <c r="J83" s="23"/>
      <c r="K83" s="23" t="s">
        <v>45</v>
      </c>
      <c r="L83" s="23"/>
      <c r="M83" s="24"/>
      <c r="N83" s="25" t="s">
        <v>58</v>
      </c>
      <c r="O83" s="23" t="s">
        <v>115</v>
      </c>
      <c r="P83" s="23"/>
      <c r="Q83" s="24"/>
      <c r="R83" s="25"/>
      <c r="S83" s="24"/>
      <c r="T83" s="24" t="s">
        <v>20</v>
      </c>
      <c r="U83" s="24" t="s">
        <v>69</v>
      </c>
      <c r="V83" s="24" t="s">
        <v>70</v>
      </c>
      <c r="W83" s="3" t="str">
        <f>_xlfn.TEXTJOIN(", ", TRUE, priority[[#This Row],[Top 15 Largest Allocations and/or Funding Increases]:[C19RM Top-25]])</f>
        <v>Funding Increase Disease, Incidence Reduction, Gender Equality, RSSH Priority, C19RM Top 25</v>
      </c>
      <c r="X8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83" s="27">
        <f t="shared" si="10"/>
        <v>0</v>
      </c>
      <c r="Z83" s="5">
        <f>IF(priority[[#This Row],[Challenging Operating Environment (as approved by EGMC on 24 March 2022) Opt-in]]="COE",1,0)</f>
        <v>0</v>
      </c>
      <c r="AA83" s="5">
        <f t="shared" si="11"/>
        <v>0</v>
      </c>
      <c r="AB83" s="5">
        <f t="shared" si="12"/>
        <v>0</v>
      </c>
      <c r="AC83" s="5">
        <f t="shared" si="13"/>
        <v>0</v>
      </c>
      <c r="AD83" s="5">
        <f t="shared" si="14"/>
        <v>0</v>
      </c>
      <c r="AE83" s="5">
        <f t="shared" si="15"/>
        <v>0</v>
      </c>
      <c r="AF83" s="5">
        <f t="shared" si="16"/>
        <v>0</v>
      </c>
      <c r="AG83" s="5">
        <f t="shared" si="17"/>
        <v>0</v>
      </c>
      <c r="AH83" s="5">
        <f t="shared" si="17"/>
        <v>0</v>
      </c>
      <c r="AI83" s="5">
        <f t="shared" si="17"/>
        <v>0</v>
      </c>
    </row>
    <row r="84" spans="1:35" x14ac:dyDescent="0.35">
      <c r="A84" s="5"/>
      <c r="B84" t="s">
        <v>116</v>
      </c>
      <c r="C84" t="s">
        <v>117</v>
      </c>
      <c r="D84" t="s">
        <v>38</v>
      </c>
      <c r="E84" t="s">
        <v>67</v>
      </c>
      <c r="G84" t="s">
        <v>90</v>
      </c>
      <c r="H84" t="str">
        <f t="shared" si="9"/>
        <v>Congo (Democratic Republic) HIV/AIDS</v>
      </c>
      <c r="I84"/>
      <c r="J84" s="23" t="s">
        <v>41</v>
      </c>
      <c r="K84" s="23"/>
      <c r="L84" s="24" t="s">
        <v>56</v>
      </c>
      <c r="M84" s="24"/>
      <c r="N84" s="25" t="s">
        <v>103</v>
      </c>
      <c r="O84" s="23"/>
      <c r="P84" s="23" t="s">
        <v>43</v>
      </c>
      <c r="Q84" s="24" t="s">
        <v>43</v>
      </c>
      <c r="R84" s="25"/>
      <c r="S84" s="24" t="s">
        <v>43</v>
      </c>
      <c r="T84" s="24"/>
      <c r="U84" s="24" t="s">
        <v>69</v>
      </c>
      <c r="V84" s="24"/>
      <c r="W84" s="3" t="str">
        <f>_xlfn.TEXTJOIN(", ", TRUE, priority[[#This Row],[Top 15 Largest Allocations and/or Funding Increases]:[C19RM Top-25]])</f>
        <v>Top Largest, RSSH Priority</v>
      </c>
      <c r="X8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Allocation Increase &gt;$15M</v>
      </c>
      <c r="Y84" s="5">
        <f t="shared" si="10"/>
        <v>0</v>
      </c>
      <c r="Z84" s="5">
        <f>IF(priority[[#This Row],[Challenging Operating Environment (as approved by EGMC on 24 March 2022) Opt-in]]="COE",1,0)</f>
        <v>1</v>
      </c>
      <c r="AA84" s="5">
        <f t="shared" si="11"/>
        <v>0</v>
      </c>
      <c r="AB84" s="5">
        <f t="shared" si="12"/>
        <v>0</v>
      </c>
      <c r="AC84" s="5">
        <f t="shared" si="13"/>
        <v>0</v>
      </c>
      <c r="AD84" s="5">
        <f t="shared" si="14"/>
        <v>0</v>
      </c>
      <c r="AE84" s="5">
        <f t="shared" si="15"/>
        <v>0</v>
      </c>
      <c r="AF84" s="5">
        <f t="shared" si="16"/>
        <v>0</v>
      </c>
      <c r="AG84" s="5">
        <f t="shared" si="17"/>
        <v>0</v>
      </c>
      <c r="AH84" s="5">
        <f t="shared" si="17"/>
        <v>0</v>
      </c>
      <c r="AI84" s="5">
        <f t="shared" si="17"/>
        <v>0</v>
      </c>
    </row>
    <row r="85" spans="1:35" x14ac:dyDescent="0.35">
      <c r="A85" s="5"/>
      <c r="B85" t="s">
        <v>116</v>
      </c>
      <c r="C85" t="s">
        <v>117</v>
      </c>
      <c r="D85" t="s">
        <v>44</v>
      </c>
      <c r="E85" t="s">
        <v>67</v>
      </c>
      <c r="G85" t="s">
        <v>90</v>
      </c>
      <c r="H85" t="str">
        <f t="shared" si="9"/>
        <v>Congo (Democratic Republic) Tuberculosis</v>
      </c>
      <c r="I85"/>
      <c r="J85" s="23" t="s">
        <v>41</v>
      </c>
      <c r="K85" s="23" t="s">
        <v>45</v>
      </c>
      <c r="L85" s="24" t="s">
        <v>56</v>
      </c>
      <c r="M85" s="24"/>
      <c r="N85" s="25" t="s">
        <v>103</v>
      </c>
      <c r="O85" s="23"/>
      <c r="P85" s="23" t="s">
        <v>43</v>
      </c>
      <c r="Q85" s="24" t="s">
        <v>71</v>
      </c>
      <c r="R85" s="25"/>
      <c r="S85" s="24" t="s">
        <v>43</v>
      </c>
      <c r="T85" s="24"/>
      <c r="U85" s="24" t="s">
        <v>69</v>
      </c>
      <c r="V85" s="24"/>
      <c r="W85" s="3" t="str">
        <f>_xlfn.TEXTJOIN(", ", TRUE, priority[[#This Row],[Top 15 Largest Allocations and/or Funding Increases]:[C19RM Top-25]])</f>
        <v>Top Largest, TB Top 20, RSSH Priority</v>
      </c>
      <c r="X8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Allocation Increase 25%, Allocation Increase &gt;$15M</v>
      </c>
      <c r="Y85" s="5">
        <f t="shared" si="10"/>
        <v>0</v>
      </c>
      <c r="Z85" s="5">
        <f>IF(priority[[#This Row],[Challenging Operating Environment (as approved by EGMC on 24 March 2022) Opt-in]]="COE",1,0)</f>
        <v>1</v>
      </c>
      <c r="AA85" s="5">
        <f t="shared" si="11"/>
        <v>0</v>
      </c>
      <c r="AB85" s="5">
        <f t="shared" si="12"/>
        <v>0</v>
      </c>
      <c r="AC85" s="5">
        <f t="shared" si="13"/>
        <v>0</v>
      </c>
      <c r="AD85" s="5">
        <f t="shared" si="14"/>
        <v>0</v>
      </c>
      <c r="AE85" s="5">
        <f t="shared" si="15"/>
        <v>0</v>
      </c>
      <c r="AF85" s="5">
        <f t="shared" si="16"/>
        <v>0</v>
      </c>
      <c r="AG85" s="5">
        <f t="shared" si="17"/>
        <v>0</v>
      </c>
      <c r="AH85" s="5">
        <f t="shared" si="17"/>
        <v>0</v>
      </c>
      <c r="AI85" s="5">
        <f t="shared" si="17"/>
        <v>0</v>
      </c>
    </row>
    <row r="86" spans="1:35" x14ac:dyDescent="0.35">
      <c r="A86" s="5"/>
      <c r="B86" t="s">
        <v>116</v>
      </c>
      <c r="C86" t="s">
        <v>117</v>
      </c>
      <c r="D86" t="s">
        <v>46</v>
      </c>
      <c r="E86" t="s">
        <v>67</v>
      </c>
      <c r="G86" t="s">
        <v>90</v>
      </c>
      <c r="H86" t="str">
        <f t="shared" si="9"/>
        <v>Congo (Democratic Republic) Malaria</v>
      </c>
      <c r="I86"/>
      <c r="J86" s="23" t="s">
        <v>41</v>
      </c>
      <c r="K86" s="23"/>
      <c r="L86" s="24" t="s">
        <v>56</v>
      </c>
      <c r="M86" s="24" t="s">
        <v>57</v>
      </c>
      <c r="N86" s="25" t="s">
        <v>103</v>
      </c>
      <c r="O86" s="23"/>
      <c r="P86" s="23" t="s">
        <v>43</v>
      </c>
      <c r="Q86" s="24" t="s">
        <v>43</v>
      </c>
      <c r="R86" s="25"/>
      <c r="S86" s="24" t="s">
        <v>91</v>
      </c>
      <c r="T86" s="24"/>
      <c r="U86" s="24" t="s">
        <v>69</v>
      </c>
      <c r="V86" s="24"/>
      <c r="W86" s="3" t="str">
        <f>_xlfn.TEXTJOIN(", ", TRUE, priority[[#This Row],[Top 15 Largest Allocations and/or Funding Increases]:[C19RM Top-25]])</f>
        <v>Top Largest, HBHI, RSSH Priority</v>
      </c>
      <c r="X8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Allocation Increase &gt;$15M, PMI Country</v>
      </c>
      <c r="Y86" s="5">
        <f t="shared" si="10"/>
        <v>0</v>
      </c>
      <c r="Z86" s="5">
        <f>IF(priority[[#This Row],[Challenging Operating Environment (as approved by EGMC on 24 March 2022) Opt-in]]="COE",1,0)</f>
        <v>1</v>
      </c>
      <c r="AA86" s="5">
        <f t="shared" si="11"/>
        <v>0</v>
      </c>
      <c r="AB86" s="5">
        <f t="shared" si="12"/>
        <v>0</v>
      </c>
      <c r="AC86" s="5">
        <f t="shared" si="13"/>
        <v>0</v>
      </c>
      <c r="AD86" s="5">
        <f t="shared" si="14"/>
        <v>0</v>
      </c>
      <c r="AE86" s="5">
        <f t="shared" si="15"/>
        <v>0</v>
      </c>
      <c r="AF86" s="5">
        <f t="shared" si="16"/>
        <v>1</v>
      </c>
      <c r="AG86" s="5">
        <f t="shared" si="17"/>
        <v>0</v>
      </c>
      <c r="AH86" s="5">
        <f t="shared" si="17"/>
        <v>0</v>
      </c>
      <c r="AI86" s="5">
        <f t="shared" si="17"/>
        <v>0</v>
      </c>
    </row>
    <row r="87" spans="1:35" x14ac:dyDescent="0.35">
      <c r="A87" s="5" t="s">
        <v>47</v>
      </c>
      <c r="C87" t="s">
        <v>117</v>
      </c>
      <c r="D87" t="s">
        <v>62</v>
      </c>
      <c r="E87" t="s">
        <v>67</v>
      </c>
      <c r="H87" t="str">
        <f t="shared" si="9"/>
        <v>Congo (Democratic Republic) HIV/TB</v>
      </c>
      <c r="I87"/>
      <c r="J87" s="23" t="s">
        <v>41</v>
      </c>
      <c r="K87" s="23" t="s">
        <v>45</v>
      </c>
      <c r="L87" s="24" t="s">
        <v>56</v>
      </c>
      <c r="M87" s="24"/>
      <c r="N87" s="25" t="s">
        <v>103</v>
      </c>
      <c r="O87" s="23"/>
      <c r="P87" s="23"/>
      <c r="Q87" s="24" t="s">
        <v>71</v>
      </c>
      <c r="R87" s="25"/>
      <c r="S87" s="24"/>
      <c r="T87" s="24"/>
      <c r="U87" s="24" t="s">
        <v>69</v>
      </c>
      <c r="V87" s="24"/>
      <c r="W87" s="3" t="str">
        <f>_xlfn.TEXTJOIN(", ", TRUE, priority[[#This Row],[Top 15 Largest Allocations and/or Funding Increases]:[C19RM Top-25]])</f>
        <v>Top Largest, TB Top 20, RSSH Priority</v>
      </c>
      <c r="X8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Allocation Increase 25%, Allocation Increase &gt;$15M</v>
      </c>
      <c r="Y87" s="27">
        <f t="shared" si="10"/>
        <v>0</v>
      </c>
      <c r="Z87" s="5">
        <f>IF(priority[[#This Row],[Challenging Operating Environment (as approved by EGMC on 24 March 2022) Opt-in]]="COE",1,0)</f>
        <v>1</v>
      </c>
      <c r="AA87" s="5">
        <f t="shared" si="11"/>
        <v>0</v>
      </c>
      <c r="AB87" s="5">
        <f t="shared" si="12"/>
        <v>0</v>
      </c>
      <c r="AC87" s="5">
        <f t="shared" si="13"/>
        <v>0</v>
      </c>
      <c r="AD87" s="5">
        <f t="shared" si="14"/>
        <v>0</v>
      </c>
      <c r="AE87" s="5">
        <f t="shared" si="15"/>
        <v>0</v>
      </c>
      <c r="AF87" s="5">
        <f t="shared" si="16"/>
        <v>0</v>
      </c>
      <c r="AG87" s="5">
        <f t="shared" si="17"/>
        <v>0</v>
      </c>
      <c r="AH87" s="5">
        <f t="shared" si="17"/>
        <v>0</v>
      </c>
      <c r="AI87" s="5">
        <f t="shared" si="17"/>
        <v>0</v>
      </c>
    </row>
    <row r="88" spans="1:35" x14ac:dyDescent="0.35">
      <c r="A88" s="5" t="s">
        <v>47</v>
      </c>
      <c r="C88" t="s">
        <v>117</v>
      </c>
      <c r="D88" t="s">
        <v>93</v>
      </c>
      <c r="E88" t="s">
        <v>67</v>
      </c>
      <c r="H88" t="str">
        <f t="shared" si="9"/>
        <v>Congo (Democratic Republic) RSSH</v>
      </c>
      <c r="I88"/>
      <c r="J88" s="23" t="s">
        <v>41</v>
      </c>
      <c r="K88" s="23"/>
      <c r="L88" s="23"/>
      <c r="M88" s="24"/>
      <c r="N88" s="25" t="s">
        <v>103</v>
      </c>
      <c r="O88" s="23"/>
      <c r="P88" s="23"/>
      <c r="Q88" s="24"/>
      <c r="R88" s="25"/>
      <c r="S88" s="24"/>
      <c r="T88" s="24"/>
      <c r="U88" s="24" t="s">
        <v>69</v>
      </c>
      <c r="V88" s="24"/>
      <c r="W88" s="3" t="str">
        <f>_xlfn.TEXTJOIN(", ", TRUE, priority[[#This Row],[Top 15 Largest Allocations and/or Funding Increases]:[C19RM Top-25]])</f>
        <v>Top Largest, RSSH Priority</v>
      </c>
      <c r="X8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88" s="27">
        <f t="shared" si="10"/>
        <v>0</v>
      </c>
      <c r="Z88" s="5">
        <f>IF(priority[[#This Row],[Challenging Operating Environment (as approved by EGMC on 24 March 2022) Opt-in]]="COE",1,0)</f>
        <v>1</v>
      </c>
      <c r="AA88" s="5">
        <f t="shared" si="11"/>
        <v>0</v>
      </c>
      <c r="AB88" s="5">
        <f t="shared" si="12"/>
        <v>0</v>
      </c>
      <c r="AC88" s="5">
        <f t="shared" si="13"/>
        <v>0</v>
      </c>
      <c r="AD88" s="5">
        <f t="shared" si="14"/>
        <v>0</v>
      </c>
      <c r="AE88" s="5">
        <f t="shared" si="15"/>
        <v>0</v>
      </c>
      <c r="AF88" s="5">
        <f t="shared" si="16"/>
        <v>0</v>
      </c>
      <c r="AG88" s="5">
        <f t="shared" si="17"/>
        <v>0</v>
      </c>
      <c r="AH88" s="5">
        <f t="shared" si="17"/>
        <v>0</v>
      </c>
      <c r="AI88" s="5">
        <f t="shared" si="17"/>
        <v>0</v>
      </c>
    </row>
    <row r="89" spans="1:35" x14ac:dyDescent="0.35">
      <c r="A89" s="5"/>
      <c r="B89" t="s">
        <v>118</v>
      </c>
      <c r="C89" t="s">
        <v>119</v>
      </c>
      <c r="D89" t="s">
        <v>38</v>
      </c>
      <c r="E89" t="s">
        <v>51</v>
      </c>
      <c r="F89" t="s">
        <v>120</v>
      </c>
      <c r="G89" t="s">
        <v>76</v>
      </c>
      <c r="H89" t="str">
        <f t="shared" si="9"/>
        <v>Costa Rica HIV/AIDS</v>
      </c>
      <c r="I89"/>
      <c r="J89" s="25" t="s">
        <v>43</v>
      </c>
      <c r="K89" s="25"/>
      <c r="L89" s="24"/>
      <c r="M89" s="24"/>
      <c r="N89" s="25" t="s">
        <v>43</v>
      </c>
      <c r="O89" s="23"/>
      <c r="P89" s="23" t="s">
        <v>43</v>
      </c>
      <c r="Q89" s="24" t="s">
        <v>43</v>
      </c>
      <c r="R89" s="25"/>
      <c r="S89" s="24" t="s">
        <v>43</v>
      </c>
      <c r="T89" s="24"/>
      <c r="U89" s="24"/>
      <c r="V89" s="24"/>
      <c r="W89" s="3" t="str">
        <f>_xlfn.TEXTJOIN(", ", TRUE, priority[[#This Row],[Top 15 Largest Allocations and/or Funding Increases]:[C19RM Top-25]])</f>
        <v/>
      </c>
      <c r="X8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89" s="5">
        <f t="shared" si="10"/>
        <v>0</v>
      </c>
      <c r="Z89" s="5">
        <f>IF(priority[[#This Row],[Challenging Operating Environment (as approved by EGMC on 24 March 2022) Opt-in]]="COE",1,0)</f>
        <v>0</v>
      </c>
      <c r="AA89" s="5">
        <f t="shared" si="11"/>
        <v>0</v>
      </c>
      <c r="AB89" s="5">
        <f t="shared" si="12"/>
        <v>0</v>
      </c>
      <c r="AC89" s="5">
        <f t="shared" si="13"/>
        <v>0</v>
      </c>
      <c r="AD89" s="5">
        <f t="shared" si="14"/>
        <v>0</v>
      </c>
      <c r="AE89" s="5">
        <f t="shared" si="15"/>
        <v>0</v>
      </c>
      <c r="AF89" s="5">
        <f t="shared" si="16"/>
        <v>0</v>
      </c>
      <c r="AG89" s="5">
        <f t="shared" si="17"/>
        <v>0</v>
      </c>
      <c r="AH89" s="5">
        <f t="shared" si="17"/>
        <v>0</v>
      </c>
      <c r="AI89" s="5">
        <f t="shared" si="17"/>
        <v>0</v>
      </c>
    </row>
    <row r="90" spans="1:35" x14ac:dyDescent="0.35">
      <c r="A90" s="5"/>
      <c r="B90" t="s">
        <v>118</v>
      </c>
      <c r="C90" t="s">
        <v>119</v>
      </c>
      <c r="D90" t="s">
        <v>44</v>
      </c>
      <c r="E90" t="s">
        <v>51</v>
      </c>
      <c r="F90" t="s">
        <v>120</v>
      </c>
      <c r="G90" t="s">
        <v>76</v>
      </c>
      <c r="H90" t="str">
        <f t="shared" si="9"/>
        <v>Costa Rica Tuberculosis</v>
      </c>
      <c r="I90"/>
      <c r="J90" s="25" t="s">
        <v>43</v>
      </c>
      <c r="K90" s="25"/>
      <c r="L90" s="24"/>
      <c r="M90" s="24"/>
      <c r="N90" s="25" t="s">
        <v>43</v>
      </c>
      <c r="O90" s="23"/>
      <c r="P90" s="23" t="s">
        <v>43</v>
      </c>
      <c r="Q90" s="24" t="s">
        <v>43</v>
      </c>
      <c r="R90" s="25"/>
      <c r="S90" s="24" t="s">
        <v>43</v>
      </c>
      <c r="T90" s="24"/>
      <c r="U90" s="24"/>
      <c r="V90" s="24"/>
      <c r="W90" s="3" t="str">
        <f>_xlfn.TEXTJOIN(", ", TRUE, priority[[#This Row],[Top 15 Largest Allocations and/or Funding Increases]:[C19RM Top-25]])</f>
        <v/>
      </c>
      <c r="X9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90" s="5">
        <f t="shared" si="10"/>
        <v>0</v>
      </c>
      <c r="Z90" s="5">
        <f>IF(priority[[#This Row],[Challenging Operating Environment (as approved by EGMC on 24 March 2022) Opt-in]]="COE",1,0)</f>
        <v>0</v>
      </c>
      <c r="AA90" s="5">
        <f t="shared" si="11"/>
        <v>0</v>
      </c>
      <c r="AB90" s="5">
        <f t="shared" si="12"/>
        <v>0</v>
      </c>
      <c r="AC90" s="5">
        <f t="shared" si="13"/>
        <v>0</v>
      </c>
      <c r="AD90" s="5">
        <f t="shared" si="14"/>
        <v>0</v>
      </c>
      <c r="AE90" s="5">
        <f t="shared" si="15"/>
        <v>0</v>
      </c>
      <c r="AF90" s="5">
        <f t="shared" si="16"/>
        <v>0</v>
      </c>
      <c r="AG90" s="5">
        <f t="shared" si="17"/>
        <v>0</v>
      </c>
      <c r="AH90" s="5">
        <f t="shared" si="17"/>
        <v>0</v>
      </c>
      <c r="AI90" s="5">
        <f t="shared" si="17"/>
        <v>0</v>
      </c>
    </row>
    <row r="91" spans="1:35" x14ac:dyDescent="0.35">
      <c r="A91" s="5"/>
      <c r="B91" t="s">
        <v>118</v>
      </c>
      <c r="C91" t="s">
        <v>119</v>
      </c>
      <c r="D91" t="s">
        <v>46</v>
      </c>
      <c r="E91" t="s">
        <v>51</v>
      </c>
      <c r="F91" t="s">
        <v>120</v>
      </c>
      <c r="G91" t="s">
        <v>76</v>
      </c>
      <c r="H91" t="str">
        <f t="shared" si="9"/>
        <v>Costa Rica Malaria</v>
      </c>
      <c r="I91"/>
      <c r="J91" s="25" t="s">
        <v>43</v>
      </c>
      <c r="K91" s="25"/>
      <c r="L91" s="24"/>
      <c r="M91" s="24"/>
      <c r="N91" s="25" t="s">
        <v>43</v>
      </c>
      <c r="O91" s="23"/>
      <c r="P91" s="23" t="s">
        <v>43</v>
      </c>
      <c r="Q91" s="24" t="s">
        <v>43</v>
      </c>
      <c r="R91" s="25"/>
      <c r="S91" s="24" t="s">
        <v>43</v>
      </c>
      <c r="T91" s="24"/>
      <c r="U91" s="24"/>
      <c r="V91" s="24"/>
      <c r="W91" s="3" t="str">
        <f>_xlfn.TEXTJOIN(", ", TRUE, priority[[#This Row],[Top 15 Largest Allocations and/or Funding Increases]:[C19RM Top-25]])</f>
        <v/>
      </c>
      <c r="X9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91" s="5">
        <f t="shared" si="10"/>
        <v>0</v>
      </c>
      <c r="Z91" s="5">
        <f>IF(priority[[#This Row],[Challenging Operating Environment (as approved by EGMC on 24 March 2022) Opt-in]]="COE",1,0)</f>
        <v>0</v>
      </c>
      <c r="AA91" s="5">
        <f t="shared" si="11"/>
        <v>0</v>
      </c>
      <c r="AB91" s="5">
        <f t="shared" si="12"/>
        <v>0</v>
      </c>
      <c r="AC91" s="5">
        <f t="shared" si="13"/>
        <v>0</v>
      </c>
      <c r="AD91" s="5">
        <f t="shared" si="14"/>
        <v>0</v>
      </c>
      <c r="AE91" s="5">
        <f t="shared" si="15"/>
        <v>0</v>
      </c>
      <c r="AF91" s="5">
        <f t="shared" si="16"/>
        <v>0</v>
      </c>
      <c r="AG91" s="5">
        <f t="shared" si="17"/>
        <v>0</v>
      </c>
      <c r="AH91" s="5">
        <f t="shared" si="17"/>
        <v>0</v>
      </c>
      <c r="AI91" s="5">
        <f t="shared" si="17"/>
        <v>0</v>
      </c>
    </row>
    <row r="92" spans="1:35" x14ac:dyDescent="0.35">
      <c r="A92" s="5"/>
      <c r="B92" t="s">
        <v>121</v>
      </c>
      <c r="C92" t="s">
        <v>122</v>
      </c>
      <c r="D92" t="s">
        <v>46</v>
      </c>
      <c r="E92" s="29" t="s">
        <v>67</v>
      </c>
      <c r="G92" s="29" t="s">
        <v>90</v>
      </c>
      <c r="H92" t="str">
        <f t="shared" si="9"/>
        <v>Côte d'Ivoire Malaria</v>
      </c>
      <c r="I92"/>
      <c r="J92" s="25" t="s">
        <v>43</v>
      </c>
      <c r="K92" s="25"/>
      <c r="L92" s="24"/>
      <c r="M92" s="24" t="s">
        <v>57</v>
      </c>
      <c r="N92" s="25"/>
      <c r="O92" s="23"/>
      <c r="P92" s="23" t="s">
        <v>43</v>
      </c>
      <c r="Q92" s="24" t="s">
        <v>43</v>
      </c>
      <c r="R92" s="25"/>
      <c r="S92" s="24" t="s">
        <v>43</v>
      </c>
      <c r="T92" s="24"/>
      <c r="U92" s="24"/>
      <c r="V92" s="24" t="s">
        <v>70</v>
      </c>
      <c r="W92" s="3" t="str">
        <f>_xlfn.TEXTJOIN(", ", TRUE, priority[[#This Row],[Top 15 Largest Allocations and/or Funding Increases]:[C19RM Top-25]])</f>
        <v>C19RM Top 25</v>
      </c>
      <c r="X9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PMI Country</v>
      </c>
      <c r="Y92" s="5">
        <f t="shared" si="10"/>
        <v>0</v>
      </c>
      <c r="Z92" s="5">
        <f>IF(priority[[#This Row],[Challenging Operating Environment (as approved by EGMC on 24 March 2022) Opt-in]]="COE",1,0)</f>
        <v>0</v>
      </c>
      <c r="AA92" s="5">
        <f t="shared" si="11"/>
        <v>0</v>
      </c>
      <c r="AB92" s="5">
        <f t="shared" si="12"/>
        <v>0</v>
      </c>
      <c r="AC92" s="5">
        <f t="shared" si="13"/>
        <v>0</v>
      </c>
      <c r="AD92" s="5">
        <f t="shared" si="14"/>
        <v>0</v>
      </c>
      <c r="AE92" s="5">
        <f t="shared" si="15"/>
        <v>0</v>
      </c>
      <c r="AF92" s="5">
        <f t="shared" si="16"/>
        <v>0</v>
      </c>
      <c r="AG92" s="5">
        <f t="shared" si="17"/>
        <v>0</v>
      </c>
      <c r="AH92" s="5">
        <f t="shared" si="17"/>
        <v>0</v>
      </c>
      <c r="AI92" s="5">
        <f t="shared" si="17"/>
        <v>0</v>
      </c>
    </row>
    <row r="93" spans="1:35" x14ac:dyDescent="0.35">
      <c r="A93" s="5"/>
      <c r="B93" t="s">
        <v>121</v>
      </c>
      <c r="C93" t="s">
        <v>122</v>
      </c>
      <c r="D93" t="s">
        <v>38</v>
      </c>
      <c r="E93" s="29" t="s">
        <v>67</v>
      </c>
      <c r="G93" s="29" t="s">
        <v>90</v>
      </c>
      <c r="H93" t="str">
        <f t="shared" si="9"/>
        <v>Côte d'Ivoire HIV/AIDS</v>
      </c>
      <c r="I93"/>
      <c r="J93" s="25" t="s">
        <v>43</v>
      </c>
      <c r="K93" s="25"/>
      <c r="L93" s="24"/>
      <c r="M93" s="24"/>
      <c r="N93" s="25" t="s">
        <v>43</v>
      </c>
      <c r="O93" s="23"/>
      <c r="P93" s="23" t="s">
        <v>43</v>
      </c>
      <c r="Q93" s="24" t="s">
        <v>43</v>
      </c>
      <c r="R93" s="25"/>
      <c r="S93" s="24" t="s">
        <v>43</v>
      </c>
      <c r="T93" s="24"/>
      <c r="U93" s="24"/>
      <c r="V93" s="24" t="s">
        <v>70</v>
      </c>
      <c r="W93" s="3" t="str">
        <f>_xlfn.TEXTJOIN(", ", TRUE, priority[[#This Row],[Top 15 Largest Allocations and/or Funding Increases]:[C19RM Top-25]])</f>
        <v>C19RM Top 25</v>
      </c>
      <c r="X9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93" s="5">
        <f t="shared" si="10"/>
        <v>0</v>
      </c>
      <c r="Z93" s="5">
        <f>IF(priority[[#This Row],[Challenging Operating Environment (as approved by EGMC on 24 March 2022) Opt-in]]="COE",1,0)</f>
        <v>0</v>
      </c>
      <c r="AA93" s="5">
        <f t="shared" si="11"/>
        <v>0</v>
      </c>
      <c r="AB93" s="5">
        <f t="shared" si="12"/>
        <v>0</v>
      </c>
      <c r="AC93" s="5">
        <f t="shared" si="13"/>
        <v>0</v>
      </c>
      <c r="AD93" s="5">
        <f t="shared" si="14"/>
        <v>0</v>
      </c>
      <c r="AE93" s="5">
        <f t="shared" si="15"/>
        <v>0</v>
      </c>
      <c r="AF93" s="5">
        <f t="shared" si="16"/>
        <v>0</v>
      </c>
      <c r="AG93" s="5">
        <f t="shared" si="17"/>
        <v>0</v>
      </c>
      <c r="AH93" s="5">
        <f t="shared" si="17"/>
        <v>0</v>
      </c>
      <c r="AI93" s="5">
        <f t="shared" si="17"/>
        <v>0</v>
      </c>
    </row>
    <row r="94" spans="1:35" x14ac:dyDescent="0.35">
      <c r="A94" s="5"/>
      <c r="B94" t="s">
        <v>121</v>
      </c>
      <c r="C94" t="s">
        <v>122</v>
      </c>
      <c r="D94" t="s">
        <v>44</v>
      </c>
      <c r="E94" s="29" t="s">
        <v>67</v>
      </c>
      <c r="G94" s="29" t="s">
        <v>90</v>
      </c>
      <c r="H94" t="str">
        <f t="shared" si="9"/>
        <v>Côte d'Ivoire Tuberculosis</v>
      </c>
      <c r="I94"/>
      <c r="J94" s="25" t="s">
        <v>43</v>
      </c>
      <c r="K94" s="25"/>
      <c r="L94" s="24"/>
      <c r="M94" s="24"/>
      <c r="N94" s="25" t="s">
        <v>43</v>
      </c>
      <c r="O94" s="23"/>
      <c r="P94" s="23" t="s">
        <v>43</v>
      </c>
      <c r="Q94" s="24" t="s">
        <v>43</v>
      </c>
      <c r="R94" s="25"/>
      <c r="S94" s="24" t="s">
        <v>43</v>
      </c>
      <c r="T94" s="24"/>
      <c r="U94" s="24"/>
      <c r="V94" s="24" t="s">
        <v>70</v>
      </c>
      <c r="W94" s="3" t="str">
        <f>_xlfn.TEXTJOIN(", ", TRUE, priority[[#This Row],[Top 15 Largest Allocations and/or Funding Increases]:[C19RM Top-25]])</f>
        <v>C19RM Top 25</v>
      </c>
      <c r="X9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94" s="5">
        <f t="shared" si="10"/>
        <v>0</v>
      </c>
      <c r="Z94" s="5">
        <f>IF(priority[[#This Row],[Challenging Operating Environment (as approved by EGMC on 24 March 2022) Opt-in]]="COE",1,0)</f>
        <v>0</v>
      </c>
      <c r="AA94" s="5">
        <f t="shared" si="11"/>
        <v>0</v>
      </c>
      <c r="AB94" s="5">
        <f t="shared" si="12"/>
        <v>0</v>
      </c>
      <c r="AC94" s="5">
        <f t="shared" si="13"/>
        <v>0</v>
      </c>
      <c r="AD94" s="5">
        <f t="shared" si="14"/>
        <v>0</v>
      </c>
      <c r="AE94" s="5">
        <f t="shared" si="15"/>
        <v>0</v>
      </c>
      <c r="AF94" s="5">
        <f t="shared" si="16"/>
        <v>0</v>
      </c>
      <c r="AG94" s="5">
        <f t="shared" si="17"/>
        <v>0</v>
      </c>
      <c r="AH94" s="5">
        <f t="shared" si="17"/>
        <v>0</v>
      </c>
      <c r="AI94" s="5">
        <f t="shared" si="17"/>
        <v>0</v>
      </c>
    </row>
    <row r="95" spans="1:35" x14ac:dyDescent="0.35">
      <c r="A95" s="5" t="s">
        <v>47</v>
      </c>
      <c r="C95" t="s">
        <v>122</v>
      </c>
      <c r="D95" t="s">
        <v>93</v>
      </c>
      <c r="E95" t="s">
        <v>67</v>
      </c>
      <c r="H95" t="str">
        <f t="shared" si="9"/>
        <v>Côte d'Ivoire RSSH</v>
      </c>
      <c r="I95"/>
      <c r="J95" s="23"/>
      <c r="K95" s="23"/>
      <c r="L95" s="23"/>
      <c r="M95" s="24"/>
      <c r="N95" s="25"/>
      <c r="O95" s="23"/>
      <c r="P95" s="23"/>
      <c r="Q95" s="24"/>
      <c r="R95" s="25"/>
      <c r="S95" s="24"/>
      <c r="T95" s="24"/>
      <c r="U95" s="24"/>
      <c r="V95" s="24" t="s">
        <v>70</v>
      </c>
      <c r="W95" s="3" t="str">
        <f>_xlfn.TEXTJOIN(", ", TRUE, priority[[#This Row],[Top 15 Largest Allocations and/or Funding Increases]:[C19RM Top-25]])</f>
        <v>C19RM Top 25</v>
      </c>
      <c r="X9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95" s="27">
        <f t="shared" si="10"/>
        <v>0</v>
      </c>
      <c r="Z95" s="5">
        <f>IF(priority[[#This Row],[Challenging Operating Environment (as approved by EGMC on 24 March 2022) Opt-in]]="COE",1,0)</f>
        <v>0</v>
      </c>
      <c r="AA95" s="5">
        <f t="shared" si="11"/>
        <v>0</v>
      </c>
      <c r="AB95" s="5">
        <f t="shared" si="12"/>
        <v>0</v>
      </c>
      <c r="AC95" s="5">
        <f t="shared" si="13"/>
        <v>0</v>
      </c>
      <c r="AD95" s="5">
        <f t="shared" si="14"/>
        <v>0</v>
      </c>
      <c r="AE95" s="5">
        <f t="shared" si="15"/>
        <v>0</v>
      </c>
      <c r="AF95" s="5">
        <f t="shared" si="16"/>
        <v>0</v>
      </c>
      <c r="AG95" s="5">
        <f t="shared" si="17"/>
        <v>0</v>
      </c>
      <c r="AH95" s="5">
        <f t="shared" si="17"/>
        <v>0</v>
      </c>
      <c r="AI95" s="5">
        <f t="shared" si="17"/>
        <v>0</v>
      </c>
    </row>
    <row r="96" spans="1:35" x14ac:dyDescent="0.35">
      <c r="A96" s="5" t="s">
        <v>47</v>
      </c>
      <c r="C96" t="s">
        <v>122</v>
      </c>
      <c r="D96" t="s">
        <v>62</v>
      </c>
      <c r="E96" t="s">
        <v>67</v>
      </c>
      <c r="H96" t="str">
        <f t="shared" si="9"/>
        <v>Côte d'Ivoire HIV/TB</v>
      </c>
      <c r="I96"/>
      <c r="J96" s="23"/>
      <c r="K96" s="23"/>
      <c r="L96" s="23"/>
      <c r="M96" s="24"/>
      <c r="N96" s="25"/>
      <c r="O96" s="23"/>
      <c r="P96" s="23"/>
      <c r="Q96" s="24"/>
      <c r="R96" s="25"/>
      <c r="S96" s="24"/>
      <c r="T96" s="24"/>
      <c r="U96" s="24"/>
      <c r="V96" s="24" t="s">
        <v>70</v>
      </c>
      <c r="W96" s="3" t="str">
        <f>_xlfn.TEXTJOIN(", ", TRUE, priority[[#This Row],[Top 15 Largest Allocations and/or Funding Increases]:[C19RM Top-25]])</f>
        <v>C19RM Top 25</v>
      </c>
      <c r="X9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96" s="27">
        <f t="shared" si="10"/>
        <v>0</v>
      </c>
      <c r="Z96" s="5">
        <f>IF(priority[[#This Row],[Challenging Operating Environment (as approved by EGMC on 24 March 2022) Opt-in]]="COE",1,0)</f>
        <v>0</v>
      </c>
      <c r="AA96" s="5">
        <f t="shared" si="11"/>
        <v>0</v>
      </c>
      <c r="AB96" s="5">
        <f t="shared" si="12"/>
        <v>0</v>
      </c>
      <c r="AC96" s="5">
        <f t="shared" si="13"/>
        <v>0</v>
      </c>
      <c r="AD96" s="5">
        <f t="shared" si="14"/>
        <v>0</v>
      </c>
      <c r="AE96" s="5">
        <f t="shared" si="15"/>
        <v>0</v>
      </c>
      <c r="AF96" s="5">
        <f t="shared" si="16"/>
        <v>0</v>
      </c>
      <c r="AG96" s="5">
        <f t="shared" si="17"/>
        <v>0</v>
      </c>
      <c r="AH96" s="5">
        <f t="shared" si="17"/>
        <v>0</v>
      </c>
      <c r="AI96" s="5">
        <f t="shared" si="17"/>
        <v>0</v>
      </c>
    </row>
    <row r="97" spans="1:35" x14ac:dyDescent="0.35">
      <c r="A97" s="5"/>
      <c r="B97" t="s">
        <v>123</v>
      </c>
      <c r="C97" t="s">
        <v>124</v>
      </c>
      <c r="D97" t="s">
        <v>38</v>
      </c>
      <c r="E97" t="s">
        <v>51</v>
      </c>
      <c r="F97" t="s">
        <v>52</v>
      </c>
      <c r="G97" t="s">
        <v>76</v>
      </c>
      <c r="H97" t="str">
        <f t="shared" si="9"/>
        <v>Cuba HIV/AIDS</v>
      </c>
      <c r="I97"/>
      <c r="J97" s="25" t="s">
        <v>43</v>
      </c>
      <c r="K97" s="25"/>
      <c r="L97" s="24"/>
      <c r="M97" s="24"/>
      <c r="N97" s="25" t="s">
        <v>43</v>
      </c>
      <c r="O97" s="23"/>
      <c r="P97" s="23" t="s">
        <v>43</v>
      </c>
      <c r="Q97" s="24" t="s">
        <v>43</v>
      </c>
      <c r="R97" s="25"/>
      <c r="S97" s="24" t="s">
        <v>43</v>
      </c>
      <c r="T97" s="24"/>
      <c r="U97" s="24"/>
      <c r="V97" s="24"/>
      <c r="W97" s="3" t="str">
        <f>_xlfn.TEXTJOIN(", ", TRUE, priority[[#This Row],[Top 15 Largest Allocations and/or Funding Increases]:[C19RM Top-25]])</f>
        <v/>
      </c>
      <c r="X9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97" s="5">
        <f t="shared" si="10"/>
        <v>0</v>
      </c>
      <c r="Z97" s="5">
        <f>IF(priority[[#This Row],[Challenging Operating Environment (as approved by EGMC on 24 March 2022) Opt-in]]="COE",1,0)</f>
        <v>0</v>
      </c>
      <c r="AA97" s="5">
        <f t="shared" si="11"/>
        <v>0</v>
      </c>
      <c r="AB97" s="5">
        <f t="shared" si="12"/>
        <v>0</v>
      </c>
      <c r="AC97" s="5">
        <f t="shared" si="13"/>
        <v>0</v>
      </c>
      <c r="AD97" s="5">
        <f t="shared" si="14"/>
        <v>0</v>
      </c>
      <c r="AE97" s="5">
        <f t="shared" si="15"/>
        <v>0</v>
      </c>
      <c r="AF97" s="5">
        <f t="shared" si="16"/>
        <v>0</v>
      </c>
      <c r="AG97" s="5">
        <f t="shared" si="17"/>
        <v>0</v>
      </c>
      <c r="AH97" s="5">
        <f t="shared" si="17"/>
        <v>0</v>
      </c>
      <c r="AI97" s="5">
        <f t="shared" si="17"/>
        <v>0</v>
      </c>
    </row>
    <row r="98" spans="1:35" x14ac:dyDescent="0.35">
      <c r="A98" s="5"/>
      <c r="B98" t="s">
        <v>123</v>
      </c>
      <c r="C98" t="s">
        <v>124</v>
      </c>
      <c r="D98" t="s">
        <v>44</v>
      </c>
      <c r="E98" t="s">
        <v>51</v>
      </c>
      <c r="F98" t="s">
        <v>52</v>
      </c>
      <c r="G98" t="s">
        <v>76</v>
      </c>
      <c r="H98" t="str">
        <f t="shared" si="9"/>
        <v>Cuba Tuberculosis</v>
      </c>
      <c r="I98"/>
      <c r="J98" s="25" t="s">
        <v>43</v>
      </c>
      <c r="K98" s="25"/>
      <c r="L98" s="24"/>
      <c r="M98" s="24"/>
      <c r="N98" s="25" t="s">
        <v>43</v>
      </c>
      <c r="O98" s="23"/>
      <c r="P98" s="23" t="s">
        <v>43</v>
      </c>
      <c r="Q98" s="24" t="s">
        <v>43</v>
      </c>
      <c r="R98" s="25"/>
      <c r="S98" s="24" t="s">
        <v>43</v>
      </c>
      <c r="T98" s="24"/>
      <c r="U98" s="24"/>
      <c r="V98" s="24"/>
      <c r="W98" s="3" t="str">
        <f>_xlfn.TEXTJOIN(", ", TRUE, priority[[#This Row],[Top 15 Largest Allocations and/or Funding Increases]:[C19RM Top-25]])</f>
        <v/>
      </c>
      <c r="X9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98" s="5">
        <f t="shared" si="10"/>
        <v>0</v>
      </c>
      <c r="Z98" s="5">
        <f>IF(priority[[#This Row],[Challenging Operating Environment (as approved by EGMC on 24 March 2022) Opt-in]]="COE",1,0)</f>
        <v>0</v>
      </c>
      <c r="AA98" s="5">
        <f t="shared" si="11"/>
        <v>0</v>
      </c>
      <c r="AB98" s="5">
        <f t="shared" si="12"/>
        <v>0</v>
      </c>
      <c r="AC98" s="5">
        <f t="shared" si="13"/>
        <v>0</v>
      </c>
      <c r="AD98" s="5">
        <f t="shared" si="14"/>
        <v>0</v>
      </c>
      <c r="AE98" s="5">
        <f t="shared" si="15"/>
        <v>0</v>
      </c>
      <c r="AF98" s="5">
        <f t="shared" si="16"/>
        <v>0</v>
      </c>
      <c r="AG98" s="5">
        <f t="shared" si="17"/>
        <v>0</v>
      </c>
      <c r="AH98" s="5">
        <f t="shared" si="17"/>
        <v>0</v>
      </c>
      <c r="AI98" s="5">
        <f t="shared" si="17"/>
        <v>0</v>
      </c>
    </row>
    <row r="99" spans="1:35" x14ac:dyDescent="0.35">
      <c r="A99" s="5"/>
      <c r="B99" t="s">
        <v>123</v>
      </c>
      <c r="C99" t="s">
        <v>124</v>
      </c>
      <c r="D99" t="s">
        <v>46</v>
      </c>
      <c r="E99" t="s">
        <v>51</v>
      </c>
      <c r="F99" t="s">
        <v>52</v>
      </c>
      <c r="G99" t="s">
        <v>76</v>
      </c>
      <c r="H99" t="str">
        <f t="shared" si="9"/>
        <v>Cuba Malaria</v>
      </c>
      <c r="I99"/>
      <c r="J99" s="25" t="s">
        <v>43</v>
      </c>
      <c r="K99" s="25"/>
      <c r="L99" s="24"/>
      <c r="M99" s="24"/>
      <c r="N99" s="25" t="s">
        <v>43</v>
      </c>
      <c r="O99" s="23"/>
      <c r="P99" s="23" t="s">
        <v>43</v>
      </c>
      <c r="Q99" s="24" t="s">
        <v>43</v>
      </c>
      <c r="R99" s="25"/>
      <c r="S99" s="24" t="s">
        <v>43</v>
      </c>
      <c r="T99" s="24"/>
      <c r="U99" s="24"/>
      <c r="V99" s="24"/>
      <c r="W99" s="3" t="str">
        <f>_xlfn.TEXTJOIN(", ", TRUE, priority[[#This Row],[Top 15 Largest Allocations and/or Funding Increases]:[C19RM Top-25]])</f>
        <v/>
      </c>
      <c r="X9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99" s="5">
        <f t="shared" si="10"/>
        <v>0</v>
      </c>
      <c r="Z99" s="5">
        <f>IF(priority[[#This Row],[Challenging Operating Environment (as approved by EGMC on 24 March 2022) Opt-in]]="COE",1,0)</f>
        <v>0</v>
      </c>
      <c r="AA99" s="5">
        <f t="shared" si="11"/>
        <v>0</v>
      </c>
      <c r="AB99" s="5">
        <f t="shared" si="12"/>
        <v>0</v>
      </c>
      <c r="AC99" s="5">
        <f t="shared" si="13"/>
        <v>0</v>
      </c>
      <c r="AD99" s="5">
        <f t="shared" si="14"/>
        <v>0</v>
      </c>
      <c r="AE99" s="5">
        <f t="shared" si="15"/>
        <v>0</v>
      </c>
      <c r="AF99" s="5">
        <f t="shared" si="16"/>
        <v>0</v>
      </c>
      <c r="AG99" s="5">
        <f t="shared" si="17"/>
        <v>0</v>
      </c>
      <c r="AH99" s="5">
        <f t="shared" si="17"/>
        <v>0</v>
      </c>
      <c r="AI99" s="5">
        <f t="shared" si="17"/>
        <v>0</v>
      </c>
    </row>
    <row r="100" spans="1:35" x14ac:dyDescent="0.35">
      <c r="A100" s="5"/>
      <c r="B100" t="s">
        <v>125</v>
      </c>
      <c r="C100" t="s">
        <v>126</v>
      </c>
      <c r="D100" t="s">
        <v>38</v>
      </c>
      <c r="E100" t="s">
        <v>51</v>
      </c>
      <c r="F100" t="s">
        <v>52</v>
      </c>
      <c r="G100" t="s">
        <v>127</v>
      </c>
      <c r="H100" t="str">
        <f t="shared" si="9"/>
        <v>Djibouti HIV/AIDS</v>
      </c>
      <c r="I100"/>
      <c r="J100" s="25" t="s">
        <v>43</v>
      </c>
      <c r="K100" s="25"/>
      <c r="L100" s="24"/>
      <c r="M100" s="24"/>
      <c r="N100" s="25" t="s">
        <v>43</v>
      </c>
      <c r="O100" s="23"/>
      <c r="P100" s="23" t="s">
        <v>43</v>
      </c>
      <c r="Q100" s="24" t="s">
        <v>43</v>
      </c>
      <c r="R100" s="25"/>
      <c r="S100" s="24" t="s">
        <v>43</v>
      </c>
      <c r="T100" s="24"/>
      <c r="U100" s="24"/>
      <c r="V100" s="24"/>
      <c r="W100" s="3" t="str">
        <f>_xlfn.TEXTJOIN(", ", TRUE, priority[[#This Row],[Top 15 Largest Allocations and/or Funding Increases]:[C19RM Top-25]])</f>
        <v/>
      </c>
      <c r="X10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00" s="5">
        <f t="shared" si="10"/>
        <v>0</v>
      </c>
      <c r="Z100" s="5">
        <f>IF(priority[[#This Row],[Challenging Operating Environment (as approved by EGMC on 24 March 2022) Opt-in]]="COE",1,0)</f>
        <v>0</v>
      </c>
      <c r="AA100" s="5">
        <f t="shared" si="11"/>
        <v>0</v>
      </c>
      <c r="AB100" s="5">
        <f t="shared" si="12"/>
        <v>0</v>
      </c>
      <c r="AC100" s="5">
        <f t="shared" si="13"/>
        <v>0</v>
      </c>
      <c r="AD100" s="5">
        <f t="shared" si="14"/>
        <v>0</v>
      </c>
      <c r="AE100" s="5">
        <f t="shared" si="15"/>
        <v>0</v>
      </c>
      <c r="AF100" s="5">
        <f t="shared" si="16"/>
        <v>0</v>
      </c>
      <c r="AG100" s="5">
        <f t="shared" si="17"/>
        <v>0</v>
      </c>
      <c r="AH100" s="5">
        <f t="shared" si="17"/>
        <v>0</v>
      </c>
      <c r="AI100" s="5">
        <f t="shared" si="17"/>
        <v>0</v>
      </c>
    </row>
    <row r="101" spans="1:35" x14ac:dyDescent="0.35">
      <c r="A101" s="5"/>
      <c r="B101" t="s">
        <v>125</v>
      </c>
      <c r="C101" t="s">
        <v>126</v>
      </c>
      <c r="D101" t="s">
        <v>44</v>
      </c>
      <c r="E101" t="s">
        <v>51</v>
      </c>
      <c r="F101" t="s">
        <v>52</v>
      </c>
      <c r="G101" t="s">
        <v>127</v>
      </c>
      <c r="H101" t="str">
        <f t="shared" si="9"/>
        <v>Djibouti Tuberculosis</v>
      </c>
      <c r="I101"/>
      <c r="J101" s="25" t="s">
        <v>43</v>
      </c>
      <c r="K101" s="25"/>
      <c r="L101" s="24"/>
      <c r="M101" s="24"/>
      <c r="N101" s="25" t="s">
        <v>43</v>
      </c>
      <c r="O101" s="23"/>
      <c r="P101" s="23" t="s">
        <v>43</v>
      </c>
      <c r="Q101" s="24" t="s">
        <v>43</v>
      </c>
      <c r="R101" s="25"/>
      <c r="S101" s="24" t="s">
        <v>43</v>
      </c>
      <c r="T101" s="24"/>
      <c r="U101" s="24"/>
      <c r="V101" s="24"/>
      <c r="W101" s="3" t="str">
        <f>_xlfn.TEXTJOIN(", ", TRUE, priority[[#This Row],[Top 15 Largest Allocations and/or Funding Increases]:[C19RM Top-25]])</f>
        <v/>
      </c>
      <c r="X10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01" s="5">
        <f t="shared" si="10"/>
        <v>0</v>
      </c>
      <c r="Z101" s="5">
        <f>IF(priority[[#This Row],[Challenging Operating Environment (as approved by EGMC on 24 March 2022) Opt-in]]="COE",1,0)</f>
        <v>0</v>
      </c>
      <c r="AA101" s="5">
        <f t="shared" si="11"/>
        <v>0</v>
      </c>
      <c r="AB101" s="5">
        <f t="shared" si="12"/>
        <v>0</v>
      </c>
      <c r="AC101" s="5">
        <f t="shared" si="13"/>
        <v>0</v>
      </c>
      <c r="AD101" s="5">
        <f t="shared" si="14"/>
        <v>0</v>
      </c>
      <c r="AE101" s="5">
        <f t="shared" si="15"/>
        <v>0</v>
      </c>
      <c r="AF101" s="5">
        <f t="shared" si="16"/>
        <v>0</v>
      </c>
      <c r="AG101" s="5">
        <f t="shared" si="17"/>
        <v>0</v>
      </c>
      <c r="AH101" s="5">
        <f t="shared" si="17"/>
        <v>0</v>
      </c>
      <c r="AI101" s="5">
        <f t="shared" si="17"/>
        <v>0</v>
      </c>
    </row>
    <row r="102" spans="1:35" x14ac:dyDescent="0.35">
      <c r="A102" s="5"/>
      <c r="C102" t="s">
        <v>126</v>
      </c>
      <c r="D102" t="s">
        <v>48</v>
      </c>
      <c r="E102" t="s">
        <v>51</v>
      </c>
      <c r="F102" t="s">
        <v>52</v>
      </c>
      <c r="G102" t="s">
        <v>127</v>
      </c>
      <c r="H102" t="str">
        <f>C102&amp;" "&amp;D102</f>
        <v>Djibouti Multi-Component</v>
      </c>
      <c r="I102"/>
      <c r="J102" s="23"/>
      <c r="K102" s="23"/>
      <c r="L102" s="23"/>
      <c r="M102" s="24"/>
      <c r="N102" s="25"/>
      <c r="O102" s="23"/>
      <c r="P102" s="23"/>
      <c r="Q102" s="24"/>
      <c r="R102" s="25"/>
      <c r="S102" s="24"/>
      <c r="T102" s="24"/>
      <c r="U102" s="24"/>
      <c r="V102" s="24"/>
      <c r="W102" s="3" t="str">
        <f>_xlfn.TEXTJOIN(", ", TRUE, priority[[#This Row],[Top 15 Largest Allocations and/or Funding Increases]:[C19RM Top-25]])</f>
        <v/>
      </c>
      <c r="X10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02" s="5">
        <f>IF(I102="Transition",1,0)</f>
        <v>0</v>
      </c>
      <c r="Z102" s="5">
        <f>IF(priority[[#This Row],[Challenging Operating Environment (as approved by EGMC on 24 March 2022) Opt-in]]="COE",1,0)</f>
        <v>0</v>
      </c>
      <c r="AA102" s="5">
        <f>IF(OR(N102="TopLargest", N102="FundingIncreaseDisease"),1,0)</f>
        <v>0</v>
      </c>
      <c r="AB102" s="5">
        <f>IF(O102="IncidenceReduction",1,0)</f>
        <v>0</v>
      </c>
      <c r="AC102" s="5">
        <f>IF(P102="AGYW",1,0)</f>
        <v>0</v>
      </c>
      <c r="AD102" s="5">
        <f>IF(Q102="TBTop20",1,0)</f>
        <v>0</v>
      </c>
      <c r="AE102" s="5">
        <f>IF(R102="RAI",1,0)</f>
        <v>0</v>
      </c>
      <c r="AF102" s="5">
        <f>IF(OR(S102="HBHI", S102="Sahel 5"),1,0)</f>
        <v>0</v>
      </c>
      <c r="AG102" s="5">
        <f>IF(T102="Yes",1,0)</f>
        <v>0</v>
      </c>
      <c r="AH102" s="5">
        <f>IF(U102="Yes",1,0)</f>
        <v>0</v>
      </c>
      <c r="AI102" s="5">
        <f>IF(V102="Yes",1,0)</f>
        <v>0</v>
      </c>
    </row>
    <row r="103" spans="1:35" x14ac:dyDescent="0.35">
      <c r="A103" s="5"/>
      <c r="B103" t="s">
        <v>125</v>
      </c>
      <c r="C103" t="s">
        <v>126</v>
      </c>
      <c r="D103" t="s">
        <v>46</v>
      </c>
      <c r="E103" t="s">
        <v>51</v>
      </c>
      <c r="F103" t="s">
        <v>52</v>
      </c>
      <c r="G103" t="s">
        <v>127</v>
      </c>
      <c r="H103" t="str">
        <f t="shared" si="9"/>
        <v>Djibouti Malaria</v>
      </c>
      <c r="I103"/>
      <c r="J103" s="25" t="s">
        <v>43</v>
      </c>
      <c r="K103" s="25"/>
      <c r="L103" s="24"/>
      <c r="M103" s="24"/>
      <c r="N103" s="25" t="s">
        <v>43</v>
      </c>
      <c r="O103" s="23"/>
      <c r="P103" s="23" t="s">
        <v>43</v>
      </c>
      <c r="Q103" s="24" t="s">
        <v>43</v>
      </c>
      <c r="R103" s="25"/>
      <c r="S103" s="24" t="s">
        <v>43</v>
      </c>
      <c r="T103" s="24"/>
      <c r="U103" s="24"/>
      <c r="V103" s="24"/>
      <c r="W103" s="3" t="str">
        <f>_xlfn.TEXTJOIN(", ", TRUE, priority[[#This Row],[Top 15 Largest Allocations and/or Funding Increases]:[C19RM Top-25]])</f>
        <v/>
      </c>
      <c r="X10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03" s="5">
        <f t="shared" si="10"/>
        <v>0</v>
      </c>
      <c r="Z103" s="5">
        <f>IF(priority[[#This Row],[Challenging Operating Environment (as approved by EGMC on 24 March 2022) Opt-in]]="COE",1,0)</f>
        <v>0</v>
      </c>
      <c r="AA103" s="5">
        <f t="shared" si="11"/>
        <v>0</v>
      </c>
      <c r="AB103" s="5">
        <f t="shared" si="12"/>
        <v>0</v>
      </c>
      <c r="AC103" s="5">
        <f t="shared" si="13"/>
        <v>0</v>
      </c>
      <c r="AD103" s="5">
        <f t="shared" si="14"/>
        <v>0</v>
      </c>
      <c r="AE103" s="5">
        <f t="shared" si="15"/>
        <v>0</v>
      </c>
      <c r="AF103" s="5">
        <f t="shared" si="16"/>
        <v>0</v>
      </c>
      <c r="AG103" s="5">
        <f t="shared" si="17"/>
        <v>0</v>
      </c>
      <c r="AH103" s="5">
        <f t="shared" si="17"/>
        <v>0</v>
      </c>
      <c r="AI103" s="5">
        <f t="shared" si="17"/>
        <v>0</v>
      </c>
    </row>
    <row r="104" spans="1:35" x14ac:dyDescent="0.35">
      <c r="A104" s="5"/>
      <c r="B104" t="s">
        <v>128</v>
      </c>
      <c r="C104" t="s">
        <v>129</v>
      </c>
      <c r="D104" t="s">
        <v>38</v>
      </c>
      <c r="E104" t="s">
        <v>51</v>
      </c>
      <c r="F104" t="s">
        <v>130</v>
      </c>
      <c r="G104" t="s">
        <v>76</v>
      </c>
      <c r="H104" t="str">
        <f t="shared" si="9"/>
        <v>Dominica HIV/AIDS</v>
      </c>
      <c r="I104"/>
      <c r="J104" s="25" t="s">
        <v>43</v>
      </c>
      <c r="K104" s="25"/>
      <c r="L104" s="24"/>
      <c r="M104" s="24"/>
      <c r="N104" s="25" t="s">
        <v>43</v>
      </c>
      <c r="O104" s="23"/>
      <c r="P104" s="23" t="s">
        <v>43</v>
      </c>
      <c r="Q104" s="24" t="s">
        <v>43</v>
      </c>
      <c r="R104" s="25"/>
      <c r="S104" s="24" t="s">
        <v>43</v>
      </c>
      <c r="T104" s="24"/>
      <c r="U104" s="24"/>
      <c r="V104" s="24"/>
      <c r="W104" s="3" t="str">
        <f>_xlfn.TEXTJOIN(", ", TRUE, priority[[#This Row],[Top 15 Largest Allocations and/or Funding Increases]:[C19RM Top-25]])</f>
        <v/>
      </c>
      <c r="X10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04" s="5">
        <f t="shared" si="10"/>
        <v>0</v>
      </c>
      <c r="Z104" s="5">
        <f>IF(priority[[#This Row],[Challenging Operating Environment (as approved by EGMC on 24 March 2022) Opt-in]]="COE",1,0)</f>
        <v>0</v>
      </c>
      <c r="AA104" s="5">
        <f t="shared" si="11"/>
        <v>0</v>
      </c>
      <c r="AB104" s="5">
        <f t="shared" si="12"/>
        <v>0</v>
      </c>
      <c r="AC104" s="5">
        <f t="shared" si="13"/>
        <v>0</v>
      </c>
      <c r="AD104" s="5">
        <f t="shared" si="14"/>
        <v>0</v>
      </c>
      <c r="AE104" s="5">
        <f t="shared" si="15"/>
        <v>0</v>
      </c>
      <c r="AF104" s="5">
        <f t="shared" si="16"/>
        <v>0</v>
      </c>
      <c r="AG104" s="5">
        <f t="shared" si="17"/>
        <v>0</v>
      </c>
      <c r="AH104" s="5">
        <f t="shared" si="17"/>
        <v>0</v>
      </c>
      <c r="AI104" s="5">
        <f t="shared" si="17"/>
        <v>0</v>
      </c>
    </row>
    <row r="105" spans="1:35" x14ac:dyDescent="0.35">
      <c r="A105" s="5"/>
      <c r="B105" t="s">
        <v>128</v>
      </c>
      <c r="C105" t="s">
        <v>129</v>
      </c>
      <c r="D105" t="s">
        <v>44</v>
      </c>
      <c r="E105" t="s">
        <v>51</v>
      </c>
      <c r="F105" t="s">
        <v>130</v>
      </c>
      <c r="G105" t="s">
        <v>76</v>
      </c>
      <c r="H105" t="str">
        <f t="shared" si="9"/>
        <v>Dominica Tuberculosis</v>
      </c>
      <c r="I105"/>
      <c r="J105" s="25" t="s">
        <v>43</v>
      </c>
      <c r="K105" s="25"/>
      <c r="L105" s="24"/>
      <c r="M105" s="24"/>
      <c r="N105" s="25" t="s">
        <v>43</v>
      </c>
      <c r="O105" s="23"/>
      <c r="P105" s="23" t="s">
        <v>43</v>
      </c>
      <c r="Q105" s="24" t="s">
        <v>43</v>
      </c>
      <c r="R105" s="25"/>
      <c r="S105" s="24" t="s">
        <v>43</v>
      </c>
      <c r="T105" s="24"/>
      <c r="U105" s="24"/>
      <c r="V105" s="24"/>
      <c r="W105" s="3" t="str">
        <f>_xlfn.TEXTJOIN(", ", TRUE, priority[[#This Row],[Top 15 Largest Allocations and/or Funding Increases]:[C19RM Top-25]])</f>
        <v/>
      </c>
      <c r="X10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05" s="5">
        <f t="shared" si="10"/>
        <v>0</v>
      </c>
      <c r="Z105" s="5">
        <f>IF(priority[[#This Row],[Challenging Operating Environment (as approved by EGMC on 24 March 2022) Opt-in]]="COE",1,0)</f>
        <v>0</v>
      </c>
      <c r="AA105" s="5">
        <f t="shared" si="11"/>
        <v>0</v>
      </c>
      <c r="AB105" s="5">
        <f t="shared" si="12"/>
        <v>0</v>
      </c>
      <c r="AC105" s="5">
        <f t="shared" si="13"/>
        <v>0</v>
      </c>
      <c r="AD105" s="5">
        <f t="shared" si="14"/>
        <v>0</v>
      </c>
      <c r="AE105" s="5">
        <f t="shared" si="15"/>
        <v>0</v>
      </c>
      <c r="AF105" s="5">
        <f t="shared" si="16"/>
        <v>0</v>
      </c>
      <c r="AG105" s="5">
        <f t="shared" si="17"/>
        <v>0</v>
      </c>
      <c r="AH105" s="5">
        <f t="shared" si="17"/>
        <v>0</v>
      </c>
      <c r="AI105" s="5">
        <f t="shared" si="17"/>
        <v>0</v>
      </c>
    </row>
    <row r="106" spans="1:35" x14ac:dyDescent="0.35">
      <c r="A106" s="5"/>
      <c r="B106" t="s">
        <v>128</v>
      </c>
      <c r="C106" t="s">
        <v>129</v>
      </c>
      <c r="D106" t="s">
        <v>46</v>
      </c>
      <c r="E106" t="s">
        <v>51</v>
      </c>
      <c r="F106" t="s">
        <v>130</v>
      </c>
      <c r="G106" t="s">
        <v>76</v>
      </c>
      <c r="H106" t="str">
        <f t="shared" si="9"/>
        <v>Dominica Malaria</v>
      </c>
      <c r="I106"/>
      <c r="J106" s="25" t="s">
        <v>43</v>
      </c>
      <c r="K106" s="25"/>
      <c r="L106" s="24"/>
      <c r="M106" s="24"/>
      <c r="N106" s="25" t="s">
        <v>43</v>
      </c>
      <c r="O106" s="23"/>
      <c r="P106" s="23" t="s">
        <v>43</v>
      </c>
      <c r="Q106" s="24" t="s">
        <v>43</v>
      </c>
      <c r="R106" s="25"/>
      <c r="S106" s="24" t="s">
        <v>43</v>
      </c>
      <c r="T106" s="24"/>
      <c r="U106" s="24"/>
      <c r="V106" s="24"/>
      <c r="W106" s="3" t="str">
        <f>_xlfn.TEXTJOIN(", ", TRUE, priority[[#This Row],[Top 15 Largest Allocations and/or Funding Increases]:[C19RM Top-25]])</f>
        <v/>
      </c>
      <c r="X10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06" s="5">
        <f t="shared" si="10"/>
        <v>0</v>
      </c>
      <c r="Z106" s="5">
        <f>IF(priority[[#This Row],[Challenging Operating Environment (as approved by EGMC on 24 March 2022) Opt-in]]="COE",1,0)</f>
        <v>0</v>
      </c>
      <c r="AA106" s="5">
        <f t="shared" si="11"/>
        <v>0</v>
      </c>
      <c r="AB106" s="5">
        <f t="shared" si="12"/>
        <v>0</v>
      </c>
      <c r="AC106" s="5">
        <f t="shared" si="13"/>
        <v>0</v>
      </c>
      <c r="AD106" s="5">
        <f t="shared" si="14"/>
        <v>0</v>
      </c>
      <c r="AE106" s="5">
        <f t="shared" si="15"/>
        <v>0</v>
      </c>
      <c r="AF106" s="5">
        <f t="shared" si="16"/>
        <v>0</v>
      </c>
      <c r="AG106" s="5">
        <f t="shared" si="17"/>
        <v>0</v>
      </c>
      <c r="AH106" s="5">
        <f t="shared" si="17"/>
        <v>0</v>
      </c>
      <c r="AI106" s="5">
        <f t="shared" si="17"/>
        <v>0</v>
      </c>
    </row>
    <row r="107" spans="1:35" x14ac:dyDescent="0.35">
      <c r="A107" s="5"/>
      <c r="B107" t="s">
        <v>131</v>
      </c>
      <c r="C107" t="s">
        <v>132</v>
      </c>
      <c r="D107" t="s">
        <v>38</v>
      </c>
      <c r="E107" t="s">
        <v>51</v>
      </c>
      <c r="F107" t="s">
        <v>82</v>
      </c>
      <c r="G107" t="s">
        <v>76</v>
      </c>
      <c r="H107" t="str">
        <f t="shared" si="9"/>
        <v>Dominican Republic HIV/AIDS</v>
      </c>
      <c r="I107"/>
      <c r="J107" s="25" t="s">
        <v>43</v>
      </c>
      <c r="K107" s="25"/>
      <c r="L107" s="24"/>
      <c r="M107" s="24"/>
      <c r="N107" s="25" t="s">
        <v>43</v>
      </c>
      <c r="O107" s="23"/>
      <c r="P107" s="23" t="s">
        <v>43</v>
      </c>
      <c r="Q107" s="24" t="s">
        <v>43</v>
      </c>
      <c r="R107" s="25"/>
      <c r="S107" s="24" t="s">
        <v>43</v>
      </c>
      <c r="T107" s="24"/>
      <c r="U107" s="24"/>
      <c r="V107" s="24"/>
      <c r="W107" s="3" t="str">
        <f>_xlfn.TEXTJOIN(", ", TRUE, priority[[#This Row],[Top 15 Largest Allocations and/or Funding Increases]:[C19RM Top-25]])</f>
        <v/>
      </c>
      <c r="X10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07" s="5">
        <f t="shared" si="10"/>
        <v>0</v>
      </c>
      <c r="Z107" s="5">
        <f>IF(priority[[#This Row],[Challenging Operating Environment (as approved by EGMC on 24 March 2022) Opt-in]]="COE",1,0)</f>
        <v>0</v>
      </c>
      <c r="AA107" s="5">
        <f t="shared" si="11"/>
        <v>0</v>
      </c>
      <c r="AB107" s="5">
        <f t="shared" si="12"/>
        <v>0</v>
      </c>
      <c r="AC107" s="5">
        <f t="shared" si="13"/>
        <v>0</v>
      </c>
      <c r="AD107" s="5">
        <f t="shared" si="14"/>
        <v>0</v>
      </c>
      <c r="AE107" s="5">
        <f t="shared" si="15"/>
        <v>0</v>
      </c>
      <c r="AF107" s="5">
        <f t="shared" si="16"/>
        <v>0</v>
      </c>
      <c r="AG107" s="5">
        <f t="shared" si="17"/>
        <v>0</v>
      </c>
      <c r="AH107" s="5">
        <f t="shared" si="17"/>
        <v>0</v>
      </c>
      <c r="AI107" s="5">
        <f t="shared" si="17"/>
        <v>0</v>
      </c>
    </row>
    <row r="108" spans="1:35" x14ac:dyDescent="0.35">
      <c r="A108" s="5"/>
      <c r="B108" t="s">
        <v>131</v>
      </c>
      <c r="C108" t="s">
        <v>132</v>
      </c>
      <c r="D108" t="s">
        <v>44</v>
      </c>
      <c r="E108" t="s">
        <v>51</v>
      </c>
      <c r="F108" t="s">
        <v>82</v>
      </c>
      <c r="G108" t="s">
        <v>76</v>
      </c>
      <c r="H108" t="str">
        <f t="shared" si="9"/>
        <v>Dominican Republic Tuberculosis</v>
      </c>
      <c r="I108"/>
      <c r="J108" s="25" t="s">
        <v>43</v>
      </c>
      <c r="K108" s="25"/>
      <c r="L108" s="24"/>
      <c r="M108" s="24"/>
      <c r="N108" s="25" t="s">
        <v>43</v>
      </c>
      <c r="O108" s="23"/>
      <c r="P108" s="23" t="s">
        <v>43</v>
      </c>
      <c r="Q108" s="24" t="s">
        <v>43</v>
      </c>
      <c r="R108" s="25"/>
      <c r="S108" s="24" t="s">
        <v>43</v>
      </c>
      <c r="T108" s="24"/>
      <c r="U108" s="24"/>
      <c r="V108" s="24"/>
      <c r="W108" s="3" t="str">
        <f>_xlfn.TEXTJOIN(", ", TRUE, priority[[#This Row],[Top 15 Largest Allocations and/or Funding Increases]:[C19RM Top-25]])</f>
        <v/>
      </c>
      <c r="X10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08" s="5">
        <f t="shared" si="10"/>
        <v>0</v>
      </c>
      <c r="Z108" s="5">
        <f>IF(priority[[#This Row],[Challenging Operating Environment (as approved by EGMC on 24 March 2022) Opt-in]]="COE",1,0)</f>
        <v>0</v>
      </c>
      <c r="AA108" s="5">
        <f t="shared" si="11"/>
        <v>0</v>
      </c>
      <c r="AB108" s="5">
        <f t="shared" si="12"/>
        <v>0</v>
      </c>
      <c r="AC108" s="5">
        <f t="shared" si="13"/>
        <v>0</v>
      </c>
      <c r="AD108" s="5">
        <f t="shared" si="14"/>
        <v>0</v>
      </c>
      <c r="AE108" s="5">
        <f t="shared" si="15"/>
        <v>0</v>
      </c>
      <c r="AF108" s="5">
        <f t="shared" si="16"/>
        <v>0</v>
      </c>
      <c r="AG108" s="5">
        <f t="shared" si="17"/>
        <v>0</v>
      </c>
      <c r="AH108" s="5">
        <f t="shared" si="17"/>
        <v>0</v>
      </c>
      <c r="AI108" s="5">
        <f t="shared" si="17"/>
        <v>0</v>
      </c>
    </row>
    <row r="109" spans="1:35" x14ac:dyDescent="0.35">
      <c r="A109" s="5"/>
      <c r="B109" t="s">
        <v>131</v>
      </c>
      <c r="C109" t="s">
        <v>132</v>
      </c>
      <c r="D109" t="s">
        <v>46</v>
      </c>
      <c r="E109" t="s">
        <v>51</v>
      </c>
      <c r="F109" t="s">
        <v>82</v>
      </c>
      <c r="G109" t="s">
        <v>76</v>
      </c>
      <c r="H109" t="str">
        <f t="shared" si="9"/>
        <v>Dominican Republic Malaria</v>
      </c>
      <c r="I109"/>
      <c r="J109" s="25" t="s">
        <v>43</v>
      </c>
      <c r="K109" s="25"/>
      <c r="L109" s="24"/>
      <c r="M109" s="24"/>
      <c r="N109" s="25" t="s">
        <v>43</v>
      </c>
      <c r="O109" s="23"/>
      <c r="P109" s="23" t="s">
        <v>43</v>
      </c>
      <c r="Q109" s="24" t="s">
        <v>43</v>
      </c>
      <c r="R109" s="25"/>
      <c r="S109" s="24" t="s">
        <v>43</v>
      </c>
      <c r="T109" s="24"/>
      <c r="U109" s="24"/>
      <c r="V109" s="24"/>
      <c r="W109" s="3" t="str">
        <f>_xlfn.TEXTJOIN(", ", TRUE, priority[[#This Row],[Top 15 Largest Allocations and/or Funding Increases]:[C19RM Top-25]])</f>
        <v/>
      </c>
      <c r="X10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09" s="5">
        <f t="shared" si="10"/>
        <v>0</v>
      </c>
      <c r="Z109" s="5">
        <f>IF(priority[[#This Row],[Challenging Operating Environment (as approved by EGMC on 24 March 2022) Opt-in]]="COE",1,0)</f>
        <v>0</v>
      </c>
      <c r="AA109" s="5">
        <f t="shared" si="11"/>
        <v>0</v>
      </c>
      <c r="AB109" s="5">
        <f t="shared" si="12"/>
        <v>0</v>
      </c>
      <c r="AC109" s="5">
        <f t="shared" si="13"/>
        <v>0</v>
      </c>
      <c r="AD109" s="5">
        <f t="shared" si="14"/>
        <v>0</v>
      </c>
      <c r="AE109" s="5">
        <f t="shared" si="15"/>
        <v>0</v>
      </c>
      <c r="AF109" s="5">
        <f t="shared" si="16"/>
        <v>0</v>
      </c>
      <c r="AG109" s="5">
        <f t="shared" si="17"/>
        <v>0</v>
      </c>
      <c r="AH109" s="5">
        <f t="shared" si="17"/>
        <v>0</v>
      </c>
      <c r="AI109" s="5">
        <f t="shared" si="17"/>
        <v>0</v>
      </c>
    </row>
    <row r="110" spans="1:35" x14ac:dyDescent="0.35">
      <c r="A110" s="5"/>
      <c r="B110" t="s">
        <v>133</v>
      </c>
      <c r="C110" t="s">
        <v>134</v>
      </c>
      <c r="D110" t="s">
        <v>38</v>
      </c>
      <c r="E110" t="s">
        <v>51</v>
      </c>
      <c r="F110" t="s">
        <v>52</v>
      </c>
      <c r="G110" t="s">
        <v>76</v>
      </c>
      <c r="H110" t="str">
        <f t="shared" si="9"/>
        <v>Ecuador HIV/AIDS</v>
      </c>
      <c r="I110"/>
      <c r="J110" s="25" t="s">
        <v>43</v>
      </c>
      <c r="K110" s="25"/>
      <c r="L110" s="24"/>
      <c r="M110" s="24"/>
      <c r="N110" s="25" t="s">
        <v>43</v>
      </c>
      <c r="O110" s="23"/>
      <c r="P110" s="23" t="s">
        <v>43</v>
      </c>
      <c r="Q110" s="24" t="s">
        <v>43</v>
      </c>
      <c r="R110" s="25"/>
      <c r="S110" s="24" t="s">
        <v>43</v>
      </c>
      <c r="T110" s="24"/>
      <c r="U110" s="24"/>
      <c r="V110" s="24"/>
      <c r="W110" s="3" t="str">
        <f>_xlfn.TEXTJOIN(", ", TRUE, priority[[#This Row],[Top 15 Largest Allocations and/or Funding Increases]:[C19RM Top-25]])</f>
        <v/>
      </c>
      <c r="X11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10" s="5">
        <f t="shared" si="10"/>
        <v>0</v>
      </c>
      <c r="Z110" s="5">
        <f>IF(priority[[#This Row],[Challenging Operating Environment (as approved by EGMC on 24 March 2022) Opt-in]]="COE",1,0)</f>
        <v>0</v>
      </c>
      <c r="AA110" s="5">
        <f t="shared" si="11"/>
        <v>0</v>
      </c>
      <c r="AB110" s="5">
        <f t="shared" si="12"/>
        <v>0</v>
      </c>
      <c r="AC110" s="5">
        <f t="shared" si="13"/>
        <v>0</v>
      </c>
      <c r="AD110" s="5">
        <f t="shared" si="14"/>
        <v>0</v>
      </c>
      <c r="AE110" s="5">
        <f t="shared" si="15"/>
        <v>0</v>
      </c>
      <c r="AF110" s="5">
        <f t="shared" si="16"/>
        <v>0</v>
      </c>
      <c r="AG110" s="5">
        <f t="shared" si="17"/>
        <v>0</v>
      </c>
      <c r="AH110" s="5">
        <f t="shared" si="17"/>
        <v>0</v>
      </c>
      <c r="AI110" s="5">
        <f t="shared" si="17"/>
        <v>0</v>
      </c>
    </row>
    <row r="111" spans="1:35" x14ac:dyDescent="0.35">
      <c r="A111" s="5"/>
      <c r="B111" t="s">
        <v>133</v>
      </c>
      <c r="C111" t="s">
        <v>134</v>
      </c>
      <c r="D111" t="s">
        <v>44</v>
      </c>
      <c r="E111" t="s">
        <v>51</v>
      </c>
      <c r="F111" t="s">
        <v>52</v>
      </c>
      <c r="G111" t="s">
        <v>76</v>
      </c>
      <c r="H111" t="str">
        <f t="shared" si="9"/>
        <v>Ecuador Tuberculosis</v>
      </c>
      <c r="I111"/>
      <c r="J111" s="25" t="s">
        <v>43</v>
      </c>
      <c r="K111" s="25"/>
      <c r="L111" s="24"/>
      <c r="M111" s="24"/>
      <c r="N111" s="25" t="s">
        <v>43</v>
      </c>
      <c r="O111" s="23"/>
      <c r="P111" s="23" t="s">
        <v>43</v>
      </c>
      <c r="Q111" s="24" t="s">
        <v>43</v>
      </c>
      <c r="R111" s="25"/>
      <c r="S111" s="24" t="s">
        <v>43</v>
      </c>
      <c r="T111" s="24"/>
      <c r="U111" s="24"/>
      <c r="V111" s="24"/>
      <c r="W111" s="3" t="str">
        <f>_xlfn.TEXTJOIN(", ", TRUE, priority[[#This Row],[Top 15 Largest Allocations and/or Funding Increases]:[C19RM Top-25]])</f>
        <v/>
      </c>
      <c r="X11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11" s="5">
        <f t="shared" si="10"/>
        <v>0</v>
      </c>
      <c r="Z111" s="5">
        <f>IF(priority[[#This Row],[Challenging Operating Environment (as approved by EGMC on 24 March 2022) Opt-in]]="COE",1,0)</f>
        <v>0</v>
      </c>
      <c r="AA111" s="5">
        <f t="shared" si="11"/>
        <v>0</v>
      </c>
      <c r="AB111" s="5">
        <f t="shared" si="12"/>
        <v>0</v>
      </c>
      <c r="AC111" s="5">
        <f t="shared" si="13"/>
        <v>0</v>
      </c>
      <c r="AD111" s="5">
        <f t="shared" si="14"/>
        <v>0</v>
      </c>
      <c r="AE111" s="5">
        <f t="shared" si="15"/>
        <v>0</v>
      </c>
      <c r="AF111" s="5">
        <f t="shared" si="16"/>
        <v>0</v>
      </c>
      <c r="AG111" s="5">
        <f t="shared" si="17"/>
        <v>0</v>
      </c>
      <c r="AH111" s="5">
        <f t="shared" si="17"/>
        <v>0</v>
      </c>
      <c r="AI111" s="5">
        <f t="shared" si="17"/>
        <v>0</v>
      </c>
    </row>
    <row r="112" spans="1:35" x14ac:dyDescent="0.35">
      <c r="A112" s="5"/>
      <c r="B112" t="s">
        <v>133</v>
      </c>
      <c r="C112" t="s">
        <v>134</v>
      </c>
      <c r="D112" t="s">
        <v>46</v>
      </c>
      <c r="E112" t="s">
        <v>51</v>
      </c>
      <c r="F112" t="s">
        <v>52</v>
      </c>
      <c r="G112" t="s">
        <v>76</v>
      </c>
      <c r="H112" t="str">
        <f t="shared" si="9"/>
        <v>Ecuador Malaria</v>
      </c>
      <c r="I112"/>
      <c r="J112" s="25" t="s">
        <v>43</v>
      </c>
      <c r="K112" s="25"/>
      <c r="L112" s="24"/>
      <c r="M112" s="24"/>
      <c r="N112" s="25" t="s">
        <v>43</v>
      </c>
      <c r="O112" s="23"/>
      <c r="P112" s="23" t="s">
        <v>43</v>
      </c>
      <c r="Q112" s="24" t="s">
        <v>43</v>
      </c>
      <c r="R112" s="25"/>
      <c r="S112" s="24" t="s">
        <v>43</v>
      </c>
      <c r="T112" s="24"/>
      <c r="U112" s="24"/>
      <c r="V112" s="24"/>
      <c r="W112" s="3" t="str">
        <f>_xlfn.TEXTJOIN(", ", TRUE, priority[[#This Row],[Top 15 Largest Allocations and/or Funding Increases]:[C19RM Top-25]])</f>
        <v/>
      </c>
      <c r="X11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12" s="5">
        <f t="shared" si="10"/>
        <v>0</v>
      </c>
      <c r="Z112" s="5">
        <f>IF(priority[[#This Row],[Challenging Operating Environment (as approved by EGMC on 24 March 2022) Opt-in]]="COE",1,0)</f>
        <v>0</v>
      </c>
      <c r="AA112" s="5">
        <f t="shared" si="11"/>
        <v>0</v>
      </c>
      <c r="AB112" s="5">
        <f t="shared" si="12"/>
        <v>0</v>
      </c>
      <c r="AC112" s="5">
        <f t="shared" si="13"/>
        <v>0</v>
      </c>
      <c r="AD112" s="5">
        <f t="shared" si="14"/>
        <v>0</v>
      </c>
      <c r="AE112" s="5">
        <f t="shared" si="15"/>
        <v>0</v>
      </c>
      <c r="AF112" s="5">
        <f t="shared" si="16"/>
        <v>0</v>
      </c>
      <c r="AG112" s="5">
        <f t="shared" si="17"/>
        <v>0</v>
      </c>
      <c r="AH112" s="5">
        <f t="shared" si="17"/>
        <v>0</v>
      </c>
      <c r="AI112" s="5">
        <f t="shared" si="17"/>
        <v>0</v>
      </c>
    </row>
    <row r="113" spans="1:35" x14ac:dyDescent="0.35">
      <c r="A113" s="5"/>
      <c r="B113" t="s">
        <v>135</v>
      </c>
      <c r="C113" t="s">
        <v>136</v>
      </c>
      <c r="D113" t="s">
        <v>38</v>
      </c>
      <c r="E113" t="s">
        <v>51</v>
      </c>
      <c r="F113" t="s">
        <v>52</v>
      </c>
      <c r="G113" t="s">
        <v>127</v>
      </c>
      <c r="H113" t="str">
        <f t="shared" si="9"/>
        <v>Egypt HIV/AIDS</v>
      </c>
      <c r="I113"/>
      <c r="J113" s="25" t="s">
        <v>43</v>
      </c>
      <c r="K113" s="23" t="s">
        <v>45</v>
      </c>
      <c r="L113" s="24"/>
      <c r="M113" s="24"/>
      <c r="N113" s="25" t="s">
        <v>58</v>
      </c>
      <c r="O113" s="23"/>
      <c r="P113" s="23" t="s">
        <v>43</v>
      </c>
      <c r="Q113" s="24" t="s">
        <v>43</v>
      </c>
      <c r="R113" s="25"/>
      <c r="S113" s="24" t="s">
        <v>43</v>
      </c>
      <c r="T113" s="24"/>
      <c r="U113" s="24"/>
      <c r="V113" s="24"/>
      <c r="W113" s="3" t="str">
        <f>_xlfn.TEXTJOIN(", ", TRUE, priority[[#This Row],[Top 15 Largest Allocations and/or Funding Increases]:[C19RM Top-25]])</f>
        <v>Funding Increase Disease</v>
      </c>
      <c r="X11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113" s="5">
        <f t="shared" si="10"/>
        <v>0</v>
      </c>
      <c r="Z113" s="5">
        <f>IF(priority[[#This Row],[Challenging Operating Environment (as approved by EGMC on 24 March 2022) Opt-in]]="COE",1,0)</f>
        <v>0</v>
      </c>
      <c r="AA113" s="5">
        <f t="shared" si="11"/>
        <v>0</v>
      </c>
      <c r="AB113" s="5">
        <f t="shared" si="12"/>
        <v>0</v>
      </c>
      <c r="AC113" s="5">
        <f t="shared" si="13"/>
        <v>0</v>
      </c>
      <c r="AD113" s="5">
        <f t="shared" si="14"/>
        <v>0</v>
      </c>
      <c r="AE113" s="5">
        <f t="shared" si="15"/>
        <v>0</v>
      </c>
      <c r="AF113" s="5">
        <f t="shared" si="16"/>
        <v>0</v>
      </c>
      <c r="AG113" s="5">
        <f t="shared" si="17"/>
        <v>0</v>
      </c>
      <c r="AH113" s="5">
        <f t="shared" si="17"/>
        <v>0</v>
      </c>
      <c r="AI113" s="5">
        <f t="shared" si="17"/>
        <v>0</v>
      </c>
    </row>
    <row r="114" spans="1:35" x14ac:dyDescent="0.35">
      <c r="A114" s="5"/>
      <c r="B114" t="s">
        <v>135</v>
      </c>
      <c r="C114" t="s">
        <v>136</v>
      </c>
      <c r="D114" t="s">
        <v>44</v>
      </c>
      <c r="E114" t="s">
        <v>51</v>
      </c>
      <c r="F114" t="s">
        <v>52</v>
      </c>
      <c r="G114" t="s">
        <v>127</v>
      </c>
      <c r="H114" t="str">
        <f t="shared" si="9"/>
        <v>Egypt Tuberculosis</v>
      </c>
      <c r="I114"/>
      <c r="J114" s="25" t="s">
        <v>43</v>
      </c>
      <c r="K114" s="23" t="s">
        <v>45</v>
      </c>
      <c r="L114" s="24"/>
      <c r="M114" s="24"/>
      <c r="N114" s="25" t="s">
        <v>58</v>
      </c>
      <c r="O114" s="23"/>
      <c r="P114" s="23" t="s">
        <v>43</v>
      </c>
      <c r="Q114" s="24" t="s">
        <v>43</v>
      </c>
      <c r="R114" s="25"/>
      <c r="S114" s="24" t="s">
        <v>43</v>
      </c>
      <c r="T114" s="24"/>
      <c r="U114" s="24"/>
      <c r="V114" s="24"/>
      <c r="W114" s="3" t="str">
        <f>_xlfn.TEXTJOIN(", ", TRUE, priority[[#This Row],[Top 15 Largest Allocations and/or Funding Increases]:[C19RM Top-25]])</f>
        <v>Funding Increase Disease</v>
      </c>
      <c r="X11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114" s="5">
        <f t="shared" si="10"/>
        <v>0</v>
      </c>
      <c r="Z114" s="5">
        <f>IF(priority[[#This Row],[Challenging Operating Environment (as approved by EGMC on 24 March 2022) Opt-in]]="COE",1,0)</f>
        <v>0</v>
      </c>
      <c r="AA114" s="5">
        <f t="shared" si="11"/>
        <v>0</v>
      </c>
      <c r="AB114" s="5">
        <f t="shared" si="12"/>
        <v>0</v>
      </c>
      <c r="AC114" s="5">
        <f t="shared" si="13"/>
        <v>0</v>
      </c>
      <c r="AD114" s="5">
        <f t="shared" si="14"/>
        <v>0</v>
      </c>
      <c r="AE114" s="5">
        <f t="shared" si="15"/>
        <v>0</v>
      </c>
      <c r="AF114" s="5">
        <f t="shared" si="16"/>
        <v>0</v>
      </c>
      <c r="AG114" s="5">
        <f t="shared" si="17"/>
        <v>0</v>
      </c>
      <c r="AH114" s="5">
        <f t="shared" si="17"/>
        <v>0</v>
      </c>
      <c r="AI114" s="5">
        <f t="shared" si="17"/>
        <v>0</v>
      </c>
    </row>
    <row r="115" spans="1:35" x14ac:dyDescent="0.35">
      <c r="A115" s="5"/>
      <c r="B115" t="s">
        <v>135</v>
      </c>
      <c r="C115" t="s">
        <v>136</v>
      </c>
      <c r="D115" t="s">
        <v>46</v>
      </c>
      <c r="E115" t="s">
        <v>51</v>
      </c>
      <c r="F115" t="s">
        <v>52</v>
      </c>
      <c r="G115" t="s">
        <v>127</v>
      </c>
      <c r="H115" t="str">
        <f t="shared" si="9"/>
        <v>Egypt Malaria</v>
      </c>
      <c r="I115"/>
      <c r="J115" s="25" t="s">
        <v>43</v>
      </c>
      <c r="K115" s="25"/>
      <c r="L115" s="24"/>
      <c r="M115" s="24"/>
      <c r="N115" s="25" t="s">
        <v>43</v>
      </c>
      <c r="O115" s="23"/>
      <c r="P115" s="23" t="s">
        <v>43</v>
      </c>
      <c r="Q115" s="24" t="s">
        <v>43</v>
      </c>
      <c r="R115" s="25"/>
      <c r="S115" s="24" t="s">
        <v>43</v>
      </c>
      <c r="T115" s="24"/>
      <c r="U115" s="24"/>
      <c r="V115" s="24"/>
      <c r="W115" s="3" t="str">
        <f>_xlfn.TEXTJOIN(", ", TRUE, priority[[#This Row],[Top 15 Largest Allocations and/or Funding Increases]:[C19RM Top-25]])</f>
        <v/>
      </c>
      <c r="X11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15" s="5">
        <f t="shared" si="10"/>
        <v>0</v>
      </c>
      <c r="Z115" s="5">
        <f>IF(priority[[#This Row],[Challenging Operating Environment (as approved by EGMC on 24 March 2022) Opt-in]]="COE",1,0)</f>
        <v>0</v>
      </c>
      <c r="AA115" s="5">
        <f t="shared" si="11"/>
        <v>0</v>
      </c>
      <c r="AB115" s="5">
        <f t="shared" si="12"/>
        <v>0</v>
      </c>
      <c r="AC115" s="5">
        <f t="shared" si="13"/>
        <v>0</v>
      </c>
      <c r="AD115" s="5">
        <f t="shared" si="14"/>
        <v>0</v>
      </c>
      <c r="AE115" s="5">
        <f t="shared" si="15"/>
        <v>0</v>
      </c>
      <c r="AF115" s="5">
        <f t="shared" si="16"/>
        <v>0</v>
      </c>
      <c r="AG115" s="5">
        <f t="shared" si="17"/>
        <v>0</v>
      </c>
      <c r="AH115" s="5">
        <f t="shared" si="17"/>
        <v>0</v>
      </c>
      <c r="AI115" s="5">
        <f t="shared" si="17"/>
        <v>0</v>
      </c>
    </row>
    <row r="116" spans="1:35" x14ac:dyDescent="0.35">
      <c r="A116" s="5"/>
      <c r="B116" t="s">
        <v>137</v>
      </c>
      <c r="C116" t="s">
        <v>138</v>
      </c>
      <c r="D116" t="s">
        <v>38</v>
      </c>
      <c r="E116" t="s">
        <v>51</v>
      </c>
      <c r="F116" t="s">
        <v>52</v>
      </c>
      <c r="G116" t="s">
        <v>76</v>
      </c>
      <c r="H116" t="str">
        <f t="shared" si="9"/>
        <v>El Salvador HIV/AIDS</v>
      </c>
      <c r="I116"/>
      <c r="J116" s="25" t="s">
        <v>43</v>
      </c>
      <c r="K116" s="25"/>
      <c r="L116" s="24"/>
      <c r="M116" s="24"/>
      <c r="N116" s="25" t="s">
        <v>43</v>
      </c>
      <c r="O116" s="23"/>
      <c r="P116" s="23" t="s">
        <v>43</v>
      </c>
      <c r="Q116" s="24" t="s">
        <v>43</v>
      </c>
      <c r="R116" s="25"/>
      <c r="S116" s="24" t="s">
        <v>43</v>
      </c>
      <c r="T116" s="24"/>
      <c r="U116" s="24"/>
      <c r="V116" s="24"/>
      <c r="W116" s="3" t="str">
        <f>_xlfn.TEXTJOIN(", ", TRUE, priority[[#This Row],[Top 15 Largest Allocations and/or Funding Increases]:[C19RM Top-25]])</f>
        <v/>
      </c>
      <c r="X11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16" s="5">
        <f t="shared" si="10"/>
        <v>0</v>
      </c>
      <c r="Z116" s="5">
        <f>IF(priority[[#This Row],[Challenging Operating Environment (as approved by EGMC on 24 March 2022) Opt-in]]="COE",1,0)</f>
        <v>0</v>
      </c>
      <c r="AA116" s="5">
        <f t="shared" si="11"/>
        <v>0</v>
      </c>
      <c r="AB116" s="5">
        <f t="shared" si="12"/>
        <v>0</v>
      </c>
      <c r="AC116" s="5">
        <f t="shared" si="13"/>
        <v>0</v>
      </c>
      <c r="AD116" s="5">
        <f t="shared" si="14"/>
        <v>0</v>
      </c>
      <c r="AE116" s="5">
        <f t="shared" si="15"/>
        <v>0</v>
      </c>
      <c r="AF116" s="5">
        <f t="shared" si="16"/>
        <v>0</v>
      </c>
      <c r="AG116" s="5">
        <f t="shared" si="17"/>
        <v>0</v>
      </c>
      <c r="AH116" s="5">
        <f t="shared" si="17"/>
        <v>0</v>
      </c>
      <c r="AI116" s="5">
        <f t="shared" si="17"/>
        <v>0</v>
      </c>
    </row>
    <row r="117" spans="1:35" x14ac:dyDescent="0.35">
      <c r="A117" s="5"/>
      <c r="B117" t="s">
        <v>137</v>
      </c>
      <c r="C117" t="s">
        <v>138</v>
      </c>
      <c r="D117" t="s">
        <v>44</v>
      </c>
      <c r="E117" t="s">
        <v>51</v>
      </c>
      <c r="F117" t="s">
        <v>82</v>
      </c>
      <c r="G117" t="s">
        <v>76</v>
      </c>
      <c r="H117" t="str">
        <f t="shared" si="9"/>
        <v>El Salvador Tuberculosis</v>
      </c>
      <c r="I117"/>
      <c r="J117" s="25" t="s">
        <v>43</v>
      </c>
      <c r="K117" s="23" t="s">
        <v>42</v>
      </c>
      <c r="L117" s="24"/>
      <c r="M117" s="24"/>
      <c r="N117" s="25" t="s">
        <v>43</v>
      </c>
      <c r="O117" s="23"/>
      <c r="P117" s="23" t="s">
        <v>43</v>
      </c>
      <c r="Q117" s="24" t="s">
        <v>43</v>
      </c>
      <c r="R117" s="25"/>
      <c r="S117" s="24" t="s">
        <v>43</v>
      </c>
      <c r="T117" s="24"/>
      <c r="U117" s="24"/>
      <c r="V117" s="24"/>
      <c r="W117" s="3" t="str">
        <f>_xlfn.TEXTJOIN(", ", TRUE, priority[[#This Row],[Top 15 Largest Allocations and/or Funding Increases]:[C19RM Top-25]])</f>
        <v/>
      </c>
      <c r="X11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Decrease 25%</v>
      </c>
      <c r="Y117" s="5">
        <f t="shared" si="10"/>
        <v>0</v>
      </c>
      <c r="Z117" s="5">
        <f>IF(priority[[#This Row],[Challenging Operating Environment (as approved by EGMC on 24 March 2022) Opt-in]]="COE",1,0)</f>
        <v>0</v>
      </c>
      <c r="AA117" s="5">
        <f t="shared" si="11"/>
        <v>0</v>
      </c>
      <c r="AB117" s="5">
        <f t="shared" si="12"/>
        <v>0</v>
      </c>
      <c r="AC117" s="5">
        <f t="shared" si="13"/>
        <v>0</v>
      </c>
      <c r="AD117" s="5">
        <f t="shared" si="14"/>
        <v>0</v>
      </c>
      <c r="AE117" s="5">
        <f t="shared" si="15"/>
        <v>0</v>
      </c>
      <c r="AF117" s="5">
        <f t="shared" si="16"/>
        <v>0</v>
      </c>
      <c r="AG117" s="5">
        <f t="shared" si="17"/>
        <v>0</v>
      </c>
      <c r="AH117" s="5">
        <f t="shared" si="17"/>
        <v>0</v>
      </c>
      <c r="AI117" s="5">
        <f t="shared" si="17"/>
        <v>0</v>
      </c>
    </row>
    <row r="118" spans="1:35" x14ac:dyDescent="0.35">
      <c r="A118" s="5"/>
      <c r="B118" t="s">
        <v>137</v>
      </c>
      <c r="C118" t="s">
        <v>138</v>
      </c>
      <c r="D118" t="s">
        <v>46</v>
      </c>
      <c r="E118" t="s">
        <v>51</v>
      </c>
      <c r="F118" t="s">
        <v>130</v>
      </c>
      <c r="G118" t="s">
        <v>76</v>
      </c>
      <c r="H118" t="str">
        <f t="shared" si="9"/>
        <v>El Salvador Malaria</v>
      </c>
      <c r="I118"/>
      <c r="J118" s="25" t="s">
        <v>43</v>
      </c>
      <c r="K118" s="25"/>
      <c r="L118" s="24"/>
      <c r="M118" s="24"/>
      <c r="N118" s="25" t="s">
        <v>43</v>
      </c>
      <c r="O118" s="23"/>
      <c r="P118" s="23" t="s">
        <v>43</v>
      </c>
      <c r="Q118" s="24" t="s">
        <v>43</v>
      </c>
      <c r="R118" s="25"/>
      <c r="S118" s="24" t="s">
        <v>43</v>
      </c>
      <c r="T118" s="24"/>
      <c r="U118" s="24"/>
      <c r="V118" s="24"/>
      <c r="W118" s="3" t="str">
        <f>_xlfn.TEXTJOIN(", ", TRUE, priority[[#This Row],[Top 15 Largest Allocations and/or Funding Increases]:[C19RM Top-25]])</f>
        <v/>
      </c>
      <c r="X11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18" s="5">
        <f t="shared" si="10"/>
        <v>0</v>
      </c>
      <c r="Z118" s="5">
        <f>IF(priority[[#This Row],[Challenging Operating Environment (as approved by EGMC on 24 March 2022) Opt-in]]="COE",1,0)</f>
        <v>0</v>
      </c>
      <c r="AA118" s="5">
        <f t="shared" si="11"/>
        <v>0</v>
      </c>
      <c r="AB118" s="5">
        <f t="shared" si="12"/>
        <v>0</v>
      </c>
      <c r="AC118" s="5">
        <f t="shared" si="13"/>
        <v>0</v>
      </c>
      <c r="AD118" s="5">
        <f t="shared" si="14"/>
        <v>0</v>
      </c>
      <c r="AE118" s="5">
        <f t="shared" si="15"/>
        <v>0</v>
      </c>
      <c r="AF118" s="5">
        <f t="shared" si="16"/>
        <v>0</v>
      </c>
      <c r="AG118" s="5">
        <f t="shared" si="17"/>
        <v>0</v>
      </c>
      <c r="AH118" s="5">
        <f t="shared" si="17"/>
        <v>0</v>
      </c>
      <c r="AI118" s="5">
        <f t="shared" si="17"/>
        <v>0</v>
      </c>
    </row>
    <row r="119" spans="1:35" x14ac:dyDescent="0.35">
      <c r="A119" s="30"/>
      <c r="B119" s="29" t="s">
        <v>139</v>
      </c>
      <c r="C119" t="s">
        <v>140</v>
      </c>
      <c r="D119" s="29" t="s">
        <v>38</v>
      </c>
      <c r="E119" t="s">
        <v>51</v>
      </c>
      <c r="F119" t="s">
        <v>82</v>
      </c>
      <c r="G119" t="s">
        <v>79</v>
      </c>
      <c r="H119" t="str">
        <f t="shared" si="9"/>
        <v>Equatorial Guinea HIV/AIDS</v>
      </c>
      <c r="I119"/>
      <c r="J119" s="23"/>
      <c r="K119" s="23" t="s">
        <v>45</v>
      </c>
      <c r="L119" s="23"/>
      <c r="M119" s="24"/>
      <c r="N119" s="25" t="s">
        <v>58</v>
      </c>
      <c r="O119" s="23"/>
      <c r="P119" s="23"/>
      <c r="Q119" s="24"/>
      <c r="R119" s="25"/>
      <c r="S119" s="24"/>
      <c r="T119" s="24"/>
      <c r="U119" s="24"/>
      <c r="V119" s="24"/>
      <c r="W119" s="3" t="str">
        <f>_xlfn.TEXTJOIN(", ", TRUE, priority[[#This Row],[Top 15 Largest Allocations and/or Funding Increases]:[C19RM Top-25]])</f>
        <v>Funding Increase Disease</v>
      </c>
      <c r="X11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119" s="5">
        <f t="shared" si="10"/>
        <v>0</v>
      </c>
      <c r="Z119" s="5">
        <f>IF(priority[[#This Row],[Challenging Operating Environment (as approved by EGMC on 24 March 2022) Opt-in]]="COE",1,0)</f>
        <v>0</v>
      </c>
      <c r="AA119" s="5">
        <f t="shared" si="11"/>
        <v>0</v>
      </c>
      <c r="AB119" s="5">
        <f t="shared" si="12"/>
        <v>0</v>
      </c>
      <c r="AC119" s="5">
        <f t="shared" si="13"/>
        <v>0</v>
      </c>
      <c r="AD119" s="5">
        <f t="shared" si="14"/>
        <v>0</v>
      </c>
      <c r="AE119" s="5">
        <f t="shared" si="15"/>
        <v>0</v>
      </c>
      <c r="AF119" s="5">
        <f t="shared" si="16"/>
        <v>0</v>
      </c>
      <c r="AG119" s="5">
        <f t="shared" si="17"/>
        <v>0</v>
      </c>
      <c r="AH119" s="5">
        <f t="shared" si="17"/>
        <v>0</v>
      </c>
      <c r="AI119" s="5">
        <f t="shared" si="17"/>
        <v>0</v>
      </c>
    </row>
    <row r="120" spans="1:35" x14ac:dyDescent="0.35">
      <c r="A120" s="30"/>
      <c r="B120" s="29" t="s">
        <v>139</v>
      </c>
      <c r="C120" t="s">
        <v>140</v>
      </c>
      <c r="D120" s="29" t="s">
        <v>44</v>
      </c>
      <c r="E120" t="s">
        <v>51</v>
      </c>
      <c r="F120" t="s">
        <v>82</v>
      </c>
      <c r="G120" t="s">
        <v>79</v>
      </c>
      <c r="H120" t="str">
        <f t="shared" si="9"/>
        <v>Equatorial Guinea Tuberculosis</v>
      </c>
      <c r="I120"/>
      <c r="J120" s="23"/>
      <c r="K120" s="23"/>
      <c r="L120" s="23"/>
      <c r="M120" s="24"/>
      <c r="N120" s="25"/>
      <c r="O120" s="23"/>
      <c r="P120" s="23"/>
      <c r="Q120" s="24"/>
      <c r="R120" s="25"/>
      <c r="S120" s="24"/>
      <c r="T120" s="24"/>
      <c r="U120" s="24"/>
      <c r="V120" s="24"/>
      <c r="W120" s="3" t="str">
        <f>_xlfn.TEXTJOIN(", ", TRUE, priority[[#This Row],[Top 15 Largest Allocations and/or Funding Increases]:[C19RM Top-25]])</f>
        <v/>
      </c>
      <c r="X12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20" s="5">
        <f t="shared" si="10"/>
        <v>0</v>
      </c>
      <c r="Z120" s="5">
        <f>IF(priority[[#This Row],[Challenging Operating Environment (as approved by EGMC on 24 March 2022) Opt-in]]="COE",1,0)</f>
        <v>0</v>
      </c>
      <c r="AA120" s="5">
        <f t="shared" si="11"/>
        <v>0</v>
      </c>
      <c r="AB120" s="5">
        <f t="shared" si="12"/>
        <v>0</v>
      </c>
      <c r="AC120" s="5">
        <f t="shared" si="13"/>
        <v>0</v>
      </c>
      <c r="AD120" s="5">
        <f t="shared" si="14"/>
        <v>0</v>
      </c>
      <c r="AE120" s="5">
        <f t="shared" si="15"/>
        <v>0</v>
      </c>
      <c r="AF120" s="5">
        <f t="shared" si="16"/>
        <v>0</v>
      </c>
      <c r="AG120" s="5">
        <f t="shared" si="17"/>
        <v>0</v>
      </c>
      <c r="AH120" s="5">
        <f t="shared" si="17"/>
        <v>0</v>
      </c>
      <c r="AI120" s="5">
        <f t="shared" si="17"/>
        <v>0</v>
      </c>
    </row>
    <row r="121" spans="1:35" x14ac:dyDescent="0.35">
      <c r="A121" s="30"/>
      <c r="B121" s="29" t="s">
        <v>139</v>
      </c>
      <c r="C121" t="s">
        <v>140</v>
      </c>
      <c r="D121" s="29" t="s">
        <v>46</v>
      </c>
      <c r="E121" t="s">
        <v>51</v>
      </c>
      <c r="F121" t="s">
        <v>82</v>
      </c>
      <c r="G121" t="s">
        <v>79</v>
      </c>
      <c r="H121" t="str">
        <f t="shared" si="9"/>
        <v>Equatorial Guinea Malaria</v>
      </c>
      <c r="I121"/>
      <c r="J121" s="23"/>
      <c r="K121" s="23" t="s">
        <v>45</v>
      </c>
      <c r="L121" s="23"/>
      <c r="M121" s="24"/>
      <c r="N121" s="25" t="s">
        <v>58</v>
      </c>
      <c r="O121" s="23"/>
      <c r="P121" s="23"/>
      <c r="Q121" s="24"/>
      <c r="R121" s="25"/>
      <c r="S121" s="24"/>
      <c r="T121" s="24"/>
      <c r="U121" s="24"/>
      <c r="V121" s="24"/>
      <c r="W121" s="3" t="str">
        <f>_xlfn.TEXTJOIN(", ", TRUE, priority[[#This Row],[Top 15 Largest Allocations and/or Funding Increases]:[C19RM Top-25]])</f>
        <v>Funding Increase Disease</v>
      </c>
      <c r="X12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121" s="5">
        <f t="shared" si="10"/>
        <v>0</v>
      </c>
      <c r="Z121" s="5">
        <f>IF(priority[[#This Row],[Challenging Operating Environment (as approved by EGMC on 24 March 2022) Opt-in]]="COE",1,0)</f>
        <v>0</v>
      </c>
      <c r="AA121" s="5">
        <f t="shared" si="11"/>
        <v>0</v>
      </c>
      <c r="AB121" s="5">
        <f t="shared" si="12"/>
        <v>0</v>
      </c>
      <c r="AC121" s="5">
        <f t="shared" si="13"/>
        <v>0</v>
      </c>
      <c r="AD121" s="5">
        <f t="shared" si="14"/>
        <v>0</v>
      </c>
      <c r="AE121" s="5">
        <f t="shared" si="15"/>
        <v>0</v>
      </c>
      <c r="AF121" s="5">
        <f t="shared" si="16"/>
        <v>0</v>
      </c>
      <c r="AG121" s="5">
        <f t="shared" si="17"/>
        <v>0</v>
      </c>
      <c r="AH121" s="5">
        <f t="shared" si="17"/>
        <v>0</v>
      </c>
      <c r="AI121" s="5">
        <f t="shared" si="17"/>
        <v>0</v>
      </c>
    </row>
    <row r="122" spans="1:35" x14ac:dyDescent="0.35">
      <c r="A122" s="30" t="s">
        <v>47</v>
      </c>
      <c r="B122" s="29"/>
      <c r="C122" t="s">
        <v>140</v>
      </c>
      <c r="D122" s="29" t="s">
        <v>48</v>
      </c>
      <c r="H122" t="str">
        <f>C122&amp;" "&amp;D122</f>
        <v>Equatorial Guinea Multi-Component</v>
      </c>
      <c r="I122"/>
      <c r="J122" s="23"/>
      <c r="K122" s="23" t="s">
        <v>45</v>
      </c>
      <c r="L122" s="23"/>
      <c r="M122" s="24"/>
      <c r="N122" s="25" t="s">
        <v>58</v>
      </c>
      <c r="O122" s="23"/>
      <c r="P122" s="23"/>
      <c r="Q122" s="24"/>
      <c r="R122" s="25"/>
      <c r="S122" s="24"/>
      <c r="T122" s="24"/>
      <c r="U122" s="24"/>
      <c r="V122" s="24"/>
      <c r="W122" s="3" t="str">
        <f>_xlfn.TEXTJOIN(", ", TRUE, priority[[#This Row],[Top 15 Largest Allocations and/or Funding Increases]:[C19RM Top-25]])</f>
        <v>Funding Increase Disease</v>
      </c>
      <c r="X12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122" s="5">
        <f>IF(I122="Transition",1,0)</f>
        <v>0</v>
      </c>
      <c r="Z122" s="5">
        <f>IF(priority[[#This Row],[Challenging Operating Environment (as approved by EGMC on 24 March 2022) Opt-in]]="COE",1,0)</f>
        <v>0</v>
      </c>
      <c r="AA122" s="5">
        <f>IF(OR(N122="TopLargest", N122="FundingIncreaseDisease"),1,0)</f>
        <v>0</v>
      </c>
      <c r="AB122" s="5">
        <f>IF(O122="IncidenceReduction",1,0)</f>
        <v>0</v>
      </c>
      <c r="AC122" s="5">
        <f>IF(P122="AGYW",1,0)</f>
        <v>0</v>
      </c>
      <c r="AD122" s="5">
        <f>IF(Q122="TBTop20",1,0)</f>
        <v>0</v>
      </c>
      <c r="AE122" s="5">
        <f>IF(R122="RAI",1,0)</f>
        <v>0</v>
      </c>
      <c r="AF122" s="5">
        <f>IF(OR(S122="HBHI", S122="Sahel 5"),1,0)</f>
        <v>0</v>
      </c>
      <c r="AG122" s="5">
        <f>IF(T122="Yes",1,0)</f>
        <v>0</v>
      </c>
      <c r="AH122" s="5">
        <f>IF(U122="Yes",1,0)</f>
        <v>0</v>
      </c>
      <c r="AI122" s="5">
        <f>IF(V122="Yes",1,0)</f>
        <v>0</v>
      </c>
    </row>
    <row r="123" spans="1:35" x14ac:dyDescent="0.35">
      <c r="A123" s="5"/>
      <c r="B123" t="s">
        <v>141</v>
      </c>
      <c r="C123" t="s">
        <v>142</v>
      </c>
      <c r="D123" t="s">
        <v>38</v>
      </c>
      <c r="E123" t="s">
        <v>39</v>
      </c>
      <c r="G123" t="s">
        <v>127</v>
      </c>
      <c r="H123" t="str">
        <f t="shared" si="9"/>
        <v>Eritrea HIV/AIDS</v>
      </c>
      <c r="I123"/>
      <c r="J123" s="23" t="s">
        <v>41</v>
      </c>
      <c r="K123" s="23"/>
      <c r="L123" s="23"/>
      <c r="M123" s="24"/>
      <c r="N123" s="25" t="s">
        <v>43</v>
      </c>
      <c r="O123" s="23"/>
      <c r="P123" s="23" t="s">
        <v>43</v>
      </c>
      <c r="Q123" s="24" t="s">
        <v>43</v>
      </c>
      <c r="R123" s="25"/>
      <c r="S123" s="24" t="s">
        <v>43</v>
      </c>
      <c r="T123" s="24" t="s">
        <v>20</v>
      </c>
      <c r="U123" s="24"/>
      <c r="V123" s="24"/>
      <c r="W123" s="3" t="str">
        <f>_xlfn.TEXTJOIN(", ", TRUE, priority[[#This Row],[Top 15 Largest Allocations and/or Funding Increases]:[C19RM Top-25]])</f>
        <v>Gender Equality</v>
      </c>
      <c r="X12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123" s="5">
        <f t="shared" si="10"/>
        <v>0</v>
      </c>
      <c r="Z123" s="5">
        <f>IF(priority[[#This Row],[Challenging Operating Environment (as approved by EGMC on 24 March 2022) Opt-in]]="COE",1,0)</f>
        <v>1</v>
      </c>
      <c r="AA123" s="5">
        <f t="shared" si="11"/>
        <v>0</v>
      </c>
      <c r="AB123" s="5">
        <f t="shared" si="12"/>
        <v>0</v>
      </c>
      <c r="AC123" s="5">
        <f t="shared" si="13"/>
        <v>0</v>
      </c>
      <c r="AD123" s="5">
        <f t="shared" si="14"/>
        <v>0</v>
      </c>
      <c r="AE123" s="5">
        <f t="shared" si="15"/>
        <v>0</v>
      </c>
      <c r="AF123" s="5">
        <f t="shared" si="16"/>
        <v>0</v>
      </c>
      <c r="AG123" s="5">
        <f t="shared" si="17"/>
        <v>0</v>
      </c>
      <c r="AH123" s="5">
        <f t="shared" si="17"/>
        <v>0</v>
      </c>
      <c r="AI123" s="5">
        <f t="shared" si="17"/>
        <v>0</v>
      </c>
    </row>
    <row r="124" spans="1:35" x14ac:dyDescent="0.35">
      <c r="A124" s="5"/>
      <c r="B124" t="s">
        <v>141</v>
      </c>
      <c r="C124" t="s">
        <v>142</v>
      </c>
      <c r="D124" t="s">
        <v>44</v>
      </c>
      <c r="E124" t="s">
        <v>39</v>
      </c>
      <c r="G124" t="s">
        <v>127</v>
      </c>
      <c r="H124" t="str">
        <f t="shared" si="9"/>
        <v>Eritrea Tuberculosis</v>
      </c>
      <c r="I124"/>
      <c r="J124" s="23" t="s">
        <v>41</v>
      </c>
      <c r="K124" s="23"/>
      <c r="L124" s="23"/>
      <c r="M124" s="24"/>
      <c r="N124" s="25" t="s">
        <v>43</v>
      </c>
      <c r="O124" s="23"/>
      <c r="P124" s="23" t="s">
        <v>43</v>
      </c>
      <c r="Q124" s="24" t="s">
        <v>43</v>
      </c>
      <c r="R124" s="25"/>
      <c r="S124" s="24" t="s">
        <v>43</v>
      </c>
      <c r="T124" s="24" t="s">
        <v>20</v>
      </c>
      <c r="U124" s="24"/>
      <c r="V124" s="24"/>
      <c r="W124" s="3" t="str">
        <f>_xlfn.TEXTJOIN(", ", TRUE, priority[[#This Row],[Top 15 Largest Allocations and/or Funding Increases]:[C19RM Top-25]])</f>
        <v>Gender Equality</v>
      </c>
      <c r="X12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124" s="5">
        <f t="shared" si="10"/>
        <v>0</v>
      </c>
      <c r="Z124" s="5">
        <f>IF(priority[[#This Row],[Challenging Operating Environment (as approved by EGMC on 24 March 2022) Opt-in]]="COE",1,0)</f>
        <v>1</v>
      </c>
      <c r="AA124" s="5">
        <f t="shared" si="11"/>
        <v>0</v>
      </c>
      <c r="AB124" s="5">
        <f t="shared" si="12"/>
        <v>0</v>
      </c>
      <c r="AC124" s="5">
        <f t="shared" si="13"/>
        <v>0</v>
      </c>
      <c r="AD124" s="5">
        <f t="shared" si="14"/>
        <v>0</v>
      </c>
      <c r="AE124" s="5">
        <f t="shared" si="15"/>
        <v>0</v>
      </c>
      <c r="AF124" s="5">
        <f t="shared" si="16"/>
        <v>0</v>
      </c>
      <c r="AG124" s="5">
        <f t="shared" si="17"/>
        <v>0</v>
      </c>
      <c r="AH124" s="5">
        <f t="shared" si="17"/>
        <v>0</v>
      </c>
      <c r="AI124" s="5">
        <f t="shared" si="17"/>
        <v>0</v>
      </c>
    </row>
    <row r="125" spans="1:35" x14ac:dyDescent="0.35">
      <c r="A125" s="5"/>
      <c r="B125" t="s">
        <v>141</v>
      </c>
      <c r="C125" t="s">
        <v>142</v>
      </c>
      <c r="D125" t="s">
        <v>46</v>
      </c>
      <c r="E125" t="s">
        <v>39</v>
      </c>
      <c r="G125" t="s">
        <v>127</v>
      </c>
      <c r="H125" t="str">
        <f t="shared" si="9"/>
        <v>Eritrea Malaria</v>
      </c>
      <c r="I125"/>
      <c r="J125" s="23" t="s">
        <v>41</v>
      </c>
      <c r="K125" s="23"/>
      <c r="L125" s="23"/>
      <c r="M125" s="24"/>
      <c r="N125" s="25" t="s">
        <v>43</v>
      </c>
      <c r="O125" s="23"/>
      <c r="P125" s="23" t="s">
        <v>43</v>
      </c>
      <c r="Q125" s="24" t="s">
        <v>43</v>
      </c>
      <c r="R125" s="25"/>
      <c r="S125" s="24" t="s">
        <v>43</v>
      </c>
      <c r="T125" s="24" t="s">
        <v>20</v>
      </c>
      <c r="U125" s="24"/>
      <c r="V125" s="24"/>
      <c r="W125" s="3" t="str">
        <f>_xlfn.TEXTJOIN(", ", TRUE, priority[[#This Row],[Top 15 Largest Allocations and/or Funding Increases]:[C19RM Top-25]])</f>
        <v>Gender Equality</v>
      </c>
      <c r="X12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125" s="5">
        <f t="shared" si="10"/>
        <v>0</v>
      </c>
      <c r="Z125" s="5">
        <f>IF(priority[[#This Row],[Challenging Operating Environment (as approved by EGMC on 24 March 2022) Opt-in]]="COE",1,0)</f>
        <v>1</v>
      </c>
      <c r="AA125" s="5">
        <f t="shared" si="11"/>
        <v>0</v>
      </c>
      <c r="AB125" s="5">
        <f t="shared" si="12"/>
        <v>0</v>
      </c>
      <c r="AC125" s="5">
        <f t="shared" si="13"/>
        <v>0</v>
      </c>
      <c r="AD125" s="5">
        <f t="shared" si="14"/>
        <v>0</v>
      </c>
      <c r="AE125" s="5">
        <f t="shared" si="15"/>
        <v>0</v>
      </c>
      <c r="AF125" s="5">
        <f t="shared" si="16"/>
        <v>0</v>
      </c>
      <c r="AG125" s="5">
        <f t="shared" si="17"/>
        <v>0</v>
      </c>
      <c r="AH125" s="5">
        <f t="shared" si="17"/>
        <v>0</v>
      </c>
      <c r="AI125" s="5">
        <f t="shared" si="17"/>
        <v>0</v>
      </c>
    </row>
    <row r="126" spans="1:35" x14ac:dyDescent="0.35">
      <c r="A126" s="5"/>
      <c r="B126" t="s">
        <v>143</v>
      </c>
      <c r="C126" t="s">
        <v>144</v>
      </c>
      <c r="D126" t="s">
        <v>38</v>
      </c>
      <c r="E126" t="s">
        <v>39</v>
      </c>
      <c r="G126" t="s">
        <v>55</v>
      </c>
      <c r="H126" t="str">
        <f t="shared" si="9"/>
        <v>Eswatini HIV/AIDS</v>
      </c>
      <c r="I126"/>
      <c r="J126" s="25" t="s">
        <v>43</v>
      </c>
      <c r="K126" s="25"/>
      <c r="L126" s="24"/>
      <c r="M126" s="24"/>
      <c r="N126" s="25" t="s">
        <v>43</v>
      </c>
      <c r="O126" s="23"/>
      <c r="P126" s="23" t="s">
        <v>87</v>
      </c>
      <c r="Q126" s="24" t="s">
        <v>43</v>
      </c>
      <c r="R126" s="25"/>
      <c r="S126" s="24" t="s">
        <v>43</v>
      </c>
      <c r="T126" s="24"/>
      <c r="U126" s="24"/>
      <c r="V126" s="24"/>
      <c r="W126" s="3" t="str">
        <f>_xlfn.TEXTJOIN(", ", TRUE, priority[[#This Row],[Top 15 Largest Allocations and/or Funding Increases]:[C19RM Top-25]])</f>
        <v>AGYW</v>
      </c>
      <c r="X12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26" s="5">
        <f t="shared" si="10"/>
        <v>0</v>
      </c>
      <c r="Z126" s="5">
        <f>IF(priority[[#This Row],[Challenging Operating Environment (as approved by EGMC on 24 March 2022) Opt-in]]="COE",1,0)</f>
        <v>0</v>
      </c>
      <c r="AA126" s="5">
        <f t="shared" si="11"/>
        <v>0</v>
      </c>
      <c r="AB126" s="5">
        <f t="shared" si="12"/>
        <v>0</v>
      </c>
      <c r="AC126" s="5">
        <f t="shared" si="13"/>
        <v>1</v>
      </c>
      <c r="AD126" s="5">
        <f t="shared" si="14"/>
        <v>0</v>
      </c>
      <c r="AE126" s="5">
        <f t="shared" si="15"/>
        <v>0</v>
      </c>
      <c r="AF126" s="5">
        <f t="shared" si="16"/>
        <v>0</v>
      </c>
      <c r="AG126" s="5">
        <f t="shared" si="17"/>
        <v>0</v>
      </c>
      <c r="AH126" s="5">
        <f t="shared" si="17"/>
        <v>0</v>
      </c>
      <c r="AI126" s="5">
        <f t="shared" si="17"/>
        <v>0</v>
      </c>
    </row>
    <row r="127" spans="1:35" x14ac:dyDescent="0.35">
      <c r="A127" s="5"/>
      <c r="B127" t="s">
        <v>143</v>
      </c>
      <c r="C127" t="s">
        <v>144</v>
      </c>
      <c r="D127" t="s">
        <v>44</v>
      </c>
      <c r="E127" t="s">
        <v>39</v>
      </c>
      <c r="G127" t="s">
        <v>55</v>
      </c>
      <c r="H127" t="str">
        <f t="shared" si="9"/>
        <v>Eswatini Tuberculosis</v>
      </c>
      <c r="I127"/>
      <c r="J127" s="25" t="s">
        <v>43</v>
      </c>
      <c r="K127" s="25"/>
      <c r="L127" s="24"/>
      <c r="M127" s="24"/>
      <c r="N127" s="25" t="s">
        <v>43</v>
      </c>
      <c r="O127" s="23"/>
      <c r="P127" s="23" t="s">
        <v>43</v>
      </c>
      <c r="Q127" s="24" t="s">
        <v>43</v>
      </c>
      <c r="R127" s="25"/>
      <c r="S127" s="24" t="s">
        <v>43</v>
      </c>
      <c r="T127" s="24"/>
      <c r="U127" s="24"/>
      <c r="V127" s="24"/>
      <c r="W127" s="3" t="str">
        <f>_xlfn.TEXTJOIN(", ", TRUE, priority[[#This Row],[Top 15 Largest Allocations and/or Funding Increases]:[C19RM Top-25]])</f>
        <v/>
      </c>
      <c r="X12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27" s="5">
        <f t="shared" si="10"/>
        <v>0</v>
      </c>
      <c r="Z127" s="5">
        <f>IF(priority[[#This Row],[Challenging Operating Environment (as approved by EGMC on 24 March 2022) Opt-in]]="COE",1,0)</f>
        <v>0</v>
      </c>
      <c r="AA127" s="5">
        <f t="shared" si="11"/>
        <v>0</v>
      </c>
      <c r="AB127" s="5">
        <f t="shared" si="12"/>
        <v>0</v>
      </c>
      <c r="AC127" s="5">
        <f t="shared" si="13"/>
        <v>0</v>
      </c>
      <c r="AD127" s="5">
        <f t="shared" si="14"/>
        <v>0</v>
      </c>
      <c r="AE127" s="5">
        <f t="shared" si="15"/>
        <v>0</v>
      </c>
      <c r="AF127" s="5">
        <f t="shared" si="16"/>
        <v>0</v>
      </c>
      <c r="AG127" s="5">
        <f t="shared" si="17"/>
        <v>0</v>
      </c>
      <c r="AH127" s="5">
        <f t="shared" si="17"/>
        <v>0</v>
      </c>
      <c r="AI127" s="5">
        <f t="shared" si="17"/>
        <v>0</v>
      </c>
    </row>
    <row r="128" spans="1:35" x14ac:dyDescent="0.35">
      <c r="A128" s="5"/>
      <c r="B128" t="s">
        <v>143</v>
      </c>
      <c r="C128" t="s">
        <v>144</v>
      </c>
      <c r="D128" t="s">
        <v>46</v>
      </c>
      <c r="E128" t="s">
        <v>39</v>
      </c>
      <c r="G128" t="s">
        <v>55</v>
      </c>
      <c r="H128" t="str">
        <f t="shared" si="9"/>
        <v>Eswatini Malaria</v>
      </c>
      <c r="I128"/>
      <c r="J128" s="25" t="s">
        <v>43</v>
      </c>
      <c r="K128" s="25"/>
      <c r="L128" s="24"/>
      <c r="M128" s="24"/>
      <c r="N128" s="25" t="s">
        <v>43</v>
      </c>
      <c r="O128" s="23"/>
      <c r="P128" s="23" t="s">
        <v>43</v>
      </c>
      <c r="Q128" s="24" t="s">
        <v>43</v>
      </c>
      <c r="R128" s="25"/>
      <c r="S128" s="24" t="s">
        <v>43</v>
      </c>
      <c r="T128" s="24"/>
      <c r="U128" s="24"/>
      <c r="V128" s="24"/>
      <c r="W128" s="3" t="str">
        <f>_xlfn.TEXTJOIN(", ", TRUE, priority[[#This Row],[Top 15 Largest Allocations and/or Funding Increases]:[C19RM Top-25]])</f>
        <v/>
      </c>
      <c r="X12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28" s="5">
        <f t="shared" si="10"/>
        <v>0</v>
      </c>
      <c r="Z128" s="5">
        <f>IF(priority[[#This Row],[Challenging Operating Environment (as approved by EGMC on 24 March 2022) Opt-in]]="COE",1,0)</f>
        <v>0</v>
      </c>
      <c r="AA128" s="5">
        <f t="shared" si="11"/>
        <v>0</v>
      </c>
      <c r="AB128" s="5">
        <f t="shared" si="12"/>
        <v>0</v>
      </c>
      <c r="AC128" s="5">
        <f t="shared" si="13"/>
        <v>0</v>
      </c>
      <c r="AD128" s="5">
        <f t="shared" si="14"/>
        <v>0</v>
      </c>
      <c r="AE128" s="5">
        <f t="shared" si="15"/>
        <v>0</v>
      </c>
      <c r="AF128" s="5">
        <f t="shared" si="16"/>
        <v>0</v>
      </c>
      <c r="AG128" s="5">
        <f t="shared" si="17"/>
        <v>0</v>
      </c>
      <c r="AH128" s="5">
        <f t="shared" si="17"/>
        <v>0</v>
      </c>
      <c r="AI128" s="5">
        <f t="shared" si="17"/>
        <v>0</v>
      </c>
    </row>
    <row r="129" spans="1:35" x14ac:dyDescent="0.35">
      <c r="A129" s="5"/>
      <c r="B129" t="s">
        <v>145</v>
      </c>
      <c r="C129" t="s">
        <v>146</v>
      </c>
      <c r="D129" t="s">
        <v>38</v>
      </c>
      <c r="E129" t="s">
        <v>67</v>
      </c>
      <c r="G129" t="s">
        <v>92</v>
      </c>
      <c r="H129" t="str">
        <f t="shared" si="9"/>
        <v>Ethiopia HIV/AIDS</v>
      </c>
      <c r="I129"/>
      <c r="J129" s="25" t="s">
        <v>43</v>
      </c>
      <c r="K129" s="25"/>
      <c r="L129" s="24"/>
      <c r="M129" s="24"/>
      <c r="N129" s="25" t="s">
        <v>103</v>
      </c>
      <c r="O129" s="23"/>
      <c r="P129" s="23" t="s">
        <v>43</v>
      </c>
      <c r="Q129" s="24" t="s">
        <v>43</v>
      </c>
      <c r="R129" s="25"/>
      <c r="S129" s="24" t="s">
        <v>43</v>
      </c>
      <c r="T129" s="24"/>
      <c r="U129" s="24"/>
      <c r="V129" s="24" t="s">
        <v>70</v>
      </c>
      <c r="W129" s="3" t="str">
        <f>_xlfn.TEXTJOIN(", ", TRUE, priority[[#This Row],[Top 15 Largest Allocations and/or Funding Increases]:[C19RM Top-25]])</f>
        <v>Top Largest, C19RM Top 25</v>
      </c>
      <c r="X12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29" s="5">
        <f t="shared" si="10"/>
        <v>0</v>
      </c>
      <c r="Z129" s="5">
        <f>IF(priority[[#This Row],[Challenging Operating Environment (as approved by EGMC on 24 March 2022) Opt-in]]="COE",1,0)</f>
        <v>0</v>
      </c>
      <c r="AA129" s="5">
        <f t="shared" si="11"/>
        <v>0</v>
      </c>
      <c r="AB129" s="5">
        <f t="shared" si="12"/>
        <v>0</v>
      </c>
      <c r="AC129" s="5">
        <f t="shared" si="13"/>
        <v>0</v>
      </c>
      <c r="AD129" s="5">
        <f t="shared" si="14"/>
        <v>0</v>
      </c>
      <c r="AE129" s="5">
        <f t="shared" si="15"/>
        <v>0</v>
      </c>
      <c r="AF129" s="5">
        <f t="shared" si="16"/>
        <v>0</v>
      </c>
      <c r="AG129" s="5">
        <f t="shared" si="17"/>
        <v>0</v>
      </c>
      <c r="AH129" s="5">
        <f t="shared" si="17"/>
        <v>0</v>
      </c>
      <c r="AI129" s="5">
        <f t="shared" si="17"/>
        <v>0</v>
      </c>
    </row>
    <row r="130" spans="1:35" x14ac:dyDescent="0.35">
      <c r="A130" s="5"/>
      <c r="B130" t="s">
        <v>145</v>
      </c>
      <c r="C130" t="s">
        <v>146</v>
      </c>
      <c r="D130" t="s">
        <v>44</v>
      </c>
      <c r="E130" t="s">
        <v>67</v>
      </c>
      <c r="G130" t="s">
        <v>92</v>
      </c>
      <c r="H130" t="str">
        <f t="shared" si="9"/>
        <v>Ethiopia Tuberculosis</v>
      </c>
      <c r="I130"/>
      <c r="J130" s="25" t="s">
        <v>43</v>
      </c>
      <c r="K130" s="25"/>
      <c r="L130" s="24"/>
      <c r="M130" s="24"/>
      <c r="N130" s="25" t="s">
        <v>103</v>
      </c>
      <c r="O130" s="23"/>
      <c r="P130" s="23" t="s">
        <v>43</v>
      </c>
      <c r="Q130" s="24" t="s">
        <v>71</v>
      </c>
      <c r="R130" s="25"/>
      <c r="S130" s="24" t="s">
        <v>43</v>
      </c>
      <c r="T130" s="24"/>
      <c r="U130" s="24"/>
      <c r="V130" s="24" t="s">
        <v>70</v>
      </c>
      <c r="W130" s="3" t="str">
        <f>_xlfn.TEXTJOIN(", ", TRUE, priority[[#This Row],[Top 15 Largest Allocations and/or Funding Increases]:[C19RM Top-25]])</f>
        <v>Top Largest, TB Top 20, C19RM Top 25</v>
      </c>
      <c r="X13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30" s="5">
        <f t="shared" si="10"/>
        <v>0</v>
      </c>
      <c r="Z130" s="5">
        <f>IF(priority[[#This Row],[Challenging Operating Environment (as approved by EGMC on 24 March 2022) Opt-in]]="COE",1,0)</f>
        <v>0</v>
      </c>
      <c r="AA130" s="5">
        <f t="shared" si="11"/>
        <v>0</v>
      </c>
      <c r="AB130" s="5">
        <f t="shared" si="12"/>
        <v>0</v>
      </c>
      <c r="AC130" s="5">
        <f t="shared" si="13"/>
        <v>0</v>
      </c>
      <c r="AD130" s="5">
        <f t="shared" si="14"/>
        <v>0</v>
      </c>
      <c r="AE130" s="5">
        <f t="shared" si="15"/>
        <v>0</v>
      </c>
      <c r="AF130" s="5">
        <f t="shared" si="16"/>
        <v>0</v>
      </c>
      <c r="AG130" s="5">
        <f t="shared" si="17"/>
        <v>0</v>
      </c>
      <c r="AH130" s="5">
        <f t="shared" si="17"/>
        <v>0</v>
      </c>
      <c r="AI130" s="5">
        <f t="shared" si="17"/>
        <v>0</v>
      </c>
    </row>
    <row r="131" spans="1:35" x14ac:dyDescent="0.35">
      <c r="A131" s="5"/>
      <c r="B131" t="s">
        <v>145</v>
      </c>
      <c r="C131" t="s">
        <v>146</v>
      </c>
      <c r="D131" t="s">
        <v>46</v>
      </c>
      <c r="E131" t="s">
        <v>67</v>
      </c>
      <c r="G131" t="s">
        <v>92</v>
      </c>
      <c r="H131" t="str">
        <f t="shared" si="9"/>
        <v>Ethiopia Malaria</v>
      </c>
      <c r="I131"/>
      <c r="J131" s="25" t="s">
        <v>43</v>
      </c>
      <c r="K131" s="25"/>
      <c r="L131" s="24"/>
      <c r="M131" s="24" t="s">
        <v>57</v>
      </c>
      <c r="N131" s="25" t="s">
        <v>103</v>
      </c>
      <c r="O131" s="23"/>
      <c r="P131" s="23" t="s">
        <v>43</v>
      </c>
      <c r="Q131" s="24" t="s">
        <v>43</v>
      </c>
      <c r="R131" s="25"/>
      <c r="S131" s="24" t="s">
        <v>43</v>
      </c>
      <c r="T131" s="24"/>
      <c r="U131" s="24"/>
      <c r="V131" s="24" t="s">
        <v>70</v>
      </c>
      <c r="W131" s="3" t="str">
        <f>_xlfn.TEXTJOIN(", ", TRUE, priority[[#This Row],[Top 15 Largest Allocations and/or Funding Increases]:[C19RM Top-25]])</f>
        <v>Top Largest, C19RM Top 25</v>
      </c>
      <c r="X13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PMI Country</v>
      </c>
      <c r="Y131" s="5">
        <f t="shared" si="10"/>
        <v>0</v>
      </c>
      <c r="Z131" s="5">
        <f>IF(priority[[#This Row],[Challenging Operating Environment (as approved by EGMC on 24 March 2022) Opt-in]]="COE",1,0)</f>
        <v>0</v>
      </c>
      <c r="AA131" s="5">
        <f t="shared" si="11"/>
        <v>0</v>
      </c>
      <c r="AB131" s="5">
        <f t="shared" si="12"/>
        <v>0</v>
      </c>
      <c r="AC131" s="5">
        <f t="shared" si="13"/>
        <v>0</v>
      </c>
      <c r="AD131" s="5">
        <f t="shared" si="14"/>
        <v>0</v>
      </c>
      <c r="AE131" s="5">
        <f t="shared" si="15"/>
        <v>0</v>
      </c>
      <c r="AF131" s="5">
        <f t="shared" si="16"/>
        <v>0</v>
      </c>
      <c r="AG131" s="5">
        <f t="shared" si="17"/>
        <v>0</v>
      </c>
      <c r="AH131" s="5">
        <f t="shared" si="17"/>
        <v>0</v>
      </c>
      <c r="AI131" s="5">
        <f t="shared" si="17"/>
        <v>0</v>
      </c>
    </row>
    <row r="132" spans="1:35" x14ac:dyDescent="0.35">
      <c r="A132" s="5" t="s">
        <v>47</v>
      </c>
      <c r="B132" t="s">
        <v>145</v>
      </c>
      <c r="C132" t="s">
        <v>146</v>
      </c>
      <c r="D132" t="s">
        <v>93</v>
      </c>
      <c r="H132" t="str">
        <f>C132&amp;" "&amp;D132</f>
        <v>Ethiopia RSSH</v>
      </c>
      <c r="I132"/>
      <c r="J132" s="23"/>
      <c r="K132" s="23"/>
      <c r="L132" s="23"/>
      <c r="M132" s="24"/>
      <c r="N132" s="25" t="s">
        <v>103</v>
      </c>
      <c r="O132" s="23"/>
      <c r="P132" s="23"/>
      <c r="Q132" s="24"/>
      <c r="R132" s="25"/>
      <c r="S132" s="24"/>
      <c r="T132" s="24"/>
      <c r="U132" s="24"/>
      <c r="V132" s="24" t="s">
        <v>70</v>
      </c>
      <c r="W132" s="3" t="str">
        <f>_xlfn.TEXTJOIN(", ", TRUE, priority[[#This Row],[Top 15 Largest Allocations and/or Funding Increases]:[C19RM Top-25]])</f>
        <v>Top Largest, C19RM Top 25</v>
      </c>
      <c r="X13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32" s="5">
        <f>IF(I132="Transition",1,0)</f>
        <v>0</v>
      </c>
      <c r="Z132" s="5">
        <f>IF(priority[[#This Row],[Challenging Operating Environment (as approved by EGMC on 24 March 2022) Opt-in]]="COE",1,0)</f>
        <v>0</v>
      </c>
      <c r="AA132" s="5">
        <f>IF(OR(N132="TopLargest", N132="FundingIncreaseDisease"),1,0)</f>
        <v>0</v>
      </c>
      <c r="AB132" s="5">
        <f>IF(O132="IncidenceReduction",1,0)</f>
        <v>0</v>
      </c>
      <c r="AC132" s="5">
        <f>IF(P132="AGYW",1,0)</f>
        <v>0</v>
      </c>
      <c r="AD132" s="5">
        <f>IF(Q132="TBTop20",1,0)</f>
        <v>0</v>
      </c>
      <c r="AE132" s="5">
        <f>IF(R132="RAI",1,0)</f>
        <v>0</v>
      </c>
      <c r="AF132" s="5">
        <f>IF(OR(S132="HBHI", S132="Sahel 5"),1,0)</f>
        <v>0</v>
      </c>
      <c r="AG132" s="5">
        <f>IF(T132="Yes",1,0)</f>
        <v>0</v>
      </c>
      <c r="AH132" s="5">
        <f>IF(U132="Yes",1,0)</f>
        <v>0</v>
      </c>
      <c r="AI132" s="5">
        <f>IF(V132="Yes",1,0)</f>
        <v>0</v>
      </c>
    </row>
    <row r="133" spans="1:35" x14ac:dyDescent="0.35">
      <c r="A133" s="5"/>
      <c r="B133" t="s">
        <v>147</v>
      </c>
      <c r="C133" t="s">
        <v>148</v>
      </c>
      <c r="D133" t="s">
        <v>38</v>
      </c>
      <c r="E133" t="s">
        <v>51</v>
      </c>
      <c r="F133" t="s">
        <v>52</v>
      </c>
      <c r="G133" t="s">
        <v>79</v>
      </c>
      <c r="H133" t="str">
        <f t="shared" si="9"/>
        <v>Gabon HIV/AIDS</v>
      </c>
      <c r="I133"/>
      <c r="J133" s="25" t="s">
        <v>43</v>
      </c>
      <c r="K133" s="23" t="s">
        <v>45</v>
      </c>
      <c r="L133" s="24"/>
      <c r="M133" s="24"/>
      <c r="N133" s="25" t="s">
        <v>58</v>
      </c>
      <c r="O133" s="23"/>
      <c r="P133" s="23" t="s">
        <v>43</v>
      </c>
      <c r="Q133" s="24" t="s">
        <v>43</v>
      </c>
      <c r="R133" s="25"/>
      <c r="S133" s="24" t="s">
        <v>43</v>
      </c>
      <c r="T133" s="24"/>
      <c r="U133" s="24"/>
      <c r="V133" s="24"/>
      <c r="W133" s="3" t="str">
        <f>_xlfn.TEXTJOIN(", ", TRUE, priority[[#This Row],[Top 15 Largest Allocations and/or Funding Increases]:[C19RM Top-25]])</f>
        <v>Funding Increase Disease</v>
      </c>
      <c r="X13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133" s="5">
        <f t="shared" si="10"/>
        <v>0</v>
      </c>
      <c r="Z133" s="5">
        <f>IF(priority[[#This Row],[Challenging Operating Environment (as approved by EGMC on 24 March 2022) Opt-in]]="COE",1,0)</f>
        <v>0</v>
      </c>
      <c r="AA133" s="5">
        <f t="shared" si="11"/>
        <v>0</v>
      </c>
      <c r="AB133" s="5">
        <f t="shared" si="12"/>
        <v>0</v>
      </c>
      <c r="AC133" s="5">
        <f t="shared" si="13"/>
        <v>0</v>
      </c>
      <c r="AD133" s="5">
        <f t="shared" si="14"/>
        <v>0</v>
      </c>
      <c r="AE133" s="5">
        <f t="shared" si="15"/>
        <v>0</v>
      </c>
      <c r="AF133" s="5">
        <f t="shared" si="16"/>
        <v>0</v>
      </c>
      <c r="AG133" s="5">
        <f t="shared" si="17"/>
        <v>0</v>
      </c>
      <c r="AH133" s="5">
        <f t="shared" si="17"/>
        <v>0</v>
      </c>
      <c r="AI133" s="5">
        <f t="shared" si="17"/>
        <v>0</v>
      </c>
    </row>
    <row r="134" spans="1:35" x14ac:dyDescent="0.35">
      <c r="A134" s="5"/>
      <c r="B134" t="s">
        <v>147</v>
      </c>
      <c r="C134" t="s">
        <v>148</v>
      </c>
      <c r="D134" t="s">
        <v>44</v>
      </c>
      <c r="E134" t="s">
        <v>51</v>
      </c>
      <c r="F134" t="s">
        <v>52</v>
      </c>
      <c r="G134" t="s">
        <v>79</v>
      </c>
      <c r="H134" t="str">
        <f t="shared" si="9"/>
        <v>Gabon Tuberculosis</v>
      </c>
      <c r="I134"/>
      <c r="J134" s="25" t="s">
        <v>43</v>
      </c>
      <c r="K134" s="25"/>
      <c r="L134" s="24"/>
      <c r="M134" s="24"/>
      <c r="N134" s="25" t="s">
        <v>43</v>
      </c>
      <c r="O134" s="23"/>
      <c r="P134" s="23" t="s">
        <v>43</v>
      </c>
      <c r="Q134" s="24" t="s">
        <v>43</v>
      </c>
      <c r="R134" s="25"/>
      <c r="S134" s="24" t="s">
        <v>43</v>
      </c>
      <c r="T134" s="24"/>
      <c r="U134" s="24"/>
      <c r="V134" s="24"/>
      <c r="W134" s="3" t="str">
        <f>_xlfn.TEXTJOIN(", ", TRUE, priority[[#This Row],[Top 15 Largest Allocations and/or Funding Increases]:[C19RM Top-25]])</f>
        <v/>
      </c>
      <c r="X13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34" s="5">
        <f t="shared" si="10"/>
        <v>0</v>
      </c>
      <c r="Z134" s="5">
        <f>IF(priority[[#This Row],[Challenging Operating Environment (as approved by EGMC on 24 March 2022) Opt-in]]="COE",1,0)</f>
        <v>0</v>
      </c>
      <c r="AA134" s="5">
        <f t="shared" si="11"/>
        <v>0</v>
      </c>
      <c r="AB134" s="5">
        <f t="shared" si="12"/>
        <v>0</v>
      </c>
      <c r="AC134" s="5">
        <f t="shared" si="13"/>
        <v>0</v>
      </c>
      <c r="AD134" s="5">
        <f t="shared" si="14"/>
        <v>0</v>
      </c>
      <c r="AE134" s="5">
        <f t="shared" si="15"/>
        <v>0</v>
      </c>
      <c r="AF134" s="5">
        <f t="shared" si="16"/>
        <v>0</v>
      </c>
      <c r="AG134" s="5">
        <f t="shared" si="17"/>
        <v>0</v>
      </c>
      <c r="AH134" s="5">
        <f t="shared" si="17"/>
        <v>0</v>
      </c>
      <c r="AI134" s="5">
        <f t="shared" si="17"/>
        <v>0</v>
      </c>
    </row>
    <row r="135" spans="1:35" x14ac:dyDescent="0.35">
      <c r="A135" s="5"/>
      <c r="B135" t="s">
        <v>147</v>
      </c>
      <c r="C135" t="s">
        <v>148</v>
      </c>
      <c r="D135" t="s">
        <v>46</v>
      </c>
      <c r="E135" t="s">
        <v>51</v>
      </c>
      <c r="F135" t="s">
        <v>52</v>
      </c>
      <c r="G135" t="s">
        <v>79</v>
      </c>
      <c r="H135" t="str">
        <f t="shared" si="9"/>
        <v>Gabon Malaria</v>
      </c>
      <c r="I135"/>
      <c r="J135" s="25" t="s">
        <v>43</v>
      </c>
      <c r="K135" s="23" t="s">
        <v>45</v>
      </c>
      <c r="L135" s="24"/>
      <c r="M135" s="24"/>
      <c r="N135" s="25" t="s">
        <v>58</v>
      </c>
      <c r="O135" s="23"/>
      <c r="P135" s="23" t="s">
        <v>43</v>
      </c>
      <c r="Q135" s="24" t="s">
        <v>43</v>
      </c>
      <c r="R135" s="25"/>
      <c r="S135" s="24" t="s">
        <v>43</v>
      </c>
      <c r="T135" s="24"/>
      <c r="U135" s="24"/>
      <c r="V135" s="24"/>
      <c r="W135" s="3" t="str">
        <f>_xlfn.TEXTJOIN(", ", TRUE, priority[[#This Row],[Top 15 Largest Allocations and/or Funding Increases]:[C19RM Top-25]])</f>
        <v>Funding Increase Disease</v>
      </c>
      <c r="X13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135" s="5">
        <f t="shared" si="10"/>
        <v>0</v>
      </c>
      <c r="Z135" s="5">
        <f>IF(priority[[#This Row],[Challenging Operating Environment (as approved by EGMC on 24 March 2022) Opt-in]]="COE",1,0)</f>
        <v>0</v>
      </c>
      <c r="AA135" s="5">
        <f t="shared" si="11"/>
        <v>0</v>
      </c>
      <c r="AB135" s="5">
        <f t="shared" si="12"/>
        <v>0</v>
      </c>
      <c r="AC135" s="5">
        <f t="shared" si="13"/>
        <v>0</v>
      </c>
      <c r="AD135" s="5">
        <f t="shared" si="14"/>
        <v>0</v>
      </c>
      <c r="AE135" s="5">
        <f t="shared" si="15"/>
        <v>0</v>
      </c>
      <c r="AF135" s="5">
        <f t="shared" si="16"/>
        <v>0</v>
      </c>
      <c r="AG135" s="5">
        <f t="shared" si="17"/>
        <v>0</v>
      </c>
      <c r="AH135" s="5">
        <f t="shared" si="17"/>
        <v>0</v>
      </c>
      <c r="AI135" s="5">
        <f t="shared" si="17"/>
        <v>0</v>
      </c>
    </row>
    <row r="136" spans="1:35" x14ac:dyDescent="0.35">
      <c r="A136" s="5"/>
      <c r="B136" t="s">
        <v>149</v>
      </c>
      <c r="C136" t="s">
        <v>150</v>
      </c>
      <c r="D136" t="s">
        <v>38</v>
      </c>
      <c r="E136" t="s">
        <v>39</v>
      </c>
      <c r="G136" t="s">
        <v>151</v>
      </c>
      <c r="H136" t="str">
        <f t="shared" si="9"/>
        <v>Gambia HIV/AIDS</v>
      </c>
      <c r="I136"/>
      <c r="J136" s="25" t="s">
        <v>43</v>
      </c>
      <c r="K136" s="25"/>
      <c r="L136" s="24"/>
      <c r="M136" s="24"/>
      <c r="N136" s="25" t="s">
        <v>43</v>
      </c>
      <c r="O136" s="23"/>
      <c r="P136" s="23" t="s">
        <v>43</v>
      </c>
      <c r="Q136" s="24" t="s">
        <v>43</v>
      </c>
      <c r="R136" s="25"/>
      <c r="S136" s="24" t="s">
        <v>43</v>
      </c>
      <c r="T136" s="24"/>
      <c r="U136" s="24"/>
      <c r="V136" s="24"/>
      <c r="W136" s="3" t="str">
        <f>_xlfn.TEXTJOIN(", ", TRUE, priority[[#This Row],[Top 15 Largest Allocations and/or Funding Increases]:[C19RM Top-25]])</f>
        <v/>
      </c>
      <c r="X13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36" s="5">
        <f t="shared" si="10"/>
        <v>0</v>
      </c>
      <c r="Z136" s="5">
        <f>IF(priority[[#This Row],[Challenging Operating Environment (as approved by EGMC on 24 March 2022) Opt-in]]="COE",1,0)</f>
        <v>0</v>
      </c>
      <c r="AA136" s="5">
        <f t="shared" si="11"/>
        <v>0</v>
      </c>
      <c r="AB136" s="5">
        <f t="shared" si="12"/>
        <v>0</v>
      </c>
      <c r="AC136" s="5">
        <f t="shared" si="13"/>
        <v>0</v>
      </c>
      <c r="AD136" s="5">
        <f t="shared" si="14"/>
        <v>0</v>
      </c>
      <c r="AE136" s="5">
        <f t="shared" si="15"/>
        <v>0</v>
      </c>
      <c r="AF136" s="5">
        <f t="shared" si="16"/>
        <v>0</v>
      </c>
      <c r="AG136" s="5">
        <f t="shared" si="17"/>
        <v>0</v>
      </c>
      <c r="AH136" s="5">
        <f t="shared" si="17"/>
        <v>0</v>
      </c>
      <c r="AI136" s="5">
        <f t="shared" si="17"/>
        <v>0</v>
      </c>
    </row>
    <row r="137" spans="1:35" ht="19.5" customHeight="1" x14ac:dyDescent="0.35">
      <c r="A137" s="5"/>
      <c r="B137" t="s">
        <v>149</v>
      </c>
      <c r="C137" t="s">
        <v>150</v>
      </c>
      <c r="D137" t="s">
        <v>44</v>
      </c>
      <c r="E137" t="s">
        <v>39</v>
      </c>
      <c r="G137" t="s">
        <v>151</v>
      </c>
      <c r="H137" t="str">
        <f t="shared" si="9"/>
        <v>Gambia Tuberculosis</v>
      </c>
      <c r="I137"/>
      <c r="J137" s="25" t="s">
        <v>43</v>
      </c>
      <c r="K137" s="25"/>
      <c r="L137" s="24"/>
      <c r="M137" s="24"/>
      <c r="N137" s="25" t="s">
        <v>43</v>
      </c>
      <c r="O137" s="23"/>
      <c r="P137" s="23" t="s">
        <v>43</v>
      </c>
      <c r="Q137" s="24" t="s">
        <v>43</v>
      </c>
      <c r="R137" s="25"/>
      <c r="S137" s="24" t="s">
        <v>43</v>
      </c>
      <c r="T137" s="24"/>
      <c r="U137" s="24"/>
      <c r="V137" s="24"/>
      <c r="W137" s="3" t="str">
        <f>_xlfn.TEXTJOIN(", ", TRUE, priority[[#This Row],[Top 15 Largest Allocations and/or Funding Increases]:[C19RM Top-25]])</f>
        <v/>
      </c>
      <c r="X13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37" s="5">
        <f t="shared" si="10"/>
        <v>0</v>
      </c>
      <c r="Z137" s="5">
        <f>IF(priority[[#This Row],[Challenging Operating Environment (as approved by EGMC on 24 March 2022) Opt-in]]="COE",1,0)</f>
        <v>0</v>
      </c>
      <c r="AA137" s="5">
        <f t="shared" si="11"/>
        <v>0</v>
      </c>
      <c r="AB137" s="5">
        <f t="shared" si="12"/>
        <v>0</v>
      </c>
      <c r="AC137" s="5">
        <f t="shared" si="13"/>
        <v>0</v>
      </c>
      <c r="AD137" s="5">
        <f t="shared" si="14"/>
        <v>0</v>
      </c>
      <c r="AE137" s="5">
        <f t="shared" si="15"/>
        <v>0</v>
      </c>
      <c r="AF137" s="5">
        <f t="shared" si="16"/>
        <v>0</v>
      </c>
      <c r="AG137" s="5">
        <f t="shared" si="17"/>
        <v>0</v>
      </c>
      <c r="AH137" s="5">
        <f t="shared" si="17"/>
        <v>0</v>
      </c>
      <c r="AI137" s="5">
        <f t="shared" si="17"/>
        <v>0</v>
      </c>
    </row>
    <row r="138" spans="1:35" x14ac:dyDescent="0.35">
      <c r="A138" s="5"/>
      <c r="B138" t="s">
        <v>149</v>
      </c>
      <c r="C138" t="s">
        <v>150</v>
      </c>
      <c r="D138" t="s">
        <v>46</v>
      </c>
      <c r="E138" t="s">
        <v>39</v>
      </c>
      <c r="G138" t="s">
        <v>151</v>
      </c>
      <c r="H138" t="str">
        <f t="shared" si="9"/>
        <v>Gambia Malaria</v>
      </c>
      <c r="I138"/>
      <c r="J138" s="25" t="s">
        <v>43</v>
      </c>
      <c r="K138" s="25"/>
      <c r="L138" s="24"/>
      <c r="M138" s="24"/>
      <c r="N138" s="25" t="s">
        <v>43</v>
      </c>
      <c r="O138" s="23"/>
      <c r="P138" s="23" t="s">
        <v>43</v>
      </c>
      <c r="Q138" s="24" t="s">
        <v>43</v>
      </c>
      <c r="R138" s="25"/>
      <c r="S138" s="24" t="s">
        <v>43</v>
      </c>
      <c r="T138" s="24"/>
      <c r="U138" s="24"/>
      <c r="V138" s="24"/>
      <c r="W138" s="3" t="str">
        <f>_xlfn.TEXTJOIN(", ", TRUE, priority[[#This Row],[Top 15 Largest Allocations and/or Funding Increases]:[C19RM Top-25]])</f>
        <v/>
      </c>
      <c r="X13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38" s="5">
        <f t="shared" si="10"/>
        <v>0</v>
      </c>
      <c r="Z138" s="5">
        <f>IF(priority[[#This Row],[Challenging Operating Environment (as approved by EGMC on 24 March 2022) Opt-in]]="COE",1,0)</f>
        <v>0</v>
      </c>
      <c r="AA138" s="5">
        <f t="shared" si="11"/>
        <v>0</v>
      </c>
      <c r="AB138" s="5">
        <f t="shared" si="12"/>
        <v>0</v>
      </c>
      <c r="AC138" s="5">
        <f t="shared" si="13"/>
        <v>0</v>
      </c>
      <c r="AD138" s="5">
        <f t="shared" si="14"/>
        <v>0</v>
      </c>
      <c r="AE138" s="5">
        <f t="shared" si="15"/>
        <v>0</v>
      </c>
      <c r="AF138" s="5">
        <f t="shared" si="16"/>
        <v>0</v>
      </c>
      <c r="AG138" s="5">
        <f t="shared" si="17"/>
        <v>0</v>
      </c>
      <c r="AH138" s="5">
        <f t="shared" si="17"/>
        <v>0</v>
      </c>
      <c r="AI138" s="5">
        <f t="shared" si="17"/>
        <v>0</v>
      </c>
    </row>
    <row r="139" spans="1:35" x14ac:dyDescent="0.35">
      <c r="A139" s="31" t="s">
        <v>47</v>
      </c>
      <c r="B139" s="28"/>
      <c r="C139" t="s">
        <v>150</v>
      </c>
      <c r="D139" s="28" t="s">
        <v>62</v>
      </c>
      <c r="E139" t="s">
        <v>39</v>
      </c>
      <c r="H139" t="str">
        <f t="shared" ref="H139:H203" si="18">C139&amp;" "&amp;D139</f>
        <v>Gambia HIV/TB</v>
      </c>
      <c r="I139"/>
      <c r="J139" s="23"/>
      <c r="K139" s="23"/>
      <c r="L139" s="23"/>
      <c r="M139" s="24"/>
      <c r="N139" s="25"/>
      <c r="O139" s="23"/>
      <c r="P139" s="23"/>
      <c r="Q139" s="24"/>
      <c r="R139" s="25"/>
      <c r="S139" s="24"/>
      <c r="T139" s="24"/>
      <c r="U139" s="24"/>
      <c r="V139" s="24"/>
      <c r="W139" s="3" t="str">
        <f>_xlfn.TEXTJOIN(", ", TRUE, priority[[#This Row],[Top 15 Largest Allocations and/or Funding Increases]:[C19RM Top-25]])</f>
        <v/>
      </c>
      <c r="X13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39" s="27">
        <f t="shared" ref="Y139:Y203" si="19">IF(I139="Transition",1,0)</f>
        <v>0</v>
      </c>
      <c r="Z139" s="5">
        <f>IF(priority[[#This Row],[Challenging Operating Environment (as approved by EGMC on 24 March 2022) Opt-in]]="COE",1,0)</f>
        <v>0</v>
      </c>
      <c r="AA139" s="5">
        <f t="shared" ref="AA139:AA203" si="20">IF(OR(N139="TopLargest", N139="FundingIncreaseDisease"),1,0)</f>
        <v>0</v>
      </c>
      <c r="AB139" s="5">
        <f t="shared" ref="AB139:AB203" si="21">IF(O139="IncidenceReduction",1,0)</f>
        <v>0</v>
      </c>
      <c r="AC139" s="5">
        <f t="shared" ref="AC139:AC203" si="22">IF(P139="AGYW",1,0)</f>
        <v>0</v>
      </c>
      <c r="AD139" s="5">
        <f t="shared" ref="AD139:AD203" si="23">IF(Q139="TBTop20",1,0)</f>
        <v>0</v>
      </c>
      <c r="AE139" s="5">
        <f t="shared" ref="AE139:AE203" si="24">IF(R139="RAI",1,0)</f>
        <v>0</v>
      </c>
      <c r="AF139" s="5">
        <f t="shared" ref="AF139:AF203" si="25">IF(OR(S139="HBHI", S139="Sahel 5"),1,0)</f>
        <v>0</v>
      </c>
      <c r="AG139" s="5">
        <f t="shared" ref="AG139:AI203" si="26">IF(T139="Yes",1,0)</f>
        <v>0</v>
      </c>
      <c r="AH139" s="5">
        <f t="shared" si="26"/>
        <v>0</v>
      </c>
      <c r="AI139" s="5">
        <f t="shared" si="26"/>
        <v>0</v>
      </c>
    </row>
    <row r="140" spans="1:35" x14ac:dyDescent="0.35">
      <c r="A140" s="32"/>
      <c r="B140" s="33" t="s">
        <v>152</v>
      </c>
      <c r="C140" t="s">
        <v>153</v>
      </c>
      <c r="D140" s="33" t="s">
        <v>38</v>
      </c>
      <c r="E140" t="s">
        <v>51</v>
      </c>
      <c r="F140" t="s">
        <v>52</v>
      </c>
      <c r="G140" t="s">
        <v>61</v>
      </c>
      <c r="H140" t="str">
        <f t="shared" si="18"/>
        <v>Georgia HIV/AIDS</v>
      </c>
      <c r="I140"/>
      <c r="J140" s="25" t="s">
        <v>43</v>
      </c>
      <c r="K140" s="25"/>
      <c r="L140" s="24"/>
      <c r="M140" s="24"/>
      <c r="N140" s="25" t="s">
        <v>43</v>
      </c>
      <c r="O140" s="23"/>
      <c r="P140" s="23" t="s">
        <v>43</v>
      </c>
      <c r="Q140" s="24" t="s">
        <v>43</v>
      </c>
      <c r="R140" s="25"/>
      <c r="S140" s="24" t="s">
        <v>43</v>
      </c>
      <c r="T140" s="24"/>
      <c r="U140" s="24"/>
      <c r="V140" s="24"/>
      <c r="W140" s="3" t="str">
        <f>_xlfn.TEXTJOIN(", ", TRUE, priority[[#This Row],[Top 15 Largest Allocations and/or Funding Increases]:[C19RM Top-25]])</f>
        <v/>
      </c>
      <c r="X14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40" s="5">
        <f t="shared" si="19"/>
        <v>0</v>
      </c>
      <c r="Z140" s="5">
        <f>IF(priority[[#This Row],[Challenging Operating Environment (as approved by EGMC on 24 March 2022) Opt-in]]="COE",1,0)</f>
        <v>0</v>
      </c>
      <c r="AA140" s="5">
        <f t="shared" si="20"/>
        <v>0</v>
      </c>
      <c r="AB140" s="5">
        <f t="shared" si="21"/>
        <v>0</v>
      </c>
      <c r="AC140" s="5">
        <f t="shared" si="22"/>
        <v>0</v>
      </c>
      <c r="AD140" s="5">
        <f t="shared" si="23"/>
        <v>0</v>
      </c>
      <c r="AE140" s="5">
        <f t="shared" si="24"/>
        <v>0</v>
      </c>
      <c r="AF140" s="5">
        <f t="shared" si="25"/>
        <v>0</v>
      </c>
      <c r="AG140" s="5">
        <f t="shared" si="26"/>
        <v>0</v>
      </c>
      <c r="AH140" s="5">
        <f t="shared" si="26"/>
        <v>0</v>
      </c>
      <c r="AI140" s="5">
        <f t="shared" si="26"/>
        <v>0</v>
      </c>
    </row>
    <row r="141" spans="1:35" x14ac:dyDescent="0.35">
      <c r="A141" s="5"/>
      <c r="B141" t="s">
        <v>152</v>
      </c>
      <c r="C141" t="s">
        <v>153</v>
      </c>
      <c r="D141" t="s">
        <v>44</v>
      </c>
      <c r="E141" t="s">
        <v>51</v>
      </c>
      <c r="F141" t="s">
        <v>52</v>
      </c>
      <c r="G141" t="s">
        <v>61</v>
      </c>
      <c r="H141" t="str">
        <f t="shared" si="18"/>
        <v>Georgia Tuberculosis</v>
      </c>
      <c r="I141"/>
      <c r="J141" s="25" t="s">
        <v>43</v>
      </c>
      <c r="K141" s="23" t="s">
        <v>42</v>
      </c>
      <c r="L141" s="24"/>
      <c r="M141" s="24"/>
      <c r="N141" s="25" t="s">
        <v>43</v>
      </c>
      <c r="O141" s="23"/>
      <c r="P141" s="23" t="s">
        <v>43</v>
      </c>
      <c r="Q141" s="24" t="s">
        <v>43</v>
      </c>
      <c r="R141" s="25"/>
      <c r="S141" s="24" t="s">
        <v>43</v>
      </c>
      <c r="T141" s="24"/>
      <c r="U141" s="24"/>
      <c r="V141" s="24"/>
      <c r="W141" s="3" t="str">
        <f>_xlfn.TEXTJOIN(", ", TRUE, priority[[#This Row],[Top 15 Largest Allocations and/or Funding Increases]:[C19RM Top-25]])</f>
        <v/>
      </c>
      <c r="X14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Decrease 25%</v>
      </c>
      <c r="Y141" s="5">
        <f t="shared" si="19"/>
        <v>0</v>
      </c>
      <c r="Z141" s="5">
        <f>IF(priority[[#This Row],[Challenging Operating Environment (as approved by EGMC on 24 March 2022) Opt-in]]="COE",1,0)</f>
        <v>0</v>
      </c>
      <c r="AA141" s="5">
        <f t="shared" si="20"/>
        <v>0</v>
      </c>
      <c r="AB141" s="5">
        <f t="shared" si="21"/>
        <v>0</v>
      </c>
      <c r="AC141" s="5">
        <f t="shared" si="22"/>
        <v>0</v>
      </c>
      <c r="AD141" s="5">
        <f t="shared" si="23"/>
        <v>0</v>
      </c>
      <c r="AE141" s="5">
        <f t="shared" si="24"/>
        <v>0</v>
      </c>
      <c r="AF141" s="5">
        <f t="shared" si="25"/>
        <v>0</v>
      </c>
      <c r="AG141" s="5">
        <f t="shared" si="26"/>
        <v>0</v>
      </c>
      <c r="AH141" s="5">
        <f t="shared" si="26"/>
        <v>0</v>
      </c>
      <c r="AI141" s="5">
        <f t="shared" si="26"/>
        <v>0</v>
      </c>
    </row>
    <row r="142" spans="1:35" x14ac:dyDescent="0.35">
      <c r="A142" s="5"/>
      <c r="B142" t="s">
        <v>152</v>
      </c>
      <c r="C142" t="s">
        <v>153</v>
      </c>
      <c r="D142" t="s">
        <v>46</v>
      </c>
      <c r="E142" t="s">
        <v>51</v>
      </c>
      <c r="F142" t="s">
        <v>52</v>
      </c>
      <c r="G142" t="s">
        <v>61</v>
      </c>
      <c r="H142" t="str">
        <f t="shared" si="18"/>
        <v>Georgia Malaria</v>
      </c>
      <c r="I142"/>
      <c r="J142" s="25" t="s">
        <v>43</v>
      </c>
      <c r="K142" s="25"/>
      <c r="L142" s="24"/>
      <c r="M142" s="24"/>
      <c r="N142" s="25" t="s">
        <v>43</v>
      </c>
      <c r="O142" s="23"/>
      <c r="P142" s="23" t="s">
        <v>43</v>
      </c>
      <c r="Q142" s="24" t="s">
        <v>43</v>
      </c>
      <c r="R142" s="25"/>
      <c r="S142" s="24" t="s">
        <v>43</v>
      </c>
      <c r="T142" s="24"/>
      <c r="U142" s="24"/>
      <c r="V142" s="24"/>
      <c r="W142" s="3" t="str">
        <f>_xlfn.TEXTJOIN(", ", TRUE, priority[[#This Row],[Top 15 Largest Allocations and/or Funding Increases]:[C19RM Top-25]])</f>
        <v/>
      </c>
      <c r="X14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42" s="5">
        <f t="shared" si="19"/>
        <v>0</v>
      </c>
      <c r="Z142" s="5">
        <f>IF(priority[[#This Row],[Challenging Operating Environment (as approved by EGMC on 24 March 2022) Opt-in]]="COE",1,0)</f>
        <v>0</v>
      </c>
      <c r="AA142" s="5">
        <f t="shared" si="20"/>
        <v>0</v>
      </c>
      <c r="AB142" s="5">
        <f t="shared" si="21"/>
        <v>0</v>
      </c>
      <c r="AC142" s="5">
        <f t="shared" si="22"/>
        <v>0</v>
      </c>
      <c r="AD142" s="5">
        <f t="shared" si="23"/>
        <v>0</v>
      </c>
      <c r="AE142" s="5">
        <f t="shared" si="24"/>
        <v>0</v>
      </c>
      <c r="AF142" s="5">
        <f t="shared" si="25"/>
        <v>0</v>
      </c>
      <c r="AG142" s="5">
        <f t="shared" si="26"/>
        <v>0</v>
      </c>
      <c r="AH142" s="5">
        <f t="shared" si="26"/>
        <v>0</v>
      </c>
      <c r="AI142" s="5">
        <f t="shared" si="26"/>
        <v>0</v>
      </c>
    </row>
    <row r="143" spans="1:35" x14ac:dyDescent="0.35">
      <c r="A143" s="5"/>
      <c r="B143" t="s">
        <v>154</v>
      </c>
      <c r="C143" t="s">
        <v>155</v>
      </c>
      <c r="D143" t="s">
        <v>46</v>
      </c>
      <c r="E143" t="s">
        <v>67</v>
      </c>
      <c r="G143" t="s">
        <v>90</v>
      </c>
      <c r="H143" t="str">
        <f t="shared" si="18"/>
        <v>Ghana Malaria</v>
      </c>
      <c r="I143"/>
      <c r="J143" s="25" t="s">
        <v>43</v>
      </c>
      <c r="K143" s="25"/>
      <c r="L143" s="24"/>
      <c r="M143" s="24" t="s">
        <v>57</v>
      </c>
      <c r="N143" s="25"/>
      <c r="O143" s="23"/>
      <c r="P143" s="23" t="s">
        <v>43</v>
      </c>
      <c r="Q143" s="24" t="s">
        <v>43</v>
      </c>
      <c r="R143" s="25"/>
      <c r="S143" s="24" t="s">
        <v>91</v>
      </c>
      <c r="T143" s="24"/>
      <c r="U143" s="24" t="s">
        <v>69</v>
      </c>
      <c r="V143" s="24" t="s">
        <v>70</v>
      </c>
      <c r="W143" s="3" t="str">
        <f>_xlfn.TEXTJOIN(", ", TRUE, priority[[#This Row],[Top 15 Largest Allocations and/or Funding Increases]:[C19RM Top-25]])</f>
        <v>HBHI, RSSH Priority, C19RM Top 25</v>
      </c>
      <c r="X14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PMI Country</v>
      </c>
      <c r="Y143" s="5">
        <f t="shared" si="19"/>
        <v>0</v>
      </c>
      <c r="Z143" s="5">
        <f>IF(priority[[#This Row],[Challenging Operating Environment (as approved by EGMC on 24 March 2022) Opt-in]]="COE",1,0)</f>
        <v>0</v>
      </c>
      <c r="AA143" s="5">
        <f t="shared" si="20"/>
        <v>0</v>
      </c>
      <c r="AB143" s="5">
        <f t="shared" si="21"/>
        <v>0</v>
      </c>
      <c r="AC143" s="5">
        <f t="shared" si="22"/>
        <v>0</v>
      </c>
      <c r="AD143" s="5">
        <f t="shared" si="23"/>
        <v>0</v>
      </c>
      <c r="AE143" s="5">
        <f t="shared" si="24"/>
        <v>0</v>
      </c>
      <c r="AF143" s="5">
        <f t="shared" si="25"/>
        <v>1</v>
      </c>
      <c r="AG143" s="5">
        <f t="shared" si="26"/>
        <v>0</v>
      </c>
      <c r="AH143" s="5">
        <f t="shared" si="26"/>
        <v>0</v>
      </c>
      <c r="AI143" s="5">
        <f t="shared" si="26"/>
        <v>0</v>
      </c>
    </row>
    <row r="144" spans="1:35" x14ac:dyDescent="0.35">
      <c r="A144" s="5"/>
      <c r="B144" t="s">
        <v>154</v>
      </c>
      <c r="C144" t="s">
        <v>155</v>
      </c>
      <c r="D144" t="s">
        <v>44</v>
      </c>
      <c r="E144" t="s">
        <v>67</v>
      </c>
      <c r="G144" t="s">
        <v>90</v>
      </c>
      <c r="H144" t="str">
        <f t="shared" si="18"/>
        <v>Ghana Tuberculosis</v>
      </c>
      <c r="I144"/>
      <c r="J144" s="25" t="s">
        <v>43</v>
      </c>
      <c r="K144" s="25"/>
      <c r="L144" s="24"/>
      <c r="M144" s="24"/>
      <c r="N144" s="25" t="s">
        <v>43</v>
      </c>
      <c r="O144" s="23"/>
      <c r="P144" s="23" t="s">
        <v>43</v>
      </c>
      <c r="Q144" s="24" t="s">
        <v>71</v>
      </c>
      <c r="R144" s="25"/>
      <c r="S144" s="24" t="s">
        <v>43</v>
      </c>
      <c r="T144" s="24"/>
      <c r="U144" s="24" t="s">
        <v>69</v>
      </c>
      <c r="V144" s="24" t="s">
        <v>70</v>
      </c>
      <c r="W144" s="3" t="str">
        <f>_xlfn.TEXTJOIN(", ", TRUE, priority[[#This Row],[Top 15 Largest Allocations and/or Funding Increases]:[C19RM Top-25]])</f>
        <v>TB Top 20, RSSH Priority, C19RM Top 25</v>
      </c>
      <c r="X14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44" s="5">
        <f t="shared" si="19"/>
        <v>0</v>
      </c>
      <c r="Z144" s="5">
        <f>IF(priority[[#This Row],[Challenging Operating Environment (as approved by EGMC on 24 March 2022) Opt-in]]="COE",1,0)</f>
        <v>0</v>
      </c>
      <c r="AA144" s="5">
        <f t="shared" si="20"/>
        <v>0</v>
      </c>
      <c r="AB144" s="5">
        <f t="shared" si="21"/>
        <v>0</v>
      </c>
      <c r="AC144" s="5">
        <f t="shared" si="22"/>
        <v>0</v>
      </c>
      <c r="AD144" s="5">
        <f t="shared" si="23"/>
        <v>0</v>
      </c>
      <c r="AE144" s="5">
        <f t="shared" si="24"/>
        <v>0</v>
      </c>
      <c r="AF144" s="5">
        <f t="shared" si="25"/>
        <v>0</v>
      </c>
      <c r="AG144" s="5">
        <f t="shared" si="26"/>
        <v>0</v>
      </c>
      <c r="AH144" s="5">
        <f t="shared" si="26"/>
        <v>0</v>
      </c>
      <c r="AI144" s="5">
        <f t="shared" si="26"/>
        <v>0</v>
      </c>
    </row>
    <row r="145" spans="1:35" x14ac:dyDescent="0.35">
      <c r="A145" s="5"/>
      <c r="B145" t="s">
        <v>154</v>
      </c>
      <c r="C145" t="s">
        <v>155</v>
      </c>
      <c r="D145" t="s">
        <v>38</v>
      </c>
      <c r="E145" t="s">
        <v>67</v>
      </c>
      <c r="G145" t="s">
        <v>90</v>
      </c>
      <c r="H145" t="str">
        <f t="shared" si="18"/>
        <v>Ghana HIV/AIDS</v>
      </c>
      <c r="I145"/>
      <c r="J145" s="25" t="s">
        <v>43</v>
      </c>
      <c r="K145" s="25"/>
      <c r="L145" s="24"/>
      <c r="M145" s="24"/>
      <c r="N145" s="25" t="s">
        <v>43</v>
      </c>
      <c r="O145" s="23"/>
      <c r="P145" s="23" t="s">
        <v>43</v>
      </c>
      <c r="Q145" s="24" t="s">
        <v>43</v>
      </c>
      <c r="R145" s="25"/>
      <c r="S145" s="24" t="s">
        <v>43</v>
      </c>
      <c r="T145" s="24"/>
      <c r="U145" s="24" t="s">
        <v>69</v>
      </c>
      <c r="V145" s="24" t="s">
        <v>70</v>
      </c>
      <c r="W145" s="3" t="str">
        <f>_xlfn.TEXTJOIN(", ", TRUE, priority[[#This Row],[Top 15 Largest Allocations and/or Funding Increases]:[C19RM Top-25]])</f>
        <v>RSSH Priority, C19RM Top 25</v>
      </c>
      <c r="X14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45" s="5">
        <f t="shared" si="19"/>
        <v>0</v>
      </c>
      <c r="Z145" s="5">
        <f>IF(priority[[#This Row],[Challenging Operating Environment (as approved by EGMC on 24 March 2022) Opt-in]]="COE",1,0)</f>
        <v>0</v>
      </c>
      <c r="AA145" s="5">
        <f t="shared" si="20"/>
        <v>0</v>
      </c>
      <c r="AB145" s="5">
        <f t="shared" si="21"/>
        <v>0</v>
      </c>
      <c r="AC145" s="5">
        <f t="shared" si="22"/>
        <v>0</v>
      </c>
      <c r="AD145" s="5">
        <f t="shared" si="23"/>
        <v>0</v>
      </c>
      <c r="AE145" s="5">
        <f t="shared" si="24"/>
        <v>0</v>
      </c>
      <c r="AF145" s="5">
        <f t="shared" si="25"/>
        <v>0</v>
      </c>
      <c r="AG145" s="5">
        <f t="shared" si="26"/>
        <v>0</v>
      </c>
      <c r="AH145" s="5">
        <f t="shared" si="26"/>
        <v>0</v>
      </c>
      <c r="AI145" s="5">
        <f t="shared" si="26"/>
        <v>0</v>
      </c>
    </row>
    <row r="146" spans="1:35" x14ac:dyDescent="0.35">
      <c r="A146" s="5" t="s">
        <v>47</v>
      </c>
      <c r="C146" t="s">
        <v>155</v>
      </c>
      <c r="D146" t="s">
        <v>62</v>
      </c>
      <c r="E146" t="s">
        <v>67</v>
      </c>
      <c r="H146" t="str">
        <f t="shared" si="18"/>
        <v>Ghana HIV/TB</v>
      </c>
      <c r="I146"/>
      <c r="J146" s="23"/>
      <c r="K146" s="23"/>
      <c r="L146" s="23"/>
      <c r="M146" s="24"/>
      <c r="N146" s="25"/>
      <c r="O146" s="23"/>
      <c r="P146" s="23"/>
      <c r="Q146" s="24" t="s">
        <v>71</v>
      </c>
      <c r="R146" s="25"/>
      <c r="S146" s="24"/>
      <c r="T146" s="24"/>
      <c r="U146" s="24" t="s">
        <v>69</v>
      </c>
      <c r="V146" s="24" t="s">
        <v>70</v>
      </c>
      <c r="W146" s="3" t="str">
        <f>_xlfn.TEXTJOIN(", ", TRUE, priority[[#This Row],[Top 15 Largest Allocations and/or Funding Increases]:[C19RM Top-25]])</f>
        <v>TB Top 20, RSSH Priority, C19RM Top 25</v>
      </c>
      <c r="X14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46" s="27">
        <f t="shared" si="19"/>
        <v>0</v>
      </c>
      <c r="Z146" s="5">
        <f>IF(priority[[#This Row],[Challenging Operating Environment (as approved by EGMC on 24 March 2022) Opt-in]]="COE",1,0)</f>
        <v>0</v>
      </c>
      <c r="AA146" s="5">
        <f t="shared" si="20"/>
        <v>0</v>
      </c>
      <c r="AB146" s="5">
        <f t="shared" si="21"/>
        <v>0</v>
      </c>
      <c r="AC146" s="5">
        <f t="shared" si="22"/>
        <v>0</v>
      </c>
      <c r="AD146" s="5">
        <f t="shared" si="23"/>
        <v>0</v>
      </c>
      <c r="AE146" s="5">
        <f t="shared" si="24"/>
        <v>0</v>
      </c>
      <c r="AF146" s="5">
        <f t="shared" si="25"/>
        <v>0</v>
      </c>
      <c r="AG146" s="5">
        <f t="shared" si="26"/>
        <v>0</v>
      </c>
      <c r="AH146" s="5">
        <f t="shared" si="26"/>
        <v>0</v>
      </c>
      <c r="AI146" s="5">
        <f t="shared" si="26"/>
        <v>0</v>
      </c>
    </row>
    <row r="147" spans="1:35" x14ac:dyDescent="0.35">
      <c r="A147" s="5"/>
      <c r="B147" t="s">
        <v>156</v>
      </c>
      <c r="C147" t="s">
        <v>157</v>
      </c>
      <c r="D147" t="s">
        <v>38</v>
      </c>
      <c r="E147" t="s">
        <v>51</v>
      </c>
      <c r="F147" t="s">
        <v>130</v>
      </c>
      <c r="G147" t="s">
        <v>76</v>
      </c>
      <c r="H147" t="str">
        <f t="shared" si="18"/>
        <v>Grenada HIV/AIDS</v>
      </c>
      <c r="I147"/>
      <c r="J147" s="25" t="s">
        <v>43</v>
      </c>
      <c r="K147" s="25"/>
      <c r="L147" s="24"/>
      <c r="M147" s="24"/>
      <c r="N147" s="25" t="s">
        <v>43</v>
      </c>
      <c r="O147" s="23"/>
      <c r="P147" s="23" t="s">
        <v>43</v>
      </c>
      <c r="Q147" s="24" t="s">
        <v>43</v>
      </c>
      <c r="R147" s="25"/>
      <c r="S147" s="24" t="s">
        <v>43</v>
      </c>
      <c r="T147" s="24"/>
      <c r="U147" s="24"/>
      <c r="V147" s="24"/>
      <c r="W147" s="3" t="str">
        <f>_xlfn.TEXTJOIN(", ", TRUE, priority[[#This Row],[Top 15 Largest Allocations and/or Funding Increases]:[C19RM Top-25]])</f>
        <v/>
      </c>
      <c r="X14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47" s="5">
        <f t="shared" si="19"/>
        <v>0</v>
      </c>
      <c r="Z147" s="5">
        <f>IF(priority[[#This Row],[Challenging Operating Environment (as approved by EGMC on 24 March 2022) Opt-in]]="COE",1,0)</f>
        <v>0</v>
      </c>
      <c r="AA147" s="5">
        <f t="shared" si="20"/>
        <v>0</v>
      </c>
      <c r="AB147" s="5">
        <f t="shared" si="21"/>
        <v>0</v>
      </c>
      <c r="AC147" s="5">
        <f t="shared" si="22"/>
        <v>0</v>
      </c>
      <c r="AD147" s="5">
        <f t="shared" si="23"/>
        <v>0</v>
      </c>
      <c r="AE147" s="5">
        <f t="shared" si="24"/>
        <v>0</v>
      </c>
      <c r="AF147" s="5">
        <f t="shared" si="25"/>
        <v>0</v>
      </c>
      <c r="AG147" s="5">
        <f t="shared" si="26"/>
        <v>0</v>
      </c>
      <c r="AH147" s="5">
        <f t="shared" si="26"/>
        <v>0</v>
      </c>
      <c r="AI147" s="5">
        <f t="shared" si="26"/>
        <v>0</v>
      </c>
    </row>
    <row r="148" spans="1:35" x14ac:dyDescent="0.35">
      <c r="A148" s="5"/>
      <c r="B148" t="s">
        <v>156</v>
      </c>
      <c r="C148" t="s">
        <v>157</v>
      </c>
      <c r="D148" t="s">
        <v>44</v>
      </c>
      <c r="E148" t="s">
        <v>51</v>
      </c>
      <c r="F148" t="s">
        <v>130</v>
      </c>
      <c r="G148" t="s">
        <v>76</v>
      </c>
      <c r="H148" t="str">
        <f t="shared" si="18"/>
        <v>Grenada Tuberculosis</v>
      </c>
      <c r="I148"/>
      <c r="J148" s="25" t="s">
        <v>43</v>
      </c>
      <c r="K148" s="25"/>
      <c r="L148" s="24"/>
      <c r="M148" s="24"/>
      <c r="N148" s="25" t="s">
        <v>43</v>
      </c>
      <c r="O148" s="23"/>
      <c r="P148" s="23" t="s">
        <v>43</v>
      </c>
      <c r="Q148" s="24" t="s">
        <v>43</v>
      </c>
      <c r="R148" s="25"/>
      <c r="S148" s="24" t="s">
        <v>43</v>
      </c>
      <c r="T148" s="24"/>
      <c r="U148" s="24"/>
      <c r="V148" s="24"/>
      <c r="W148" s="3" t="str">
        <f>_xlfn.TEXTJOIN(", ", TRUE, priority[[#This Row],[Top 15 Largest Allocations and/or Funding Increases]:[C19RM Top-25]])</f>
        <v/>
      </c>
      <c r="X14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48" s="5">
        <f t="shared" si="19"/>
        <v>0</v>
      </c>
      <c r="Z148" s="5">
        <f>IF(priority[[#This Row],[Challenging Operating Environment (as approved by EGMC on 24 March 2022) Opt-in]]="COE",1,0)</f>
        <v>0</v>
      </c>
      <c r="AA148" s="5">
        <f t="shared" si="20"/>
        <v>0</v>
      </c>
      <c r="AB148" s="5">
        <f t="shared" si="21"/>
        <v>0</v>
      </c>
      <c r="AC148" s="5">
        <f t="shared" si="22"/>
        <v>0</v>
      </c>
      <c r="AD148" s="5">
        <f t="shared" si="23"/>
        <v>0</v>
      </c>
      <c r="AE148" s="5">
        <f t="shared" si="24"/>
        <v>0</v>
      </c>
      <c r="AF148" s="5">
        <f t="shared" si="25"/>
        <v>0</v>
      </c>
      <c r="AG148" s="5">
        <f t="shared" si="26"/>
        <v>0</v>
      </c>
      <c r="AH148" s="5">
        <f t="shared" si="26"/>
        <v>0</v>
      </c>
      <c r="AI148" s="5">
        <f t="shared" si="26"/>
        <v>0</v>
      </c>
    </row>
    <row r="149" spans="1:35" x14ac:dyDescent="0.35">
      <c r="A149" s="5"/>
      <c r="B149" t="s">
        <v>156</v>
      </c>
      <c r="C149" t="s">
        <v>157</v>
      </c>
      <c r="D149" t="s">
        <v>46</v>
      </c>
      <c r="E149" t="s">
        <v>51</v>
      </c>
      <c r="F149" t="s">
        <v>130</v>
      </c>
      <c r="G149" t="s">
        <v>76</v>
      </c>
      <c r="H149" t="str">
        <f t="shared" si="18"/>
        <v>Grenada Malaria</v>
      </c>
      <c r="I149"/>
      <c r="J149" s="25" t="s">
        <v>43</v>
      </c>
      <c r="K149" s="25"/>
      <c r="L149" s="24"/>
      <c r="M149" s="24"/>
      <c r="N149" s="25" t="s">
        <v>43</v>
      </c>
      <c r="O149" s="23"/>
      <c r="P149" s="23" t="s">
        <v>43</v>
      </c>
      <c r="Q149" s="24" t="s">
        <v>43</v>
      </c>
      <c r="R149" s="25"/>
      <c r="S149" s="24" t="s">
        <v>43</v>
      </c>
      <c r="T149" s="24"/>
      <c r="U149" s="24"/>
      <c r="V149" s="24"/>
      <c r="W149" s="3" t="str">
        <f>_xlfn.TEXTJOIN(", ", TRUE, priority[[#This Row],[Top 15 Largest Allocations and/or Funding Increases]:[C19RM Top-25]])</f>
        <v/>
      </c>
      <c r="X14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49" s="5">
        <f t="shared" si="19"/>
        <v>0</v>
      </c>
      <c r="Z149" s="5">
        <f>IF(priority[[#This Row],[Challenging Operating Environment (as approved by EGMC on 24 March 2022) Opt-in]]="COE",1,0)</f>
        <v>0</v>
      </c>
      <c r="AA149" s="5">
        <f t="shared" si="20"/>
        <v>0</v>
      </c>
      <c r="AB149" s="5">
        <f t="shared" si="21"/>
        <v>0</v>
      </c>
      <c r="AC149" s="5">
        <f t="shared" si="22"/>
        <v>0</v>
      </c>
      <c r="AD149" s="5">
        <f t="shared" si="23"/>
        <v>0</v>
      </c>
      <c r="AE149" s="5">
        <f t="shared" si="24"/>
        <v>0</v>
      </c>
      <c r="AF149" s="5">
        <f t="shared" si="25"/>
        <v>0</v>
      </c>
      <c r="AG149" s="5">
        <f t="shared" si="26"/>
        <v>0</v>
      </c>
      <c r="AH149" s="5">
        <f t="shared" si="26"/>
        <v>0</v>
      </c>
      <c r="AI149" s="5">
        <f t="shared" si="26"/>
        <v>0</v>
      </c>
    </row>
    <row r="150" spans="1:35" x14ac:dyDescent="0.35">
      <c r="A150" s="5"/>
      <c r="B150" t="s">
        <v>158</v>
      </c>
      <c r="C150" t="s">
        <v>159</v>
      </c>
      <c r="D150" t="s">
        <v>38</v>
      </c>
      <c r="E150" t="s">
        <v>39</v>
      </c>
      <c r="G150" t="s">
        <v>76</v>
      </c>
      <c r="H150" t="str">
        <f t="shared" si="18"/>
        <v>Guatemala HIV/AIDS</v>
      </c>
      <c r="I150"/>
      <c r="J150" s="25" t="s">
        <v>43</v>
      </c>
      <c r="K150" s="25"/>
      <c r="L150" s="24"/>
      <c r="M150" s="24"/>
      <c r="N150" s="25" t="s">
        <v>43</v>
      </c>
      <c r="O150" s="23"/>
      <c r="P150" s="23" t="s">
        <v>43</v>
      </c>
      <c r="Q150" s="24" t="s">
        <v>43</v>
      </c>
      <c r="R150" s="25"/>
      <c r="S150" s="24" t="s">
        <v>43</v>
      </c>
      <c r="T150" s="24"/>
      <c r="U150" s="24"/>
      <c r="V150" s="24"/>
      <c r="W150" s="3" t="str">
        <f>_xlfn.TEXTJOIN(", ", TRUE, priority[[#This Row],[Top 15 Largest Allocations and/or Funding Increases]:[C19RM Top-25]])</f>
        <v/>
      </c>
      <c r="X15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50" s="5">
        <f t="shared" si="19"/>
        <v>0</v>
      </c>
      <c r="Z150" s="5">
        <f>IF(priority[[#This Row],[Challenging Operating Environment (as approved by EGMC on 24 March 2022) Opt-in]]="COE",1,0)</f>
        <v>0</v>
      </c>
      <c r="AA150" s="5">
        <f t="shared" si="20"/>
        <v>0</v>
      </c>
      <c r="AB150" s="5">
        <f t="shared" si="21"/>
        <v>0</v>
      </c>
      <c r="AC150" s="5">
        <f t="shared" si="22"/>
        <v>0</v>
      </c>
      <c r="AD150" s="5">
        <f t="shared" si="23"/>
        <v>0</v>
      </c>
      <c r="AE150" s="5">
        <f t="shared" si="24"/>
        <v>0</v>
      </c>
      <c r="AF150" s="5">
        <f t="shared" si="25"/>
        <v>0</v>
      </c>
      <c r="AG150" s="5">
        <f t="shared" si="26"/>
        <v>0</v>
      </c>
      <c r="AH150" s="5">
        <f t="shared" si="26"/>
        <v>0</v>
      </c>
      <c r="AI150" s="5">
        <f t="shared" si="26"/>
        <v>0</v>
      </c>
    </row>
    <row r="151" spans="1:35" x14ac:dyDescent="0.35">
      <c r="A151" s="5"/>
      <c r="B151" t="s">
        <v>158</v>
      </c>
      <c r="C151" t="s">
        <v>159</v>
      </c>
      <c r="D151" t="s">
        <v>44</v>
      </c>
      <c r="E151" t="s">
        <v>39</v>
      </c>
      <c r="G151" t="s">
        <v>76</v>
      </c>
      <c r="H151" t="str">
        <f t="shared" si="18"/>
        <v>Guatemala Tuberculosis</v>
      </c>
      <c r="I151"/>
      <c r="J151" s="25" t="s">
        <v>43</v>
      </c>
      <c r="K151" s="23" t="s">
        <v>42</v>
      </c>
      <c r="L151" s="24"/>
      <c r="M151" s="24"/>
      <c r="N151" s="25" t="s">
        <v>43</v>
      </c>
      <c r="O151" s="23"/>
      <c r="P151" s="23" t="s">
        <v>43</v>
      </c>
      <c r="Q151" s="24" t="s">
        <v>43</v>
      </c>
      <c r="R151" s="25"/>
      <c r="S151" s="24" t="s">
        <v>43</v>
      </c>
      <c r="T151" s="24"/>
      <c r="U151" s="24"/>
      <c r="V151" s="24"/>
      <c r="W151" s="3" t="str">
        <f>_xlfn.TEXTJOIN(", ", TRUE, priority[[#This Row],[Top 15 Largest Allocations and/or Funding Increases]:[C19RM Top-25]])</f>
        <v/>
      </c>
      <c r="X15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Decrease 25%</v>
      </c>
      <c r="Y151" s="5">
        <f t="shared" si="19"/>
        <v>0</v>
      </c>
      <c r="Z151" s="5">
        <f>IF(priority[[#This Row],[Challenging Operating Environment (as approved by EGMC on 24 March 2022) Opt-in]]="COE",1,0)</f>
        <v>0</v>
      </c>
      <c r="AA151" s="5">
        <f t="shared" si="20"/>
        <v>0</v>
      </c>
      <c r="AB151" s="5">
        <f t="shared" si="21"/>
        <v>0</v>
      </c>
      <c r="AC151" s="5">
        <f t="shared" si="22"/>
        <v>0</v>
      </c>
      <c r="AD151" s="5">
        <f t="shared" si="23"/>
        <v>0</v>
      </c>
      <c r="AE151" s="5">
        <f t="shared" si="24"/>
        <v>0</v>
      </c>
      <c r="AF151" s="5">
        <f t="shared" si="25"/>
        <v>0</v>
      </c>
      <c r="AG151" s="5">
        <f t="shared" si="26"/>
        <v>0</v>
      </c>
      <c r="AH151" s="5">
        <f t="shared" si="26"/>
        <v>0</v>
      </c>
      <c r="AI151" s="5">
        <f t="shared" si="26"/>
        <v>0</v>
      </c>
    </row>
    <row r="152" spans="1:35" x14ac:dyDescent="0.35">
      <c r="A152" s="5"/>
      <c r="B152" t="s">
        <v>158</v>
      </c>
      <c r="C152" t="s">
        <v>159</v>
      </c>
      <c r="D152" t="s">
        <v>46</v>
      </c>
      <c r="E152" t="s">
        <v>39</v>
      </c>
      <c r="G152" t="s">
        <v>76</v>
      </c>
      <c r="H152" t="str">
        <f t="shared" si="18"/>
        <v>Guatemala Malaria</v>
      </c>
      <c r="I152"/>
      <c r="J152" s="25" t="s">
        <v>43</v>
      </c>
      <c r="K152" s="23" t="s">
        <v>42</v>
      </c>
      <c r="L152" s="24"/>
      <c r="M152" s="24"/>
      <c r="N152" s="25" t="s">
        <v>43</v>
      </c>
      <c r="O152" s="23"/>
      <c r="P152" s="23" t="s">
        <v>43</v>
      </c>
      <c r="Q152" s="24" t="s">
        <v>43</v>
      </c>
      <c r="R152" s="25"/>
      <c r="S152" s="24" t="s">
        <v>43</v>
      </c>
      <c r="T152" s="24"/>
      <c r="U152" s="24"/>
      <c r="V152" s="24"/>
      <c r="W152" s="3" t="str">
        <f>_xlfn.TEXTJOIN(", ", TRUE, priority[[#This Row],[Top 15 Largest Allocations and/or Funding Increases]:[C19RM Top-25]])</f>
        <v/>
      </c>
      <c r="X15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Decrease 25%</v>
      </c>
      <c r="Y152" s="5">
        <f t="shared" si="19"/>
        <v>0</v>
      </c>
      <c r="Z152" s="5">
        <f>IF(priority[[#This Row],[Challenging Operating Environment (as approved by EGMC on 24 March 2022) Opt-in]]="COE",1,0)</f>
        <v>0</v>
      </c>
      <c r="AA152" s="5">
        <f t="shared" si="20"/>
        <v>0</v>
      </c>
      <c r="AB152" s="5">
        <f t="shared" si="21"/>
        <v>0</v>
      </c>
      <c r="AC152" s="5">
        <f t="shared" si="22"/>
        <v>0</v>
      </c>
      <c r="AD152" s="5">
        <f t="shared" si="23"/>
        <v>0</v>
      </c>
      <c r="AE152" s="5">
        <f t="shared" si="24"/>
        <v>0</v>
      </c>
      <c r="AF152" s="5">
        <f t="shared" si="25"/>
        <v>0</v>
      </c>
      <c r="AG152" s="5">
        <f t="shared" si="26"/>
        <v>0</v>
      </c>
      <c r="AH152" s="5">
        <f t="shared" si="26"/>
        <v>0</v>
      </c>
      <c r="AI152" s="5">
        <f t="shared" si="26"/>
        <v>0</v>
      </c>
    </row>
    <row r="153" spans="1:35" x14ac:dyDescent="0.35">
      <c r="A153" s="5"/>
      <c r="B153" t="s">
        <v>160</v>
      </c>
      <c r="C153" t="s">
        <v>161</v>
      </c>
      <c r="D153" t="s">
        <v>46</v>
      </c>
      <c r="E153" t="s">
        <v>39</v>
      </c>
      <c r="G153" t="s">
        <v>151</v>
      </c>
      <c r="H153" t="str">
        <f t="shared" si="18"/>
        <v>Guinea Malaria</v>
      </c>
      <c r="I153"/>
      <c r="J153" s="23" t="s">
        <v>41</v>
      </c>
      <c r="K153" s="23"/>
      <c r="L153" s="23"/>
      <c r="M153" s="24" t="s">
        <v>57</v>
      </c>
      <c r="N153" s="25" t="s">
        <v>43</v>
      </c>
      <c r="O153" s="23"/>
      <c r="P153" s="23" t="s">
        <v>43</v>
      </c>
      <c r="Q153" s="24" t="s">
        <v>43</v>
      </c>
      <c r="R153" s="25"/>
      <c r="S153" s="24" t="s">
        <v>43</v>
      </c>
      <c r="T153" s="24"/>
      <c r="U153" s="24" t="s">
        <v>69</v>
      </c>
      <c r="V153" s="24"/>
      <c r="W153" s="3" t="str">
        <f>_xlfn.TEXTJOIN(", ", TRUE, priority[[#This Row],[Top 15 Largest Allocations and/or Funding Increases]:[C19RM Top-25]])</f>
        <v>RSSH Priority</v>
      </c>
      <c r="X15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PMI Country</v>
      </c>
      <c r="Y153" s="5">
        <f t="shared" si="19"/>
        <v>0</v>
      </c>
      <c r="Z153" s="5">
        <f>IF(priority[[#This Row],[Challenging Operating Environment (as approved by EGMC on 24 March 2022) Opt-in]]="COE",1,0)</f>
        <v>1</v>
      </c>
      <c r="AA153" s="5">
        <f t="shared" si="20"/>
        <v>0</v>
      </c>
      <c r="AB153" s="5">
        <f t="shared" si="21"/>
        <v>0</v>
      </c>
      <c r="AC153" s="5">
        <f t="shared" si="22"/>
        <v>0</v>
      </c>
      <c r="AD153" s="5">
        <f t="shared" si="23"/>
        <v>0</v>
      </c>
      <c r="AE153" s="5">
        <f t="shared" si="24"/>
        <v>0</v>
      </c>
      <c r="AF153" s="5">
        <f t="shared" si="25"/>
        <v>0</v>
      </c>
      <c r="AG153" s="5">
        <f t="shared" si="26"/>
        <v>0</v>
      </c>
      <c r="AH153" s="5">
        <f t="shared" si="26"/>
        <v>0</v>
      </c>
      <c r="AI153" s="5">
        <f t="shared" si="26"/>
        <v>0</v>
      </c>
    </row>
    <row r="154" spans="1:35" x14ac:dyDescent="0.35">
      <c r="A154" s="5"/>
      <c r="B154" t="s">
        <v>160</v>
      </c>
      <c r="C154" t="s">
        <v>161</v>
      </c>
      <c r="D154" t="s">
        <v>38</v>
      </c>
      <c r="E154" t="s">
        <v>39</v>
      </c>
      <c r="G154" t="s">
        <v>151</v>
      </c>
      <c r="H154" t="str">
        <f t="shared" si="18"/>
        <v>Guinea HIV/AIDS</v>
      </c>
      <c r="I154"/>
      <c r="J154" s="23" t="s">
        <v>41</v>
      </c>
      <c r="K154" s="23"/>
      <c r="L154" s="23"/>
      <c r="M154" s="24"/>
      <c r="N154" s="25" t="s">
        <v>43</v>
      </c>
      <c r="O154" s="23"/>
      <c r="P154" s="23" t="s">
        <v>43</v>
      </c>
      <c r="Q154" s="24" t="s">
        <v>43</v>
      </c>
      <c r="R154" s="25"/>
      <c r="S154" s="24" t="s">
        <v>43</v>
      </c>
      <c r="T154" s="24"/>
      <c r="U154" s="24" t="s">
        <v>69</v>
      </c>
      <c r="V154" s="24"/>
      <c r="W154" s="3" t="str">
        <f>_xlfn.TEXTJOIN(", ", TRUE, priority[[#This Row],[Top 15 Largest Allocations and/or Funding Increases]:[C19RM Top-25]])</f>
        <v>RSSH Priority</v>
      </c>
      <c r="X15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154" s="5">
        <f t="shared" si="19"/>
        <v>0</v>
      </c>
      <c r="Z154" s="5">
        <f>IF(priority[[#This Row],[Challenging Operating Environment (as approved by EGMC on 24 March 2022) Opt-in]]="COE",1,0)</f>
        <v>1</v>
      </c>
      <c r="AA154" s="5">
        <f t="shared" si="20"/>
        <v>0</v>
      </c>
      <c r="AB154" s="5">
        <f t="shared" si="21"/>
        <v>0</v>
      </c>
      <c r="AC154" s="5">
        <f t="shared" si="22"/>
        <v>0</v>
      </c>
      <c r="AD154" s="5">
        <f t="shared" si="23"/>
        <v>0</v>
      </c>
      <c r="AE154" s="5">
        <f t="shared" si="24"/>
        <v>0</v>
      </c>
      <c r="AF154" s="5">
        <f t="shared" si="25"/>
        <v>0</v>
      </c>
      <c r="AG154" s="5">
        <f t="shared" si="26"/>
        <v>0</v>
      </c>
      <c r="AH154" s="5">
        <f t="shared" si="26"/>
        <v>0</v>
      </c>
      <c r="AI154" s="5">
        <f t="shared" si="26"/>
        <v>0</v>
      </c>
    </row>
    <row r="155" spans="1:35" x14ac:dyDescent="0.35">
      <c r="A155" s="5"/>
      <c r="B155" t="s">
        <v>160</v>
      </c>
      <c r="C155" t="s">
        <v>161</v>
      </c>
      <c r="D155" t="s">
        <v>44</v>
      </c>
      <c r="E155" t="s">
        <v>39</v>
      </c>
      <c r="G155" t="s">
        <v>151</v>
      </c>
      <c r="H155" t="str">
        <f t="shared" si="18"/>
        <v>Guinea Tuberculosis</v>
      </c>
      <c r="I155"/>
      <c r="J155" s="23" t="s">
        <v>41</v>
      </c>
      <c r="K155" s="23"/>
      <c r="L155" s="23"/>
      <c r="M155" s="24"/>
      <c r="N155" s="25" t="s">
        <v>43</v>
      </c>
      <c r="O155" s="23"/>
      <c r="P155" s="23" t="s">
        <v>43</v>
      </c>
      <c r="Q155" s="24" t="s">
        <v>43</v>
      </c>
      <c r="R155" s="25"/>
      <c r="S155" s="24" t="s">
        <v>43</v>
      </c>
      <c r="T155" s="24"/>
      <c r="U155" s="24" t="s">
        <v>69</v>
      </c>
      <c r="V155" s="24"/>
      <c r="W155" s="3" t="str">
        <f>_xlfn.TEXTJOIN(", ", TRUE, priority[[#This Row],[Top 15 Largest Allocations and/or Funding Increases]:[C19RM Top-25]])</f>
        <v>RSSH Priority</v>
      </c>
      <c r="X15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155" s="5">
        <f t="shared" si="19"/>
        <v>0</v>
      </c>
      <c r="Z155" s="5">
        <f>IF(priority[[#This Row],[Challenging Operating Environment (as approved by EGMC on 24 March 2022) Opt-in]]="COE",1,0)</f>
        <v>1</v>
      </c>
      <c r="AA155" s="5">
        <f t="shared" si="20"/>
        <v>0</v>
      </c>
      <c r="AB155" s="5">
        <f t="shared" si="21"/>
        <v>0</v>
      </c>
      <c r="AC155" s="5">
        <f t="shared" si="22"/>
        <v>0</v>
      </c>
      <c r="AD155" s="5">
        <f t="shared" si="23"/>
        <v>0</v>
      </c>
      <c r="AE155" s="5">
        <f t="shared" si="24"/>
        <v>0</v>
      </c>
      <c r="AF155" s="5">
        <f t="shared" si="25"/>
        <v>0</v>
      </c>
      <c r="AG155" s="5">
        <f t="shared" si="26"/>
        <v>0</v>
      </c>
      <c r="AH155" s="5">
        <f t="shared" si="26"/>
        <v>0</v>
      </c>
      <c r="AI155" s="5">
        <f t="shared" si="26"/>
        <v>0</v>
      </c>
    </row>
    <row r="156" spans="1:35" ht="12" customHeight="1" x14ac:dyDescent="0.35">
      <c r="A156" s="5" t="s">
        <v>47</v>
      </c>
      <c r="C156" t="s">
        <v>161</v>
      </c>
      <c r="D156" t="s">
        <v>62</v>
      </c>
      <c r="E156" t="s">
        <v>39</v>
      </c>
      <c r="H156" t="str">
        <f t="shared" si="18"/>
        <v>Guinea HIV/TB</v>
      </c>
      <c r="I156"/>
      <c r="J156" s="23" t="s">
        <v>41</v>
      </c>
      <c r="K156" s="23"/>
      <c r="L156" s="23"/>
      <c r="M156" s="24"/>
      <c r="N156" s="25"/>
      <c r="O156" s="23"/>
      <c r="P156" s="23"/>
      <c r="Q156" s="24"/>
      <c r="R156" s="25"/>
      <c r="S156" s="24"/>
      <c r="T156" s="24"/>
      <c r="U156" s="24" t="s">
        <v>69</v>
      </c>
      <c r="V156" s="24"/>
      <c r="W156" s="3" t="str">
        <f>_xlfn.TEXTJOIN(", ", TRUE, priority[[#This Row],[Top 15 Largest Allocations and/or Funding Increases]:[C19RM Top-25]])</f>
        <v>RSSH Priority</v>
      </c>
      <c r="X15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156" s="27">
        <f t="shared" si="19"/>
        <v>0</v>
      </c>
      <c r="Z156" s="5">
        <f>IF(priority[[#This Row],[Challenging Operating Environment (as approved by EGMC on 24 March 2022) Opt-in]]="COE",1,0)</f>
        <v>1</v>
      </c>
      <c r="AA156" s="5">
        <f t="shared" si="20"/>
        <v>0</v>
      </c>
      <c r="AB156" s="5">
        <f t="shared" si="21"/>
        <v>0</v>
      </c>
      <c r="AC156" s="5">
        <f t="shared" si="22"/>
        <v>0</v>
      </c>
      <c r="AD156" s="5">
        <f t="shared" si="23"/>
        <v>0</v>
      </c>
      <c r="AE156" s="5">
        <f t="shared" si="24"/>
        <v>0</v>
      </c>
      <c r="AF156" s="5">
        <f t="shared" si="25"/>
        <v>0</v>
      </c>
      <c r="AG156" s="5">
        <f t="shared" si="26"/>
        <v>0</v>
      </c>
      <c r="AH156" s="5">
        <f t="shared" si="26"/>
        <v>0</v>
      </c>
      <c r="AI156" s="5">
        <f t="shared" si="26"/>
        <v>0</v>
      </c>
    </row>
    <row r="157" spans="1:35" x14ac:dyDescent="0.35">
      <c r="A157" s="5"/>
      <c r="B157" t="s">
        <v>162</v>
      </c>
      <c r="C157" t="s">
        <v>163</v>
      </c>
      <c r="D157" t="s">
        <v>38</v>
      </c>
      <c r="E157" t="s">
        <v>39</v>
      </c>
      <c r="G157" t="s">
        <v>151</v>
      </c>
      <c r="H157" t="str">
        <f t="shared" si="18"/>
        <v>Guinea-Bissau HIV/AIDS</v>
      </c>
      <c r="I157"/>
      <c r="J157" s="23" t="s">
        <v>41</v>
      </c>
      <c r="K157" s="23"/>
      <c r="L157" s="23"/>
      <c r="M157" s="24"/>
      <c r="N157" s="25" t="s">
        <v>43</v>
      </c>
      <c r="O157" s="23"/>
      <c r="P157" s="23" t="s">
        <v>43</v>
      </c>
      <c r="Q157" s="24" t="s">
        <v>43</v>
      </c>
      <c r="R157" s="25"/>
      <c r="S157" s="24" t="s">
        <v>43</v>
      </c>
      <c r="T157" s="24"/>
      <c r="U157" s="24" t="s">
        <v>69</v>
      </c>
      <c r="V157" s="24"/>
      <c r="W157" s="3" t="str">
        <f>_xlfn.TEXTJOIN(", ", TRUE, priority[[#This Row],[Top 15 Largest Allocations and/or Funding Increases]:[C19RM Top-25]])</f>
        <v>RSSH Priority</v>
      </c>
      <c r="X15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157" s="5">
        <f t="shared" si="19"/>
        <v>0</v>
      </c>
      <c r="Z157" s="5">
        <f>IF(priority[[#This Row],[Challenging Operating Environment (as approved by EGMC on 24 March 2022) Opt-in]]="COE",1,0)</f>
        <v>1</v>
      </c>
      <c r="AA157" s="5">
        <f t="shared" si="20"/>
        <v>0</v>
      </c>
      <c r="AB157" s="5">
        <f t="shared" si="21"/>
        <v>0</v>
      </c>
      <c r="AC157" s="5">
        <f t="shared" si="22"/>
        <v>0</v>
      </c>
      <c r="AD157" s="5">
        <f t="shared" si="23"/>
        <v>0</v>
      </c>
      <c r="AE157" s="5">
        <f t="shared" si="24"/>
        <v>0</v>
      </c>
      <c r="AF157" s="5">
        <f t="shared" si="25"/>
        <v>0</v>
      </c>
      <c r="AG157" s="5">
        <f t="shared" si="26"/>
        <v>0</v>
      </c>
      <c r="AH157" s="5">
        <f t="shared" si="26"/>
        <v>0</v>
      </c>
      <c r="AI157" s="5">
        <f t="shared" si="26"/>
        <v>0</v>
      </c>
    </row>
    <row r="158" spans="1:35" x14ac:dyDescent="0.35">
      <c r="A158" s="5"/>
      <c r="B158" t="s">
        <v>162</v>
      </c>
      <c r="C158" t="s">
        <v>163</v>
      </c>
      <c r="D158" t="s">
        <v>44</v>
      </c>
      <c r="E158" t="s">
        <v>39</v>
      </c>
      <c r="G158" t="s">
        <v>151</v>
      </c>
      <c r="H158" t="str">
        <f t="shared" si="18"/>
        <v>Guinea-Bissau Tuberculosis</v>
      </c>
      <c r="I158"/>
      <c r="J158" s="23" t="s">
        <v>41</v>
      </c>
      <c r="K158" s="23"/>
      <c r="L158" s="23"/>
      <c r="M158" s="24"/>
      <c r="N158" s="25" t="s">
        <v>43</v>
      </c>
      <c r="O158" s="23"/>
      <c r="P158" s="23" t="s">
        <v>43</v>
      </c>
      <c r="Q158" s="24" t="s">
        <v>43</v>
      </c>
      <c r="R158" s="25"/>
      <c r="S158" s="24" t="s">
        <v>43</v>
      </c>
      <c r="T158" s="24"/>
      <c r="U158" s="24" t="s">
        <v>69</v>
      </c>
      <c r="V158" s="24"/>
      <c r="W158" s="3" t="str">
        <f>_xlfn.TEXTJOIN(", ", TRUE, priority[[#This Row],[Top 15 Largest Allocations and/or Funding Increases]:[C19RM Top-25]])</f>
        <v>RSSH Priority</v>
      </c>
      <c r="X15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158" s="5">
        <f t="shared" si="19"/>
        <v>0</v>
      </c>
      <c r="Z158" s="5">
        <f>IF(priority[[#This Row],[Challenging Operating Environment (as approved by EGMC on 24 March 2022) Opt-in]]="COE",1,0)</f>
        <v>1</v>
      </c>
      <c r="AA158" s="5">
        <f t="shared" si="20"/>
        <v>0</v>
      </c>
      <c r="AB158" s="5">
        <f t="shared" si="21"/>
        <v>0</v>
      </c>
      <c r="AC158" s="5">
        <f t="shared" si="22"/>
        <v>0</v>
      </c>
      <c r="AD158" s="5">
        <f t="shared" si="23"/>
        <v>0</v>
      </c>
      <c r="AE158" s="5">
        <f t="shared" si="24"/>
        <v>0</v>
      </c>
      <c r="AF158" s="5">
        <f t="shared" si="25"/>
        <v>0</v>
      </c>
      <c r="AG158" s="5">
        <f t="shared" si="26"/>
        <v>0</v>
      </c>
      <c r="AH158" s="5">
        <f t="shared" si="26"/>
        <v>0</v>
      </c>
      <c r="AI158" s="5">
        <f t="shared" si="26"/>
        <v>0</v>
      </c>
    </row>
    <row r="159" spans="1:35" x14ac:dyDescent="0.35">
      <c r="A159" s="5"/>
      <c r="B159" t="s">
        <v>162</v>
      </c>
      <c r="C159" t="s">
        <v>163</v>
      </c>
      <c r="D159" t="s">
        <v>46</v>
      </c>
      <c r="E159" t="s">
        <v>39</v>
      </c>
      <c r="G159" t="s">
        <v>151</v>
      </c>
      <c r="H159" t="str">
        <f t="shared" si="18"/>
        <v>Guinea-Bissau Malaria</v>
      </c>
      <c r="I159"/>
      <c r="J159" s="23" t="s">
        <v>41</v>
      </c>
      <c r="K159" s="23"/>
      <c r="L159" s="23"/>
      <c r="M159" s="24"/>
      <c r="N159" s="25" t="s">
        <v>43</v>
      </c>
      <c r="O159" s="23"/>
      <c r="P159" s="23" t="s">
        <v>43</v>
      </c>
      <c r="Q159" s="24" t="s">
        <v>43</v>
      </c>
      <c r="R159" s="25"/>
      <c r="S159" s="24" t="s">
        <v>43</v>
      </c>
      <c r="T159" s="24"/>
      <c r="U159" s="24" t="s">
        <v>69</v>
      </c>
      <c r="V159" s="24"/>
      <c r="W159" s="3" t="str">
        <f>_xlfn.TEXTJOIN(", ", TRUE, priority[[#This Row],[Top 15 Largest Allocations and/or Funding Increases]:[C19RM Top-25]])</f>
        <v>RSSH Priority</v>
      </c>
      <c r="X15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159" s="5">
        <f t="shared" si="19"/>
        <v>0</v>
      </c>
      <c r="Z159" s="5">
        <f>IF(priority[[#This Row],[Challenging Operating Environment (as approved by EGMC on 24 March 2022) Opt-in]]="COE",1,0)</f>
        <v>1</v>
      </c>
      <c r="AA159" s="5">
        <f t="shared" si="20"/>
        <v>0</v>
      </c>
      <c r="AB159" s="5">
        <f t="shared" si="21"/>
        <v>0</v>
      </c>
      <c r="AC159" s="5">
        <f t="shared" si="22"/>
        <v>0</v>
      </c>
      <c r="AD159" s="5">
        <f t="shared" si="23"/>
        <v>0</v>
      </c>
      <c r="AE159" s="5">
        <f t="shared" si="24"/>
        <v>0</v>
      </c>
      <c r="AF159" s="5">
        <f t="shared" si="25"/>
        <v>0</v>
      </c>
      <c r="AG159" s="5">
        <f t="shared" si="26"/>
        <v>0</v>
      </c>
      <c r="AH159" s="5">
        <f t="shared" si="26"/>
        <v>0</v>
      </c>
      <c r="AI159" s="5">
        <f t="shared" si="26"/>
        <v>0</v>
      </c>
    </row>
    <row r="160" spans="1:35" x14ac:dyDescent="0.35">
      <c r="A160" s="5" t="s">
        <v>47</v>
      </c>
      <c r="C160" t="s">
        <v>163</v>
      </c>
      <c r="D160" t="s">
        <v>62</v>
      </c>
      <c r="E160" t="s">
        <v>39</v>
      </c>
      <c r="H160" t="str">
        <f t="shared" si="18"/>
        <v>Guinea-Bissau HIV/TB</v>
      </c>
      <c r="I160"/>
      <c r="J160" s="23" t="s">
        <v>41</v>
      </c>
      <c r="K160" s="23"/>
      <c r="L160" s="23"/>
      <c r="M160" s="24"/>
      <c r="N160" s="25"/>
      <c r="O160" s="23"/>
      <c r="P160" s="23"/>
      <c r="Q160" s="24"/>
      <c r="R160" s="25"/>
      <c r="S160" s="24"/>
      <c r="T160" s="24"/>
      <c r="U160" s="24" t="s">
        <v>69</v>
      </c>
      <c r="V160" s="24"/>
      <c r="W160" s="3" t="str">
        <f>_xlfn.TEXTJOIN(", ", TRUE, priority[[#This Row],[Top 15 Largest Allocations and/or Funding Increases]:[C19RM Top-25]])</f>
        <v>RSSH Priority</v>
      </c>
      <c r="X16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160" s="27">
        <f t="shared" si="19"/>
        <v>0</v>
      </c>
      <c r="Z160" s="5">
        <f>IF(priority[[#This Row],[Challenging Operating Environment (as approved by EGMC on 24 March 2022) Opt-in]]="COE",1,0)</f>
        <v>1</v>
      </c>
      <c r="AA160" s="5">
        <f t="shared" si="20"/>
        <v>0</v>
      </c>
      <c r="AB160" s="5">
        <f t="shared" si="21"/>
        <v>0</v>
      </c>
      <c r="AC160" s="5">
        <f t="shared" si="22"/>
        <v>0</v>
      </c>
      <c r="AD160" s="5">
        <f t="shared" si="23"/>
        <v>0</v>
      </c>
      <c r="AE160" s="5">
        <f t="shared" si="24"/>
        <v>0</v>
      </c>
      <c r="AF160" s="5">
        <f t="shared" si="25"/>
        <v>0</v>
      </c>
      <c r="AG160" s="5">
        <f t="shared" si="26"/>
        <v>0</v>
      </c>
      <c r="AH160" s="5">
        <f t="shared" si="26"/>
        <v>0</v>
      </c>
      <c r="AI160" s="5">
        <f t="shared" si="26"/>
        <v>0</v>
      </c>
    </row>
    <row r="161" spans="1:35" x14ac:dyDescent="0.35">
      <c r="A161" s="5"/>
      <c r="B161" t="s">
        <v>164</v>
      </c>
      <c r="C161" t="s">
        <v>165</v>
      </c>
      <c r="D161" t="s">
        <v>38</v>
      </c>
      <c r="E161" t="s">
        <v>51</v>
      </c>
      <c r="F161" t="s">
        <v>82</v>
      </c>
      <c r="G161" t="s">
        <v>76</v>
      </c>
      <c r="H161" t="str">
        <f t="shared" si="18"/>
        <v>Guyana HIV/AIDS</v>
      </c>
      <c r="I161"/>
      <c r="J161" s="25" t="s">
        <v>43</v>
      </c>
      <c r="K161" s="25"/>
      <c r="L161" s="24"/>
      <c r="M161" s="24"/>
      <c r="N161" s="25" t="s">
        <v>43</v>
      </c>
      <c r="O161" s="23"/>
      <c r="P161" s="23" t="s">
        <v>43</v>
      </c>
      <c r="Q161" s="24" t="s">
        <v>43</v>
      </c>
      <c r="R161" s="25"/>
      <c r="S161" s="24" t="s">
        <v>43</v>
      </c>
      <c r="T161" s="24"/>
      <c r="U161" s="24"/>
      <c r="V161" s="24"/>
      <c r="W161" s="3" t="str">
        <f>_xlfn.TEXTJOIN(", ", TRUE, priority[[#This Row],[Top 15 Largest Allocations and/or Funding Increases]:[C19RM Top-25]])</f>
        <v/>
      </c>
      <c r="X16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61" s="5">
        <f t="shared" si="19"/>
        <v>0</v>
      </c>
      <c r="Z161" s="5">
        <f>IF(priority[[#This Row],[Challenging Operating Environment (as approved by EGMC on 24 March 2022) Opt-in]]="COE",1,0)</f>
        <v>0</v>
      </c>
      <c r="AA161" s="5">
        <f t="shared" si="20"/>
        <v>0</v>
      </c>
      <c r="AB161" s="5">
        <f t="shared" si="21"/>
        <v>0</v>
      </c>
      <c r="AC161" s="5">
        <f t="shared" si="22"/>
        <v>0</v>
      </c>
      <c r="AD161" s="5">
        <f t="shared" si="23"/>
        <v>0</v>
      </c>
      <c r="AE161" s="5">
        <f t="shared" si="24"/>
        <v>0</v>
      </c>
      <c r="AF161" s="5">
        <f t="shared" si="25"/>
        <v>0</v>
      </c>
      <c r="AG161" s="5">
        <f t="shared" si="26"/>
        <v>0</v>
      </c>
      <c r="AH161" s="5">
        <f t="shared" si="26"/>
        <v>0</v>
      </c>
      <c r="AI161" s="5">
        <f t="shared" si="26"/>
        <v>0</v>
      </c>
    </row>
    <row r="162" spans="1:35" x14ac:dyDescent="0.35">
      <c r="A162" s="5"/>
      <c r="B162" t="s">
        <v>164</v>
      </c>
      <c r="C162" t="s">
        <v>165</v>
      </c>
      <c r="D162" t="s">
        <v>44</v>
      </c>
      <c r="E162" t="s">
        <v>51</v>
      </c>
      <c r="F162" t="s">
        <v>82</v>
      </c>
      <c r="G162" t="s">
        <v>76</v>
      </c>
      <c r="H162" t="str">
        <f t="shared" si="18"/>
        <v>Guyana Tuberculosis</v>
      </c>
      <c r="I162"/>
      <c r="J162" s="25" t="s">
        <v>43</v>
      </c>
      <c r="K162" s="25"/>
      <c r="L162" s="24"/>
      <c r="M162" s="24"/>
      <c r="N162" s="25" t="s">
        <v>43</v>
      </c>
      <c r="O162" s="23"/>
      <c r="P162" s="23" t="s">
        <v>43</v>
      </c>
      <c r="Q162" s="24" t="s">
        <v>43</v>
      </c>
      <c r="R162" s="25"/>
      <c r="S162" s="24" t="s">
        <v>43</v>
      </c>
      <c r="T162" s="24"/>
      <c r="U162" s="24"/>
      <c r="V162" s="24"/>
      <c r="W162" s="3" t="str">
        <f>_xlfn.TEXTJOIN(", ", TRUE, priority[[#This Row],[Top 15 Largest Allocations and/or Funding Increases]:[C19RM Top-25]])</f>
        <v/>
      </c>
      <c r="X16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62" s="5">
        <f t="shared" si="19"/>
        <v>0</v>
      </c>
      <c r="Z162" s="5">
        <f>IF(priority[[#This Row],[Challenging Operating Environment (as approved by EGMC on 24 March 2022) Opt-in]]="COE",1,0)</f>
        <v>0</v>
      </c>
      <c r="AA162" s="5">
        <f t="shared" si="20"/>
        <v>0</v>
      </c>
      <c r="AB162" s="5">
        <f t="shared" si="21"/>
        <v>0</v>
      </c>
      <c r="AC162" s="5">
        <f t="shared" si="22"/>
        <v>0</v>
      </c>
      <c r="AD162" s="5">
        <f t="shared" si="23"/>
        <v>0</v>
      </c>
      <c r="AE162" s="5">
        <f t="shared" si="24"/>
        <v>0</v>
      </c>
      <c r="AF162" s="5">
        <f t="shared" si="25"/>
        <v>0</v>
      </c>
      <c r="AG162" s="5">
        <f t="shared" si="26"/>
        <v>0</v>
      </c>
      <c r="AH162" s="5">
        <f t="shared" si="26"/>
        <v>0</v>
      </c>
      <c r="AI162" s="5">
        <f t="shared" si="26"/>
        <v>0</v>
      </c>
    </row>
    <row r="163" spans="1:35" x14ac:dyDescent="0.35">
      <c r="A163" s="5"/>
      <c r="B163" t="s">
        <v>164</v>
      </c>
      <c r="C163" t="s">
        <v>165</v>
      </c>
      <c r="D163" t="s">
        <v>46</v>
      </c>
      <c r="E163" t="s">
        <v>51</v>
      </c>
      <c r="F163" t="s">
        <v>82</v>
      </c>
      <c r="G163" t="s">
        <v>76</v>
      </c>
      <c r="H163" t="str">
        <f t="shared" si="18"/>
        <v>Guyana Malaria</v>
      </c>
      <c r="I163" t="s">
        <v>166</v>
      </c>
      <c r="J163" s="25" t="s">
        <v>43</v>
      </c>
      <c r="K163" s="23" t="s">
        <v>45</v>
      </c>
      <c r="L163" s="24"/>
      <c r="M163" s="24"/>
      <c r="N163" s="25" t="s">
        <v>58</v>
      </c>
      <c r="O163" s="23"/>
      <c r="P163" s="23" t="s">
        <v>43</v>
      </c>
      <c r="Q163" s="24" t="s">
        <v>43</v>
      </c>
      <c r="R163" s="25"/>
      <c r="S163" s="24" t="s">
        <v>43</v>
      </c>
      <c r="T163" s="24"/>
      <c r="U163" s="24"/>
      <c r="V163" s="24"/>
      <c r="W163" s="3" t="str">
        <f>_xlfn.TEXTJOIN(", ", TRUE, priority[[#This Row],[Top 15 Largest Allocations and/or Funding Increases]:[C19RM Top-25]])</f>
        <v>Funding Increase Disease</v>
      </c>
      <c r="X16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163" s="5">
        <f t="shared" si="19"/>
        <v>1</v>
      </c>
      <c r="Z163" s="5">
        <f>IF(priority[[#This Row],[Challenging Operating Environment (as approved by EGMC on 24 March 2022) Opt-in]]="COE",1,0)</f>
        <v>0</v>
      </c>
      <c r="AA163" s="5">
        <f t="shared" si="20"/>
        <v>0</v>
      </c>
      <c r="AB163" s="5">
        <f t="shared" si="21"/>
        <v>0</v>
      </c>
      <c r="AC163" s="5">
        <f t="shared" si="22"/>
        <v>0</v>
      </c>
      <c r="AD163" s="5">
        <f t="shared" si="23"/>
        <v>0</v>
      </c>
      <c r="AE163" s="5">
        <f t="shared" si="24"/>
        <v>0</v>
      </c>
      <c r="AF163" s="5">
        <f t="shared" si="25"/>
        <v>0</v>
      </c>
      <c r="AG163" s="5">
        <f t="shared" si="26"/>
        <v>0</v>
      </c>
      <c r="AH163" s="5">
        <f t="shared" si="26"/>
        <v>0</v>
      </c>
      <c r="AI163" s="5">
        <f t="shared" si="26"/>
        <v>0</v>
      </c>
    </row>
    <row r="164" spans="1:35" x14ac:dyDescent="0.35">
      <c r="A164" s="5"/>
      <c r="B164" t="s">
        <v>167</v>
      </c>
      <c r="C164" t="s">
        <v>168</v>
      </c>
      <c r="D164" t="s">
        <v>38</v>
      </c>
      <c r="E164" t="s">
        <v>39</v>
      </c>
      <c r="G164" t="s">
        <v>76</v>
      </c>
      <c r="H164" t="str">
        <f t="shared" si="18"/>
        <v>Haiti HIV/AIDS</v>
      </c>
      <c r="I164"/>
      <c r="J164" s="23" t="s">
        <v>41</v>
      </c>
      <c r="K164" s="23"/>
      <c r="L164" s="23"/>
      <c r="M164" s="24"/>
      <c r="N164" s="25" t="s">
        <v>43</v>
      </c>
      <c r="O164" s="23"/>
      <c r="P164" s="23" t="s">
        <v>43</v>
      </c>
      <c r="Q164" s="24" t="s">
        <v>43</v>
      </c>
      <c r="R164" s="25"/>
      <c r="S164" s="24" t="s">
        <v>43</v>
      </c>
      <c r="T164" s="24"/>
      <c r="U164" s="24" t="s">
        <v>69</v>
      </c>
      <c r="V164" s="24"/>
      <c r="W164" s="3" t="str">
        <f>_xlfn.TEXTJOIN(", ", TRUE, priority[[#This Row],[Top 15 Largest Allocations and/or Funding Increases]:[C19RM Top-25]])</f>
        <v>RSSH Priority</v>
      </c>
      <c r="X16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164" s="5">
        <f t="shared" si="19"/>
        <v>0</v>
      </c>
      <c r="Z164" s="5">
        <f>IF(priority[[#This Row],[Challenging Operating Environment (as approved by EGMC on 24 March 2022) Opt-in]]="COE",1,0)</f>
        <v>1</v>
      </c>
      <c r="AA164" s="5">
        <f t="shared" si="20"/>
        <v>0</v>
      </c>
      <c r="AB164" s="5">
        <f t="shared" si="21"/>
        <v>0</v>
      </c>
      <c r="AC164" s="5">
        <f t="shared" si="22"/>
        <v>0</v>
      </c>
      <c r="AD164" s="5">
        <f t="shared" si="23"/>
        <v>0</v>
      </c>
      <c r="AE164" s="5">
        <f t="shared" si="24"/>
        <v>0</v>
      </c>
      <c r="AF164" s="5">
        <f t="shared" si="25"/>
        <v>0</v>
      </c>
      <c r="AG164" s="5">
        <f t="shared" si="26"/>
        <v>0</v>
      </c>
      <c r="AH164" s="5">
        <f t="shared" si="26"/>
        <v>0</v>
      </c>
      <c r="AI164" s="5">
        <f t="shared" si="26"/>
        <v>0</v>
      </c>
    </row>
    <row r="165" spans="1:35" x14ac:dyDescent="0.35">
      <c r="A165" s="5"/>
      <c r="B165" t="s">
        <v>167</v>
      </c>
      <c r="C165" t="s">
        <v>168</v>
      </c>
      <c r="D165" t="s">
        <v>44</v>
      </c>
      <c r="E165" t="s">
        <v>39</v>
      </c>
      <c r="G165" t="s">
        <v>76</v>
      </c>
      <c r="H165" t="str">
        <f t="shared" si="18"/>
        <v>Haiti Tuberculosis</v>
      </c>
      <c r="I165"/>
      <c r="J165" s="23" t="s">
        <v>41</v>
      </c>
      <c r="K165" s="23"/>
      <c r="L165" s="23"/>
      <c r="M165" s="24"/>
      <c r="N165" s="25" t="s">
        <v>43</v>
      </c>
      <c r="O165" s="23"/>
      <c r="P165" s="23" t="s">
        <v>43</v>
      </c>
      <c r="Q165" s="24" t="s">
        <v>43</v>
      </c>
      <c r="R165" s="25"/>
      <c r="S165" s="24" t="s">
        <v>43</v>
      </c>
      <c r="T165" s="24"/>
      <c r="U165" s="24" t="s">
        <v>69</v>
      </c>
      <c r="V165" s="24"/>
      <c r="W165" s="3" t="str">
        <f>_xlfn.TEXTJOIN(", ", TRUE, priority[[#This Row],[Top 15 Largest Allocations and/or Funding Increases]:[C19RM Top-25]])</f>
        <v>RSSH Priority</v>
      </c>
      <c r="X16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165" s="5">
        <f t="shared" si="19"/>
        <v>0</v>
      </c>
      <c r="Z165" s="5">
        <f>IF(priority[[#This Row],[Challenging Operating Environment (as approved by EGMC on 24 March 2022) Opt-in]]="COE",1,0)</f>
        <v>1</v>
      </c>
      <c r="AA165" s="5">
        <f t="shared" si="20"/>
        <v>0</v>
      </c>
      <c r="AB165" s="5">
        <f t="shared" si="21"/>
        <v>0</v>
      </c>
      <c r="AC165" s="5">
        <f t="shared" si="22"/>
        <v>0</v>
      </c>
      <c r="AD165" s="5">
        <f t="shared" si="23"/>
        <v>0</v>
      </c>
      <c r="AE165" s="5">
        <f t="shared" si="24"/>
        <v>0</v>
      </c>
      <c r="AF165" s="5">
        <f t="shared" si="25"/>
        <v>0</v>
      </c>
      <c r="AG165" s="5">
        <f t="shared" si="26"/>
        <v>0</v>
      </c>
      <c r="AH165" s="5">
        <f t="shared" si="26"/>
        <v>0</v>
      </c>
      <c r="AI165" s="5">
        <f t="shared" si="26"/>
        <v>0</v>
      </c>
    </row>
    <row r="166" spans="1:35" x14ac:dyDescent="0.35">
      <c r="A166" s="5"/>
      <c r="B166" t="s">
        <v>167</v>
      </c>
      <c r="C166" t="s">
        <v>168</v>
      </c>
      <c r="D166" t="s">
        <v>46</v>
      </c>
      <c r="E166" t="s">
        <v>39</v>
      </c>
      <c r="G166" t="s">
        <v>76</v>
      </c>
      <c r="H166" t="str">
        <f t="shared" si="18"/>
        <v>Haiti Malaria</v>
      </c>
      <c r="I166"/>
      <c r="J166" s="23" t="s">
        <v>41</v>
      </c>
      <c r="K166" s="23"/>
      <c r="L166" s="23"/>
      <c r="M166" s="24"/>
      <c r="N166" s="25" t="s">
        <v>43</v>
      </c>
      <c r="O166" s="23"/>
      <c r="P166" s="23" t="s">
        <v>43</v>
      </c>
      <c r="Q166" s="24" t="s">
        <v>43</v>
      </c>
      <c r="R166" s="25"/>
      <c r="S166" s="24" t="s">
        <v>43</v>
      </c>
      <c r="T166" s="24"/>
      <c r="U166" s="24" t="s">
        <v>69</v>
      </c>
      <c r="V166" s="24"/>
      <c r="W166" s="3" t="str">
        <f>_xlfn.TEXTJOIN(", ", TRUE, priority[[#This Row],[Top 15 Largest Allocations and/or Funding Increases]:[C19RM Top-25]])</f>
        <v>RSSH Priority</v>
      </c>
      <c r="X16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166" s="5">
        <f t="shared" si="19"/>
        <v>0</v>
      </c>
      <c r="Z166" s="5">
        <f>IF(priority[[#This Row],[Challenging Operating Environment (as approved by EGMC on 24 March 2022) Opt-in]]="COE",1,0)</f>
        <v>1</v>
      </c>
      <c r="AA166" s="5">
        <f t="shared" si="20"/>
        <v>0</v>
      </c>
      <c r="AB166" s="5">
        <f t="shared" si="21"/>
        <v>0</v>
      </c>
      <c r="AC166" s="5">
        <f t="shared" si="22"/>
        <v>0</v>
      </c>
      <c r="AD166" s="5">
        <f t="shared" si="23"/>
        <v>0</v>
      </c>
      <c r="AE166" s="5">
        <f t="shared" si="24"/>
        <v>0</v>
      </c>
      <c r="AF166" s="5">
        <f t="shared" si="25"/>
        <v>0</v>
      </c>
      <c r="AG166" s="5">
        <f t="shared" si="26"/>
        <v>0</v>
      </c>
      <c r="AH166" s="5">
        <f t="shared" si="26"/>
        <v>0</v>
      </c>
      <c r="AI166" s="5">
        <f t="shared" si="26"/>
        <v>0</v>
      </c>
    </row>
    <row r="167" spans="1:35" x14ac:dyDescent="0.35">
      <c r="A167" s="5" t="s">
        <v>47</v>
      </c>
      <c r="C167" t="s">
        <v>168</v>
      </c>
      <c r="D167" t="s">
        <v>62</v>
      </c>
      <c r="E167" t="s">
        <v>39</v>
      </c>
      <c r="H167" t="str">
        <f t="shared" si="18"/>
        <v>Haiti HIV/TB</v>
      </c>
      <c r="I167"/>
      <c r="J167" s="23" t="s">
        <v>41</v>
      </c>
      <c r="K167" s="23"/>
      <c r="L167" s="23"/>
      <c r="M167" s="24"/>
      <c r="N167" s="25"/>
      <c r="O167" s="23"/>
      <c r="P167" s="23"/>
      <c r="Q167" s="24"/>
      <c r="R167" s="25"/>
      <c r="S167" s="24"/>
      <c r="T167" s="24"/>
      <c r="U167" s="24" t="s">
        <v>69</v>
      </c>
      <c r="V167" s="24"/>
      <c r="W167" s="3" t="str">
        <f>_xlfn.TEXTJOIN(", ", TRUE, priority[[#This Row],[Top 15 Largest Allocations and/or Funding Increases]:[C19RM Top-25]])</f>
        <v>RSSH Priority</v>
      </c>
      <c r="X16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167" s="27">
        <f t="shared" si="19"/>
        <v>0</v>
      </c>
      <c r="Z167" s="5">
        <f>IF(priority[[#This Row],[Challenging Operating Environment (as approved by EGMC on 24 March 2022) Opt-in]]="COE",1,0)</f>
        <v>1</v>
      </c>
      <c r="AA167" s="5">
        <f t="shared" si="20"/>
        <v>0</v>
      </c>
      <c r="AB167" s="5">
        <f t="shared" si="21"/>
        <v>0</v>
      </c>
      <c r="AC167" s="5">
        <f t="shared" si="22"/>
        <v>0</v>
      </c>
      <c r="AD167" s="5">
        <f t="shared" si="23"/>
        <v>0</v>
      </c>
      <c r="AE167" s="5">
        <f t="shared" si="24"/>
        <v>0</v>
      </c>
      <c r="AF167" s="5">
        <f t="shared" si="25"/>
        <v>0</v>
      </c>
      <c r="AG167" s="5">
        <f t="shared" si="26"/>
        <v>0</v>
      </c>
      <c r="AH167" s="5">
        <f t="shared" si="26"/>
        <v>0</v>
      </c>
      <c r="AI167" s="5">
        <f t="shared" si="26"/>
        <v>0</v>
      </c>
    </row>
    <row r="168" spans="1:35" x14ac:dyDescent="0.35">
      <c r="A168" s="5" t="s">
        <v>47</v>
      </c>
      <c r="C168" t="s">
        <v>168</v>
      </c>
      <c r="D168" t="s">
        <v>93</v>
      </c>
      <c r="E168" t="s">
        <v>39</v>
      </c>
      <c r="H168" t="str">
        <f t="shared" si="18"/>
        <v>Haiti RSSH</v>
      </c>
      <c r="I168"/>
      <c r="J168" s="23" t="s">
        <v>41</v>
      </c>
      <c r="K168" s="23"/>
      <c r="L168" s="23"/>
      <c r="M168" s="24"/>
      <c r="N168" s="25"/>
      <c r="O168" s="23"/>
      <c r="P168" s="23"/>
      <c r="Q168" s="24"/>
      <c r="R168" s="25"/>
      <c r="S168" s="24"/>
      <c r="T168" s="24"/>
      <c r="U168" s="24" t="s">
        <v>69</v>
      </c>
      <c r="V168" s="24"/>
      <c r="W168" s="3" t="str">
        <f>_xlfn.TEXTJOIN(", ", TRUE, priority[[#This Row],[Top 15 Largest Allocations and/or Funding Increases]:[C19RM Top-25]])</f>
        <v>RSSH Priority</v>
      </c>
      <c r="X16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168" s="27">
        <f t="shared" si="19"/>
        <v>0</v>
      </c>
      <c r="Z168" s="5">
        <f>IF(priority[[#This Row],[Challenging Operating Environment (as approved by EGMC on 24 March 2022) Opt-in]]="COE",1,0)</f>
        <v>1</v>
      </c>
      <c r="AA168" s="5">
        <f t="shared" si="20"/>
        <v>0</v>
      </c>
      <c r="AB168" s="5">
        <f t="shared" si="21"/>
        <v>0</v>
      </c>
      <c r="AC168" s="5">
        <f t="shared" si="22"/>
        <v>0</v>
      </c>
      <c r="AD168" s="5">
        <f t="shared" si="23"/>
        <v>0</v>
      </c>
      <c r="AE168" s="5">
        <f t="shared" si="24"/>
        <v>0</v>
      </c>
      <c r="AF168" s="5">
        <f t="shared" si="25"/>
        <v>0</v>
      </c>
      <c r="AG168" s="5">
        <f t="shared" si="26"/>
        <v>0</v>
      </c>
      <c r="AH168" s="5">
        <f t="shared" si="26"/>
        <v>0</v>
      </c>
      <c r="AI168" s="5">
        <f t="shared" si="26"/>
        <v>0</v>
      </c>
    </row>
    <row r="169" spans="1:35" x14ac:dyDescent="0.35">
      <c r="A169" s="5"/>
      <c r="B169" t="s">
        <v>169</v>
      </c>
      <c r="C169" t="s">
        <v>170</v>
      </c>
      <c r="D169" t="s">
        <v>38</v>
      </c>
      <c r="E169" t="s">
        <v>51</v>
      </c>
      <c r="F169" t="s">
        <v>52</v>
      </c>
      <c r="G169" t="s">
        <v>76</v>
      </c>
      <c r="H169" t="str">
        <f t="shared" si="18"/>
        <v>Honduras HIV/AIDS</v>
      </c>
      <c r="I169"/>
      <c r="J169" s="25" t="s">
        <v>43</v>
      </c>
      <c r="K169" s="25"/>
      <c r="L169" s="24"/>
      <c r="M169" s="24"/>
      <c r="N169" s="25" t="s">
        <v>43</v>
      </c>
      <c r="O169" s="23"/>
      <c r="P169" s="23" t="s">
        <v>43</v>
      </c>
      <c r="Q169" s="24" t="s">
        <v>43</v>
      </c>
      <c r="R169" s="25"/>
      <c r="S169" s="24" t="s">
        <v>43</v>
      </c>
      <c r="T169" s="24"/>
      <c r="U169" s="24"/>
      <c r="V169" s="24"/>
      <c r="W169" s="3" t="str">
        <f>_xlfn.TEXTJOIN(", ", TRUE, priority[[#This Row],[Top 15 Largest Allocations and/or Funding Increases]:[C19RM Top-25]])</f>
        <v/>
      </c>
      <c r="X16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69" s="5">
        <f t="shared" si="19"/>
        <v>0</v>
      </c>
      <c r="Z169" s="5">
        <f>IF(priority[[#This Row],[Challenging Operating Environment (as approved by EGMC on 24 March 2022) Opt-in]]="COE",1,0)</f>
        <v>0</v>
      </c>
      <c r="AA169" s="5">
        <f t="shared" si="20"/>
        <v>0</v>
      </c>
      <c r="AB169" s="5">
        <f t="shared" si="21"/>
        <v>0</v>
      </c>
      <c r="AC169" s="5">
        <f t="shared" si="22"/>
        <v>0</v>
      </c>
      <c r="AD169" s="5">
        <f t="shared" si="23"/>
        <v>0</v>
      </c>
      <c r="AE169" s="5">
        <f t="shared" si="24"/>
        <v>0</v>
      </c>
      <c r="AF169" s="5">
        <f t="shared" si="25"/>
        <v>0</v>
      </c>
      <c r="AG169" s="5">
        <f t="shared" si="26"/>
        <v>0</v>
      </c>
      <c r="AH169" s="5">
        <f t="shared" si="26"/>
        <v>0</v>
      </c>
      <c r="AI169" s="5">
        <f t="shared" si="26"/>
        <v>0</v>
      </c>
    </row>
    <row r="170" spans="1:35" x14ac:dyDescent="0.35">
      <c r="A170" s="5"/>
      <c r="B170" t="s">
        <v>169</v>
      </c>
      <c r="C170" t="s">
        <v>170</v>
      </c>
      <c r="D170" t="s">
        <v>44</v>
      </c>
      <c r="E170" t="s">
        <v>51</v>
      </c>
      <c r="F170" t="s">
        <v>52</v>
      </c>
      <c r="G170" t="s">
        <v>76</v>
      </c>
      <c r="H170" t="str">
        <f t="shared" si="18"/>
        <v>Honduras Tuberculosis</v>
      </c>
      <c r="I170"/>
      <c r="J170" s="25" t="s">
        <v>43</v>
      </c>
      <c r="K170" s="25"/>
      <c r="L170" s="24"/>
      <c r="M170" s="24"/>
      <c r="N170" s="25" t="s">
        <v>43</v>
      </c>
      <c r="O170" s="23"/>
      <c r="P170" s="23" t="s">
        <v>43</v>
      </c>
      <c r="Q170" s="24" t="s">
        <v>43</v>
      </c>
      <c r="R170" s="25"/>
      <c r="S170" s="24" t="s">
        <v>43</v>
      </c>
      <c r="T170" s="24"/>
      <c r="U170" s="24"/>
      <c r="V170" s="24"/>
      <c r="W170" s="3" t="str">
        <f>_xlfn.TEXTJOIN(", ", TRUE, priority[[#This Row],[Top 15 Largest Allocations and/or Funding Increases]:[C19RM Top-25]])</f>
        <v/>
      </c>
      <c r="X17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70" s="5">
        <f t="shared" si="19"/>
        <v>0</v>
      </c>
      <c r="Z170" s="5">
        <f>IF(priority[[#This Row],[Challenging Operating Environment (as approved by EGMC on 24 March 2022) Opt-in]]="COE",1,0)</f>
        <v>0</v>
      </c>
      <c r="AA170" s="5">
        <f t="shared" si="20"/>
        <v>0</v>
      </c>
      <c r="AB170" s="5">
        <f t="shared" si="21"/>
        <v>0</v>
      </c>
      <c r="AC170" s="5">
        <f t="shared" si="22"/>
        <v>0</v>
      </c>
      <c r="AD170" s="5">
        <f t="shared" si="23"/>
        <v>0</v>
      </c>
      <c r="AE170" s="5">
        <f t="shared" si="24"/>
        <v>0</v>
      </c>
      <c r="AF170" s="5">
        <f t="shared" si="25"/>
        <v>0</v>
      </c>
      <c r="AG170" s="5">
        <f t="shared" si="26"/>
        <v>0</v>
      </c>
      <c r="AH170" s="5">
        <f t="shared" si="26"/>
        <v>0</v>
      </c>
      <c r="AI170" s="5">
        <f t="shared" si="26"/>
        <v>0</v>
      </c>
    </row>
    <row r="171" spans="1:35" x14ac:dyDescent="0.35">
      <c r="A171" s="5"/>
      <c r="B171" t="s">
        <v>169</v>
      </c>
      <c r="C171" t="s">
        <v>170</v>
      </c>
      <c r="D171" t="s">
        <v>46</v>
      </c>
      <c r="E171" t="s">
        <v>51</v>
      </c>
      <c r="F171" t="s">
        <v>52</v>
      </c>
      <c r="G171" t="s">
        <v>76</v>
      </c>
      <c r="H171" t="str">
        <f t="shared" si="18"/>
        <v>Honduras Malaria</v>
      </c>
      <c r="I171"/>
      <c r="J171" s="25" t="s">
        <v>43</v>
      </c>
      <c r="K171" s="23" t="s">
        <v>42</v>
      </c>
      <c r="L171" s="24"/>
      <c r="M171" s="24"/>
      <c r="N171" s="25" t="s">
        <v>43</v>
      </c>
      <c r="O171" s="23"/>
      <c r="P171" s="23" t="s">
        <v>43</v>
      </c>
      <c r="Q171" s="24" t="s">
        <v>43</v>
      </c>
      <c r="R171" s="25"/>
      <c r="S171" s="24" t="s">
        <v>43</v>
      </c>
      <c r="T171" s="24"/>
      <c r="U171" s="24"/>
      <c r="V171" s="24"/>
      <c r="W171" s="3" t="str">
        <f>_xlfn.TEXTJOIN(", ", TRUE, priority[[#This Row],[Top 15 Largest Allocations and/or Funding Increases]:[C19RM Top-25]])</f>
        <v/>
      </c>
      <c r="X17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Decrease 25%</v>
      </c>
      <c r="Y171" s="5">
        <f t="shared" si="19"/>
        <v>0</v>
      </c>
      <c r="Z171" s="5">
        <f>IF(priority[[#This Row],[Challenging Operating Environment (as approved by EGMC on 24 March 2022) Opt-in]]="COE",1,0)</f>
        <v>0</v>
      </c>
      <c r="AA171" s="5">
        <f t="shared" si="20"/>
        <v>0</v>
      </c>
      <c r="AB171" s="5">
        <f t="shared" si="21"/>
        <v>0</v>
      </c>
      <c r="AC171" s="5">
        <f t="shared" si="22"/>
        <v>0</v>
      </c>
      <c r="AD171" s="5">
        <f t="shared" si="23"/>
        <v>0</v>
      </c>
      <c r="AE171" s="5">
        <f t="shared" si="24"/>
        <v>0</v>
      </c>
      <c r="AF171" s="5">
        <f t="shared" si="25"/>
        <v>0</v>
      </c>
      <c r="AG171" s="5">
        <f t="shared" si="26"/>
        <v>0</v>
      </c>
      <c r="AH171" s="5">
        <f t="shared" si="26"/>
        <v>0</v>
      </c>
      <c r="AI171" s="5">
        <f t="shared" si="26"/>
        <v>0</v>
      </c>
    </row>
    <row r="172" spans="1:35" x14ac:dyDescent="0.35">
      <c r="A172" s="5"/>
      <c r="B172" t="s">
        <v>171</v>
      </c>
      <c r="C172" t="s">
        <v>172</v>
      </c>
      <c r="D172" t="s">
        <v>38</v>
      </c>
      <c r="E172" t="s">
        <v>67</v>
      </c>
      <c r="G172" t="s">
        <v>68</v>
      </c>
      <c r="H172" t="str">
        <f t="shared" si="18"/>
        <v>India HIV/AIDS</v>
      </c>
      <c r="I172"/>
      <c r="J172" s="25" t="s">
        <v>43</v>
      </c>
      <c r="K172" s="25"/>
      <c r="L172" s="24"/>
      <c r="M172" s="24"/>
      <c r="N172" s="25" t="s">
        <v>103</v>
      </c>
      <c r="O172" s="23" t="s">
        <v>115</v>
      </c>
      <c r="P172" s="23" t="s">
        <v>43</v>
      </c>
      <c r="Q172" s="24" t="s">
        <v>43</v>
      </c>
      <c r="R172" s="25"/>
      <c r="S172" s="24" t="s">
        <v>43</v>
      </c>
      <c r="T172" s="24"/>
      <c r="U172" s="24"/>
      <c r="V172" s="24" t="s">
        <v>70</v>
      </c>
      <c r="W172" s="3" t="str">
        <f>_xlfn.TEXTJOIN(", ", TRUE, priority[[#This Row],[Top 15 Largest Allocations and/or Funding Increases]:[C19RM Top-25]])</f>
        <v>Top Largest, Incidence Reduction, C19RM Top 25</v>
      </c>
      <c r="X17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72" s="5">
        <f t="shared" si="19"/>
        <v>0</v>
      </c>
      <c r="Z172" s="5">
        <f>IF(priority[[#This Row],[Challenging Operating Environment (as approved by EGMC on 24 March 2022) Opt-in]]="COE",1,0)</f>
        <v>0</v>
      </c>
      <c r="AA172" s="5">
        <f t="shared" si="20"/>
        <v>0</v>
      </c>
      <c r="AB172" s="5">
        <f t="shared" si="21"/>
        <v>0</v>
      </c>
      <c r="AC172" s="5">
        <f t="shared" si="22"/>
        <v>0</v>
      </c>
      <c r="AD172" s="5">
        <f t="shared" si="23"/>
        <v>0</v>
      </c>
      <c r="AE172" s="5">
        <f t="shared" si="24"/>
        <v>0</v>
      </c>
      <c r="AF172" s="5">
        <f t="shared" si="25"/>
        <v>0</v>
      </c>
      <c r="AG172" s="5">
        <f t="shared" si="26"/>
        <v>0</v>
      </c>
      <c r="AH172" s="5">
        <f t="shared" si="26"/>
        <v>0</v>
      </c>
      <c r="AI172" s="5">
        <f t="shared" si="26"/>
        <v>0</v>
      </c>
    </row>
    <row r="173" spans="1:35" x14ac:dyDescent="0.35">
      <c r="A173" s="5"/>
      <c r="B173" t="s">
        <v>171</v>
      </c>
      <c r="C173" t="s">
        <v>172</v>
      </c>
      <c r="D173" t="s">
        <v>46</v>
      </c>
      <c r="E173" t="s">
        <v>67</v>
      </c>
      <c r="G173" t="s">
        <v>68</v>
      </c>
      <c r="H173" t="str">
        <f t="shared" si="18"/>
        <v>India Malaria</v>
      </c>
      <c r="I173"/>
      <c r="J173" s="25" t="s">
        <v>43</v>
      </c>
      <c r="K173" s="25"/>
      <c r="L173" s="24"/>
      <c r="M173" s="24"/>
      <c r="N173" s="25" t="s">
        <v>103</v>
      </c>
      <c r="O173" s="23"/>
      <c r="P173" s="23" t="s">
        <v>43</v>
      </c>
      <c r="Q173" s="24" t="s">
        <v>43</v>
      </c>
      <c r="R173" s="25"/>
      <c r="S173" s="24" t="s">
        <v>91</v>
      </c>
      <c r="T173" s="24"/>
      <c r="U173" s="24"/>
      <c r="V173" s="24" t="s">
        <v>70</v>
      </c>
      <c r="W173" s="3" t="str">
        <f>_xlfn.TEXTJOIN(", ", TRUE, priority[[#This Row],[Top 15 Largest Allocations and/or Funding Increases]:[C19RM Top-25]])</f>
        <v>Top Largest, HBHI, C19RM Top 25</v>
      </c>
      <c r="X17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73" s="5">
        <f t="shared" si="19"/>
        <v>0</v>
      </c>
      <c r="Z173" s="5">
        <f>IF(priority[[#This Row],[Challenging Operating Environment (as approved by EGMC on 24 March 2022) Opt-in]]="COE",1,0)</f>
        <v>0</v>
      </c>
      <c r="AA173" s="5">
        <f t="shared" si="20"/>
        <v>0</v>
      </c>
      <c r="AB173" s="5">
        <f t="shared" si="21"/>
        <v>0</v>
      </c>
      <c r="AC173" s="5">
        <f t="shared" si="22"/>
        <v>0</v>
      </c>
      <c r="AD173" s="5">
        <f t="shared" si="23"/>
        <v>0</v>
      </c>
      <c r="AE173" s="5">
        <f t="shared" si="24"/>
        <v>0</v>
      </c>
      <c r="AF173" s="5">
        <f t="shared" si="25"/>
        <v>1</v>
      </c>
      <c r="AG173" s="5">
        <f t="shared" si="26"/>
        <v>0</v>
      </c>
      <c r="AH173" s="5">
        <f t="shared" si="26"/>
        <v>0</v>
      </c>
      <c r="AI173" s="5">
        <f t="shared" si="26"/>
        <v>0</v>
      </c>
    </row>
    <row r="174" spans="1:35" x14ac:dyDescent="0.35">
      <c r="A174" s="5"/>
      <c r="B174" t="s">
        <v>171</v>
      </c>
      <c r="C174" t="s">
        <v>172</v>
      </c>
      <c r="D174" t="s">
        <v>44</v>
      </c>
      <c r="E174" t="s">
        <v>67</v>
      </c>
      <c r="G174" t="s">
        <v>68</v>
      </c>
      <c r="H174" t="str">
        <f t="shared" si="18"/>
        <v>India Tuberculosis</v>
      </c>
      <c r="I174"/>
      <c r="J174" s="25" t="s">
        <v>43</v>
      </c>
      <c r="K174" s="25"/>
      <c r="L174" s="24"/>
      <c r="M174" s="24"/>
      <c r="N174" s="25" t="s">
        <v>103</v>
      </c>
      <c r="O174" s="23"/>
      <c r="P174" s="23" t="s">
        <v>43</v>
      </c>
      <c r="Q174" s="24" t="s">
        <v>71</v>
      </c>
      <c r="R174" s="25"/>
      <c r="S174" s="24" t="s">
        <v>43</v>
      </c>
      <c r="T174" s="24"/>
      <c r="U174" s="24"/>
      <c r="V174" s="24" t="s">
        <v>70</v>
      </c>
      <c r="W174" s="3" t="str">
        <f>_xlfn.TEXTJOIN(", ", TRUE, priority[[#This Row],[Top 15 Largest Allocations and/or Funding Increases]:[C19RM Top-25]])</f>
        <v>Top Largest, TB Top 20, C19RM Top 25</v>
      </c>
      <c r="X17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74" s="5">
        <f t="shared" si="19"/>
        <v>0</v>
      </c>
      <c r="Z174" s="5">
        <f>IF(priority[[#This Row],[Challenging Operating Environment (as approved by EGMC on 24 March 2022) Opt-in]]="COE",1,0)</f>
        <v>0</v>
      </c>
      <c r="AA174" s="5">
        <f t="shared" si="20"/>
        <v>0</v>
      </c>
      <c r="AB174" s="5">
        <f t="shared" si="21"/>
        <v>0</v>
      </c>
      <c r="AC174" s="5">
        <f t="shared" si="22"/>
        <v>0</v>
      </c>
      <c r="AD174" s="5">
        <f t="shared" si="23"/>
        <v>0</v>
      </c>
      <c r="AE174" s="5">
        <f t="shared" si="24"/>
        <v>0</v>
      </c>
      <c r="AF174" s="5">
        <f t="shared" si="25"/>
        <v>0</v>
      </c>
      <c r="AG174" s="5">
        <f t="shared" si="26"/>
        <v>0</v>
      </c>
      <c r="AH174" s="5">
        <f t="shared" si="26"/>
        <v>0</v>
      </c>
      <c r="AI174" s="5">
        <f t="shared" si="26"/>
        <v>0</v>
      </c>
    </row>
    <row r="175" spans="1:35" x14ac:dyDescent="0.35">
      <c r="A175" s="5" t="s">
        <v>47</v>
      </c>
      <c r="B175" t="s">
        <v>171</v>
      </c>
      <c r="C175" t="s">
        <v>172</v>
      </c>
      <c r="D175" t="s">
        <v>62</v>
      </c>
      <c r="E175" t="s">
        <v>67</v>
      </c>
      <c r="G175" t="s">
        <v>68</v>
      </c>
      <c r="H175" t="str">
        <f>C175&amp;" "&amp;D175</f>
        <v>India HIV/TB</v>
      </c>
      <c r="I175"/>
      <c r="J175" s="23"/>
      <c r="K175" s="23"/>
      <c r="L175" s="23"/>
      <c r="M175" s="24"/>
      <c r="N175" s="25" t="s">
        <v>103</v>
      </c>
      <c r="O175" s="23" t="s">
        <v>115</v>
      </c>
      <c r="P175" s="23"/>
      <c r="Q175" s="24" t="s">
        <v>71</v>
      </c>
      <c r="R175" s="25"/>
      <c r="S175" s="24"/>
      <c r="T175" s="24"/>
      <c r="U175" s="24"/>
      <c r="V175" s="24" t="s">
        <v>70</v>
      </c>
      <c r="W175" s="3" t="str">
        <f>_xlfn.TEXTJOIN(", ", TRUE, priority[[#This Row],[Top 15 Largest Allocations and/or Funding Increases]:[C19RM Top-25]])</f>
        <v>Top Largest, Incidence Reduction, TB Top 20, C19RM Top 25</v>
      </c>
      <c r="X17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75" s="5">
        <f>IF(I175="Transition",1,0)</f>
        <v>0</v>
      </c>
      <c r="Z175" s="5">
        <f>IF(priority[[#This Row],[Challenging Operating Environment (as approved by EGMC on 24 March 2022) Opt-in]]="COE",1,0)</f>
        <v>0</v>
      </c>
      <c r="AA175" s="5">
        <f>IF(OR(N175="TopLargest", N175="FundingIncreaseDisease"),1,0)</f>
        <v>0</v>
      </c>
      <c r="AB175" s="5">
        <f>IF(O175="IncidenceReduction",1,0)</f>
        <v>0</v>
      </c>
      <c r="AC175" s="5">
        <f>IF(P175="AGYW",1,0)</f>
        <v>0</v>
      </c>
      <c r="AD175" s="5">
        <f>IF(Q175="TBTop20",1,0)</f>
        <v>0</v>
      </c>
      <c r="AE175" s="5">
        <f>IF(R175="RAI",1,0)</f>
        <v>0</v>
      </c>
      <c r="AF175" s="5">
        <f>IF(OR(S175="HBHI", S175="Sahel 5"),1,0)</f>
        <v>0</v>
      </c>
      <c r="AG175" s="5">
        <f>IF(T175="Yes",1,0)</f>
        <v>0</v>
      </c>
      <c r="AH175" s="5">
        <f>IF(U175="Yes",1,0)</f>
        <v>0</v>
      </c>
      <c r="AI175" s="5">
        <f>IF(V175="Yes",1,0)</f>
        <v>0</v>
      </c>
    </row>
    <row r="176" spans="1:35" x14ac:dyDescent="0.35">
      <c r="A176" s="5"/>
      <c r="B176" t="s">
        <v>173</v>
      </c>
      <c r="C176" t="s">
        <v>174</v>
      </c>
      <c r="D176" t="s">
        <v>38</v>
      </c>
      <c r="E176" t="s">
        <v>67</v>
      </c>
      <c r="G176" t="s">
        <v>68</v>
      </c>
      <c r="H176" t="str">
        <f t="shared" si="18"/>
        <v>Indonesia HIV/AIDS</v>
      </c>
      <c r="I176"/>
      <c r="J176" s="25"/>
      <c r="K176" s="25"/>
      <c r="L176" s="24"/>
      <c r="M176" s="24"/>
      <c r="N176" s="25" t="s">
        <v>103</v>
      </c>
      <c r="O176" s="23" t="s">
        <v>115</v>
      </c>
      <c r="P176" s="23" t="s">
        <v>43</v>
      </c>
      <c r="Q176" s="24" t="s">
        <v>43</v>
      </c>
      <c r="R176" s="25"/>
      <c r="S176" s="24" t="s">
        <v>43</v>
      </c>
      <c r="T176" s="24"/>
      <c r="U176" s="24" t="s">
        <v>69</v>
      </c>
      <c r="V176" s="24" t="s">
        <v>70</v>
      </c>
      <c r="W176" s="3" t="str">
        <f>_xlfn.TEXTJOIN(", ", TRUE, priority[[#This Row],[Top 15 Largest Allocations and/or Funding Increases]:[C19RM Top-25]])</f>
        <v>Top Largest, Incidence Reduction, RSSH Priority, C19RM Top 25</v>
      </c>
      <c r="X17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76" s="5">
        <f t="shared" si="19"/>
        <v>0</v>
      </c>
      <c r="Z176" s="5">
        <f>IF(priority[[#This Row],[Challenging Operating Environment (as approved by EGMC on 24 March 2022) Opt-in]]="COE",1,0)</f>
        <v>0</v>
      </c>
      <c r="AA176" s="5">
        <f t="shared" si="20"/>
        <v>0</v>
      </c>
      <c r="AB176" s="5">
        <f t="shared" si="21"/>
        <v>0</v>
      </c>
      <c r="AC176" s="5">
        <f t="shared" si="22"/>
        <v>0</v>
      </c>
      <c r="AD176" s="5">
        <f t="shared" si="23"/>
        <v>0</v>
      </c>
      <c r="AE176" s="5">
        <f t="shared" si="24"/>
        <v>0</v>
      </c>
      <c r="AF176" s="5">
        <f t="shared" si="25"/>
        <v>0</v>
      </c>
      <c r="AG176" s="5">
        <f t="shared" si="26"/>
        <v>0</v>
      </c>
      <c r="AH176" s="5">
        <f t="shared" si="26"/>
        <v>0</v>
      </c>
      <c r="AI176" s="5">
        <f t="shared" si="26"/>
        <v>0</v>
      </c>
    </row>
    <row r="177" spans="1:35" x14ac:dyDescent="0.35">
      <c r="A177" s="5"/>
      <c r="B177" t="s">
        <v>173</v>
      </c>
      <c r="C177" t="s">
        <v>174</v>
      </c>
      <c r="D177" t="s">
        <v>46</v>
      </c>
      <c r="E177" t="s">
        <v>67</v>
      </c>
      <c r="G177" t="s">
        <v>68</v>
      </c>
      <c r="H177" t="str">
        <f t="shared" si="18"/>
        <v>Indonesia Malaria</v>
      </c>
      <c r="I177"/>
      <c r="J177" s="25" t="s">
        <v>43</v>
      </c>
      <c r="K177" s="25"/>
      <c r="L177" s="24"/>
      <c r="M177" s="24"/>
      <c r="N177" s="25" t="s">
        <v>103</v>
      </c>
      <c r="O177" s="23"/>
      <c r="P177" s="23" t="s">
        <v>43</v>
      </c>
      <c r="Q177" s="24" t="s">
        <v>43</v>
      </c>
      <c r="R177" s="25"/>
      <c r="S177" s="24" t="s">
        <v>43</v>
      </c>
      <c r="T177" s="24"/>
      <c r="U177" s="24" t="s">
        <v>69</v>
      </c>
      <c r="V177" s="24" t="s">
        <v>70</v>
      </c>
      <c r="W177" s="3" t="str">
        <f>_xlfn.TEXTJOIN(", ", TRUE, priority[[#This Row],[Top 15 Largest Allocations and/or Funding Increases]:[C19RM Top-25]])</f>
        <v>Top Largest, RSSH Priority, C19RM Top 25</v>
      </c>
      <c r="X17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77" s="5">
        <f t="shared" si="19"/>
        <v>0</v>
      </c>
      <c r="Z177" s="5">
        <f>IF(priority[[#This Row],[Challenging Operating Environment (as approved by EGMC on 24 March 2022) Opt-in]]="COE",1,0)</f>
        <v>0</v>
      </c>
      <c r="AA177" s="5">
        <f t="shared" si="20"/>
        <v>0</v>
      </c>
      <c r="AB177" s="5">
        <f t="shared" si="21"/>
        <v>0</v>
      </c>
      <c r="AC177" s="5">
        <f t="shared" si="22"/>
        <v>0</v>
      </c>
      <c r="AD177" s="5">
        <f t="shared" si="23"/>
        <v>0</v>
      </c>
      <c r="AE177" s="5">
        <f t="shared" si="24"/>
        <v>0</v>
      </c>
      <c r="AF177" s="5">
        <f t="shared" si="25"/>
        <v>0</v>
      </c>
      <c r="AG177" s="5">
        <f t="shared" si="26"/>
        <v>0</v>
      </c>
      <c r="AH177" s="5">
        <f t="shared" si="26"/>
        <v>0</v>
      </c>
      <c r="AI177" s="5">
        <f t="shared" si="26"/>
        <v>0</v>
      </c>
    </row>
    <row r="178" spans="1:35" x14ac:dyDescent="0.35">
      <c r="A178" s="5"/>
      <c r="B178" t="s">
        <v>173</v>
      </c>
      <c r="C178" t="s">
        <v>174</v>
      </c>
      <c r="D178" t="s">
        <v>44</v>
      </c>
      <c r="E178" t="s">
        <v>67</v>
      </c>
      <c r="G178" t="s">
        <v>68</v>
      </c>
      <c r="H178" t="str">
        <f t="shared" si="18"/>
        <v>Indonesia Tuberculosis</v>
      </c>
      <c r="I178"/>
      <c r="J178" s="25" t="s">
        <v>43</v>
      </c>
      <c r="K178" s="25"/>
      <c r="L178" s="24"/>
      <c r="M178" s="24"/>
      <c r="N178" s="25" t="s">
        <v>103</v>
      </c>
      <c r="O178" s="23"/>
      <c r="P178" s="23" t="s">
        <v>43</v>
      </c>
      <c r="Q178" s="24" t="s">
        <v>71</v>
      </c>
      <c r="R178" s="25"/>
      <c r="S178" s="24" t="s">
        <v>43</v>
      </c>
      <c r="T178" s="24"/>
      <c r="U178" s="24" t="s">
        <v>69</v>
      </c>
      <c r="V178" s="24" t="s">
        <v>70</v>
      </c>
      <c r="W178" s="3" t="str">
        <f>_xlfn.TEXTJOIN(", ", TRUE, priority[[#This Row],[Top 15 Largest Allocations and/or Funding Increases]:[C19RM Top-25]])</f>
        <v>Top Largest, TB Top 20, RSSH Priority, C19RM Top 25</v>
      </c>
      <c r="X17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78" s="5">
        <f t="shared" si="19"/>
        <v>0</v>
      </c>
      <c r="Z178" s="5">
        <f>IF(priority[[#This Row],[Challenging Operating Environment (as approved by EGMC on 24 March 2022) Opt-in]]="COE",1,0)</f>
        <v>0</v>
      </c>
      <c r="AA178" s="5">
        <f t="shared" si="20"/>
        <v>0</v>
      </c>
      <c r="AB178" s="5">
        <f t="shared" si="21"/>
        <v>0</v>
      </c>
      <c r="AC178" s="5">
        <f t="shared" si="22"/>
        <v>0</v>
      </c>
      <c r="AD178" s="5">
        <f t="shared" si="23"/>
        <v>0</v>
      </c>
      <c r="AE178" s="5">
        <f t="shared" si="24"/>
        <v>0</v>
      </c>
      <c r="AF178" s="5">
        <f t="shared" si="25"/>
        <v>0</v>
      </c>
      <c r="AG178" s="5">
        <f t="shared" si="26"/>
        <v>0</v>
      </c>
      <c r="AH178" s="5">
        <f t="shared" si="26"/>
        <v>0</v>
      </c>
      <c r="AI178" s="5">
        <f t="shared" si="26"/>
        <v>0</v>
      </c>
    </row>
    <row r="179" spans="1:35" x14ac:dyDescent="0.35">
      <c r="A179" s="5" t="s">
        <v>47</v>
      </c>
      <c r="C179" t="s">
        <v>174</v>
      </c>
      <c r="D179" t="s">
        <v>93</v>
      </c>
      <c r="E179" t="s">
        <v>67</v>
      </c>
      <c r="H179" t="str">
        <f t="shared" si="18"/>
        <v>Indonesia RSSH</v>
      </c>
      <c r="I179"/>
      <c r="J179" s="23"/>
      <c r="K179" s="23"/>
      <c r="L179" s="23"/>
      <c r="M179" s="24"/>
      <c r="N179" s="25" t="s">
        <v>103</v>
      </c>
      <c r="O179" s="23"/>
      <c r="P179" s="23"/>
      <c r="Q179" s="24"/>
      <c r="R179" s="25"/>
      <c r="S179" s="24"/>
      <c r="T179" s="24"/>
      <c r="U179" s="24" t="s">
        <v>69</v>
      </c>
      <c r="V179" s="24" t="s">
        <v>70</v>
      </c>
      <c r="W179" s="3" t="str">
        <f>_xlfn.TEXTJOIN(", ", TRUE, priority[[#This Row],[Top 15 Largest Allocations and/or Funding Increases]:[C19RM Top-25]])</f>
        <v>Top Largest, RSSH Priority, C19RM Top 25</v>
      </c>
      <c r="X17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79" s="27">
        <f t="shared" si="19"/>
        <v>0</v>
      </c>
      <c r="Z179" s="5">
        <f>IF(priority[[#This Row],[Challenging Operating Environment (as approved by EGMC on 24 March 2022) Opt-in]]="COE",1,0)</f>
        <v>0</v>
      </c>
      <c r="AA179" s="5">
        <f t="shared" si="20"/>
        <v>0</v>
      </c>
      <c r="AB179" s="5">
        <f t="shared" si="21"/>
        <v>0</v>
      </c>
      <c r="AC179" s="5">
        <f t="shared" si="22"/>
        <v>0</v>
      </c>
      <c r="AD179" s="5">
        <f t="shared" si="23"/>
        <v>0</v>
      </c>
      <c r="AE179" s="5">
        <f t="shared" si="24"/>
        <v>0</v>
      </c>
      <c r="AF179" s="5">
        <f t="shared" si="25"/>
        <v>0</v>
      </c>
      <c r="AG179" s="5">
        <f t="shared" si="26"/>
        <v>0</v>
      </c>
      <c r="AH179" s="5">
        <f t="shared" si="26"/>
        <v>0</v>
      </c>
      <c r="AI179" s="5">
        <f t="shared" si="26"/>
        <v>0</v>
      </c>
    </row>
    <row r="180" spans="1:35" x14ac:dyDescent="0.35">
      <c r="A180" s="5"/>
      <c r="B180" t="s">
        <v>175</v>
      </c>
      <c r="C180" t="s">
        <v>176</v>
      </c>
      <c r="D180" t="s">
        <v>38</v>
      </c>
      <c r="E180" t="s">
        <v>51</v>
      </c>
      <c r="F180" t="s">
        <v>52</v>
      </c>
      <c r="G180" t="s">
        <v>40</v>
      </c>
      <c r="H180" t="str">
        <f t="shared" si="18"/>
        <v>Iran (Islamic Republic) HIV/AIDS</v>
      </c>
      <c r="I180"/>
      <c r="J180" s="25" t="s">
        <v>43</v>
      </c>
      <c r="K180" s="25"/>
      <c r="L180" s="24"/>
      <c r="M180" s="24"/>
      <c r="N180" s="25" t="s">
        <v>43</v>
      </c>
      <c r="O180" s="23"/>
      <c r="P180" s="23" t="s">
        <v>43</v>
      </c>
      <c r="Q180" s="24" t="s">
        <v>43</v>
      </c>
      <c r="R180" s="25"/>
      <c r="S180" s="24" t="s">
        <v>43</v>
      </c>
      <c r="T180" s="24"/>
      <c r="U180" s="24"/>
      <c r="V180" s="24"/>
      <c r="W180" s="3" t="str">
        <f>_xlfn.TEXTJOIN(", ", TRUE, priority[[#This Row],[Top 15 Largest Allocations and/or Funding Increases]:[C19RM Top-25]])</f>
        <v/>
      </c>
      <c r="X18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80" s="5">
        <f t="shared" si="19"/>
        <v>0</v>
      </c>
      <c r="Z180" s="5">
        <f>IF(priority[[#This Row],[Challenging Operating Environment (as approved by EGMC on 24 March 2022) Opt-in]]="COE",1,0)</f>
        <v>0</v>
      </c>
      <c r="AA180" s="5">
        <f t="shared" si="20"/>
        <v>0</v>
      </c>
      <c r="AB180" s="5">
        <f t="shared" si="21"/>
        <v>0</v>
      </c>
      <c r="AC180" s="5">
        <f t="shared" si="22"/>
        <v>0</v>
      </c>
      <c r="AD180" s="5">
        <f t="shared" si="23"/>
        <v>0</v>
      </c>
      <c r="AE180" s="5">
        <f t="shared" si="24"/>
        <v>0</v>
      </c>
      <c r="AF180" s="5">
        <f t="shared" si="25"/>
        <v>0</v>
      </c>
      <c r="AG180" s="5">
        <f t="shared" si="26"/>
        <v>0</v>
      </c>
      <c r="AH180" s="5">
        <f t="shared" si="26"/>
        <v>0</v>
      </c>
      <c r="AI180" s="5">
        <f t="shared" si="26"/>
        <v>0</v>
      </c>
    </row>
    <row r="181" spans="1:35" x14ac:dyDescent="0.35">
      <c r="A181" s="5"/>
      <c r="B181" t="s">
        <v>175</v>
      </c>
      <c r="C181" t="s">
        <v>176</v>
      </c>
      <c r="D181" t="s">
        <v>44</v>
      </c>
      <c r="E181" t="s">
        <v>51</v>
      </c>
      <c r="F181" t="s">
        <v>52</v>
      </c>
      <c r="G181" t="s">
        <v>40</v>
      </c>
      <c r="H181" t="str">
        <f t="shared" si="18"/>
        <v>Iran (Islamic Republic) Tuberculosis</v>
      </c>
      <c r="I181"/>
      <c r="J181" s="25" t="s">
        <v>43</v>
      </c>
      <c r="K181" s="25"/>
      <c r="L181" s="24"/>
      <c r="M181" s="24"/>
      <c r="N181" s="25" t="s">
        <v>43</v>
      </c>
      <c r="O181" s="23"/>
      <c r="P181" s="23" t="s">
        <v>43</v>
      </c>
      <c r="Q181" s="24" t="s">
        <v>43</v>
      </c>
      <c r="R181" s="25"/>
      <c r="S181" s="24" t="s">
        <v>43</v>
      </c>
      <c r="T181" s="24"/>
      <c r="U181" s="24"/>
      <c r="V181" s="24"/>
      <c r="W181" s="3" t="str">
        <f>_xlfn.TEXTJOIN(", ", TRUE, priority[[#This Row],[Top 15 Largest Allocations and/or Funding Increases]:[C19RM Top-25]])</f>
        <v/>
      </c>
      <c r="X18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81" s="5">
        <f t="shared" si="19"/>
        <v>0</v>
      </c>
      <c r="Z181" s="5">
        <f>IF(priority[[#This Row],[Challenging Operating Environment (as approved by EGMC on 24 March 2022) Opt-in]]="COE",1,0)</f>
        <v>0</v>
      </c>
      <c r="AA181" s="5">
        <f t="shared" si="20"/>
        <v>0</v>
      </c>
      <c r="AB181" s="5">
        <f t="shared" si="21"/>
        <v>0</v>
      </c>
      <c r="AC181" s="5">
        <f t="shared" si="22"/>
        <v>0</v>
      </c>
      <c r="AD181" s="5">
        <f t="shared" si="23"/>
        <v>0</v>
      </c>
      <c r="AE181" s="5">
        <f t="shared" si="24"/>
        <v>0</v>
      </c>
      <c r="AF181" s="5">
        <f t="shared" si="25"/>
        <v>0</v>
      </c>
      <c r="AG181" s="5">
        <f t="shared" si="26"/>
        <v>0</v>
      </c>
      <c r="AH181" s="5">
        <f t="shared" si="26"/>
        <v>0</v>
      </c>
      <c r="AI181" s="5">
        <f t="shared" si="26"/>
        <v>0</v>
      </c>
    </row>
    <row r="182" spans="1:35" x14ac:dyDescent="0.35">
      <c r="A182" s="5"/>
      <c r="B182" t="s">
        <v>175</v>
      </c>
      <c r="C182" t="s">
        <v>176</v>
      </c>
      <c r="D182" t="s">
        <v>46</v>
      </c>
      <c r="E182" t="s">
        <v>51</v>
      </c>
      <c r="F182" t="s">
        <v>52</v>
      </c>
      <c r="G182" t="s">
        <v>40</v>
      </c>
      <c r="H182" t="str">
        <f t="shared" si="18"/>
        <v>Iran (Islamic Republic) Malaria</v>
      </c>
      <c r="I182"/>
      <c r="J182" s="25" t="s">
        <v>43</v>
      </c>
      <c r="K182" s="25"/>
      <c r="L182" s="24"/>
      <c r="M182" s="24"/>
      <c r="N182" s="25" t="s">
        <v>43</v>
      </c>
      <c r="O182" s="23"/>
      <c r="P182" s="23" t="s">
        <v>43</v>
      </c>
      <c r="Q182" s="24" t="s">
        <v>43</v>
      </c>
      <c r="R182" s="25"/>
      <c r="S182" s="24" t="s">
        <v>43</v>
      </c>
      <c r="T182" s="24"/>
      <c r="U182" s="24"/>
      <c r="V182" s="24"/>
      <c r="W182" s="3" t="str">
        <f>_xlfn.TEXTJOIN(", ", TRUE, priority[[#This Row],[Top 15 Largest Allocations and/or Funding Increases]:[C19RM Top-25]])</f>
        <v/>
      </c>
      <c r="X18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82" s="5">
        <f t="shared" si="19"/>
        <v>0</v>
      </c>
      <c r="Z182" s="5">
        <f>IF(priority[[#This Row],[Challenging Operating Environment (as approved by EGMC on 24 March 2022) Opt-in]]="COE",1,0)</f>
        <v>0</v>
      </c>
      <c r="AA182" s="5">
        <f t="shared" si="20"/>
        <v>0</v>
      </c>
      <c r="AB182" s="5">
        <f t="shared" si="21"/>
        <v>0</v>
      </c>
      <c r="AC182" s="5">
        <f t="shared" si="22"/>
        <v>0</v>
      </c>
      <c r="AD182" s="5">
        <f t="shared" si="23"/>
        <v>0</v>
      </c>
      <c r="AE182" s="5">
        <f t="shared" si="24"/>
        <v>0</v>
      </c>
      <c r="AF182" s="5">
        <f t="shared" si="25"/>
        <v>0</v>
      </c>
      <c r="AG182" s="5">
        <f t="shared" si="26"/>
        <v>0</v>
      </c>
      <c r="AH182" s="5">
        <f t="shared" si="26"/>
        <v>0</v>
      </c>
      <c r="AI182" s="5">
        <f t="shared" si="26"/>
        <v>0</v>
      </c>
    </row>
    <row r="183" spans="1:35" x14ac:dyDescent="0.35">
      <c r="A183" s="5"/>
      <c r="B183" t="s">
        <v>177</v>
      </c>
      <c r="C183" t="s">
        <v>178</v>
      </c>
      <c r="D183" t="s">
        <v>38</v>
      </c>
      <c r="E183" t="s">
        <v>51</v>
      </c>
      <c r="F183" t="s">
        <v>130</v>
      </c>
      <c r="G183" t="s">
        <v>127</v>
      </c>
      <c r="H183" t="str">
        <f t="shared" si="18"/>
        <v>Iraq HIV/AIDS</v>
      </c>
      <c r="I183"/>
      <c r="J183" s="23" t="s">
        <v>41</v>
      </c>
      <c r="K183" s="23"/>
      <c r="L183" s="23"/>
      <c r="M183" s="24"/>
      <c r="N183" s="25" t="s">
        <v>43</v>
      </c>
      <c r="O183" s="23"/>
      <c r="P183" s="23" t="s">
        <v>43</v>
      </c>
      <c r="Q183" s="24" t="s">
        <v>43</v>
      </c>
      <c r="R183" s="25"/>
      <c r="S183" s="24" t="s">
        <v>43</v>
      </c>
      <c r="T183" s="24"/>
      <c r="U183" s="24"/>
      <c r="V183" s="24"/>
      <c r="W183" s="3" t="str">
        <f>_xlfn.TEXTJOIN(", ", TRUE, priority[[#This Row],[Top 15 Largest Allocations and/or Funding Increases]:[C19RM Top-25]])</f>
        <v/>
      </c>
      <c r="X18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183" s="5">
        <f t="shared" si="19"/>
        <v>0</v>
      </c>
      <c r="Z183" s="5">
        <f>IF(priority[[#This Row],[Challenging Operating Environment (as approved by EGMC on 24 March 2022) Opt-in]]="COE",1,0)</f>
        <v>1</v>
      </c>
      <c r="AA183" s="5">
        <f t="shared" si="20"/>
        <v>0</v>
      </c>
      <c r="AB183" s="5">
        <f t="shared" si="21"/>
        <v>0</v>
      </c>
      <c r="AC183" s="5">
        <f t="shared" si="22"/>
        <v>0</v>
      </c>
      <c r="AD183" s="5">
        <f t="shared" si="23"/>
        <v>0</v>
      </c>
      <c r="AE183" s="5">
        <f t="shared" si="24"/>
        <v>0</v>
      </c>
      <c r="AF183" s="5">
        <f t="shared" si="25"/>
        <v>0</v>
      </c>
      <c r="AG183" s="5">
        <f t="shared" si="26"/>
        <v>0</v>
      </c>
      <c r="AH183" s="5">
        <f t="shared" si="26"/>
        <v>0</v>
      </c>
      <c r="AI183" s="5">
        <f t="shared" si="26"/>
        <v>0</v>
      </c>
    </row>
    <row r="184" spans="1:35" x14ac:dyDescent="0.35">
      <c r="A184" s="5"/>
      <c r="B184" t="s">
        <v>177</v>
      </c>
      <c r="C184" t="s">
        <v>178</v>
      </c>
      <c r="D184" t="s">
        <v>44</v>
      </c>
      <c r="E184" t="s">
        <v>51</v>
      </c>
      <c r="F184" t="s">
        <v>130</v>
      </c>
      <c r="G184" t="s">
        <v>127</v>
      </c>
      <c r="H184" t="str">
        <f t="shared" si="18"/>
        <v>Iraq Tuberculosis</v>
      </c>
      <c r="I184"/>
      <c r="J184" s="23" t="s">
        <v>41</v>
      </c>
      <c r="K184" s="23"/>
      <c r="L184" s="23"/>
      <c r="M184" s="24"/>
      <c r="N184" s="25" t="s">
        <v>43</v>
      </c>
      <c r="O184" s="23"/>
      <c r="P184" s="23" t="s">
        <v>43</v>
      </c>
      <c r="Q184" s="24" t="s">
        <v>43</v>
      </c>
      <c r="R184" s="25"/>
      <c r="S184" s="24" t="s">
        <v>43</v>
      </c>
      <c r="T184" s="24"/>
      <c r="U184" s="24"/>
      <c r="V184" s="24"/>
      <c r="W184" s="3" t="str">
        <f>_xlfn.TEXTJOIN(", ", TRUE, priority[[#This Row],[Top 15 Largest Allocations and/or Funding Increases]:[C19RM Top-25]])</f>
        <v/>
      </c>
      <c r="X18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184" s="5">
        <f t="shared" si="19"/>
        <v>0</v>
      </c>
      <c r="Z184" s="5">
        <f>IF(priority[[#This Row],[Challenging Operating Environment (as approved by EGMC on 24 March 2022) Opt-in]]="COE",1,0)</f>
        <v>1</v>
      </c>
      <c r="AA184" s="5">
        <f t="shared" si="20"/>
        <v>0</v>
      </c>
      <c r="AB184" s="5">
        <f t="shared" si="21"/>
        <v>0</v>
      </c>
      <c r="AC184" s="5">
        <f t="shared" si="22"/>
        <v>0</v>
      </c>
      <c r="AD184" s="5">
        <f t="shared" si="23"/>
        <v>0</v>
      </c>
      <c r="AE184" s="5">
        <f t="shared" si="24"/>
        <v>0</v>
      </c>
      <c r="AF184" s="5">
        <f t="shared" si="25"/>
        <v>0</v>
      </c>
      <c r="AG184" s="5">
        <f t="shared" si="26"/>
        <v>0</v>
      </c>
      <c r="AH184" s="5">
        <f t="shared" si="26"/>
        <v>0</v>
      </c>
      <c r="AI184" s="5">
        <f t="shared" si="26"/>
        <v>0</v>
      </c>
    </row>
    <row r="185" spans="1:35" x14ac:dyDescent="0.35">
      <c r="A185" s="5"/>
      <c r="B185" t="s">
        <v>177</v>
      </c>
      <c r="C185" t="s">
        <v>178</v>
      </c>
      <c r="D185" t="s">
        <v>46</v>
      </c>
      <c r="E185" t="s">
        <v>51</v>
      </c>
      <c r="F185" t="s">
        <v>130</v>
      </c>
      <c r="G185" t="s">
        <v>127</v>
      </c>
      <c r="H185" t="str">
        <f t="shared" si="18"/>
        <v>Iraq Malaria</v>
      </c>
      <c r="I185"/>
      <c r="J185" s="23" t="s">
        <v>41</v>
      </c>
      <c r="K185" s="23"/>
      <c r="L185" s="23"/>
      <c r="M185" s="24"/>
      <c r="N185" s="25" t="s">
        <v>43</v>
      </c>
      <c r="O185" s="23"/>
      <c r="P185" s="23" t="s">
        <v>43</v>
      </c>
      <c r="Q185" s="24" t="s">
        <v>43</v>
      </c>
      <c r="R185" s="25"/>
      <c r="S185" s="24" t="s">
        <v>43</v>
      </c>
      <c r="T185" s="24"/>
      <c r="U185" s="24"/>
      <c r="V185" s="24"/>
      <c r="W185" s="3" t="str">
        <f>_xlfn.TEXTJOIN(", ", TRUE, priority[[#This Row],[Top 15 Largest Allocations and/or Funding Increases]:[C19RM Top-25]])</f>
        <v/>
      </c>
      <c r="X18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185" s="5">
        <f t="shared" si="19"/>
        <v>0</v>
      </c>
      <c r="Z185" s="5">
        <f>IF(priority[[#This Row],[Challenging Operating Environment (as approved by EGMC on 24 March 2022) Opt-in]]="COE",1,0)</f>
        <v>1</v>
      </c>
      <c r="AA185" s="5">
        <f t="shared" si="20"/>
        <v>0</v>
      </c>
      <c r="AB185" s="5">
        <f t="shared" si="21"/>
        <v>0</v>
      </c>
      <c r="AC185" s="5">
        <f t="shared" si="22"/>
        <v>0</v>
      </c>
      <c r="AD185" s="5">
        <f t="shared" si="23"/>
        <v>0</v>
      </c>
      <c r="AE185" s="5">
        <f t="shared" si="24"/>
        <v>0</v>
      </c>
      <c r="AF185" s="5">
        <f t="shared" si="25"/>
        <v>0</v>
      </c>
      <c r="AG185" s="5">
        <f t="shared" si="26"/>
        <v>0</v>
      </c>
      <c r="AH185" s="5">
        <f t="shared" si="26"/>
        <v>0</v>
      </c>
      <c r="AI185" s="5">
        <f t="shared" si="26"/>
        <v>0</v>
      </c>
    </row>
    <row r="186" spans="1:35" x14ac:dyDescent="0.35">
      <c r="A186" s="5"/>
      <c r="B186" t="s">
        <v>179</v>
      </c>
      <c r="C186" t="s">
        <v>180</v>
      </c>
      <c r="D186" t="s">
        <v>38</v>
      </c>
      <c r="E186" t="s">
        <v>51</v>
      </c>
      <c r="F186" t="s">
        <v>52</v>
      </c>
      <c r="G186" t="s">
        <v>76</v>
      </c>
      <c r="H186" t="str">
        <f t="shared" si="18"/>
        <v>Jamaica HIV/AIDS</v>
      </c>
      <c r="I186"/>
      <c r="J186" s="25" t="s">
        <v>43</v>
      </c>
      <c r="K186" s="25"/>
      <c r="L186" s="24"/>
      <c r="M186" s="24"/>
      <c r="N186" s="25" t="s">
        <v>43</v>
      </c>
      <c r="O186" s="23"/>
      <c r="P186" s="23" t="s">
        <v>43</v>
      </c>
      <c r="Q186" s="24" t="s">
        <v>43</v>
      </c>
      <c r="R186" s="25"/>
      <c r="S186" s="24" t="s">
        <v>43</v>
      </c>
      <c r="T186" s="24"/>
      <c r="U186" s="24"/>
      <c r="V186" s="24"/>
      <c r="W186" s="3" t="str">
        <f>_xlfn.TEXTJOIN(", ", TRUE, priority[[#This Row],[Top 15 Largest Allocations and/or Funding Increases]:[C19RM Top-25]])</f>
        <v/>
      </c>
      <c r="X18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86" s="5">
        <f t="shared" si="19"/>
        <v>0</v>
      </c>
      <c r="Z186" s="5">
        <f>IF(priority[[#This Row],[Challenging Operating Environment (as approved by EGMC on 24 March 2022) Opt-in]]="COE",1,0)</f>
        <v>0</v>
      </c>
      <c r="AA186" s="5">
        <f t="shared" si="20"/>
        <v>0</v>
      </c>
      <c r="AB186" s="5">
        <f t="shared" si="21"/>
        <v>0</v>
      </c>
      <c r="AC186" s="5">
        <f t="shared" si="22"/>
        <v>0</v>
      </c>
      <c r="AD186" s="5">
        <f t="shared" si="23"/>
        <v>0</v>
      </c>
      <c r="AE186" s="5">
        <f t="shared" si="24"/>
        <v>0</v>
      </c>
      <c r="AF186" s="5">
        <f t="shared" si="25"/>
        <v>0</v>
      </c>
      <c r="AG186" s="5">
        <f t="shared" si="26"/>
        <v>0</v>
      </c>
      <c r="AH186" s="5">
        <f t="shared" si="26"/>
        <v>0</v>
      </c>
      <c r="AI186" s="5">
        <f t="shared" si="26"/>
        <v>0</v>
      </c>
    </row>
    <row r="187" spans="1:35" x14ac:dyDescent="0.35">
      <c r="A187" s="5"/>
      <c r="B187" t="s">
        <v>179</v>
      </c>
      <c r="C187" t="s">
        <v>180</v>
      </c>
      <c r="D187" t="s">
        <v>44</v>
      </c>
      <c r="E187" t="s">
        <v>51</v>
      </c>
      <c r="F187" t="s">
        <v>52</v>
      </c>
      <c r="G187" t="s">
        <v>76</v>
      </c>
      <c r="H187" t="str">
        <f t="shared" si="18"/>
        <v>Jamaica Tuberculosis</v>
      </c>
      <c r="I187"/>
      <c r="J187" s="25" t="s">
        <v>43</v>
      </c>
      <c r="K187" s="25"/>
      <c r="L187" s="24"/>
      <c r="M187" s="24"/>
      <c r="N187" s="25" t="s">
        <v>43</v>
      </c>
      <c r="O187" s="23"/>
      <c r="P187" s="23" t="s">
        <v>43</v>
      </c>
      <c r="Q187" s="24" t="s">
        <v>43</v>
      </c>
      <c r="R187" s="25"/>
      <c r="S187" s="24" t="s">
        <v>43</v>
      </c>
      <c r="T187" s="24"/>
      <c r="U187" s="24"/>
      <c r="V187" s="24"/>
      <c r="W187" s="3" t="str">
        <f>_xlfn.TEXTJOIN(", ", TRUE, priority[[#This Row],[Top 15 Largest Allocations and/or Funding Increases]:[C19RM Top-25]])</f>
        <v/>
      </c>
      <c r="X18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87" s="5">
        <f t="shared" si="19"/>
        <v>0</v>
      </c>
      <c r="Z187" s="5">
        <f>IF(priority[[#This Row],[Challenging Operating Environment (as approved by EGMC on 24 March 2022) Opt-in]]="COE",1,0)</f>
        <v>0</v>
      </c>
      <c r="AA187" s="5">
        <f t="shared" si="20"/>
        <v>0</v>
      </c>
      <c r="AB187" s="5">
        <f t="shared" si="21"/>
        <v>0</v>
      </c>
      <c r="AC187" s="5">
        <f t="shared" si="22"/>
        <v>0</v>
      </c>
      <c r="AD187" s="5">
        <f t="shared" si="23"/>
        <v>0</v>
      </c>
      <c r="AE187" s="5">
        <f t="shared" si="24"/>
        <v>0</v>
      </c>
      <c r="AF187" s="5">
        <f t="shared" si="25"/>
        <v>0</v>
      </c>
      <c r="AG187" s="5">
        <f t="shared" si="26"/>
        <v>0</v>
      </c>
      <c r="AH187" s="5">
        <f t="shared" si="26"/>
        <v>0</v>
      </c>
      <c r="AI187" s="5">
        <f t="shared" si="26"/>
        <v>0</v>
      </c>
    </row>
    <row r="188" spans="1:35" x14ac:dyDescent="0.35">
      <c r="A188" s="5"/>
      <c r="B188" t="s">
        <v>179</v>
      </c>
      <c r="C188" t="s">
        <v>180</v>
      </c>
      <c r="D188" t="s">
        <v>46</v>
      </c>
      <c r="E188" t="s">
        <v>51</v>
      </c>
      <c r="F188" t="s">
        <v>52</v>
      </c>
      <c r="G188" t="s">
        <v>76</v>
      </c>
      <c r="H188" t="str">
        <f t="shared" si="18"/>
        <v>Jamaica Malaria</v>
      </c>
      <c r="I188"/>
      <c r="J188" s="25" t="s">
        <v>43</v>
      </c>
      <c r="K188" s="25"/>
      <c r="L188" s="24"/>
      <c r="M188" s="24"/>
      <c r="N188" s="25" t="s">
        <v>43</v>
      </c>
      <c r="O188" s="23"/>
      <c r="P188" s="23" t="s">
        <v>43</v>
      </c>
      <c r="Q188" s="24" t="s">
        <v>43</v>
      </c>
      <c r="R188" s="25"/>
      <c r="S188" s="24" t="s">
        <v>43</v>
      </c>
      <c r="T188" s="24"/>
      <c r="U188" s="24"/>
      <c r="V188" s="24"/>
      <c r="W188" s="3" t="str">
        <f>_xlfn.TEXTJOIN(", ", TRUE, priority[[#This Row],[Top 15 Largest Allocations and/or Funding Increases]:[C19RM Top-25]])</f>
        <v/>
      </c>
      <c r="X18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88" s="5">
        <f t="shared" si="19"/>
        <v>0</v>
      </c>
      <c r="Z188" s="5">
        <f>IF(priority[[#This Row],[Challenging Operating Environment (as approved by EGMC on 24 March 2022) Opt-in]]="COE",1,0)</f>
        <v>0</v>
      </c>
      <c r="AA188" s="5">
        <f t="shared" si="20"/>
        <v>0</v>
      </c>
      <c r="AB188" s="5">
        <f t="shared" si="21"/>
        <v>0</v>
      </c>
      <c r="AC188" s="5">
        <f t="shared" si="22"/>
        <v>0</v>
      </c>
      <c r="AD188" s="5">
        <f t="shared" si="23"/>
        <v>0</v>
      </c>
      <c r="AE188" s="5">
        <f t="shared" si="24"/>
        <v>0</v>
      </c>
      <c r="AF188" s="5">
        <f t="shared" si="25"/>
        <v>0</v>
      </c>
      <c r="AG188" s="5">
        <f t="shared" si="26"/>
        <v>0</v>
      </c>
      <c r="AH188" s="5">
        <f t="shared" si="26"/>
        <v>0</v>
      </c>
      <c r="AI188" s="5">
        <f t="shared" si="26"/>
        <v>0</v>
      </c>
    </row>
    <row r="189" spans="1:35" x14ac:dyDescent="0.35">
      <c r="A189" s="5"/>
      <c r="B189" t="s">
        <v>181</v>
      </c>
      <c r="C189" t="s">
        <v>182</v>
      </c>
      <c r="D189" t="s">
        <v>38</v>
      </c>
      <c r="E189" t="s">
        <v>51</v>
      </c>
      <c r="F189" t="s">
        <v>130</v>
      </c>
      <c r="G189" t="s">
        <v>127</v>
      </c>
      <c r="H189" t="str">
        <f t="shared" si="18"/>
        <v>Jordan HIV/AIDS</v>
      </c>
      <c r="I189" t="s">
        <v>166</v>
      </c>
      <c r="J189" s="25" t="s">
        <v>43</v>
      </c>
      <c r="K189" s="25"/>
      <c r="L189" s="24"/>
      <c r="M189" s="24"/>
      <c r="N189" s="25" t="s">
        <v>43</v>
      </c>
      <c r="O189" s="23"/>
      <c r="P189" s="23" t="s">
        <v>43</v>
      </c>
      <c r="Q189" s="24" t="s">
        <v>43</v>
      </c>
      <c r="R189" s="25"/>
      <c r="S189" s="24" t="s">
        <v>43</v>
      </c>
      <c r="T189" s="24"/>
      <c r="U189" s="24"/>
      <c r="V189" s="24"/>
      <c r="W189" s="3" t="str">
        <f>_xlfn.TEXTJOIN(", ", TRUE, priority[[#This Row],[Top 15 Largest Allocations and/or Funding Increases]:[C19RM Top-25]])</f>
        <v/>
      </c>
      <c r="X18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89" s="5">
        <f t="shared" si="19"/>
        <v>1</v>
      </c>
      <c r="Z189" s="5">
        <f>IF(priority[[#This Row],[Challenging Operating Environment (as approved by EGMC on 24 March 2022) Opt-in]]="COE",1,0)</f>
        <v>0</v>
      </c>
      <c r="AA189" s="5">
        <f t="shared" si="20"/>
        <v>0</v>
      </c>
      <c r="AB189" s="5">
        <f t="shared" si="21"/>
        <v>0</v>
      </c>
      <c r="AC189" s="5">
        <f t="shared" si="22"/>
        <v>0</v>
      </c>
      <c r="AD189" s="5">
        <f t="shared" si="23"/>
        <v>0</v>
      </c>
      <c r="AE189" s="5">
        <f t="shared" si="24"/>
        <v>0</v>
      </c>
      <c r="AF189" s="5">
        <f t="shared" si="25"/>
        <v>0</v>
      </c>
      <c r="AG189" s="5">
        <f t="shared" si="26"/>
        <v>0</v>
      </c>
      <c r="AH189" s="5">
        <f t="shared" si="26"/>
        <v>0</v>
      </c>
      <c r="AI189" s="5">
        <f t="shared" si="26"/>
        <v>0</v>
      </c>
    </row>
    <row r="190" spans="1:35" x14ac:dyDescent="0.35">
      <c r="A190" s="5"/>
      <c r="B190" t="s">
        <v>181</v>
      </c>
      <c r="C190" t="s">
        <v>182</v>
      </c>
      <c r="D190" t="s">
        <v>44</v>
      </c>
      <c r="E190" t="s">
        <v>51</v>
      </c>
      <c r="F190" t="s">
        <v>130</v>
      </c>
      <c r="G190" t="s">
        <v>127</v>
      </c>
      <c r="H190" t="str">
        <f t="shared" si="18"/>
        <v>Jordan Tuberculosis</v>
      </c>
      <c r="I190"/>
      <c r="J190" s="25" t="s">
        <v>43</v>
      </c>
      <c r="K190" s="25"/>
      <c r="L190" s="24"/>
      <c r="M190" s="24"/>
      <c r="N190" s="25" t="s">
        <v>43</v>
      </c>
      <c r="O190" s="23"/>
      <c r="P190" s="23" t="s">
        <v>43</v>
      </c>
      <c r="Q190" s="24" t="s">
        <v>43</v>
      </c>
      <c r="R190" s="25"/>
      <c r="S190" s="24" t="s">
        <v>43</v>
      </c>
      <c r="T190" s="24"/>
      <c r="U190" s="24"/>
      <c r="V190" s="24"/>
      <c r="W190" s="3" t="str">
        <f>_xlfn.TEXTJOIN(", ", TRUE, priority[[#This Row],[Top 15 Largest Allocations and/or Funding Increases]:[C19RM Top-25]])</f>
        <v/>
      </c>
      <c r="X19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90" s="5">
        <f t="shared" si="19"/>
        <v>0</v>
      </c>
      <c r="Z190" s="5">
        <f>IF(priority[[#This Row],[Challenging Operating Environment (as approved by EGMC on 24 March 2022) Opt-in]]="COE",1,0)</f>
        <v>0</v>
      </c>
      <c r="AA190" s="5">
        <f t="shared" si="20"/>
        <v>0</v>
      </c>
      <c r="AB190" s="5">
        <f t="shared" si="21"/>
        <v>0</v>
      </c>
      <c r="AC190" s="5">
        <f t="shared" si="22"/>
        <v>0</v>
      </c>
      <c r="AD190" s="5">
        <f t="shared" si="23"/>
        <v>0</v>
      </c>
      <c r="AE190" s="5">
        <f t="shared" si="24"/>
        <v>0</v>
      </c>
      <c r="AF190" s="5">
        <f t="shared" si="25"/>
        <v>0</v>
      </c>
      <c r="AG190" s="5">
        <f t="shared" si="26"/>
        <v>0</v>
      </c>
      <c r="AH190" s="5">
        <f t="shared" si="26"/>
        <v>0</v>
      </c>
      <c r="AI190" s="5">
        <f t="shared" si="26"/>
        <v>0</v>
      </c>
    </row>
    <row r="191" spans="1:35" x14ac:dyDescent="0.35">
      <c r="A191" s="5"/>
      <c r="B191" t="s">
        <v>181</v>
      </c>
      <c r="C191" t="s">
        <v>182</v>
      </c>
      <c r="D191" t="s">
        <v>46</v>
      </c>
      <c r="E191" t="s">
        <v>51</v>
      </c>
      <c r="F191" t="s">
        <v>130</v>
      </c>
      <c r="G191" t="s">
        <v>127</v>
      </c>
      <c r="H191" t="str">
        <f t="shared" si="18"/>
        <v>Jordan Malaria</v>
      </c>
      <c r="I191"/>
      <c r="J191" s="25" t="s">
        <v>43</v>
      </c>
      <c r="K191" s="25"/>
      <c r="L191" s="24"/>
      <c r="M191" s="24"/>
      <c r="N191" s="25" t="s">
        <v>43</v>
      </c>
      <c r="O191" s="23"/>
      <c r="P191" s="23" t="s">
        <v>43</v>
      </c>
      <c r="Q191" s="24" t="s">
        <v>43</v>
      </c>
      <c r="R191" s="25"/>
      <c r="S191" s="24" t="s">
        <v>43</v>
      </c>
      <c r="T191" s="24"/>
      <c r="U191" s="24"/>
      <c r="V191" s="24"/>
      <c r="W191" s="3" t="str">
        <f>_xlfn.TEXTJOIN(", ", TRUE, priority[[#This Row],[Top 15 Largest Allocations and/or Funding Increases]:[C19RM Top-25]])</f>
        <v/>
      </c>
      <c r="X19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91" s="5">
        <f t="shared" si="19"/>
        <v>0</v>
      </c>
      <c r="Z191" s="5">
        <f>IF(priority[[#This Row],[Challenging Operating Environment (as approved by EGMC on 24 March 2022) Opt-in]]="COE",1,0)</f>
        <v>0</v>
      </c>
      <c r="AA191" s="5">
        <f t="shared" si="20"/>
        <v>0</v>
      </c>
      <c r="AB191" s="5">
        <f t="shared" si="21"/>
        <v>0</v>
      </c>
      <c r="AC191" s="5">
        <f t="shared" si="22"/>
        <v>0</v>
      </c>
      <c r="AD191" s="5">
        <f t="shared" si="23"/>
        <v>0</v>
      </c>
      <c r="AE191" s="5">
        <f t="shared" si="24"/>
        <v>0</v>
      </c>
      <c r="AF191" s="5">
        <f t="shared" si="25"/>
        <v>0</v>
      </c>
      <c r="AG191" s="5">
        <f t="shared" si="26"/>
        <v>0</v>
      </c>
      <c r="AH191" s="5">
        <f t="shared" si="26"/>
        <v>0</v>
      </c>
      <c r="AI191" s="5">
        <f t="shared" si="26"/>
        <v>0</v>
      </c>
    </row>
    <row r="192" spans="1:35" x14ac:dyDescent="0.35">
      <c r="A192" s="5"/>
      <c r="B192" t="s">
        <v>183</v>
      </c>
      <c r="C192" t="s">
        <v>184</v>
      </c>
      <c r="D192" t="s">
        <v>44</v>
      </c>
      <c r="E192" t="s">
        <v>51</v>
      </c>
      <c r="F192" t="s">
        <v>52</v>
      </c>
      <c r="G192" t="s">
        <v>61</v>
      </c>
      <c r="H192" t="str">
        <f t="shared" si="18"/>
        <v>Kazakhstan Tuberculosis</v>
      </c>
      <c r="I192"/>
      <c r="J192" s="25" t="s">
        <v>43</v>
      </c>
      <c r="K192" s="23" t="s">
        <v>42</v>
      </c>
      <c r="L192" s="24"/>
      <c r="M192" s="24"/>
      <c r="N192" s="25" t="s">
        <v>43</v>
      </c>
      <c r="O192" s="23"/>
      <c r="P192" s="23" t="s">
        <v>43</v>
      </c>
      <c r="Q192" s="24" t="s">
        <v>43</v>
      </c>
      <c r="R192" s="25"/>
      <c r="S192" s="24" t="s">
        <v>43</v>
      </c>
      <c r="T192" s="24"/>
      <c r="U192" s="24"/>
      <c r="V192" s="24"/>
      <c r="W192" s="3" t="str">
        <f>_xlfn.TEXTJOIN(", ", TRUE, priority[[#This Row],[Top 15 Largest Allocations and/or Funding Increases]:[C19RM Top-25]])</f>
        <v/>
      </c>
      <c r="X19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Decrease 25%</v>
      </c>
      <c r="Y192" s="5">
        <f t="shared" si="19"/>
        <v>0</v>
      </c>
      <c r="Z192" s="5">
        <f>IF(priority[[#This Row],[Challenging Operating Environment (as approved by EGMC on 24 March 2022) Opt-in]]="COE",1,0)</f>
        <v>0</v>
      </c>
      <c r="AA192" s="5">
        <f t="shared" si="20"/>
        <v>0</v>
      </c>
      <c r="AB192" s="5">
        <f t="shared" si="21"/>
        <v>0</v>
      </c>
      <c r="AC192" s="5">
        <f t="shared" si="22"/>
        <v>0</v>
      </c>
      <c r="AD192" s="5">
        <f t="shared" si="23"/>
        <v>0</v>
      </c>
      <c r="AE192" s="5">
        <f t="shared" si="24"/>
        <v>0</v>
      </c>
      <c r="AF192" s="5">
        <f t="shared" si="25"/>
        <v>0</v>
      </c>
      <c r="AG192" s="5">
        <f t="shared" si="26"/>
        <v>0</v>
      </c>
      <c r="AH192" s="5">
        <f t="shared" si="26"/>
        <v>0</v>
      </c>
      <c r="AI192" s="5">
        <f t="shared" si="26"/>
        <v>0</v>
      </c>
    </row>
    <row r="193" spans="1:35" x14ac:dyDescent="0.35">
      <c r="A193" s="5"/>
      <c r="B193" t="s">
        <v>183</v>
      </c>
      <c r="C193" t="s">
        <v>184</v>
      </c>
      <c r="D193" t="s">
        <v>46</v>
      </c>
      <c r="E193" t="s">
        <v>51</v>
      </c>
      <c r="F193" t="s">
        <v>52</v>
      </c>
      <c r="G193" t="s">
        <v>61</v>
      </c>
      <c r="H193" t="str">
        <f t="shared" si="18"/>
        <v>Kazakhstan Malaria</v>
      </c>
      <c r="I193"/>
      <c r="J193" s="25" t="s">
        <v>43</v>
      </c>
      <c r="K193" s="25"/>
      <c r="L193" s="24"/>
      <c r="M193" s="24"/>
      <c r="N193" s="25" t="s">
        <v>43</v>
      </c>
      <c r="O193" s="23"/>
      <c r="P193" s="23" t="s">
        <v>43</v>
      </c>
      <c r="Q193" s="24" t="s">
        <v>43</v>
      </c>
      <c r="R193" s="25"/>
      <c r="S193" s="24" t="s">
        <v>43</v>
      </c>
      <c r="T193" s="24"/>
      <c r="U193" s="24"/>
      <c r="V193" s="24"/>
      <c r="W193" s="3" t="str">
        <f>_xlfn.TEXTJOIN(", ", TRUE, priority[[#This Row],[Top 15 Largest Allocations and/or Funding Increases]:[C19RM Top-25]])</f>
        <v/>
      </c>
      <c r="X19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93" s="5">
        <f t="shared" si="19"/>
        <v>0</v>
      </c>
      <c r="Z193" s="5">
        <f>IF(priority[[#This Row],[Challenging Operating Environment (as approved by EGMC on 24 March 2022) Opt-in]]="COE",1,0)</f>
        <v>0</v>
      </c>
      <c r="AA193" s="5">
        <f t="shared" si="20"/>
        <v>0</v>
      </c>
      <c r="AB193" s="5">
        <f t="shared" si="21"/>
        <v>0</v>
      </c>
      <c r="AC193" s="5">
        <f t="shared" si="22"/>
        <v>0</v>
      </c>
      <c r="AD193" s="5">
        <f t="shared" si="23"/>
        <v>0</v>
      </c>
      <c r="AE193" s="5">
        <f t="shared" si="24"/>
        <v>0</v>
      </c>
      <c r="AF193" s="5">
        <f t="shared" si="25"/>
        <v>0</v>
      </c>
      <c r="AG193" s="5">
        <f t="shared" si="26"/>
        <v>0</v>
      </c>
      <c r="AH193" s="5">
        <f t="shared" si="26"/>
        <v>0</v>
      </c>
      <c r="AI193" s="5">
        <f t="shared" si="26"/>
        <v>0</v>
      </c>
    </row>
    <row r="194" spans="1:35" x14ac:dyDescent="0.35">
      <c r="A194" s="5"/>
      <c r="B194" t="s">
        <v>183</v>
      </c>
      <c r="C194" t="s">
        <v>184</v>
      </c>
      <c r="D194" t="s">
        <v>38</v>
      </c>
      <c r="E194" t="s">
        <v>51</v>
      </c>
      <c r="F194" t="s">
        <v>52</v>
      </c>
      <c r="G194" t="s">
        <v>61</v>
      </c>
      <c r="H194" t="str">
        <f t="shared" si="18"/>
        <v>Kazakhstan HIV/AIDS</v>
      </c>
      <c r="I194"/>
      <c r="J194" s="25" t="s">
        <v>43</v>
      </c>
      <c r="K194" s="23" t="s">
        <v>45</v>
      </c>
      <c r="L194" s="24"/>
      <c r="M194" s="24"/>
      <c r="N194" s="25" t="s">
        <v>43</v>
      </c>
      <c r="O194" s="23"/>
      <c r="P194" s="23" t="s">
        <v>43</v>
      </c>
      <c r="Q194" s="24" t="s">
        <v>43</v>
      </c>
      <c r="R194" s="25"/>
      <c r="S194" s="24" t="s">
        <v>43</v>
      </c>
      <c r="T194" s="24"/>
      <c r="U194" s="24"/>
      <c r="V194" s="24"/>
      <c r="W194" s="3" t="str">
        <f>_xlfn.TEXTJOIN(", ", TRUE, priority[[#This Row],[Top 15 Largest Allocations and/or Funding Increases]:[C19RM Top-25]])</f>
        <v/>
      </c>
      <c r="X19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194" s="5">
        <f t="shared" si="19"/>
        <v>0</v>
      </c>
      <c r="Z194" s="5">
        <f>IF(priority[[#This Row],[Challenging Operating Environment (as approved by EGMC on 24 March 2022) Opt-in]]="COE",1,0)</f>
        <v>0</v>
      </c>
      <c r="AA194" s="5">
        <f t="shared" si="20"/>
        <v>0</v>
      </c>
      <c r="AB194" s="5">
        <f t="shared" si="21"/>
        <v>0</v>
      </c>
      <c r="AC194" s="5">
        <f t="shared" si="22"/>
        <v>0</v>
      </c>
      <c r="AD194" s="5">
        <f t="shared" si="23"/>
        <v>0</v>
      </c>
      <c r="AE194" s="5">
        <f t="shared" si="24"/>
        <v>0</v>
      </c>
      <c r="AF194" s="5">
        <f t="shared" si="25"/>
        <v>0</v>
      </c>
      <c r="AG194" s="5">
        <f t="shared" si="26"/>
        <v>0</v>
      </c>
      <c r="AH194" s="5">
        <f t="shared" si="26"/>
        <v>0</v>
      </c>
      <c r="AI194" s="5">
        <f t="shared" si="26"/>
        <v>0</v>
      </c>
    </row>
    <row r="195" spans="1:35" x14ac:dyDescent="0.35">
      <c r="A195" s="5"/>
      <c r="B195" t="s">
        <v>185</v>
      </c>
      <c r="C195" t="s">
        <v>186</v>
      </c>
      <c r="D195" t="s">
        <v>46</v>
      </c>
      <c r="E195" t="s">
        <v>67</v>
      </c>
      <c r="G195" t="s">
        <v>92</v>
      </c>
      <c r="H195" t="str">
        <f t="shared" si="18"/>
        <v>Kenya Malaria</v>
      </c>
      <c r="I195"/>
      <c r="J195" s="25" t="s">
        <v>43</v>
      </c>
      <c r="K195" s="25"/>
      <c r="L195" s="24"/>
      <c r="M195" s="24" t="s">
        <v>57</v>
      </c>
      <c r="N195" s="25" t="s">
        <v>103</v>
      </c>
      <c r="O195" s="23"/>
      <c r="P195" s="23" t="s">
        <v>43</v>
      </c>
      <c r="Q195" s="24" t="s">
        <v>43</v>
      </c>
      <c r="R195" s="25"/>
      <c r="S195" s="24" t="s">
        <v>43</v>
      </c>
      <c r="T195" s="24"/>
      <c r="U195" s="24" t="s">
        <v>69</v>
      </c>
      <c r="V195" s="24" t="s">
        <v>70</v>
      </c>
      <c r="W195" s="3" t="str">
        <f>_xlfn.TEXTJOIN(", ", TRUE, priority[[#This Row],[Top 15 Largest Allocations and/or Funding Increases]:[C19RM Top-25]])</f>
        <v>Top Largest, RSSH Priority, C19RM Top 25</v>
      </c>
      <c r="X19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PMI Country</v>
      </c>
      <c r="Y195" s="5">
        <f t="shared" si="19"/>
        <v>0</v>
      </c>
      <c r="Z195" s="5">
        <f>IF(priority[[#This Row],[Challenging Operating Environment (as approved by EGMC on 24 March 2022) Opt-in]]="COE",1,0)</f>
        <v>0</v>
      </c>
      <c r="AA195" s="5">
        <f t="shared" si="20"/>
        <v>0</v>
      </c>
      <c r="AB195" s="5">
        <f t="shared" si="21"/>
        <v>0</v>
      </c>
      <c r="AC195" s="5">
        <f t="shared" si="22"/>
        <v>0</v>
      </c>
      <c r="AD195" s="5">
        <f t="shared" si="23"/>
        <v>0</v>
      </c>
      <c r="AE195" s="5">
        <f t="shared" si="24"/>
        <v>0</v>
      </c>
      <c r="AF195" s="5">
        <f t="shared" si="25"/>
        <v>0</v>
      </c>
      <c r="AG195" s="5">
        <f t="shared" si="26"/>
        <v>0</v>
      </c>
      <c r="AH195" s="5">
        <f t="shared" si="26"/>
        <v>0</v>
      </c>
      <c r="AI195" s="5">
        <f t="shared" si="26"/>
        <v>0</v>
      </c>
    </row>
    <row r="196" spans="1:35" x14ac:dyDescent="0.35">
      <c r="A196" s="5"/>
      <c r="B196" t="s">
        <v>185</v>
      </c>
      <c r="C196" t="s">
        <v>186</v>
      </c>
      <c r="D196" t="s">
        <v>44</v>
      </c>
      <c r="E196" t="s">
        <v>67</v>
      </c>
      <c r="G196" t="s">
        <v>92</v>
      </c>
      <c r="H196" t="str">
        <f t="shared" si="18"/>
        <v>Kenya Tuberculosis</v>
      </c>
      <c r="I196"/>
      <c r="J196" s="25" t="s">
        <v>43</v>
      </c>
      <c r="K196" s="25"/>
      <c r="L196" s="24"/>
      <c r="M196" s="24"/>
      <c r="N196" s="25" t="s">
        <v>103</v>
      </c>
      <c r="O196" s="23"/>
      <c r="P196" s="23" t="s">
        <v>43</v>
      </c>
      <c r="Q196" s="24" t="s">
        <v>71</v>
      </c>
      <c r="R196" s="25"/>
      <c r="S196" s="24" t="s">
        <v>43</v>
      </c>
      <c r="T196" s="24"/>
      <c r="U196" s="24" t="s">
        <v>69</v>
      </c>
      <c r="V196" s="24" t="s">
        <v>70</v>
      </c>
      <c r="W196" s="3" t="str">
        <f>_xlfn.TEXTJOIN(", ", TRUE, priority[[#This Row],[Top 15 Largest Allocations and/or Funding Increases]:[C19RM Top-25]])</f>
        <v>Top Largest, TB Top 20, RSSH Priority, C19RM Top 25</v>
      </c>
      <c r="X19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96" s="5">
        <f t="shared" si="19"/>
        <v>0</v>
      </c>
      <c r="Z196" s="5">
        <f>IF(priority[[#This Row],[Challenging Operating Environment (as approved by EGMC on 24 March 2022) Opt-in]]="COE",1,0)</f>
        <v>0</v>
      </c>
      <c r="AA196" s="5">
        <f t="shared" si="20"/>
        <v>0</v>
      </c>
      <c r="AB196" s="5">
        <f t="shared" si="21"/>
        <v>0</v>
      </c>
      <c r="AC196" s="5">
        <f t="shared" si="22"/>
        <v>0</v>
      </c>
      <c r="AD196" s="5">
        <f t="shared" si="23"/>
        <v>0</v>
      </c>
      <c r="AE196" s="5">
        <f t="shared" si="24"/>
        <v>0</v>
      </c>
      <c r="AF196" s="5">
        <f t="shared" si="25"/>
        <v>0</v>
      </c>
      <c r="AG196" s="5">
        <f t="shared" si="26"/>
        <v>0</v>
      </c>
      <c r="AH196" s="5">
        <f t="shared" si="26"/>
        <v>0</v>
      </c>
      <c r="AI196" s="5">
        <f t="shared" si="26"/>
        <v>0</v>
      </c>
    </row>
    <row r="197" spans="1:35" x14ac:dyDescent="0.35">
      <c r="A197" s="5"/>
      <c r="B197" t="s">
        <v>185</v>
      </c>
      <c r="C197" t="s">
        <v>186</v>
      </c>
      <c r="D197" t="s">
        <v>38</v>
      </c>
      <c r="E197" t="s">
        <v>67</v>
      </c>
      <c r="G197" t="s">
        <v>92</v>
      </c>
      <c r="H197" t="str">
        <f t="shared" si="18"/>
        <v>Kenya HIV/AIDS</v>
      </c>
      <c r="I197"/>
      <c r="J197" s="25" t="s">
        <v>43</v>
      </c>
      <c r="K197" s="25"/>
      <c r="L197" s="24"/>
      <c r="M197" s="24"/>
      <c r="N197" s="25" t="s">
        <v>103</v>
      </c>
      <c r="O197" s="23" t="s">
        <v>115</v>
      </c>
      <c r="P197" s="23" t="s">
        <v>87</v>
      </c>
      <c r="Q197" s="24" t="s">
        <v>43</v>
      </c>
      <c r="R197" s="25"/>
      <c r="S197" s="24" t="s">
        <v>43</v>
      </c>
      <c r="T197" s="24"/>
      <c r="U197" s="24" t="s">
        <v>69</v>
      </c>
      <c r="V197" s="24" t="s">
        <v>70</v>
      </c>
      <c r="W197" s="3" t="str">
        <f>_xlfn.TEXTJOIN(", ", TRUE, priority[[#This Row],[Top 15 Largest Allocations and/or Funding Increases]:[C19RM Top-25]])</f>
        <v>Top Largest, Incidence Reduction, AGYW, RSSH Priority, C19RM Top 25</v>
      </c>
      <c r="X19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97" s="5">
        <f t="shared" si="19"/>
        <v>0</v>
      </c>
      <c r="Z197" s="5">
        <f>IF(priority[[#This Row],[Challenging Operating Environment (as approved by EGMC on 24 March 2022) Opt-in]]="COE",1,0)</f>
        <v>0</v>
      </c>
      <c r="AA197" s="5">
        <f t="shared" si="20"/>
        <v>0</v>
      </c>
      <c r="AB197" s="5">
        <f t="shared" si="21"/>
        <v>0</v>
      </c>
      <c r="AC197" s="5">
        <f t="shared" si="22"/>
        <v>1</v>
      </c>
      <c r="AD197" s="5">
        <f t="shared" si="23"/>
        <v>0</v>
      </c>
      <c r="AE197" s="5">
        <f t="shared" si="24"/>
        <v>0</v>
      </c>
      <c r="AF197" s="5">
        <f t="shared" si="25"/>
        <v>0</v>
      </c>
      <c r="AG197" s="5">
        <f t="shared" si="26"/>
        <v>0</v>
      </c>
      <c r="AH197" s="5">
        <f t="shared" si="26"/>
        <v>0</v>
      </c>
      <c r="AI197" s="5">
        <f t="shared" si="26"/>
        <v>0</v>
      </c>
    </row>
    <row r="198" spans="1:35" x14ac:dyDescent="0.35">
      <c r="A198" s="5"/>
      <c r="B198" t="s">
        <v>187</v>
      </c>
      <c r="C198" t="s">
        <v>188</v>
      </c>
      <c r="D198" t="s">
        <v>38</v>
      </c>
      <c r="E198" t="s">
        <v>51</v>
      </c>
      <c r="F198" t="s">
        <v>130</v>
      </c>
      <c r="G198" t="s">
        <v>40</v>
      </c>
      <c r="H198" t="str">
        <f t="shared" si="18"/>
        <v>Kiribati HIV/AIDS</v>
      </c>
      <c r="I198"/>
      <c r="J198" s="25" t="s">
        <v>43</v>
      </c>
      <c r="K198" s="25"/>
      <c r="L198" s="24"/>
      <c r="M198" s="24"/>
      <c r="N198" s="25" t="s">
        <v>43</v>
      </c>
      <c r="O198" s="23"/>
      <c r="P198" s="23" t="s">
        <v>43</v>
      </c>
      <c r="Q198" s="24" t="s">
        <v>43</v>
      </c>
      <c r="R198" s="25"/>
      <c r="S198" s="24" t="s">
        <v>43</v>
      </c>
      <c r="T198" s="24"/>
      <c r="U198" s="24"/>
      <c r="V198" s="24"/>
      <c r="W198" s="3" t="str">
        <f>_xlfn.TEXTJOIN(", ", TRUE, priority[[#This Row],[Top 15 Largest Allocations and/or Funding Increases]:[C19RM Top-25]])</f>
        <v/>
      </c>
      <c r="X19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98" s="5">
        <f t="shared" si="19"/>
        <v>0</v>
      </c>
      <c r="Z198" s="5">
        <f>IF(priority[[#This Row],[Challenging Operating Environment (as approved by EGMC on 24 March 2022) Opt-in]]="COE",1,0)</f>
        <v>0</v>
      </c>
      <c r="AA198" s="5">
        <f t="shared" si="20"/>
        <v>0</v>
      </c>
      <c r="AB198" s="5">
        <f t="shared" si="21"/>
        <v>0</v>
      </c>
      <c r="AC198" s="5">
        <f t="shared" si="22"/>
        <v>0</v>
      </c>
      <c r="AD198" s="5">
        <f t="shared" si="23"/>
        <v>0</v>
      </c>
      <c r="AE198" s="5">
        <f t="shared" si="24"/>
        <v>0</v>
      </c>
      <c r="AF198" s="5">
        <f t="shared" si="25"/>
        <v>0</v>
      </c>
      <c r="AG198" s="5">
        <f t="shared" si="26"/>
        <v>0</v>
      </c>
      <c r="AH198" s="5">
        <f t="shared" si="26"/>
        <v>0</v>
      </c>
      <c r="AI198" s="5">
        <f t="shared" si="26"/>
        <v>0</v>
      </c>
    </row>
    <row r="199" spans="1:35" x14ac:dyDescent="0.35">
      <c r="A199" s="5"/>
      <c r="B199" t="s">
        <v>187</v>
      </c>
      <c r="C199" t="s">
        <v>188</v>
      </c>
      <c r="D199" t="s">
        <v>44</v>
      </c>
      <c r="E199" t="s">
        <v>51</v>
      </c>
      <c r="F199" t="s">
        <v>130</v>
      </c>
      <c r="G199" t="s">
        <v>40</v>
      </c>
      <c r="H199" t="str">
        <f t="shared" si="18"/>
        <v>Kiribati Tuberculosis</v>
      </c>
      <c r="I199"/>
      <c r="J199" s="25" t="s">
        <v>43</v>
      </c>
      <c r="K199" s="25"/>
      <c r="L199" s="24"/>
      <c r="M199" s="24"/>
      <c r="N199" s="25" t="s">
        <v>43</v>
      </c>
      <c r="O199" s="23"/>
      <c r="P199" s="23" t="s">
        <v>43</v>
      </c>
      <c r="Q199" s="24" t="s">
        <v>43</v>
      </c>
      <c r="R199" s="25"/>
      <c r="S199" s="24" t="s">
        <v>43</v>
      </c>
      <c r="T199" s="24"/>
      <c r="U199" s="24"/>
      <c r="V199" s="24"/>
      <c r="W199" s="3" t="str">
        <f>_xlfn.TEXTJOIN(", ", TRUE, priority[[#This Row],[Top 15 Largest Allocations and/or Funding Increases]:[C19RM Top-25]])</f>
        <v/>
      </c>
      <c r="X19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199" s="5">
        <f t="shared" si="19"/>
        <v>0</v>
      </c>
      <c r="Z199" s="5">
        <f>IF(priority[[#This Row],[Challenging Operating Environment (as approved by EGMC on 24 March 2022) Opt-in]]="COE",1,0)</f>
        <v>0</v>
      </c>
      <c r="AA199" s="5">
        <f t="shared" si="20"/>
        <v>0</v>
      </c>
      <c r="AB199" s="5">
        <f t="shared" si="21"/>
        <v>0</v>
      </c>
      <c r="AC199" s="5">
        <f t="shared" si="22"/>
        <v>0</v>
      </c>
      <c r="AD199" s="5">
        <f t="shared" si="23"/>
        <v>0</v>
      </c>
      <c r="AE199" s="5">
        <f t="shared" si="24"/>
        <v>0</v>
      </c>
      <c r="AF199" s="5">
        <f t="shared" si="25"/>
        <v>0</v>
      </c>
      <c r="AG199" s="5">
        <f t="shared" si="26"/>
        <v>0</v>
      </c>
      <c r="AH199" s="5">
        <f t="shared" si="26"/>
        <v>0</v>
      </c>
      <c r="AI199" s="5">
        <f t="shared" si="26"/>
        <v>0</v>
      </c>
    </row>
    <row r="200" spans="1:35" x14ac:dyDescent="0.35">
      <c r="A200" s="5"/>
      <c r="B200" t="s">
        <v>187</v>
      </c>
      <c r="C200" t="s">
        <v>188</v>
      </c>
      <c r="D200" t="s">
        <v>46</v>
      </c>
      <c r="E200" t="s">
        <v>51</v>
      </c>
      <c r="F200" t="s">
        <v>130</v>
      </c>
      <c r="G200" t="s">
        <v>40</v>
      </c>
      <c r="H200" t="str">
        <f t="shared" si="18"/>
        <v>Kiribati Malaria</v>
      </c>
      <c r="I200"/>
      <c r="J200" s="25" t="s">
        <v>43</v>
      </c>
      <c r="K200" s="25"/>
      <c r="L200" s="24"/>
      <c r="M200" s="24"/>
      <c r="N200" s="25" t="s">
        <v>43</v>
      </c>
      <c r="O200" s="23"/>
      <c r="P200" s="23" t="s">
        <v>43</v>
      </c>
      <c r="Q200" s="24" t="s">
        <v>43</v>
      </c>
      <c r="R200" s="25"/>
      <c r="S200" s="24" t="s">
        <v>43</v>
      </c>
      <c r="T200" s="24"/>
      <c r="U200" s="24"/>
      <c r="V200" s="24"/>
      <c r="W200" s="3" t="str">
        <f>_xlfn.TEXTJOIN(", ", TRUE, priority[[#This Row],[Top 15 Largest Allocations and/or Funding Increases]:[C19RM Top-25]])</f>
        <v/>
      </c>
      <c r="X20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00" s="5">
        <f t="shared" si="19"/>
        <v>0</v>
      </c>
      <c r="Z200" s="5">
        <f>IF(priority[[#This Row],[Challenging Operating Environment (as approved by EGMC on 24 March 2022) Opt-in]]="COE",1,0)</f>
        <v>0</v>
      </c>
      <c r="AA200" s="5">
        <f t="shared" si="20"/>
        <v>0</v>
      </c>
      <c r="AB200" s="5">
        <f t="shared" si="21"/>
        <v>0</v>
      </c>
      <c r="AC200" s="5">
        <f t="shared" si="22"/>
        <v>0</v>
      </c>
      <c r="AD200" s="5">
        <f t="shared" si="23"/>
        <v>0</v>
      </c>
      <c r="AE200" s="5">
        <f t="shared" si="24"/>
        <v>0</v>
      </c>
      <c r="AF200" s="5">
        <f t="shared" si="25"/>
        <v>0</v>
      </c>
      <c r="AG200" s="5">
        <f t="shared" si="26"/>
        <v>0</v>
      </c>
      <c r="AH200" s="5">
        <f t="shared" si="26"/>
        <v>0</v>
      </c>
      <c r="AI200" s="5">
        <f t="shared" si="26"/>
        <v>0</v>
      </c>
    </row>
    <row r="201" spans="1:35" x14ac:dyDescent="0.35">
      <c r="A201" s="5"/>
      <c r="B201" t="s">
        <v>189</v>
      </c>
      <c r="C201" t="s">
        <v>190</v>
      </c>
      <c r="D201" t="s">
        <v>38</v>
      </c>
      <c r="E201" t="s">
        <v>39</v>
      </c>
      <c r="G201" t="s">
        <v>40</v>
      </c>
      <c r="H201" t="str">
        <f t="shared" si="18"/>
        <v>Korea (Democratic Peoples Republic) HIV/AIDS</v>
      </c>
      <c r="I201"/>
      <c r="J201" s="23" t="s">
        <v>41</v>
      </c>
      <c r="K201" s="23"/>
      <c r="L201" s="23"/>
      <c r="M201" s="24"/>
      <c r="N201" s="25"/>
      <c r="O201" s="23"/>
      <c r="P201" s="23" t="s">
        <v>43</v>
      </c>
      <c r="Q201" s="24" t="s">
        <v>43</v>
      </c>
      <c r="R201" s="25"/>
      <c r="S201" s="24" t="s">
        <v>43</v>
      </c>
      <c r="T201" s="24"/>
      <c r="U201" s="24"/>
      <c r="V201" s="24"/>
      <c r="W201" s="3" t="str">
        <f>_xlfn.TEXTJOIN(", ", TRUE, priority[[#This Row],[Top 15 Largest Allocations and/or Funding Increases]:[C19RM Top-25]])</f>
        <v/>
      </c>
      <c r="X20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201" s="5">
        <f t="shared" si="19"/>
        <v>0</v>
      </c>
      <c r="Z201" s="5">
        <f>IF(priority[[#This Row],[Challenging Operating Environment (as approved by EGMC on 24 March 2022) Opt-in]]="COE",1,0)</f>
        <v>1</v>
      </c>
      <c r="AA201" s="5">
        <f t="shared" si="20"/>
        <v>0</v>
      </c>
      <c r="AB201" s="5">
        <f t="shared" si="21"/>
        <v>0</v>
      </c>
      <c r="AC201" s="5">
        <f t="shared" si="22"/>
        <v>0</v>
      </c>
      <c r="AD201" s="5">
        <f t="shared" si="23"/>
        <v>0</v>
      </c>
      <c r="AE201" s="5">
        <f t="shared" si="24"/>
        <v>0</v>
      </c>
      <c r="AF201" s="5">
        <f t="shared" si="25"/>
        <v>0</v>
      </c>
      <c r="AG201" s="5">
        <f t="shared" si="26"/>
        <v>0</v>
      </c>
      <c r="AH201" s="5">
        <f t="shared" si="26"/>
        <v>0</v>
      </c>
      <c r="AI201" s="5">
        <f t="shared" si="26"/>
        <v>0</v>
      </c>
    </row>
    <row r="202" spans="1:35" x14ac:dyDescent="0.35">
      <c r="A202" s="5"/>
      <c r="B202" t="s">
        <v>189</v>
      </c>
      <c r="C202" t="s">
        <v>190</v>
      </c>
      <c r="D202" t="s">
        <v>44</v>
      </c>
      <c r="E202" t="s">
        <v>39</v>
      </c>
      <c r="G202" t="s">
        <v>40</v>
      </c>
      <c r="H202" t="str">
        <f t="shared" si="18"/>
        <v>Korea (Democratic Peoples Republic) Tuberculosis</v>
      </c>
      <c r="I202"/>
      <c r="J202" s="23" t="s">
        <v>41</v>
      </c>
      <c r="K202" s="23" t="s">
        <v>45</v>
      </c>
      <c r="L202" s="24" t="s">
        <v>56</v>
      </c>
      <c r="M202" s="24"/>
      <c r="N202" s="25" t="s">
        <v>58</v>
      </c>
      <c r="O202" s="23"/>
      <c r="P202" s="23" t="s">
        <v>43</v>
      </c>
      <c r="Q202" s="24" t="s">
        <v>43</v>
      </c>
      <c r="R202" s="25"/>
      <c r="S202" s="24" t="s">
        <v>43</v>
      </c>
      <c r="T202" s="24"/>
      <c r="U202" s="24"/>
      <c r="V202" s="24"/>
      <c r="W202" s="3" t="str">
        <f>_xlfn.TEXTJOIN(", ", TRUE, priority[[#This Row],[Top 15 Largest Allocations and/or Funding Increases]:[C19RM Top-25]])</f>
        <v>Funding Increase Disease</v>
      </c>
      <c r="X20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Allocation Increase 25%, Allocation Increase &gt;$15M</v>
      </c>
      <c r="Y202" s="5">
        <f t="shared" si="19"/>
        <v>0</v>
      </c>
      <c r="Z202" s="5">
        <f>IF(priority[[#This Row],[Challenging Operating Environment (as approved by EGMC on 24 March 2022) Opt-in]]="COE",1,0)</f>
        <v>1</v>
      </c>
      <c r="AA202" s="5">
        <f t="shared" si="20"/>
        <v>0</v>
      </c>
      <c r="AB202" s="5">
        <f t="shared" si="21"/>
        <v>0</v>
      </c>
      <c r="AC202" s="5">
        <f t="shared" si="22"/>
        <v>0</v>
      </c>
      <c r="AD202" s="5">
        <f t="shared" si="23"/>
        <v>0</v>
      </c>
      <c r="AE202" s="5">
        <f t="shared" si="24"/>
        <v>0</v>
      </c>
      <c r="AF202" s="5">
        <f t="shared" si="25"/>
        <v>0</v>
      </c>
      <c r="AG202" s="5">
        <f t="shared" si="26"/>
        <v>0</v>
      </c>
      <c r="AH202" s="5">
        <f t="shared" si="26"/>
        <v>0</v>
      </c>
      <c r="AI202" s="5">
        <f t="shared" si="26"/>
        <v>0</v>
      </c>
    </row>
    <row r="203" spans="1:35" x14ac:dyDescent="0.35">
      <c r="A203" s="5"/>
      <c r="B203" t="s">
        <v>189</v>
      </c>
      <c r="C203" t="s">
        <v>190</v>
      </c>
      <c r="D203" t="s">
        <v>46</v>
      </c>
      <c r="E203" t="s">
        <v>39</v>
      </c>
      <c r="G203" t="s">
        <v>40</v>
      </c>
      <c r="H203" t="str">
        <f t="shared" si="18"/>
        <v>Korea (Democratic Peoples Republic) Malaria</v>
      </c>
      <c r="I203"/>
      <c r="J203" s="23" t="s">
        <v>41</v>
      </c>
      <c r="K203" s="23" t="s">
        <v>45</v>
      </c>
      <c r="L203" s="23"/>
      <c r="M203" s="24"/>
      <c r="N203" s="25" t="s">
        <v>58</v>
      </c>
      <c r="O203" s="23"/>
      <c r="P203" s="23" t="s">
        <v>43</v>
      </c>
      <c r="Q203" s="24" t="s">
        <v>43</v>
      </c>
      <c r="R203" s="25"/>
      <c r="S203" s="24" t="s">
        <v>43</v>
      </c>
      <c r="T203" s="24"/>
      <c r="U203" s="24"/>
      <c r="V203" s="24"/>
      <c r="W203" s="3" t="str">
        <f>_xlfn.TEXTJOIN(", ", TRUE, priority[[#This Row],[Top 15 Largest Allocations and/or Funding Increases]:[C19RM Top-25]])</f>
        <v>Funding Increase Disease</v>
      </c>
      <c r="X20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Allocation Increase 25%</v>
      </c>
      <c r="Y203" s="5">
        <f t="shared" si="19"/>
        <v>0</v>
      </c>
      <c r="Z203" s="5">
        <f>IF(priority[[#This Row],[Challenging Operating Environment (as approved by EGMC on 24 March 2022) Opt-in]]="COE",1,0)</f>
        <v>1</v>
      </c>
      <c r="AA203" s="5">
        <f t="shared" si="20"/>
        <v>0</v>
      </c>
      <c r="AB203" s="5">
        <f t="shared" si="21"/>
        <v>0</v>
      </c>
      <c r="AC203" s="5">
        <f t="shared" si="22"/>
        <v>0</v>
      </c>
      <c r="AD203" s="5">
        <f t="shared" si="23"/>
        <v>0</v>
      </c>
      <c r="AE203" s="5">
        <f t="shared" si="24"/>
        <v>0</v>
      </c>
      <c r="AF203" s="5">
        <f t="shared" si="25"/>
        <v>0</v>
      </c>
      <c r="AG203" s="5">
        <f t="shared" si="26"/>
        <v>0</v>
      </c>
      <c r="AH203" s="5">
        <f t="shared" si="26"/>
        <v>0</v>
      </c>
      <c r="AI203" s="5">
        <f t="shared" si="26"/>
        <v>0</v>
      </c>
    </row>
    <row r="204" spans="1:35" x14ac:dyDescent="0.35">
      <c r="A204" s="5"/>
      <c r="B204" t="s">
        <v>191</v>
      </c>
      <c r="C204" t="s">
        <v>192</v>
      </c>
      <c r="D204" t="s">
        <v>38</v>
      </c>
      <c r="E204" t="s">
        <v>51</v>
      </c>
      <c r="F204" t="s">
        <v>52</v>
      </c>
      <c r="G204" t="s">
        <v>61</v>
      </c>
      <c r="H204" t="str">
        <f t="shared" ref="H204:H270" si="27">C204&amp;" "&amp;D204</f>
        <v>Kosovo HIV/AIDS</v>
      </c>
      <c r="I204" t="s">
        <v>166</v>
      </c>
      <c r="J204" s="25" t="s">
        <v>43</v>
      </c>
      <c r="K204" s="23" t="s">
        <v>45</v>
      </c>
      <c r="L204" s="24"/>
      <c r="M204" s="24"/>
      <c r="N204" s="25" t="s">
        <v>43</v>
      </c>
      <c r="O204" s="23"/>
      <c r="P204" s="23" t="s">
        <v>43</v>
      </c>
      <c r="Q204" s="24" t="s">
        <v>43</v>
      </c>
      <c r="R204" s="25"/>
      <c r="S204" s="24" t="s">
        <v>43</v>
      </c>
      <c r="T204" s="24"/>
      <c r="U204" s="24"/>
      <c r="V204" s="24"/>
      <c r="W204" s="3" t="str">
        <f>_xlfn.TEXTJOIN(", ", TRUE, priority[[#This Row],[Top 15 Largest Allocations and/or Funding Increases]:[C19RM Top-25]])</f>
        <v/>
      </c>
      <c r="X20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204" s="5">
        <f t="shared" ref="Y204:Y270" si="28">IF(I204="Transition",1,0)</f>
        <v>1</v>
      </c>
      <c r="Z204" s="5">
        <f>IF(priority[[#This Row],[Challenging Operating Environment (as approved by EGMC on 24 March 2022) Opt-in]]="COE",1,0)</f>
        <v>0</v>
      </c>
      <c r="AA204" s="5">
        <f t="shared" ref="AA204:AA270" si="29">IF(OR(N204="TopLargest", N204="FundingIncreaseDisease"),1,0)</f>
        <v>0</v>
      </c>
      <c r="AB204" s="5">
        <f t="shared" ref="AB204:AB270" si="30">IF(O204="IncidenceReduction",1,0)</f>
        <v>0</v>
      </c>
      <c r="AC204" s="5">
        <f t="shared" ref="AC204:AC270" si="31">IF(P204="AGYW",1,0)</f>
        <v>0</v>
      </c>
      <c r="AD204" s="5">
        <f t="shared" ref="AD204:AD270" si="32">IF(Q204="TBTop20",1,0)</f>
        <v>0</v>
      </c>
      <c r="AE204" s="5">
        <f t="shared" ref="AE204:AE270" si="33">IF(R204="RAI",1,0)</f>
        <v>0</v>
      </c>
      <c r="AF204" s="5">
        <f t="shared" ref="AF204:AF270" si="34">IF(OR(S204="HBHI", S204="Sahel 5"),1,0)</f>
        <v>0</v>
      </c>
      <c r="AG204" s="5">
        <f t="shared" ref="AG204:AI270" si="35">IF(T204="Yes",1,0)</f>
        <v>0</v>
      </c>
      <c r="AH204" s="5">
        <f t="shared" si="35"/>
        <v>0</v>
      </c>
      <c r="AI204" s="5">
        <f t="shared" si="35"/>
        <v>0</v>
      </c>
    </row>
    <row r="205" spans="1:35" x14ac:dyDescent="0.35">
      <c r="A205" s="5"/>
      <c r="B205" t="s">
        <v>191</v>
      </c>
      <c r="C205" t="s">
        <v>192</v>
      </c>
      <c r="D205" t="s">
        <v>44</v>
      </c>
      <c r="E205" t="s">
        <v>51</v>
      </c>
      <c r="F205" t="s">
        <v>52</v>
      </c>
      <c r="G205" t="s">
        <v>61</v>
      </c>
      <c r="H205" t="str">
        <f t="shared" si="27"/>
        <v>Kosovo Tuberculosis</v>
      </c>
      <c r="I205" t="s">
        <v>166</v>
      </c>
      <c r="J205" s="25" t="s">
        <v>43</v>
      </c>
      <c r="K205" s="25"/>
      <c r="L205" s="24"/>
      <c r="M205" s="24"/>
      <c r="N205" s="25" t="s">
        <v>43</v>
      </c>
      <c r="O205" s="23"/>
      <c r="P205" s="23" t="s">
        <v>43</v>
      </c>
      <c r="Q205" s="24" t="s">
        <v>43</v>
      </c>
      <c r="R205" s="25"/>
      <c r="S205" s="24" t="s">
        <v>43</v>
      </c>
      <c r="T205" s="24"/>
      <c r="U205" s="24"/>
      <c r="V205" s="24"/>
      <c r="W205" s="3" t="str">
        <f>_xlfn.TEXTJOIN(", ", TRUE, priority[[#This Row],[Top 15 Largest Allocations and/or Funding Increases]:[C19RM Top-25]])</f>
        <v/>
      </c>
      <c r="X20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05" s="5">
        <f t="shared" si="28"/>
        <v>1</v>
      </c>
      <c r="Z205" s="5">
        <f>IF(priority[[#This Row],[Challenging Operating Environment (as approved by EGMC on 24 March 2022) Opt-in]]="COE",1,0)</f>
        <v>0</v>
      </c>
      <c r="AA205" s="5">
        <f t="shared" si="29"/>
        <v>0</v>
      </c>
      <c r="AB205" s="5">
        <f t="shared" si="30"/>
        <v>0</v>
      </c>
      <c r="AC205" s="5">
        <f t="shared" si="31"/>
        <v>0</v>
      </c>
      <c r="AD205" s="5">
        <f t="shared" si="32"/>
        <v>0</v>
      </c>
      <c r="AE205" s="5">
        <f t="shared" si="33"/>
        <v>0</v>
      </c>
      <c r="AF205" s="5">
        <f t="shared" si="34"/>
        <v>0</v>
      </c>
      <c r="AG205" s="5">
        <f t="shared" si="35"/>
        <v>0</v>
      </c>
      <c r="AH205" s="5">
        <f t="shared" si="35"/>
        <v>0</v>
      </c>
      <c r="AI205" s="5">
        <f t="shared" si="35"/>
        <v>0</v>
      </c>
    </row>
    <row r="206" spans="1:35" x14ac:dyDescent="0.35">
      <c r="A206" s="5"/>
      <c r="B206" t="s">
        <v>191</v>
      </c>
      <c r="C206" t="s">
        <v>192</v>
      </c>
      <c r="D206" t="s">
        <v>46</v>
      </c>
      <c r="E206" t="s">
        <v>51</v>
      </c>
      <c r="F206" t="s">
        <v>52</v>
      </c>
      <c r="G206" t="s">
        <v>61</v>
      </c>
      <c r="H206" t="str">
        <f t="shared" si="27"/>
        <v>Kosovo Malaria</v>
      </c>
      <c r="I206"/>
      <c r="J206" s="25" t="s">
        <v>43</v>
      </c>
      <c r="K206" s="25"/>
      <c r="L206" s="24"/>
      <c r="M206" s="24"/>
      <c r="N206" s="25" t="s">
        <v>43</v>
      </c>
      <c r="O206" s="23"/>
      <c r="P206" s="23" t="s">
        <v>43</v>
      </c>
      <c r="Q206" s="24" t="s">
        <v>43</v>
      </c>
      <c r="R206" s="25"/>
      <c r="S206" s="24" t="s">
        <v>43</v>
      </c>
      <c r="T206" s="24"/>
      <c r="U206" s="24"/>
      <c r="V206" s="24"/>
      <c r="W206" s="3" t="str">
        <f>_xlfn.TEXTJOIN(", ", TRUE, priority[[#This Row],[Top 15 Largest Allocations and/or Funding Increases]:[C19RM Top-25]])</f>
        <v/>
      </c>
      <c r="X20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06" s="5">
        <f t="shared" si="28"/>
        <v>0</v>
      </c>
      <c r="Z206" s="5">
        <f>IF(priority[[#This Row],[Challenging Operating Environment (as approved by EGMC on 24 March 2022) Opt-in]]="COE",1,0)</f>
        <v>0</v>
      </c>
      <c r="AA206" s="5">
        <f t="shared" si="29"/>
        <v>0</v>
      </c>
      <c r="AB206" s="5">
        <f t="shared" si="30"/>
        <v>0</v>
      </c>
      <c r="AC206" s="5">
        <f t="shared" si="31"/>
        <v>0</v>
      </c>
      <c r="AD206" s="5">
        <f t="shared" si="32"/>
        <v>0</v>
      </c>
      <c r="AE206" s="5">
        <f t="shared" si="33"/>
        <v>0</v>
      </c>
      <c r="AF206" s="5">
        <f t="shared" si="34"/>
        <v>0</v>
      </c>
      <c r="AG206" s="5">
        <f t="shared" si="35"/>
        <v>0</v>
      </c>
      <c r="AH206" s="5">
        <f t="shared" si="35"/>
        <v>0</v>
      </c>
      <c r="AI206" s="5">
        <f t="shared" si="35"/>
        <v>0</v>
      </c>
    </row>
    <row r="207" spans="1:35" x14ac:dyDescent="0.35">
      <c r="A207" s="5"/>
      <c r="B207" t="s">
        <v>193</v>
      </c>
      <c r="C207" t="s">
        <v>194</v>
      </c>
      <c r="D207" t="s">
        <v>38</v>
      </c>
      <c r="E207" t="s">
        <v>51</v>
      </c>
      <c r="F207" t="s">
        <v>52</v>
      </c>
      <c r="G207" t="s">
        <v>61</v>
      </c>
      <c r="H207" t="str">
        <f t="shared" si="27"/>
        <v>Kyrgyzstan HIV/AIDS</v>
      </c>
      <c r="I207"/>
      <c r="J207" s="25" t="s">
        <v>43</v>
      </c>
      <c r="K207" s="25"/>
      <c r="L207" s="24"/>
      <c r="M207" s="24"/>
      <c r="N207" s="25" t="s">
        <v>43</v>
      </c>
      <c r="O207" s="23"/>
      <c r="P207" s="23" t="s">
        <v>43</v>
      </c>
      <c r="Q207" s="24" t="s">
        <v>43</v>
      </c>
      <c r="R207" s="25"/>
      <c r="S207" s="24" t="s">
        <v>43</v>
      </c>
      <c r="T207" s="24"/>
      <c r="U207" s="24"/>
      <c r="V207" s="24"/>
      <c r="W207" s="3" t="str">
        <f>_xlfn.TEXTJOIN(", ", TRUE, priority[[#This Row],[Top 15 Largest Allocations and/or Funding Increases]:[C19RM Top-25]])</f>
        <v/>
      </c>
      <c r="X20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07" s="5">
        <f t="shared" si="28"/>
        <v>0</v>
      </c>
      <c r="Z207" s="5">
        <f>IF(priority[[#This Row],[Challenging Operating Environment (as approved by EGMC on 24 March 2022) Opt-in]]="COE",1,0)</f>
        <v>0</v>
      </c>
      <c r="AA207" s="5">
        <f t="shared" si="29"/>
        <v>0</v>
      </c>
      <c r="AB207" s="5">
        <f t="shared" si="30"/>
        <v>0</v>
      </c>
      <c r="AC207" s="5">
        <f t="shared" si="31"/>
        <v>0</v>
      </c>
      <c r="AD207" s="5">
        <f t="shared" si="32"/>
        <v>0</v>
      </c>
      <c r="AE207" s="5">
        <f t="shared" si="33"/>
        <v>0</v>
      </c>
      <c r="AF207" s="5">
        <f t="shared" si="34"/>
        <v>0</v>
      </c>
      <c r="AG207" s="5">
        <f t="shared" si="35"/>
        <v>0</v>
      </c>
      <c r="AH207" s="5">
        <f t="shared" si="35"/>
        <v>0</v>
      </c>
      <c r="AI207" s="5">
        <f t="shared" si="35"/>
        <v>0</v>
      </c>
    </row>
    <row r="208" spans="1:35" x14ac:dyDescent="0.35">
      <c r="A208" s="5"/>
      <c r="B208" t="s">
        <v>193</v>
      </c>
      <c r="C208" t="s">
        <v>194</v>
      </c>
      <c r="D208" t="s">
        <v>44</v>
      </c>
      <c r="E208" t="s">
        <v>51</v>
      </c>
      <c r="F208" t="s">
        <v>52</v>
      </c>
      <c r="G208" t="s">
        <v>61</v>
      </c>
      <c r="H208" t="str">
        <f t="shared" si="27"/>
        <v>Kyrgyzstan Tuberculosis</v>
      </c>
      <c r="I208"/>
      <c r="J208" s="25" t="s">
        <v>43</v>
      </c>
      <c r="K208" s="25"/>
      <c r="L208" s="24"/>
      <c r="M208" s="24"/>
      <c r="N208" s="25" t="s">
        <v>43</v>
      </c>
      <c r="O208" s="23"/>
      <c r="P208" s="23" t="s">
        <v>43</v>
      </c>
      <c r="Q208" s="24" t="s">
        <v>43</v>
      </c>
      <c r="R208" s="25"/>
      <c r="S208" s="24" t="s">
        <v>43</v>
      </c>
      <c r="T208" s="24"/>
      <c r="U208" s="24"/>
      <c r="V208" s="24"/>
      <c r="W208" s="3" t="str">
        <f>_xlfn.TEXTJOIN(", ", TRUE, priority[[#This Row],[Top 15 Largest Allocations and/or Funding Increases]:[C19RM Top-25]])</f>
        <v/>
      </c>
      <c r="X20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08" s="5">
        <f t="shared" si="28"/>
        <v>0</v>
      </c>
      <c r="Z208" s="5">
        <f>IF(priority[[#This Row],[Challenging Operating Environment (as approved by EGMC on 24 March 2022) Opt-in]]="COE",1,0)</f>
        <v>0</v>
      </c>
      <c r="AA208" s="5">
        <f t="shared" si="29"/>
        <v>0</v>
      </c>
      <c r="AB208" s="5">
        <f t="shared" si="30"/>
        <v>0</v>
      </c>
      <c r="AC208" s="5">
        <f t="shared" si="31"/>
        <v>0</v>
      </c>
      <c r="AD208" s="5">
        <f t="shared" si="32"/>
        <v>0</v>
      </c>
      <c r="AE208" s="5">
        <f t="shared" si="33"/>
        <v>0</v>
      </c>
      <c r="AF208" s="5">
        <f t="shared" si="34"/>
        <v>0</v>
      </c>
      <c r="AG208" s="5">
        <f t="shared" si="35"/>
        <v>0</v>
      </c>
      <c r="AH208" s="5">
        <f t="shared" si="35"/>
        <v>0</v>
      </c>
      <c r="AI208" s="5">
        <f t="shared" si="35"/>
        <v>0</v>
      </c>
    </row>
    <row r="209" spans="1:35" x14ac:dyDescent="0.35">
      <c r="A209" s="5"/>
      <c r="B209" t="s">
        <v>193</v>
      </c>
      <c r="C209" t="s">
        <v>194</v>
      </c>
      <c r="D209" t="s">
        <v>46</v>
      </c>
      <c r="E209" t="s">
        <v>51</v>
      </c>
      <c r="F209" t="s">
        <v>52</v>
      </c>
      <c r="G209" t="s">
        <v>61</v>
      </c>
      <c r="H209" t="str">
        <f t="shared" si="27"/>
        <v>Kyrgyzstan Malaria</v>
      </c>
      <c r="I209"/>
      <c r="J209" s="25" t="s">
        <v>43</v>
      </c>
      <c r="K209" s="25"/>
      <c r="L209" s="24"/>
      <c r="M209" s="24"/>
      <c r="N209" s="25" t="s">
        <v>43</v>
      </c>
      <c r="O209" s="23"/>
      <c r="P209" s="23" t="s">
        <v>43</v>
      </c>
      <c r="Q209" s="24" t="s">
        <v>43</v>
      </c>
      <c r="R209" s="25"/>
      <c r="S209" s="24" t="s">
        <v>43</v>
      </c>
      <c r="T209" s="24"/>
      <c r="U209" s="24"/>
      <c r="V209" s="24"/>
      <c r="W209" s="3" t="str">
        <f>_xlfn.TEXTJOIN(", ", TRUE, priority[[#This Row],[Top 15 Largest Allocations and/or Funding Increases]:[C19RM Top-25]])</f>
        <v/>
      </c>
      <c r="X20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09" s="5">
        <f t="shared" si="28"/>
        <v>0</v>
      </c>
      <c r="Z209" s="5">
        <f>IF(priority[[#This Row],[Challenging Operating Environment (as approved by EGMC on 24 March 2022) Opt-in]]="COE",1,0)</f>
        <v>0</v>
      </c>
      <c r="AA209" s="5">
        <f t="shared" si="29"/>
        <v>0</v>
      </c>
      <c r="AB209" s="5">
        <f t="shared" si="30"/>
        <v>0</v>
      </c>
      <c r="AC209" s="5">
        <f t="shared" si="31"/>
        <v>0</v>
      </c>
      <c r="AD209" s="5">
        <f t="shared" si="32"/>
        <v>0</v>
      </c>
      <c r="AE209" s="5">
        <f t="shared" si="33"/>
        <v>0</v>
      </c>
      <c r="AF209" s="5">
        <f t="shared" si="34"/>
        <v>0</v>
      </c>
      <c r="AG209" s="5">
        <f t="shared" si="35"/>
        <v>0</v>
      </c>
      <c r="AH209" s="5">
        <f t="shared" si="35"/>
        <v>0</v>
      </c>
      <c r="AI209" s="5">
        <f t="shared" si="35"/>
        <v>0</v>
      </c>
    </row>
    <row r="210" spans="1:35" x14ac:dyDescent="0.35">
      <c r="A210" s="5" t="s">
        <v>47</v>
      </c>
      <c r="C210" t="s">
        <v>194</v>
      </c>
      <c r="D210" t="s">
        <v>62</v>
      </c>
      <c r="E210" t="s">
        <v>51</v>
      </c>
      <c r="H210" t="str">
        <f t="shared" si="27"/>
        <v>Kyrgyzstan HIV/TB</v>
      </c>
      <c r="I210"/>
      <c r="J210" s="23"/>
      <c r="K210" s="23"/>
      <c r="L210" s="23"/>
      <c r="M210" s="24"/>
      <c r="N210" s="25"/>
      <c r="O210" s="23"/>
      <c r="P210" s="23"/>
      <c r="Q210" s="24"/>
      <c r="R210" s="25"/>
      <c r="S210" s="24"/>
      <c r="T210" s="24"/>
      <c r="U210" s="24"/>
      <c r="V210" s="24"/>
      <c r="W210" s="3" t="str">
        <f>_xlfn.TEXTJOIN(", ", TRUE, priority[[#This Row],[Top 15 Largest Allocations and/or Funding Increases]:[C19RM Top-25]])</f>
        <v/>
      </c>
      <c r="X21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10" s="27">
        <f t="shared" si="28"/>
        <v>0</v>
      </c>
      <c r="Z210" s="5">
        <f>IF(priority[[#This Row],[Challenging Operating Environment (as approved by EGMC on 24 March 2022) Opt-in]]="COE",1,0)</f>
        <v>0</v>
      </c>
      <c r="AA210" s="5">
        <f t="shared" si="29"/>
        <v>0</v>
      </c>
      <c r="AB210" s="5">
        <f t="shared" si="30"/>
        <v>0</v>
      </c>
      <c r="AC210" s="5">
        <f t="shared" si="31"/>
        <v>0</v>
      </c>
      <c r="AD210" s="5">
        <f t="shared" si="32"/>
        <v>0</v>
      </c>
      <c r="AE210" s="5">
        <f t="shared" si="33"/>
        <v>0</v>
      </c>
      <c r="AF210" s="5">
        <f t="shared" si="34"/>
        <v>0</v>
      </c>
      <c r="AG210" s="5">
        <f t="shared" si="35"/>
        <v>0</v>
      </c>
      <c r="AH210" s="5">
        <f t="shared" si="35"/>
        <v>0</v>
      </c>
      <c r="AI210" s="5">
        <f t="shared" si="35"/>
        <v>0</v>
      </c>
    </row>
    <row r="211" spans="1:35" x14ac:dyDescent="0.35">
      <c r="A211" s="5"/>
      <c r="B211" t="s">
        <v>195</v>
      </c>
      <c r="C211" t="s">
        <v>196</v>
      </c>
      <c r="D211" t="s">
        <v>38</v>
      </c>
      <c r="E211" t="s">
        <v>51</v>
      </c>
      <c r="F211" t="s">
        <v>82</v>
      </c>
      <c r="G211" t="s">
        <v>40</v>
      </c>
      <c r="H211" t="str">
        <f t="shared" si="27"/>
        <v>Lao (Peoples Democratic Republic) HIV/AIDS</v>
      </c>
      <c r="I211"/>
      <c r="J211" s="25" t="s">
        <v>43</v>
      </c>
      <c r="K211" s="25"/>
      <c r="L211" s="24"/>
      <c r="M211" s="24"/>
      <c r="N211" s="25" t="s">
        <v>43</v>
      </c>
      <c r="O211" s="23"/>
      <c r="P211" s="23" t="s">
        <v>43</v>
      </c>
      <c r="Q211" s="24" t="s">
        <v>43</v>
      </c>
      <c r="R211" s="25" t="s">
        <v>18</v>
      </c>
      <c r="S211" s="24" t="s">
        <v>43</v>
      </c>
      <c r="T211" s="24"/>
      <c r="U211" s="24"/>
      <c r="V211" s="24"/>
      <c r="W211" s="3" t="str">
        <f>_xlfn.TEXTJOIN(", ", TRUE, priority[[#This Row],[Top 15 Largest Allocations and/or Funding Increases]:[C19RM Top-25]])</f>
        <v>RAI</v>
      </c>
      <c r="X21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11" s="5">
        <f t="shared" si="28"/>
        <v>0</v>
      </c>
      <c r="Z211" s="5">
        <f>IF(priority[[#This Row],[Challenging Operating Environment (as approved by EGMC on 24 March 2022) Opt-in]]="COE",1,0)</f>
        <v>0</v>
      </c>
      <c r="AA211" s="5">
        <f t="shared" si="29"/>
        <v>0</v>
      </c>
      <c r="AB211" s="5">
        <f t="shared" si="30"/>
        <v>0</v>
      </c>
      <c r="AC211" s="5">
        <f t="shared" si="31"/>
        <v>0</v>
      </c>
      <c r="AD211" s="5">
        <f t="shared" si="32"/>
        <v>0</v>
      </c>
      <c r="AE211" s="5">
        <f t="shared" si="33"/>
        <v>1</v>
      </c>
      <c r="AF211" s="5">
        <f t="shared" si="34"/>
        <v>0</v>
      </c>
      <c r="AG211" s="5">
        <f t="shared" si="35"/>
        <v>0</v>
      </c>
      <c r="AH211" s="5">
        <f t="shared" si="35"/>
        <v>0</v>
      </c>
      <c r="AI211" s="5">
        <f t="shared" si="35"/>
        <v>0</v>
      </c>
    </row>
    <row r="212" spans="1:35" x14ac:dyDescent="0.35">
      <c r="A212" s="5"/>
      <c r="B212" t="s">
        <v>195</v>
      </c>
      <c r="C212" t="s">
        <v>196</v>
      </c>
      <c r="D212" t="s">
        <v>44</v>
      </c>
      <c r="E212" t="s">
        <v>51</v>
      </c>
      <c r="F212" t="s">
        <v>82</v>
      </c>
      <c r="G212" t="s">
        <v>40</v>
      </c>
      <c r="H212" t="str">
        <f t="shared" si="27"/>
        <v>Lao (Peoples Democratic Republic) Tuberculosis</v>
      </c>
      <c r="I212"/>
      <c r="J212" s="25" t="s">
        <v>43</v>
      </c>
      <c r="K212" s="25"/>
      <c r="L212" s="24"/>
      <c r="M212" s="24"/>
      <c r="N212" s="25" t="s">
        <v>43</v>
      </c>
      <c r="O212" s="23"/>
      <c r="P212" s="23" t="s">
        <v>43</v>
      </c>
      <c r="Q212" s="24" t="s">
        <v>43</v>
      </c>
      <c r="R212" s="25" t="s">
        <v>18</v>
      </c>
      <c r="S212" s="24" t="s">
        <v>43</v>
      </c>
      <c r="T212" s="24"/>
      <c r="U212" s="24"/>
      <c r="V212" s="24"/>
      <c r="W212" s="3" t="str">
        <f>_xlfn.TEXTJOIN(", ", TRUE, priority[[#This Row],[Top 15 Largest Allocations and/or Funding Increases]:[C19RM Top-25]])</f>
        <v>RAI</v>
      </c>
      <c r="X21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12" s="5">
        <f t="shared" si="28"/>
        <v>0</v>
      </c>
      <c r="Z212" s="5">
        <f>IF(priority[[#This Row],[Challenging Operating Environment (as approved by EGMC on 24 March 2022) Opt-in]]="COE",1,0)</f>
        <v>0</v>
      </c>
      <c r="AA212" s="5">
        <f t="shared" si="29"/>
        <v>0</v>
      </c>
      <c r="AB212" s="5">
        <f t="shared" si="30"/>
        <v>0</v>
      </c>
      <c r="AC212" s="5">
        <f t="shared" si="31"/>
        <v>0</v>
      </c>
      <c r="AD212" s="5">
        <f t="shared" si="32"/>
        <v>0</v>
      </c>
      <c r="AE212" s="5">
        <f t="shared" si="33"/>
        <v>1</v>
      </c>
      <c r="AF212" s="5">
        <f t="shared" si="34"/>
        <v>0</v>
      </c>
      <c r="AG212" s="5">
        <f t="shared" si="35"/>
        <v>0</v>
      </c>
      <c r="AH212" s="5">
        <f t="shared" si="35"/>
        <v>0</v>
      </c>
      <c r="AI212" s="5">
        <f t="shared" si="35"/>
        <v>0</v>
      </c>
    </row>
    <row r="213" spans="1:35" x14ac:dyDescent="0.35">
      <c r="A213" s="5"/>
      <c r="B213" t="s">
        <v>195</v>
      </c>
      <c r="C213" t="s">
        <v>196</v>
      </c>
      <c r="D213" t="s">
        <v>46</v>
      </c>
      <c r="E213" t="s">
        <v>51</v>
      </c>
      <c r="F213" t="s">
        <v>82</v>
      </c>
      <c r="G213" t="s">
        <v>40</v>
      </c>
      <c r="H213" t="str">
        <f t="shared" si="27"/>
        <v>Lao (Peoples Democratic Republic) Malaria</v>
      </c>
      <c r="I213"/>
      <c r="J213" s="25" t="s">
        <v>43</v>
      </c>
      <c r="K213" s="25"/>
      <c r="L213" s="24"/>
      <c r="M213" s="24"/>
      <c r="N213" s="25" t="s">
        <v>43</v>
      </c>
      <c r="O213" s="23"/>
      <c r="P213" s="23" t="s">
        <v>43</v>
      </c>
      <c r="Q213" s="24" t="s">
        <v>43</v>
      </c>
      <c r="R213" s="25" t="s">
        <v>18</v>
      </c>
      <c r="S213" s="24" t="s">
        <v>43</v>
      </c>
      <c r="T213" s="24"/>
      <c r="U213" s="24"/>
      <c r="V213" s="24"/>
      <c r="W213" s="3" t="str">
        <f>_xlfn.TEXTJOIN(", ", TRUE, priority[[#This Row],[Top 15 Largest Allocations and/or Funding Increases]:[C19RM Top-25]])</f>
        <v>RAI</v>
      </c>
      <c r="X21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13" s="5">
        <f t="shared" si="28"/>
        <v>0</v>
      </c>
      <c r="Z213" s="5">
        <f>IF(priority[[#This Row],[Challenging Operating Environment (as approved by EGMC on 24 March 2022) Opt-in]]="COE",1,0)</f>
        <v>0</v>
      </c>
      <c r="AA213" s="5">
        <f t="shared" si="29"/>
        <v>0</v>
      </c>
      <c r="AB213" s="5">
        <f t="shared" si="30"/>
        <v>0</v>
      </c>
      <c r="AC213" s="5">
        <f t="shared" si="31"/>
        <v>0</v>
      </c>
      <c r="AD213" s="5">
        <f t="shared" si="32"/>
        <v>0</v>
      </c>
      <c r="AE213" s="5">
        <f t="shared" si="33"/>
        <v>1</v>
      </c>
      <c r="AF213" s="5">
        <f t="shared" si="34"/>
        <v>0</v>
      </c>
      <c r="AG213" s="5">
        <f t="shared" si="35"/>
        <v>0</v>
      </c>
      <c r="AH213" s="5">
        <f t="shared" si="35"/>
        <v>0</v>
      </c>
      <c r="AI213" s="5">
        <f t="shared" si="35"/>
        <v>0</v>
      </c>
    </row>
    <row r="214" spans="1:35" x14ac:dyDescent="0.35">
      <c r="A214" s="5" t="s">
        <v>47</v>
      </c>
      <c r="C214" t="s">
        <v>196</v>
      </c>
      <c r="D214" t="s">
        <v>62</v>
      </c>
      <c r="E214" t="s">
        <v>51</v>
      </c>
      <c r="H214" t="str">
        <f t="shared" si="27"/>
        <v>Lao (Peoples Democratic Republic) HIV/TB</v>
      </c>
      <c r="I214"/>
      <c r="J214" s="23"/>
      <c r="K214" s="23"/>
      <c r="L214" s="23"/>
      <c r="M214" s="24"/>
      <c r="N214" s="25"/>
      <c r="O214" s="23"/>
      <c r="P214" s="23"/>
      <c r="Q214" s="24"/>
      <c r="R214" s="25" t="s">
        <v>18</v>
      </c>
      <c r="S214" s="24"/>
      <c r="T214" s="24"/>
      <c r="U214" s="24"/>
      <c r="V214" s="24"/>
      <c r="W214" s="3" t="str">
        <f>_xlfn.TEXTJOIN(", ", TRUE, priority[[#This Row],[Top 15 Largest Allocations and/or Funding Increases]:[C19RM Top-25]])</f>
        <v>RAI</v>
      </c>
      <c r="X21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14" s="27">
        <f t="shared" si="28"/>
        <v>0</v>
      </c>
      <c r="Z214" s="5">
        <f>IF(priority[[#This Row],[Challenging Operating Environment (as approved by EGMC on 24 March 2022) Opt-in]]="COE",1,0)</f>
        <v>0</v>
      </c>
      <c r="AA214" s="5">
        <f t="shared" si="29"/>
        <v>0</v>
      </c>
      <c r="AB214" s="5">
        <f t="shared" si="30"/>
        <v>0</v>
      </c>
      <c r="AC214" s="5">
        <f t="shared" si="31"/>
        <v>0</v>
      </c>
      <c r="AD214" s="5">
        <f t="shared" si="32"/>
        <v>0</v>
      </c>
      <c r="AE214" s="5">
        <f t="shared" si="33"/>
        <v>1</v>
      </c>
      <c r="AF214" s="5">
        <f t="shared" si="34"/>
        <v>0</v>
      </c>
      <c r="AG214" s="5">
        <f t="shared" si="35"/>
        <v>0</v>
      </c>
      <c r="AH214" s="5">
        <f t="shared" si="35"/>
        <v>0</v>
      </c>
      <c r="AI214" s="5">
        <f t="shared" si="35"/>
        <v>0</v>
      </c>
    </row>
    <row r="215" spans="1:35" x14ac:dyDescent="0.35">
      <c r="A215" s="5"/>
      <c r="B215" t="s">
        <v>197</v>
      </c>
      <c r="C215" t="s">
        <v>198</v>
      </c>
      <c r="D215" t="s">
        <v>38</v>
      </c>
      <c r="E215" t="s">
        <v>51</v>
      </c>
      <c r="F215" t="s">
        <v>130</v>
      </c>
      <c r="G215" t="s">
        <v>127</v>
      </c>
      <c r="H215" t="str">
        <f t="shared" si="27"/>
        <v>Lebanon HIV/AIDS</v>
      </c>
      <c r="I215"/>
      <c r="J215" s="23" t="s">
        <v>41</v>
      </c>
      <c r="K215" s="23"/>
      <c r="L215" s="23"/>
      <c r="M215" s="24"/>
      <c r="N215" s="25" t="s">
        <v>43</v>
      </c>
      <c r="O215" s="23"/>
      <c r="P215" s="23" t="s">
        <v>43</v>
      </c>
      <c r="Q215" s="24" t="s">
        <v>43</v>
      </c>
      <c r="R215" s="25"/>
      <c r="S215" s="24" t="s">
        <v>43</v>
      </c>
      <c r="T215" s="24"/>
      <c r="U215" s="24"/>
      <c r="V215" s="24"/>
      <c r="W215" s="3" t="str">
        <f>_xlfn.TEXTJOIN(", ", TRUE, priority[[#This Row],[Top 15 Largest Allocations and/or Funding Increases]:[C19RM Top-25]])</f>
        <v/>
      </c>
      <c r="X21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215" s="5">
        <f t="shared" si="28"/>
        <v>0</v>
      </c>
      <c r="Z215" s="5">
        <f>IF(priority[[#This Row],[Challenging Operating Environment (as approved by EGMC on 24 March 2022) Opt-in]]="COE",1,0)</f>
        <v>1</v>
      </c>
      <c r="AA215" s="5">
        <f t="shared" si="29"/>
        <v>0</v>
      </c>
      <c r="AB215" s="5">
        <f t="shared" si="30"/>
        <v>0</v>
      </c>
      <c r="AC215" s="5">
        <f t="shared" si="31"/>
        <v>0</v>
      </c>
      <c r="AD215" s="5">
        <f t="shared" si="32"/>
        <v>0</v>
      </c>
      <c r="AE215" s="5">
        <f t="shared" si="33"/>
        <v>0</v>
      </c>
      <c r="AF215" s="5">
        <f t="shared" si="34"/>
        <v>0</v>
      </c>
      <c r="AG215" s="5">
        <f t="shared" si="35"/>
        <v>0</v>
      </c>
      <c r="AH215" s="5">
        <f t="shared" si="35"/>
        <v>0</v>
      </c>
      <c r="AI215" s="5">
        <f t="shared" si="35"/>
        <v>0</v>
      </c>
    </row>
    <row r="216" spans="1:35" x14ac:dyDescent="0.35">
      <c r="A216" s="5"/>
      <c r="B216" t="s">
        <v>197</v>
      </c>
      <c r="C216" t="s">
        <v>198</v>
      </c>
      <c r="D216" t="s">
        <v>44</v>
      </c>
      <c r="E216" t="s">
        <v>51</v>
      </c>
      <c r="F216" t="s">
        <v>130</v>
      </c>
      <c r="G216" t="s">
        <v>127</v>
      </c>
      <c r="H216" t="str">
        <f t="shared" si="27"/>
        <v>Lebanon Tuberculosis</v>
      </c>
      <c r="I216"/>
      <c r="J216" s="23" t="s">
        <v>41</v>
      </c>
      <c r="K216" s="23"/>
      <c r="L216" s="23"/>
      <c r="M216" s="24"/>
      <c r="N216" s="25" t="s">
        <v>43</v>
      </c>
      <c r="O216" s="23"/>
      <c r="P216" s="23" t="s">
        <v>43</v>
      </c>
      <c r="Q216" s="24" t="s">
        <v>43</v>
      </c>
      <c r="R216" s="25"/>
      <c r="S216" s="24" t="s">
        <v>43</v>
      </c>
      <c r="T216" s="24"/>
      <c r="U216" s="24"/>
      <c r="V216" s="24"/>
      <c r="W216" s="3" t="str">
        <f>_xlfn.TEXTJOIN(", ", TRUE, priority[[#This Row],[Top 15 Largest Allocations and/or Funding Increases]:[C19RM Top-25]])</f>
        <v/>
      </c>
      <c r="X21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216" s="5">
        <f t="shared" si="28"/>
        <v>0</v>
      </c>
      <c r="Z216" s="5">
        <f>IF(priority[[#This Row],[Challenging Operating Environment (as approved by EGMC on 24 March 2022) Opt-in]]="COE",1,0)</f>
        <v>1</v>
      </c>
      <c r="AA216" s="5">
        <f t="shared" si="29"/>
        <v>0</v>
      </c>
      <c r="AB216" s="5">
        <f t="shared" si="30"/>
        <v>0</v>
      </c>
      <c r="AC216" s="5">
        <f t="shared" si="31"/>
        <v>0</v>
      </c>
      <c r="AD216" s="5">
        <f t="shared" si="32"/>
        <v>0</v>
      </c>
      <c r="AE216" s="5">
        <f t="shared" si="33"/>
        <v>0</v>
      </c>
      <c r="AF216" s="5">
        <f t="shared" si="34"/>
        <v>0</v>
      </c>
      <c r="AG216" s="5">
        <f t="shared" si="35"/>
        <v>0</v>
      </c>
      <c r="AH216" s="5">
        <f t="shared" si="35"/>
        <v>0</v>
      </c>
      <c r="AI216" s="5">
        <f t="shared" si="35"/>
        <v>0</v>
      </c>
    </row>
    <row r="217" spans="1:35" x14ac:dyDescent="0.35">
      <c r="A217" s="5"/>
      <c r="B217" t="s">
        <v>197</v>
      </c>
      <c r="C217" t="s">
        <v>198</v>
      </c>
      <c r="D217" t="s">
        <v>46</v>
      </c>
      <c r="E217" t="s">
        <v>51</v>
      </c>
      <c r="F217" t="s">
        <v>130</v>
      </c>
      <c r="G217" t="s">
        <v>127</v>
      </c>
      <c r="H217" t="str">
        <f t="shared" si="27"/>
        <v>Lebanon Malaria</v>
      </c>
      <c r="I217"/>
      <c r="J217" s="23" t="s">
        <v>41</v>
      </c>
      <c r="K217" s="23"/>
      <c r="L217" s="23"/>
      <c r="M217" s="24"/>
      <c r="N217" s="25" t="s">
        <v>43</v>
      </c>
      <c r="O217" s="23"/>
      <c r="P217" s="23" t="s">
        <v>43</v>
      </c>
      <c r="Q217" s="24" t="s">
        <v>43</v>
      </c>
      <c r="R217" s="25"/>
      <c r="S217" s="24" t="s">
        <v>43</v>
      </c>
      <c r="T217" s="24"/>
      <c r="U217" s="24"/>
      <c r="V217" s="24"/>
      <c r="W217" s="3" t="str">
        <f>_xlfn.TEXTJOIN(", ", TRUE, priority[[#This Row],[Top 15 Largest Allocations and/or Funding Increases]:[C19RM Top-25]])</f>
        <v/>
      </c>
      <c r="X21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217" s="5">
        <f t="shared" si="28"/>
        <v>0</v>
      </c>
      <c r="Z217" s="5">
        <f>IF(priority[[#This Row],[Challenging Operating Environment (as approved by EGMC on 24 March 2022) Opt-in]]="COE",1,0)</f>
        <v>1</v>
      </c>
      <c r="AA217" s="5">
        <f t="shared" si="29"/>
        <v>0</v>
      </c>
      <c r="AB217" s="5">
        <f t="shared" si="30"/>
        <v>0</v>
      </c>
      <c r="AC217" s="5">
        <f t="shared" si="31"/>
        <v>0</v>
      </c>
      <c r="AD217" s="5">
        <f t="shared" si="32"/>
        <v>0</v>
      </c>
      <c r="AE217" s="5">
        <f t="shared" si="33"/>
        <v>0</v>
      </c>
      <c r="AF217" s="5">
        <f t="shared" si="34"/>
        <v>0</v>
      </c>
      <c r="AG217" s="5">
        <f t="shared" si="35"/>
        <v>0</v>
      </c>
      <c r="AH217" s="5">
        <f t="shared" si="35"/>
        <v>0</v>
      </c>
      <c r="AI217" s="5">
        <f t="shared" si="35"/>
        <v>0</v>
      </c>
    </row>
    <row r="218" spans="1:35" x14ac:dyDescent="0.35">
      <c r="A218" s="5"/>
      <c r="B218" t="s">
        <v>199</v>
      </c>
      <c r="C218" t="s">
        <v>200</v>
      </c>
      <c r="D218" t="s">
        <v>38</v>
      </c>
      <c r="E218" t="s">
        <v>39</v>
      </c>
      <c r="G218" t="s">
        <v>55</v>
      </c>
      <c r="H218" t="str">
        <f t="shared" si="27"/>
        <v>Lesotho HIV/AIDS</v>
      </c>
      <c r="I218"/>
      <c r="J218" s="25" t="s">
        <v>43</v>
      </c>
      <c r="K218" s="25"/>
      <c r="L218" s="24"/>
      <c r="M218" s="24"/>
      <c r="N218" s="25" t="s">
        <v>43</v>
      </c>
      <c r="O218" s="23"/>
      <c r="P218" s="23" t="s">
        <v>87</v>
      </c>
      <c r="Q218" s="24" t="s">
        <v>43</v>
      </c>
      <c r="R218" s="25"/>
      <c r="S218" s="24" t="s">
        <v>43</v>
      </c>
      <c r="T218" s="24"/>
      <c r="U218" s="24"/>
      <c r="V218" s="24"/>
      <c r="W218" s="3" t="str">
        <f>_xlfn.TEXTJOIN(", ", TRUE, priority[[#This Row],[Top 15 Largest Allocations and/or Funding Increases]:[C19RM Top-25]])</f>
        <v>AGYW</v>
      </c>
      <c r="X21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18" s="5">
        <f t="shared" si="28"/>
        <v>0</v>
      </c>
      <c r="Z218" s="5">
        <f>IF(priority[[#This Row],[Challenging Operating Environment (as approved by EGMC on 24 March 2022) Opt-in]]="COE",1,0)</f>
        <v>0</v>
      </c>
      <c r="AA218" s="5">
        <f t="shared" si="29"/>
        <v>0</v>
      </c>
      <c r="AB218" s="5">
        <f t="shared" si="30"/>
        <v>0</v>
      </c>
      <c r="AC218" s="5">
        <f t="shared" si="31"/>
        <v>1</v>
      </c>
      <c r="AD218" s="5">
        <f t="shared" si="32"/>
        <v>0</v>
      </c>
      <c r="AE218" s="5">
        <f t="shared" si="33"/>
        <v>0</v>
      </c>
      <c r="AF218" s="5">
        <f t="shared" si="34"/>
        <v>0</v>
      </c>
      <c r="AG218" s="5">
        <f t="shared" si="35"/>
        <v>0</v>
      </c>
      <c r="AH218" s="5">
        <f t="shared" si="35"/>
        <v>0</v>
      </c>
      <c r="AI218" s="5">
        <f t="shared" si="35"/>
        <v>0</v>
      </c>
    </row>
    <row r="219" spans="1:35" x14ac:dyDescent="0.35">
      <c r="A219" s="5"/>
      <c r="B219" t="s">
        <v>199</v>
      </c>
      <c r="C219" t="s">
        <v>200</v>
      </c>
      <c r="D219" t="s">
        <v>44</v>
      </c>
      <c r="E219" t="s">
        <v>39</v>
      </c>
      <c r="G219" t="s">
        <v>55</v>
      </c>
      <c r="H219" t="str">
        <f t="shared" si="27"/>
        <v>Lesotho Tuberculosis</v>
      </c>
      <c r="I219"/>
      <c r="J219" s="25" t="s">
        <v>43</v>
      </c>
      <c r="K219" s="23" t="s">
        <v>45</v>
      </c>
      <c r="L219" s="24"/>
      <c r="M219" s="24"/>
      <c r="N219" s="25" t="s">
        <v>43</v>
      </c>
      <c r="O219" s="23"/>
      <c r="P219" s="23" t="s">
        <v>43</v>
      </c>
      <c r="Q219" s="24" t="s">
        <v>43</v>
      </c>
      <c r="R219" s="25"/>
      <c r="S219" s="24" t="s">
        <v>43</v>
      </c>
      <c r="T219" s="24"/>
      <c r="U219" s="24"/>
      <c r="V219" s="24"/>
      <c r="W219" s="3" t="str">
        <f>_xlfn.TEXTJOIN(", ", TRUE, priority[[#This Row],[Top 15 Largest Allocations and/or Funding Increases]:[C19RM Top-25]])</f>
        <v/>
      </c>
      <c r="X21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219" s="5">
        <f t="shared" si="28"/>
        <v>0</v>
      </c>
      <c r="Z219" s="5">
        <f>IF(priority[[#This Row],[Challenging Operating Environment (as approved by EGMC on 24 March 2022) Opt-in]]="COE",1,0)</f>
        <v>0</v>
      </c>
      <c r="AA219" s="5">
        <f t="shared" si="29"/>
        <v>0</v>
      </c>
      <c r="AB219" s="5">
        <f t="shared" si="30"/>
        <v>0</v>
      </c>
      <c r="AC219" s="5">
        <f t="shared" si="31"/>
        <v>0</v>
      </c>
      <c r="AD219" s="5">
        <f t="shared" si="32"/>
        <v>0</v>
      </c>
      <c r="AE219" s="5">
        <f t="shared" si="33"/>
        <v>0</v>
      </c>
      <c r="AF219" s="5">
        <f t="shared" si="34"/>
        <v>0</v>
      </c>
      <c r="AG219" s="5">
        <f t="shared" si="35"/>
        <v>0</v>
      </c>
      <c r="AH219" s="5">
        <f t="shared" si="35"/>
        <v>0</v>
      </c>
      <c r="AI219" s="5">
        <f t="shared" si="35"/>
        <v>0</v>
      </c>
    </row>
    <row r="220" spans="1:35" x14ac:dyDescent="0.35">
      <c r="A220" s="5" t="s">
        <v>47</v>
      </c>
      <c r="B220" t="s">
        <v>199</v>
      </c>
      <c r="C220" t="s">
        <v>200</v>
      </c>
      <c r="D220" t="s">
        <v>62</v>
      </c>
      <c r="E220" t="s">
        <v>39</v>
      </c>
      <c r="G220" t="s">
        <v>55</v>
      </c>
      <c r="H220" t="str">
        <f>C220&amp;" "&amp;D220</f>
        <v>Lesotho HIV/TB</v>
      </c>
      <c r="I220"/>
      <c r="J220" s="23"/>
      <c r="K220" s="23" t="s">
        <v>45</v>
      </c>
      <c r="L220" s="23"/>
      <c r="M220" s="24"/>
      <c r="N220" s="25"/>
      <c r="O220" s="23"/>
      <c r="P220" s="23"/>
      <c r="Q220" s="24"/>
      <c r="R220" s="25"/>
      <c r="S220" s="24"/>
      <c r="T220" s="24"/>
      <c r="U220" s="24"/>
      <c r="V220" s="24"/>
      <c r="W220" s="3" t="str">
        <f>_xlfn.TEXTJOIN(", ", TRUE, priority[[#This Row],[Top 15 Largest Allocations and/or Funding Increases]:[C19RM Top-25]])</f>
        <v/>
      </c>
      <c r="X22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220" s="5">
        <f>IF(I220="Transition",1,0)</f>
        <v>0</v>
      </c>
      <c r="Z220" s="5">
        <f>IF(priority[[#This Row],[Challenging Operating Environment (as approved by EGMC on 24 March 2022) Opt-in]]="COE",1,0)</f>
        <v>0</v>
      </c>
      <c r="AA220" s="5">
        <f>IF(OR(N220="TopLargest", N220="FundingIncreaseDisease"),1,0)</f>
        <v>0</v>
      </c>
      <c r="AB220" s="5">
        <f>IF(O220="IncidenceReduction",1,0)</f>
        <v>0</v>
      </c>
      <c r="AC220" s="5">
        <f>IF(P220="AGYW",1,0)</f>
        <v>0</v>
      </c>
      <c r="AD220" s="5">
        <f>IF(Q220="TBTop20",1,0)</f>
        <v>0</v>
      </c>
      <c r="AE220" s="5">
        <f>IF(R220="RAI",1,0)</f>
        <v>0</v>
      </c>
      <c r="AF220" s="5">
        <f>IF(OR(S220="HBHI", S220="Sahel 5"),1,0)</f>
        <v>0</v>
      </c>
      <c r="AG220" s="5">
        <f>IF(T220="Yes",1,0)</f>
        <v>0</v>
      </c>
      <c r="AH220" s="5">
        <f>IF(U220="Yes",1,0)</f>
        <v>0</v>
      </c>
      <c r="AI220" s="5">
        <f>IF(V220="Yes",1,0)</f>
        <v>0</v>
      </c>
    </row>
    <row r="221" spans="1:35" x14ac:dyDescent="0.35">
      <c r="A221" s="5"/>
      <c r="B221" t="s">
        <v>199</v>
      </c>
      <c r="C221" t="s">
        <v>200</v>
      </c>
      <c r="D221" t="s">
        <v>46</v>
      </c>
      <c r="E221" t="s">
        <v>39</v>
      </c>
      <c r="G221" t="s">
        <v>55</v>
      </c>
      <c r="H221" t="str">
        <f t="shared" si="27"/>
        <v>Lesotho Malaria</v>
      </c>
      <c r="I221"/>
      <c r="J221" s="25" t="s">
        <v>43</v>
      </c>
      <c r="K221" s="25"/>
      <c r="L221" s="24"/>
      <c r="M221" s="24"/>
      <c r="N221" s="25" t="s">
        <v>43</v>
      </c>
      <c r="O221" s="23"/>
      <c r="P221" s="23" t="s">
        <v>43</v>
      </c>
      <c r="Q221" s="24" t="s">
        <v>43</v>
      </c>
      <c r="R221" s="25"/>
      <c r="S221" s="24" t="s">
        <v>43</v>
      </c>
      <c r="T221" s="24"/>
      <c r="U221" s="24"/>
      <c r="V221" s="24"/>
      <c r="W221" s="3" t="str">
        <f>_xlfn.TEXTJOIN(", ", TRUE, priority[[#This Row],[Top 15 Largest Allocations and/or Funding Increases]:[C19RM Top-25]])</f>
        <v/>
      </c>
      <c r="X22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21" s="5">
        <f t="shared" si="28"/>
        <v>0</v>
      </c>
      <c r="Z221" s="5">
        <f>IF(priority[[#This Row],[Challenging Operating Environment (as approved by EGMC on 24 March 2022) Opt-in]]="COE",1,0)</f>
        <v>0</v>
      </c>
      <c r="AA221" s="5">
        <f t="shared" si="29"/>
        <v>0</v>
      </c>
      <c r="AB221" s="5">
        <f t="shared" si="30"/>
        <v>0</v>
      </c>
      <c r="AC221" s="5">
        <f t="shared" si="31"/>
        <v>0</v>
      </c>
      <c r="AD221" s="5">
        <f t="shared" si="32"/>
        <v>0</v>
      </c>
      <c r="AE221" s="5">
        <f t="shared" si="33"/>
        <v>0</v>
      </c>
      <c r="AF221" s="5">
        <f t="shared" si="34"/>
        <v>0</v>
      </c>
      <c r="AG221" s="5">
        <f t="shared" si="35"/>
        <v>0</v>
      </c>
      <c r="AH221" s="5">
        <f t="shared" si="35"/>
        <v>0</v>
      </c>
      <c r="AI221" s="5">
        <f t="shared" si="35"/>
        <v>0</v>
      </c>
    </row>
    <row r="222" spans="1:35" x14ac:dyDescent="0.35">
      <c r="A222" s="5"/>
      <c r="B222" t="s">
        <v>201</v>
      </c>
      <c r="C222" t="s">
        <v>202</v>
      </c>
      <c r="D222" t="s">
        <v>38</v>
      </c>
      <c r="E222" t="s">
        <v>39</v>
      </c>
      <c r="G222" t="s">
        <v>151</v>
      </c>
      <c r="H222" t="str">
        <f t="shared" si="27"/>
        <v>Liberia HIV/AIDS</v>
      </c>
      <c r="I222"/>
      <c r="J222" s="23" t="s">
        <v>41</v>
      </c>
      <c r="K222" s="23"/>
      <c r="L222" s="23"/>
      <c r="M222" s="24"/>
      <c r="N222" s="25" t="s">
        <v>43</v>
      </c>
      <c r="O222" s="23"/>
      <c r="P222" s="23" t="s">
        <v>43</v>
      </c>
      <c r="Q222" s="24" t="s">
        <v>43</v>
      </c>
      <c r="R222" s="25"/>
      <c r="S222" s="24" t="s">
        <v>43</v>
      </c>
      <c r="T222" s="24"/>
      <c r="U222" s="24" t="s">
        <v>69</v>
      </c>
      <c r="V222" s="24"/>
      <c r="W222" s="3" t="str">
        <f>_xlfn.TEXTJOIN(", ", TRUE, priority[[#This Row],[Top 15 Largest Allocations and/or Funding Increases]:[C19RM Top-25]])</f>
        <v>RSSH Priority</v>
      </c>
      <c r="X22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222" s="5">
        <f t="shared" si="28"/>
        <v>0</v>
      </c>
      <c r="Z222" s="5">
        <f>IF(priority[[#This Row],[Challenging Operating Environment (as approved by EGMC on 24 March 2022) Opt-in]]="COE",1,0)</f>
        <v>1</v>
      </c>
      <c r="AA222" s="5">
        <f t="shared" si="29"/>
        <v>0</v>
      </c>
      <c r="AB222" s="5">
        <f t="shared" si="30"/>
        <v>0</v>
      </c>
      <c r="AC222" s="5">
        <f t="shared" si="31"/>
        <v>0</v>
      </c>
      <c r="AD222" s="5">
        <f t="shared" si="32"/>
        <v>0</v>
      </c>
      <c r="AE222" s="5">
        <f t="shared" si="33"/>
        <v>0</v>
      </c>
      <c r="AF222" s="5">
        <f t="shared" si="34"/>
        <v>0</v>
      </c>
      <c r="AG222" s="5">
        <f t="shared" si="35"/>
        <v>0</v>
      </c>
      <c r="AH222" s="5">
        <f t="shared" si="35"/>
        <v>0</v>
      </c>
      <c r="AI222" s="5">
        <f t="shared" si="35"/>
        <v>0</v>
      </c>
    </row>
    <row r="223" spans="1:35" x14ac:dyDescent="0.35">
      <c r="A223" s="5"/>
      <c r="B223" t="s">
        <v>201</v>
      </c>
      <c r="C223" t="s">
        <v>202</v>
      </c>
      <c r="D223" t="s">
        <v>44</v>
      </c>
      <c r="E223" t="s">
        <v>39</v>
      </c>
      <c r="G223" t="s">
        <v>151</v>
      </c>
      <c r="H223" t="str">
        <f t="shared" si="27"/>
        <v>Liberia Tuberculosis</v>
      </c>
      <c r="I223"/>
      <c r="J223" s="23" t="s">
        <v>41</v>
      </c>
      <c r="K223" s="23"/>
      <c r="L223" s="23"/>
      <c r="M223" s="24"/>
      <c r="N223" s="25" t="s">
        <v>43</v>
      </c>
      <c r="O223" s="23"/>
      <c r="P223" s="23" t="s">
        <v>43</v>
      </c>
      <c r="Q223" s="24" t="s">
        <v>43</v>
      </c>
      <c r="R223" s="25"/>
      <c r="S223" s="24" t="s">
        <v>43</v>
      </c>
      <c r="T223" s="24"/>
      <c r="U223" s="24" t="s">
        <v>69</v>
      </c>
      <c r="V223" s="24"/>
      <c r="W223" s="3" t="str">
        <f>_xlfn.TEXTJOIN(", ", TRUE, priority[[#This Row],[Top 15 Largest Allocations and/or Funding Increases]:[C19RM Top-25]])</f>
        <v>RSSH Priority</v>
      </c>
      <c r="X22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223" s="5">
        <f t="shared" si="28"/>
        <v>0</v>
      </c>
      <c r="Z223" s="5">
        <f>IF(priority[[#This Row],[Challenging Operating Environment (as approved by EGMC on 24 March 2022) Opt-in]]="COE",1,0)</f>
        <v>1</v>
      </c>
      <c r="AA223" s="5">
        <f t="shared" si="29"/>
        <v>0</v>
      </c>
      <c r="AB223" s="5">
        <f t="shared" si="30"/>
        <v>0</v>
      </c>
      <c r="AC223" s="5">
        <f t="shared" si="31"/>
        <v>0</v>
      </c>
      <c r="AD223" s="5">
        <f t="shared" si="32"/>
        <v>0</v>
      </c>
      <c r="AE223" s="5">
        <f t="shared" si="33"/>
        <v>0</v>
      </c>
      <c r="AF223" s="5">
        <f t="shared" si="34"/>
        <v>0</v>
      </c>
      <c r="AG223" s="5">
        <f t="shared" si="35"/>
        <v>0</v>
      </c>
      <c r="AH223" s="5">
        <f t="shared" si="35"/>
        <v>0</v>
      </c>
      <c r="AI223" s="5">
        <f t="shared" si="35"/>
        <v>0</v>
      </c>
    </row>
    <row r="224" spans="1:35" x14ac:dyDescent="0.35">
      <c r="A224" s="5"/>
      <c r="B224" t="s">
        <v>201</v>
      </c>
      <c r="C224" t="s">
        <v>202</v>
      </c>
      <c r="D224" t="s">
        <v>46</v>
      </c>
      <c r="E224" t="s">
        <v>39</v>
      </c>
      <c r="G224" t="s">
        <v>151</v>
      </c>
      <c r="H224" t="str">
        <f t="shared" si="27"/>
        <v>Liberia Malaria</v>
      </c>
      <c r="I224"/>
      <c r="J224" s="23" t="s">
        <v>41</v>
      </c>
      <c r="K224" s="23"/>
      <c r="L224" s="23"/>
      <c r="M224" s="24" t="s">
        <v>57</v>
      </c>
      <c r="N224" s="25" t="s">
        <v>43</v>
      </c>
      <c r="O224" s="23"/>
      <c r="P224" s="23" t="s">
        <v>43</v>
      </c>
      <c r="Q224" s="24" t="s">
        <v>43</v>
      </c>
      <c r="R224" s="25"/>
      <c r="S224" s="24" t="s">
        <v>43</v>
      </c>
      <c r="T224" s="24"/>
      <c r="U224" s="24" t="s">
        <v>69</v>
      </c>
      <c r="V224" s="24"/>
      <c r="W224" s="3" t="str">
        <f>_xlfn.TEXTJOIN(", ", TRUE, priority[[#This Row],[Top 15 Largest Allocations and/or Funding Increases]:[C19RM Top-25]])</f>
        <v>RSSH Priority</v>
      </c>
      <c r="X22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PMI Country</v>
      </c>
      <c r="Y224" s="5">
        <f t="shared" si="28"/>
        <v>0</v>
      </c>
      <c r="Z224" s="5">
        <f>IF(priority[[#This Row],[Challenging Operating Environment (as approved by EGMC on 24 March 2022) Opt-in]]="COE",1,0)</f>
        <v>1</v>
      </c>
      <c r="AA224" s="5">
        <f t="shared" si="29"/>
        <v>0</v>
      </c>
      <c r="AB224" s="5">
        <f t="shared" si="30"/>
        <v>0</v>
      </c>
      <c r="AC224" s="5">
        <f t="shared" si="31"/>
        <v>0</v>
      </c>
      <c r="AD224" s="5">
        <f t="shared" si="32"/>
        <v>0</v>
      </c>
      <c r="AE224" s="5">
        <f t="shared" si="33"/>
        <v>0</v>
      </c>
      <c r="AF224" s="5">
        <f t="shared" si="34"/>
        <v>0</v>
      </c>
      <c r="AG224" s="5">
        <f t="shared" si="35"/>
        <v>0</v>
      </c>
      <c r="AH224" s="5">
        <f t="shared" si="35"/>
        <v>0</v>
      </c>
      <c r="AI224" s="5">
        <f t="shared" si="35"/>
        <v>0</v>
      </c>
    </row>
    <row r="225" spans="1:35" x14ac:dyDescent="0.35">
      <c r="A225" s="5" t="s">
        <v>47</v>
      </c>
      <c r="C225" t="s">
        <v>202</v>
      </c>
      <c r="D225" t="s">
        <v>62</v>
      </c>
      <c r="E225" t="s">
        <v>39</v>
      </c>
      <c r="H225" t="str">
        <f t="shared" si="27"/>
        <v>Liberia HIV/TB</v>
      </c>
      <c r="I225"/>
      <c r="J225" s="23" t="s">
        <v>41</v>
      </c>
      <c r="K225" s="23"/>
      <c r="L225" s="23"/>
      <c r="M225" s="24"/>
      <c r="N225" s="25"/>
      <c r="O225" s="23"/>
      <c r="P225" s="23"/>
      <c r="Q225" s="24"/>
      <c r="R225" s="25"/>
      <c r="S225" s="24"/>
      <c r="T225" s="24"/>
      <c r="U225" s="24" t="s">
        <v>69</v>
      </c>
      <c r="V225" s="24"/>
      <c r="W225" s="3" t="str">
        <f>_xlfn.TEXTJOIN(", ", TRUE, priority[[#This Row],[Top 15 Largest Allocations and/or Funding Increases]:[C19RM Top-25]])</f>
        <v>RSSH Priority</v>
      </c>
      <c r="X22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225" s="27">
        <f t="shared" si="28"/>
        <v>0</v>
      </c>
      <c r="Z225" s="5">
        <f>IF(priority[[#This Row],[Challenging Operating Environment (as approved by EGMC on 24 March 2022) Opt-in]]="COE",1,0)</f>
        <v>1</v>
      </c>
      <c r="AA225" s="5">
        <f t="shared" si="29"/>
        <v>0</v>
      </c>
      <c r="AB225" s="5">
        <f t="shared" si="30"/>
        <v>0</v>
      </c>
      <c r="AC225" s="5">
        <f t="shared" si="31"/>
        <v>0</v>
      </c>
      <c r="AD225" s="5">
        <f t="shared" si="32"/>
        <v>0</v>
      </c>
      <c r="AE225" s="5">
        <f t="shared" si="33"/>
        <v>0</v>
      </c>
      <c r="AF225" s="5">
        <f t="shared" si="34"/>
        <v>0</v>
      </c>
      <c r="AG225" s="5">
        <f t="shared" si="35"/>
        <v>0</v>
      </c>
      <c r="AH225" s="5">
        <f t="shared" si="35"/>
        <v>0</v>
      </c>
      <c r="AI225" s="5">
        <f t="shared" si="35"/>
        <v>0</v>
      </c>
    </row>
    <row r="226" spans="1:35" x14ac:dyDescent="0.35">
      <c r="A226" s="5"/>
      <c r="B226" t="s">
        <v>203</v>
      </c>
      <c r="C226" t="s">
        <v>204</v>
      </c>
      <c r="D226" t="s">
        <v>38</v>
      </c>
      <c r="E226" t="s">
        <v>39</v>
      </c>
      <c r="G226" t="s">
        <v>55</v>
      </c>
      <c r="H226" t="str">
        <f t="shared" si="27"/>
        <v>Madagascar HIV/AIDS</v>
      </c>
      <c r="I226"/>
      <c r="J226" s="25" t="s">
        <v>43</v>
      </c>
      <c r="K226" s="23" t="s">
        <v>45</v>
      </c>
      <c r="L226" s="24"/>
      <c r="M226" s="24"/>
      <c r="N226" s="25" t="s">
        <v>43</v>
      </c>
      <c r="O226" s="23" t="s">
        <v>115</v>
      </c>
      <c r="P226" s="23" t="s">
        <v>43</v>
      </c>
      <c r="Q226" s="24" t="s">
        <v>43</v>
      </c>
      <c r="R226" s="25"/>
      <c r="S226" s="24" t="s">
        <v>43</v>
      </c>
      <c r="T226" s="24" t="s">
        <v>20</v>
      </c>
      <c r="U226" s="24" t="s">
        <v>69</v>
      </c>
      <c r="V226" s="24"/>
      <c r="W226" s="3" t="str">
        <f>_xlfn.TEXTJOIN(", ", TRUE, priority[[#This Row],[Top 15 Largest Allocations and/or Funding Increases]:[C19RM Top-25]])</f>
        <v>Incidence Reduction, Gender Equality, RSSH Priority</v>
      </c>
      <c r="X22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226" s="5">
        <f t="shared" si="28"/>
        <v>0</v>
      </c>
      <c r="Z226" s="5">
        <f>IF(priority[[#This Row],[Challenging Operating Environment (as approved by EGMC on 24 March 2022) Opt-in]]="COE",1,0)</f>
        <v>0</v>
      </c>
      <c r="AA226" s="5">
        <f t="shared" si="29"/>
        <v>0</v>
      </c>
      <c r="AB226" s="5">
        <f t="shared" si="30"/>
        <v>0</v>
      </c>
      <c r="AC226" s="5">
        <f t="shared" si="31"/>
        <v>0</v>
      </c>
      <c r="AD226" s="5">
        <f t="shared" si="32"/>
        <v>0</v>
      </c>
      <c r="AE226" s="5">
        <f t="shared" si="33"/>
        <v>0</v>
      </c>
      <c r="AF226" s="5">
        <f t="shared" si="34"/>
        <v>0</v>
      </c>
      <c r="AG226" s="5">
        <f t="shared" si="35"/>
        <v>0</v>
      </c>
      <c r="AH226" s="5">
        <f t="shared" si="35"/>
        <v>0</v>
      </c>
      <c r="AI226" s="5">
        <f t="shared" si="35"/>
        <v>0</v>
      </c>
    </row>
    <row r="227" spans="1:35" x14ac:dyDescent="0.35">
      <c r="A227" s="5"/>
      <c r="B227" t="s">
        <v>203</v>
      </c>
      <c r="C227" t="s">
        <v>204</v>
      </c>
      <c r="D227" t="s">
        <v>44</v>
      </c>
      <c r="E227" t="s">
        <v>39</v>
      </c>
      <c r="G227" t="s">
        <v>55</v>
      </c>
      <c r="H227" t="str">
        <f t="shared" si="27"/>
        <v>Madagascar Tuberculosis</v>
      </c>
      <c r="I227"/>
      <c r="J227" s="25" t="s">
        <v>43</v>
      </c>
      <c r="K227" s="23" t="s">
        <v>45</v>
      </c>
      <c r="L227" s="24"/>
      <c r="M227" s="24"/>
      <c r="N227" s="25" t="s">
        <v>43</v>
      </c>
      <c r="O227" s="23"/>
      <c r="P227" s="23" t="s">
        <v>43</v>
      </c>
      <c r="Q227" s="24" t="s">
        <v>43</v>
      </c>
      <c r="R227" s="25"/>
      <c r="S227" s="24" t="s">
        <v>43</v>
      </c>
      <c r="T227" s="24" t="s">
        <v>20</v>
      </c>
      <c r="U227" s="24" t="s">
        <v>69</v>
      </c>
      <c r="V227" s="24"/>
      <c r="W227" s="3" t="str">
        <f>_xlfn.TEXTJOIN(", ", TRUE, priority[[#This Row],[Top 15 Largest Allocations and/or Funding Increases]:[C19RM Top-25]])</f>
        <v>Gender Equality, RSSH Priority</v>
      </c>
      <c r="X22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227" s="5">
        <f t="shared" si="28"/>
        <v>0</v>
      </c>
      <c r="Z227" s="5">
        <f>IF(priority[[#This Row],[Challenging Operating Environment (as approved by EGMC on 24 March 2022) Opt-in]]="COE",1,0)</f>
        <v>0</v>
      </c>
      <c r="AA227" s="5">
        <f t="shared" si="29"/>
        <v>0</v>
      </c>
      <c r="AB227" s="5">
        <f t="shared" si="30"/>
        <v>0</v>
      </c>
      <c r="AC227" s="5">
        <f t="shared" si="31"/>
        <v>0</v>
      </c>
      <c r="AD227" s="5">
        <f t="shared" si="32"/>
        <v>0</v>
      </c>
      <c r="AE227" s="5">
        <f t="shared" si="33"/>
        <v>0</v>
      </c>
      <c r="AF227" s="5">
        <f t="shared" si="34"/>
        <v>0</v>
      </c>
      <c r="AG227" s="5">
        <f t="shared" si="35"/>
        <v>0</v>
      </c>
      <c r="AH227" s="5">
        <f t="shared" si="35"/>
        <v>0</v>
      </c>
      <c r="AI227" s="5">
        <f t="shared" si="35"/>
        <v>0</v>
      </c>
    </row>
    <row r="228" spans="1:35" x14ac:dyDescent="0.35">
      <c r="A228" s="5"/>
      <c r="C228" t="s">
        <v>204</v>
      </c>
      <c r="D228" t="s">
        <v>62</v>
      </c>
      <c r="H228" t="str">
        <f>C228&amp;" "&amp;D228</f>
        <v>Madagascar HIV/TB</v>
      </c>
      <c r="I228"/>
      <c r="J228" s="23"/>
      <c r="K228" s="23" t="s">
        <v>45</v>
      </c>
      <c r="L228" s="23"/>
      <c r="M228" s="24"/>
      <c r="N228" s="25"/>
      <c r="O228" s="23" t="s">
        <v>115</v>
      </c>
      <c r="P228" s="23"/>
      <c r="Q228" s="24"/>
      <c r="R228" s="25"/>
      <c r="S228" s="24"/>
      <c r="T228" s="24" t="s">
        <v>20</v>
      </c>
      <c r="U228" s="24" t="s">
        <v>69</v>
      </c>
      <c r="V228" s="24"/>
      <c r="W228" s="3" t="str">
        <f>_xlfn.TEXTJOIN(", ", TRUE, priority[[#This Row],[Top 15 Largest Allocations and/or Funding Increases]:[C19RM Top-25]])</f>
        <v>Incidence Reduction, Gender Equality, RSSH Priority</v>
      </c>
      <c r="X22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228" s="5">
        <f>IF(I228="Transition",1,0)</f>
        <v>0</v>
      </c>
      <c r="Z228" s="5">
        <f>IF(priority[[#This Row],[Challenging Operating Environment (as approved by EGMC on 24 March 2022) Opt-in]]="COE",1,0)</f>
        <v>0</v>
      </c>
      <c r="AA228" s="5">
        <f>IF(OR(N228="TopLargest", N228="FundingIncreaseDisease"),1,0)</f>
        <v>0</v>
      </c>
      <c r="AB228" s="5">
        <f>IF(O228="IncidenceReduction",1,0)</f>
        <v>0</v>
      </c>
      <c r="AC228" s="5">
        <f>IF(P228="AGYW",1,0)</f>
        <v>0</v>
      </c>
      <c r="AD228" s="5">
        <f>IF(Q228="TBTop20",1,0)</f>
        <v>0</v>
      </c>
      <c r="AE228" s="5">
        <f>IF(R228="RAI",1,0)</f>
        <v>0</v>
      </c>
      <c r="AF228" s="5">
        <f>IF(OR(S228="HBHI", S228="Sahel 5"),1,0)</f>
        <v>0</v>
      </c>
      <c r="AG228" s="5">
        <f>IF(T228="Yes",1,0)</f>
        <v>0</v>
      </c>
      <c r="AH228" s="5">
        <f>IF(U228="Yes",1,0)</f>
        <v>0</v>
      </c>
      <c r="AI228" s="5">
        <f>IF(V228="Yes",1,0)</f>
        <v>0</v>
      </c>
    </row>
    <row r="229" spans="1:35" x14ac:dyDescent="0.35">
      <c r="A229" s="5"/>
      <c r="B229" t="s">
        <v>203</v>
      </c>
      <c r="C229" t="s">
        <v>204</v>
      </c>
      <c r="D229" t="s">
        <v>46</v>
      </c>
      <c r="E229" t="s">
        <v>39</v>
      </c>
      <c r="G229" t="s">
        <v>55</v>
      </c>
      <c r="H229" t="str">
        <f t="shared" si="27"/>
        <v>Madagascar Malaria</v>
      </c>
      <c r="I229"/>
      <c r="J229" s="25" t="s">
        <v>43</v>
      </c>
      <c r="K229" s="23" t="s">
        <v>45</v>
      </c>
      <c r="L229" s="24" t="s">
        <v>56</v>
      </c>
      <c r="M229" s="24" t="s">
        <v>57</v>
      </c>
      <c r="N229" s="25" t="s">
        <v>43</v>
      </c>
      <c r="O229" s="23"/>
      <c r="P229" s="23" t="s">
        <v>43</v>
      </c>
      <c r="Q229" s="24" t="s">
        <v>43</v>
      </c>
      <c r="R229" s="25"/>
      <c r="S229" s="24" t="s">
        <v>43</v>
      </c>
      <c r="T229" s="24" t="s">
        <v>20</v>
      </c>
      <c r="U229" s="24" t="s">
        <v>69</v>
      </c>
      <c r="V229" s="24"/>
      <c r="W229" s="3" t="str">
        <f>_xlfn.TEXTJOIN(", ", TRUE, priority[[#This Row],[Top 15 Largest Allocations and/or Funding Increases]:[C19RM Top-25]])</f>
        <v>Gender Equality, RSSH Priority</v>
      </c>
      <c r="X22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25%, Allocation Increase &gt;$15M, PMI Country</v>
      </c>
      <c r="Y229" s="5">
        <f t="shared" si="28"/>
        <v>0</v>
      </c>
      <c r="Z229" s="5">
        <f>IF(priority[[#This Row],[Challenging Operating Environment (as approved by EGMC on 24 March 2022) Opt-in]]="COE",1,0)</f>
        <v>0</v>
      </c>
      <c r="AA229" s="5">
        <f t="shared" si="29"/>
        <v>0</v>
      </c>
      <c r="AB229" s="5">
        <f t="shared" si="30"/>
        <v>0</v>
      </c>
      <c r="AC229" s="5">
        <f t="shared" si="31"/>
        <v>0</v>
      </c>
      <c r="AD229" s="5">
        <f t="shared" si="32"/>
        <v>0</v>
      </c>
      <c r="AE229" s="5">
        <f t="shared" si="33"/>
        <v>0</v>
      </c>
      <c r="AF229" s="5">
        <f t="shared" si="34"/>
        <v>0</v>
      </c>
      <c r="AG229" s="5">
        <f t="shared" si="35"/>
        <v>0</v>
      </c>
      <c r="AH229" s="5">
        <f t="shared" si="35"/>
        <v>0</v>
      </c>
      <c r="AI229" s="5">
        <f t="shared" si="35"/>
        <v>0</v>
      </c>
    </row>
    <row r="230" spans="1:35" x14ac:dyDescent="0.35">
      <c r="A230" s="5" t="s">
        <v>47</v>
      </c>
      <c r="C230" t="s">
        <v>204</v>
      </c>
      <c r="D230" t="s">
        <v>93</v>
      </c>
      <c r="E230" t="s">
        <v>39</v>
      </c>
      <c r="H230" t="str">
        <f t="shared" si="27"/>
        <v>Madagascar RSSH</v>
      </c>
      <c r="I230"/>
      <c r="J230" s="23"/>
      <c r="K230" s="23"/>
      <c r="L230" s="23"/>
      <c r="M230" s="24"/>
      <c r="N230" s="25"/>
      <c r="O230" s="23"/>
      <c r="P230" s="23"/>
      <c r="Q230" s="24"/>
      <c r="R230" s="25"/>
      <c r="S230" s="24"/>
      <c r="T230" s="24" t="s">
        <v>20</v>
      </c>
      <c r="U230" s="24" t="s">
        <v>69</v>
      </c>
      <c r="V230" s="24"/>
      <c r="W230" s="3" t="str">
        <f>_xlfn.TEXTJOIN(", ", TRUE, priority[[#This Row],[Top 15 Largest Allocations and/or Funding Increases]:[C19RM Top-25]])</f>
        <v>Gender Equality, RSSH Priority</v>
      </c>
      <c r="X23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30" s="27">
        <f t="shared" si="28"/>
        <v>0</v>
      </c>
      <c r="Z230" s="5">
        <f>IF(priority[[#This Row],[Challenging Operating Environment (as approved by EGMC on 24 March 2022) Opt-in]]="COE",1,0)</f>
        <v>0</v>
      </c>
      <c r="AA230" s="5">
        <f t="shared" si="29"/>
        <v>0</v>
      </c>
      <c r="AB230" s="5">
        <f t="shared" si="30"/>
        <v>0</v>
      </c>
      <c r="AC230" s="5">
        <f t="shared" si="31"/>
        <v>0</v>
      </c>
      <c r="AD230" s="5">
        <f t="shared" si="32"/>
        <v>0</v>
      </c>
      <c r="AE230" s="5">
        <f t="shared" si="33"/>
        <v>0</v>
      </c>
      <c r="AF230" s="5">
        <f t="shared" si="34"/>
        <v>0</v>
      </c>
      <c r="AG230" s="5">
        <f t="shared" si="35"/>
        <v>0</v>
      </c>
      <c r="AH230" s="5">
        <f t="shared" si="35"/>
        <v>0</v>
      </c>
      <c r="AI230" s="5">
        <f t="shared" si="35"/>
        <v>0</v>
      </c>
    </row>
    <row r="231" spans="1:35" x14ac:dyDescent="0.35">
      <c r="A231" s="5"/>
      <c r="B231" t="s">
        <v>205</v>
      </c>
      <c r="C231" t="s">
        <v>206</v>
      </c>
      <c r="D231" t="s">
        <v>38</v>
      </c>
      <c r="E231" t="s">
        <v>67</v>
      </c>
      <c r="G231" t="s">
        <v>55</v>
      </c>
      <c r="H231" t="str">
        <f t="shared" si="27"/>
        <v>Malawi HIV/AIDS</v>
      </c>
      <c r="I231"/>
      <c r="J231" s="25" t="s">
        <v>43</v>
      </c>
      <c r="K231" s="25"/>
      <c r="L231" s="24"/>
      <c r="M231" s="24"/>
      <c r="N231" s="25" t="s">
        <v>103</v>
      </c>
      <c r="O231" s="23"/>
      <c r="P231" s="23" t="s">
        <v>87</v>
      </c>
      <c r="Q231" s="24" t="s">
        <v>43</v>
      </c>
      <c r="R231" s="25"/>
      <c r="S231" s="24" t="s">
        <v>43</v>
      </c>
      <c r="T231" s="24"/>
      <c r="U231" s="24" t="s">
        <v>69</v>
      </c>
      <c r="V231" s="24" t="s">
        <v>70</v>
      </c>
      <c r="W231" s="3" t="str">
        <f>_xlfn.TEXTJOIN(", ", TRUE, priority[[#This Row],[Top 15 Largest Allocations and/or Funding Increases]:[C19RM Top-25]])</f>
        <v>Top Largest, AGYW, RSSH Priority, C19RM Top 25</v>
      </c>
      <c r="X23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31" s="5">
        <f t="shared" si="28"/>
        <v>0</v>
      </c>
      <c r="Z231" s="5">
        <f>IF(priority[[#This Row],[Challenging Operating Environment (as approved by EGMC on 24 March 2022) Opt-in]]="COE",1,0)</f>
        <v>0</v>
      </c>
      <c r="AA231" s="5">
        <f t="shared" si="29"/>
        <v>0</v>
      </c>
      <c r="AB231" s="5">
        <f t="shared" si="30"/>
        <v>0</v>
      </c>
      <c r="AC231" s="5">
        <f t="shared" si="31"/>
        <v>1</v>
      </c>
      <c r="AD231" s="5">
        <f t="shared" si="32"/>
        <v>0</v>
      </c>
      <c r="AE231" s="5">
        <f t="shared" si="33"/>
        <v>0</v>
      </c>
      <c r="AF231" s="5">
        <f t="shared" si="34"/>
        <v>0</v>
      </c>
      <c r="AG231" s="5">
        <f t="shared" si="35"/>
        <v>0</v>
      </c>
      <c r="AH231" s="5">
        <f t="shared" si="35"/>
        <v>0</v>
      </c>
      <c r="AI231" s="5">
        <f t="shared" si="35"/>
        <v>0</v>
      </c>
    </row>
    <row r="232" spans="1:35" x14ac:dyDescent="0.35">
      <c r="A232" s="5"/>
      <c r="B232" t="s">
        <v>205</v>
      </c>
      <c r="C232" t="s">
        <v>206</v>
      </c>
      <c r="D232" t="s">
        <v>44</v>
      </c>
      <c r="E232" t="s">
        <v>67</v>
      </c>
      <c r="G232" t="s">
        <v>55</v>
      </c>
      <c r="H232" t="str">
        <f t="shared" si="27"/>
        <v>Malawi Tuberculosis</v>
      </c>
      <c r="I232"/>
      <c r="J232" s="25" t="s">
        <v>43</v>
      </c>
      <c r="K232" s="25"/>
      <c r="L232" s="24"/>
      <c r="M232" s="24"/>
      <c r="N232" s="25" t="s">
        <v>103</v>
      </c>
      <c r="O232" s="23"/>
      <c r="P232" s="23" t="s">
        <v>43</v>
      </c>
      <c r="Q232" s="24" t="s">
        <v>43</v>
      </c>
      <c r="R232" s="25"/>
      <c r="S232" s="24" t="s">
        <v>43</v>
      </c>
      <c r="T232" s="24"/>
      <c r="U232" s="24" t="s">
        <v>69</v>
      </c>
      <c r="V232" s="24" t="s">
        <v>70</v>
      </c>
      <c r="W232" s="3" t="str">
        <f>_xlfn.TEXTJOIN(", ", TRUE, priority[[#This Row],[Top 15 Largest Allocations and/or Funding Increases]:[C19RM Top-25]])</f>
        <v>Top Largest, RSSH Priority, C19RM Top 25</v>
      </c>
      <c r="X23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32" s="5">
        <f t="shared" si="28"/>
        <v>0</v>
      </c>
      <c r="Z232" s="5">
        <f>IF(priority[[#This Row],[Challenging Operating Environment (as approved by EGMC on 24 March 2022) Opt-in]]="COE",1,0)</f>
        <v>0</v>
      </c>
      <c r="AA232" s="5">
        <f t="shared" si="29"/>
        <v>0</v>
      </c>
      <c r="AB232" s="5">
        <f t="shared" si="30"/>
        <v>0</v>
      </c>
      <c r="AC232" s="5">
        <f t="shared" si="31"/>
        <v>0</v>
      </c>
      <c r="AD232" s="5">
        <f t="shared" si="32"/>
        <v>0</v>
      </c>
      <c r="AE232" s="5">
        <f t="shared" si="33"/>
        <v>0</v>
      </c>
      <c r="AF232" s="5">
        <f t="shared" si="34"/>
        <v>0</v>
      </c>
      <c r="AG232" s="5">
        <f t="shared" si="35"/>
        <v>0</v>
      </c>
      <c r="AH232" s="5">
        <f t="shared" si="35"/>
        <v>0</v>
      </c>
      <c r="AI232" s="5">
        <f t="shared" si="35"/>
        <v>0</v>
      </c>
    </row>
    <row r="233" spans="1:35" x14ac:dyDescent="0.35">
      <c r="A233" s="5"/>
      <c r="B233" t="s">
        <v>205</v>
      </c>
      <c r="C233" t="s">
        <v>206</v>
      </c>
      <c r="D233" t="s">
        <v>46</v>
      </c>
      <c r="E233" t="s">
        <v>67</v>
      </c>
      <c r="G233" t="s">
        <v>55</v>
      </c>
      <c r="H233" t="str">
        <f t="shared" si="27"/>
        <v>Malawi Malaria</v>
      </c>
      <c r="I233"/>
      <c r="J233" s="25" t="s">
        <v>43</v>
      </c>
      <c r="K233" s="25"/>
      <c r="L233" s="24"/>
      <c r="M233" s="24" t="s">
        <v>57</v>
      </c>
      <c r="N233" s="25" t="s">
        <v>103</v>
      </c>
      <c r="O233" s="23"/>
      <c r="P233" s="23" t="s">
        <v>43</v>
      </c>
      <c r="Q233" s="24" t="s">
        <v>43</v>
      </c>
      <c r="R233" s="25"/>
      <c r="S233" s="24" t="s">
        <v>43</v>
      </c>
      <c r="T233" s="24"/>
      <c r="U233" s="24" t="s">
        <v>69</v>
      </c>
      <c r="V233" s="24" t="s">
        <v>70</v>
      </c>
      <c r="W233" s="3" t="str">
        <f>_xlfn.TEXTJOIN(", ", TRUE, priority[[#This Row],[Top 15 Largest Allocations and/or Funding Increases]:[C19RM Top-25]])</f>
        <v>Top Largest, RSSH Priority, C19RM Top 25</v>
      </c>
      <c r="X23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PMI Country</v>
      </c>
      <c r="Y233" s="5">
        <f t="shared" si="28"/>
        <v>0</v>
      </c>
      <c r="Z233" s="5">
        <f>IF(priority[[#This Row],[Challenging Operating Environment (as approved by EGMC on 24 March 2022) Opt-in]]="COE",1,0)</f>
        <v>0</v>
      </c>
      <c r="AA233" s="5">
        <f t="shared" si="29"/>
        <v>0</v>
      </c>
      <c r="AB233" s="5">
        <f t="shared" si="30"/>
        <v>0</v>
      </c>
      <c r="AC233" s="5">
        <f t="shared" si="31"/>
        <v>0</v>
      </c>
      <c r="AD233" s="5">
        <f t="shared" si="32"/>
        <v>0</v>
      </c>
      <c r="AE233" s="5">
        <f t="shared" si="33"/>
        <v>0</v>
      </c>
      <c r="AF233" s="5">
        <f t="shared" si="34"/>
        <v>0</v>
      </c>
      <c r="AG233" s="5">
        <f t="shared" si="35"/>
        <v>0</v>
      </c>
      <c r="AH233" s="5">
        <f t="shared" si="35"/>
        <v>0</v>
      </c>
      <c r="AI233" s="5">
        <f t="shared" si="35"/>
        <v>0</v>
      </c>
    </row>
    <row r="234" spans="1:35" x14ac:dyDescent="0.35">
      <c r="A234" s="5" t="s">
        <v>47</v>
      </c>
      <c r="C234" t="s">
        <v>206</v>
      </c>
      <c r="D234" t="s">
        <v>62</v>
      </c>
      <c r="E234" t="s">
        <v>67</v>
      </c>
      <c r="H234" t="str">
        <f t="shared" si="27"/>
        <v>Malawi HIV/TB</v>
      </c>
      <c r="I234"/>
      <c r="J234" s="23"/>
      <c r="K234" s="23"/>
      <c r="L234" s="23"/>
      <c r="M234" s="24"/>
      <c r="N234" s="25" t="s">
        <v>103</v>
      </c>
      <c r="O234" s="23"/>
      <c r="P234" s="23" t="s">
        <v>87</v>
      </c>
      <c r="Q234" s="24"/>
      <c r="R234" s="25"/>
      <c r="S234" s="24"/>
      <c r="T234" s="24"/>
      <c r="U234" s="24" t="s">
        <v>69</v>
      </c>
      <c r="V234" s="24" t="s">
        <v>70</v>
      </c>
      <c r="W234" s="3" t="str">
        <f>_xlfn.TEXTJOIN(", ", TRUE, priority[[#This Row],[Top 15 Largest Allocations and/or Funding Increases]:[C19RM Top-25]])</f>
        <v>Top Largest, AGYW, RSSH Priority, C19RM Top 25</v>
      </c>
      <c r="X23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34" s="27">
        <f t="shared" si="28"/>
        <v>0</v>
      </c>
      <c r="Z234" s="5">
        <f>IF(priority[[#This Row],[Challenging Operating Environment (as approved by EGMC on 24 March 2022) Opt-in]]="COE",1,0)</f>
        <v>0</v>
      </c>
      <c r="AA234" s="5">
        <f t="shared" si="29"/>
        <v>0</v>
      </c>
      <c r="AB234" s="5">
        <f t="shared" si="30"/>
        <v>0</v>
      </c>
      <c r="AC234" s="5">
        <f t="shared" si="31"/>
        <v>1</v>
      </c>
      <c r="AD234" s="5">
        <f t="shared" si="32"/>
        <v>0</v>
      </c>
      <c r="AE234" s="5">
        <f t="shared" si="33"/>
        <v>0</v>
      </c>
      <c r="AF234" s="5">
        <f t="shared" si="34"/>
        <v>0</v>
      </c>
      <c r="AG234" s="5">
        <f t="shared" si="35"/>
        <v>0</v>
      </c>
      <c r="AH234" s="5">
        <f t="shared" si="35"/>
        <v>0</v>
      </c>
      <c r="AI234" s="5">
        <f t="shared" si="35"/>
        <v>0</v>
      </c>
    </row>
    <row r="235" spans="1:35" x14ac:dyDescent="0.35">
      <c r="A235" s="5"/>
      <c r="B235" t="s">
        <v>207</v>
      </c>
      <c r="C235" t="s">
        <v>208</v>
      </c>
      <c r="D235" t="s">
        <v>38</v>
      </c>
      <c r="E235" t="s">
        <v>51</v>
      </c>
      <c r="F235" t="s">
        <v>120</v>
      </c>
      <c r="G235" t="s">
        <v>40</v>
      </c>
      <c r="H235" t="str">
        <f t="shared" si="27"/>
        <v>Malaysia HIV/AIDS</v>
      </c>
      <c r="I235"/>
      <c r="J235" s="25" t="s">
        <v>43</v>
      </c>
      <c r="K235" s="25"/>
      <c r="L235" s="24"/>
      <c r="M235" s="24"/>
      <c r="N235" s="25" t="s">
        <v>43</v>
      </c>
      <c r="O235" s="23"/>
      <c r="P235" s="23" t="s">
        <v>43</v>
      </c>
      <c r="Q235" s="24" t="s">
        <v>43</v>
      </c>
      <c r="R235" s="25"/>
      <c r="S235" s="24" t="s">
        <v>43</v>
      </c>
      <c r="T235" s="24"/>
      <c r="U235" s="24"/>
      <c r="V235" s="24"/>
      <c r="W235" s="3" t="str">
        <f>_xlfn.TEXTJOIN(", ", TRUE, priority[[#This Row],[Top 15 Largest Allocations and/or Funding Increases]:[C19RM Top-25]])</f>
        <v/>
      </c>
      <c r="X23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35" s="5">
        <f t="shared" si="28"/>
        <v>0</v>
      </c>
      <c r="Z235" s="5">
        <f>IF(priority[[#This Row],[Challenging Operating Environment (as approved by EGMC on 24 March 2022) Opt-in]]="COE",1,0)</f>
        <v>0</v>
      </c>
      <c r="AA235" s="5">
        <f t="shared" si="29"/>
        <v>0</v>
      </c>
      <c r="AB235" s="5">
        <f t="shared" si="30"/>
        <v>0</v>
      </c>
      <c r="AC235" s="5">
        <f t="shared" si="31"/>
        <v>0</v>
      </c>
      <c r="AD235" s="5">
        <f t="shared" si="32"/>
        <v>0</v>
      </c>
      <c r="AE235" s="5">
        <f t="shared" si="33"/>
        <v>0</v>
      </c>
      <c r="AF235" s="5">
        <f t="shared" si="34"/>
        <v>0</v>
      </c>
      <c r="AG235" s="5">
        <f t="shared" si="35"/>
        <v>0</v>
      </c>
      <c r="AH235" s="5">
        <f t="shared" si="35"/>
        <v>0</v>
      </c>
      <c r="AI235" s="5">
        <f t="shared" si="35"/>
        <v>0</v>
      </c>
    </row>
    <row r="236" spans="1:35" x14ac:dyDescent="0.35">
      <c r="A236" s="5"/>
      <c r="B236" t="s">
        <v>207</v>
      </c>
      <c r="C236" t="s">
        <v>208</v>
      </c>
      <c r="D236" t="s">
        <v>44</v>
      </c>
      <c r="E236" t="s">
        <v>51</v>
      </c>
      <c r="F236" t="s">
        <v>120</v>
      </c>
      <c r="G236" t="s">
        <v>40</v>
      </c>
      <c r="H236" t="str">
        <f t="shared" si="27"/>
        <v>Malaysia Tuberculosis</v>
      </c>
      <c r="I236"/>
      <c r="J236" s="25" t="s">
        <v>43</v>
      </c>
      <c r="K236" s="25"/>
      <c r="L236" s="24"/>
      <c r="M236" s="24"/>
      <c r="N236" s="25" t="s">
        <v>43</v>
      </c>
      <c r="O236" s="23"/>
      <c r="P236" s="23" t="s">
        <v>43</v>
      </c>
      <c r="Q236" s="24" t="s">
        <v>43</v>
      </c>
      <c r="R236" s="25"/>
      <c r="S236" s="24" t="s">
        <v>43</v>
      </c>
      <c r="T236" s="24"/>
      <c r="U236" s="24"/>
      <c r="V236" s="24"/>
      <c r="W236" s="3" t="str">
        <f>_xlfn.TEXTJOIN(", ", TRUE, priority[[#This Row],[Top 15 Largest Allocations and/or Funding Increases]:[C19RM Top-25]])</f>
        <v/>
      </c>
      <c r="X23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36" s="5">
        <f t="shared" si="28"/>
        <v>0</v>
      </c>
      <c r="Z236" s="5">
        <f>IF(priority[[#This Row],[Challenging Operating Environment (as approved by EGMC on 24 March 2022) Opt-in]]="COE",1,0)</f>
        <v>0</v>
      </c>
      <c r="AA236" s="5">
        <f t="shared" si="29"/>
        <v>0</v>
      </c>
      <c r="AB236" s="5">
        <f t="shared" si="30"/>
        <v>0</v>
      </c>
      <c r="AC236" s="5">
        <f t="shared" si="31"/>
        <v>0</v>
      </c>
      <c r="AD236" s="5">
        <f t="shared" si="32"/>
        <v>0</v>
      </c>
      <c r="AE236" s="5">
        <f t="shared" si="33"/>
        <v>0</v>
      </c>
      <c r="AF236" s="5">
        <f t="shared" si="34"/>
        <v>0</v>
      </c>
      <c r="AG236" s="5">
        <f t="shared" si="35"/>
        <v>0</v>
      </c>
      <c r="AH236" s="5">
        <f t="shared" si="35"/>
        <v>0</v>
      </c>
      <c r="AI236" s="5">
        <f t="shared" si="35"/>
        <v>0</v>
      </c>
    </row>
    <row r="237" spans="1:35" x14ac:dyDescent="0.35">
      <c r="A237" s="5"/>
      <c r="B237" t="s">
        <v>207</v>
      </c>
      <c r="C237" t="s">
        <v>208</v>
      </c>
      <c r="D237" t="s">
        <v>46</v>
      </c>
      <c r="E237" t="s">
        <v>51</v>
      </c>
      <c r="F237" t="s">
        <v>120</v>
      </c>
      <c r="G237" t="s">
        <v>40</v>
      </c>
      <c r="H237" t="str">
        <f t="shared" si="27"/>
        <v>Malaysia Malaria</v>
      </c>
      <c r="I237"/>
      <c r="J237" s="25" t="s">
        <v>43</v>
      </c>
      <c r="K237" s="25"/>
      <c r="L237" s="24"/>
      <c r="M237" s="24"/>
      <c r="N237" s="25" t="s">
        <v>43</v>
      </c>
      <c r="O237" s="23"/>
      <c r="P237" s="23" t="s">
        <v>43</v>
      </c>
      <c r="Q237" s="24" t="s">
        <v>43</v>
      </c>
      <c r="R237" s="25"/>
      <c r="S237" s="24" t="s">
        <v>43</v>
      </c>
      <c r="T237" s="24"/>
      <c r="U237" s="24"/>
      <c r="V237" s="24"/>
      <c r="W237" s="3" t="str">
        <f>_xlfn.TEXTJOIN(", ", TRUE, priority[[#This Row],[Top 15 Largest Allocations and/or Funding Increases]:[C19RM Top-25]])</f>
        <v/>
      </c>
      <c r="X23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37" s="5">
        <f t="shared" si="28"/>
        <v>0</v>
      </c>
      <c r="Z237" s="5">
        <f>IF(priority[[#This Row],[Challenging Operating Environment (as approved by EGMC on 24 March 2022) Opt-in]]="COE",1,0)</f>
        <v>0</v>
      </c>
      <c r="AA237" s="5">
        <f t="shared" si="29"/>
        <v>0</v>
      </c>
      <c r="AB237" s="5">
        <f t="shared" si="30"/>
        <v>0</v>
      </c>
      <c r="AC237" s="5">
        <f t="shared" si="31"/>
        <v>0</v>
      </c>
      <c r="AD237" s="5">
        <f t="shared" si="32"/>
        <v>0</v>
      </c>
      <c r="AE237" s="5">
        <f t="shared" si="33"/>
        <v>0</v>
      </c>
      <c r="AF237" s="5">
        <f t="shared" si="34"/>
        <v>0</v>
      </c>
      <c r="AG237" s="5">
        <f t="shared" si="35"/>
        <v>0</v>
      </c>
      <c r="AH237" s="5">
        <f t="shared" si="35"/>
        <v>0</v>
      </c>
      <c r="AI237" s="5">
        <f t="shared" si="35"/>
        <v>0</v>
      </c>
    </row>
    <row r="238" spans="1:35" x14ac:dyDescent="0.35">
      <c r="A238" s="5"/>
      <c r="B238" t="s">
        <v>209</v>
      </c>
      <c r="C238" t="s">
        <v>210</v>
      </c>
      <c r="D238" t="s">
        <v>38</v>
      </c>
      <c r="E238" t="s">
        <v>67</v>
      </c>
      <c r="G238" t="s">
        <v>90</v>
      </c>
      <c r="H238" t="str">
        <f t="shared" si="27"/>
        <v>Mali HIV/AIDS</v>
      </c>
      <c r="I238"/>
      <c r="J238" s="23" t="s">
        <v>41</v>
      </c>
      <c r="K238" s="23"/>
      <c r="L238" s="23"/>
      <c r="M238" s="24"/>
      <c r="N238" s="25" t="s">
        <v>43</v>
      </c>
      <c r="O238" s="23"/>
      <c r="P238" s="23" t="s">
        <v>43</v>
      </c>
      <c r="Q238" s="24" t="s">
        <v>43</v>
      </c>
      <c r="R238" s="25"/>
      <c r="S238" s="24" t="s">
        <v>43</v>
      </c>
      <c r="T238" s="24"/>
      <c r="U238" s="24" t="s">
        <v>69</v>
      </c>
      <c r="V238" s="24"/>
      <c r="W238" s="3" t="str">
        <f>_xlfn.TEXTJOIN(", ", TRUE, priority[[#This Row],[Top 15 Largest Allocations and/or Funding Increases]:[C19RM Top-25]])</f>
        <v>RSSH Priority</v>
      </c>
      <c r="X23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238" s="5">
        <f t="shared" si="28"/>
        <v>0</v>
      </c>
      <c r="Z238" s="5">
        <f>IF(priority[[#This Row],[Challenging Operating Environment (as approved by EGMC on 24 March 2022) Opt-in]]="COE",1,0)</f>
        <v>1</v>
      </c>
      <c r="AA238" s="5">
        <f t="shared" si="29"/>
        <v>0</v>
      </c>
      <c r="AB238" s="5">
        <f t="shared" si="30"/>
        <v>0</v>
      </c>
      <c r="AC238" s="5">
        <f t="shared" si="31"/>
        <v>0</v>
      </c>
      <c r="AD238" s="5">
        <f t="shared" si="32"/>
        <v>0</v>
      </c>
      <c r="AE238" s="5">
        <f t="shared" si="33"/>
        <v>0</v>
      </c>
      <c r="AF238" s="5">
        <f t="shared" si="34"/>
        <v>0</v>
      </c>
      <c r="AG238" s="5">
        <f t="shared" si="35"/>
        <v>0</v>
      </c>
      <c r="AH238" s="5">
        <f t="shared" si="35"/>
        <v>0</v>
      </c>
      <c r="AI238" s="5">
        <f t="shared" si="35"/>
        <v>0</v>
      </c>
    </row>
    <row r="239" spans="1:35" x14ac:dyDescent="0.35">
      <c r="A239" s="5"/>
      <c r="B239" t="s">
        <v>209</v>
      </c>
      <c r="C239" t="s">
        <v>210</v>
      </c>
      <c r="D239" t="s">
        <v>44</v>
      </c>
      <c r="E239" t="s">
        <v>67</v>
      </c>
      <c r="G239" t="s">
        <v>90</v>
      </c>
      <c r="H239" t="str">
        <f t="shared" si="27"/>
        <v>Mali Tuberculosis</v>
      </c>
      <c r="I239"/>
      <c r="J239" s="23" t="s">
        <v>41</v>
      </c>
      <c r="K239" s="23"/>
      <c r="L239" s="23"/>
      <c r="M239" s="24"/>
      <c r="N239" s="25" t="s">
        <v>43</v>
      </c>
      <c r="O239" s="23"/>
      <c r="P239" s="23" t="s">
        <v>43</v>
      </c>
      <c r="Q239" s="24" t="s">
        <v>43</v>
      </c>
      <c r="R239" s="25"/>
      <c r="S239" s="24" t="s">
        <v>43</v>
      </c>
      <c r="T239" s="24"/>
      <c r="U239" s="24" t="s">
        <v>69</v>
      </c>
      <c r="V239" s="24"/>
      <c r="W239" s="3" t="str">
        <f>_xlfn.TEXTJOIN(", ", TRUE, priority[[#This Row],[Top 15 Largest Allocations and/or Funding Increases]:[C19RM Top-25]])</f>
        <v>RSSH Priority</v>
      </c>
      <c r="X23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239" s="5">
        <f t="shared" si="28"/>
        <v>0</v>
      </c>
      <c r="Z239" s="5">
        <f>IF(priority[[#This Row],[Challenging Operating Environment (as approved by EGMC on 24 March 2022) Opt-in]]="COE",1,0)</f>
        <v>1</v>
      </c>
      <c r="AA239" s="5">
        <f t="shared" si="29"/>
        <v>0</v>
      </c>
      <c r="AB239" s="5">
        <f t="shared" si="30"/>
        <v>0</v>
      </c>
      <c r="AC239" s="5">
        <f t="shared" si="31"/>
        <v>0</v>
      </c>
      <c r="AD239" s="5">
        <f t="shared" si="32"/>
        <v>0</v>
      </c>
      <c r="AE239" s="5">
        <f t="shared" si="33"/>
        <v>0</v>
      </c>
      <c r="AF239" s="5">
        <f t="shared" si="34"/>
        <v>0</v>
      </c>
      <c r="AG239" s="5">
        <f t="shared" si="35"/>
        <v>0</v>
      </c>
      <c r="AH239" s="5">
        <f t="shared" si="35"/>
        <v>0</v>
      </c>
      <c r="AI239" s="5">
        <f t="shared" si="35"/>
        <v>0</v>
      </c>
    </row>
    <row r="240" spans="1:35" x14ac:dyDescent="0.35">
      <c r="A240" s="5"/>
      <c r="B240" t="s">
        <v>209</v>
      </c>
      <c r="C240" t="s">
        <v>210</v>
      </c>
      <c r="D240" t="s">
        <v>46</v>
      </c>
      <c r="E240" t="s">
        <v>67</v>
      </c>
      <c r="G240" t="s">
        <v>90</v>
      </c>
      <c r="H240" t="str">
        <f t="shared" si="27"/>
        <v>Mali Malaria</v>
      </c>
      <c r="I240"/>
      <c r="J240" s="23" t="s">
        <v>41</v>
      </c>
      <c r="K240" s="23"/>
      <c r="L240" s="23"/>
      <c r="M240" s="24" t="s">
        <v>57</v>
      </c>
      <c r="N240" s="25"/>
      <c r="O240" s="23"/>
      <c r="P240" s="23" t="s">
        <v>43</v>
      </c>
      <c r="Q240" s="24" t="s">
        <v>43</v>
      </c>
      <c r="R240" s="25"/>
      <c r="S240" s="24" t="s">
        <v>91</v>
      </c>
      <c r="T240" s="24"/>
      <c r="U240" s="24" t="s">
        <v>69</v>
      </c>
      <c r="V240" s="24"/>
      <c r="W240" s="3" t="str">
        <f>_xlfn.TEXTJOIN(", ", TRUE, priority[[#This Row],[Top 15 Largest Allocations and/or Funding Increases]:[C19RM Top-25]])</f>
        <v>HBHI, RSSH Priority</v>
      </c>
      <c r="X24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PMI Country</v>
      </c>
      <c r="Y240" s="5">
        <f t="shared" si="28"/>
        <v>0</v>
      </c>
      <c r="Z240" s="5">
        <f>IF(priority[[#This Row],[Challenging Operating Environment (as approved by EGMC on 24 March 2022) Opt-in]]="COE",1,0)</f>
        <v>1</v>
      </c>
      <c r="AA240" s="5">
        <f t="shared" si="29"/>
        <v>0</v>
      </c>
      <c r="AB240" s="5">
        <f t="shared" si="30"/>
        <v>0</v>
      </c>
      <c r="AC240" s="5">
        <f t="shared" si="31"/>
        <v>0</v>
      </c>
      <c r="AD240" s="5">
        <f t="shared" si="32"/>
        <v>0</v>
      </c>
      <c r="AE240" s="5">
        <f t="shared" si="33"/>
        <v>0</v>
      </c>
      <c r="AF240" s="5">
        <f t="shared" si="34"/>
        <v>1</v>
      </c>
      <c r="AG240" s="5">
        <f t="shared" si="35"/>
        <v>0</v>
      </c>
      <c r="AH240" s="5">
        <f t="shared" si="35"/>
        <v>0</v>
      </c>
      <c r="AI240" s="5">
        <f t="shared" si="35"/>
        <v>0</v>
      </c>
    </row>
    <row r="241" spans="1:35" x14ac:dyDescent="0.35">
      <c r="A241" s="5" t="s">
        <v>47</v>
      </c>
      <c r="C241" t="s">
        <v>210</v>
      </c>
      <c r="D241" t="s">
        <v>62</v>
      </c>
      <c r="E241" t="s">
        <v>67</v>
      </c>
      <c r="H241" t="str">
        <f t="shared" si="27"/>
        <v>Mali HIV/TB</v>
      </c>
      <c r="I241"/>
      <c r="J241" s="23" t="s">
        <v>41</v>
      </c>
      <c r="K241" s="23"/>
      <c r="L241" s="23"/>
      <c r="M241" s="24"/>
      <c r="N241" s="25"/>
      <c r="O241" s="23"/>
      <c r="P241" s="23"/>
      <c r="Q241" s="24"/>
      <c r="R241" s="25"/>
      <c r="S241" s="24"/>
      <c r="T241" s="24"/>
      <c r="U241" s="24" t="s">
        <v>69</v>
      </c>
      <c r="V241" s="24"/>
      <c r="W241" s="3" t="str">
        <f>_xlfn.TEXTJOIN(", ", TRUE, priority[[#This Row],[Top 15 Largest Allocations and/or Funding Increases]:[C19RM Top-25]])</f>
        <v>RSSH Priority</v>
      </c>
      <c r="X24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241" s="27">
        <f t="shared" si="28"/>
        <v>0</v>
      </c>
      <c r="Z241" s="5">
        <f>IF(priority[[#This Row],[Challenging Operating Environment (as approved by EGMC on 24 March 2022) Opt-in]]="COE",1,0)</f>
        <v>1</v>
      </c>
      <c r="AA241" s="5">
        <f t="shared" si="29"/>
        <v>0</v>
      </c>
      <c r="AB241" s="5">
        <f t="shared" si="30"/>
        <v>0</v>
      </c>
      <c r="AC241" s="5">
        <f t="shared" si="31"/>
        <v>0</v>
      </c>
      <c r="AD241" s="5">
        <f t="shared" si="32"/>
        <v>0</v>
      </c>
      <c r="AE241" s="5">
        <f t="shared" si="33"/>
        <v>0</v>
      </c>
      <c r="AF241" s="5">
        <f t="shared" si="34"/>
        <v>0</v>
      </c>
      <c r="AG241" s="5">
        <f t="shared" si="35"/>
        <v>0</v>
      </c>
      <c r="AH241" s="5">
        <f t="shared" si="35"/>
        <v>0</v>
      </c>
      <c r="AI241" s="5">
        <f t="shared" si="35"/>
        <v>0</v>
      </c>
    </row>
    <row r="242" spans="1:35" x14ac:dyDescent="0.35">
      <c r="A242" s="5" t="s">
        <v>47</v>
      </c>
      <c r="C242" t="s">
        <v>210</v>
      </c>
      <c r="D242" t="s">
        <v>93</v>
      </c>
      <c r="E242" t="s">
        <v>67</v>
      </c>
      <c r="H242" t="str">
        <f t="shared" si="27"/>
        <v>Mali RSSH</v>
      </c>
      <c r="I242"/>
      <c r="J242" s="23" t="s">
        <v>41</v>
      </c>
      <c r="K242" s="23"/>
      <c r="L242" s="23"/>
      <c r="M242" s="24"/>
      <c r="N242" s="25"/>
      <c r="O242" s="23"/>
      <c r="P242" s="23"/>
      <c r="Q242" s="24"/>
      <c r="R242" s="25"/>
      <c r="S242" s="24"/>
      <c r="T242" s="24"/>
      <c r="U242" s="24" t="s">
        <v>69</v>
      </c>
      <c r="V242" s="24"/>
      <c r="W242" s="3" t="str">
        <f>_xlfn.TEXTJOIN(", ", TRUE, priority[[#This Row],[Top 15 Largest Allocations and/or Funding Increases]:[C19RM Top-25]])</f>
        <v>RSSH Priority</v>
      </c>
      <c r="X24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242" s="27">
        <f t="shared" si="28"/>
        <v>0</v>
      </c>
      <c r="Z242" s="5">
        <f>IF(priority[[#This Row],[Challenging Operating Environment (as approved by EGMC on 24 March 2022) Opt-in]]="COE",1,0)</f>
        <v>1</v>
      </c>
      <c r="AA242" s="5">
        <f t="shared" si="29"/>
        <v>0</v>
      </c>
      <c r="AB242" s="5">
        <f t="shared" si="30"/>
        <v>0</v>
      </c>
      <c r="AC242" s="5">
        <f t="shared" si="31"/>
        <v>0</v>
      </c>
      <c r="AD242" s="5">
        <f t="shared" si="32"/>
        <v>0</v>
      </c>
      <c r="AE242" s="5">
        <f t="shared" si="33"/>
        <v>0</v>
      </c>
      <c r="AF242" s="5">
        <f t="shared" si="34"/>
        <v>0</v>
      </c>
      <c r="AG242" s="5">
        <f t="shared" si="35"/>
        <v>0</v>
      </c>
      <c r="AH242" s="5">
        <f t="shared" si="35"/>
        <v>0</v>
      </c>
      <c r="AI242" s="5">
        <f t="shared" si="35"/>
        <v>0</v>
      </c>
    </row>
    <row r="243" spans="1:35" x14ac:dyDescent="0.35">
      <c r="A243" s="5"/>
      <c r="B243" t="s">
        <v>211</v>
      </c>
      <c r="C243" t="s">
        <v>212</v>
      </c>
      <c r="D243" t="s">
        <v>38</v>
      </c>
      <c r="E243" t="s">
        <v>51</v>
      </c>
      <c r="F243" t="s">
        <v>130</v>
      </c>
      <c r="G243" t="s">
        <v>40</v>
      </c>
      <c r="H243" t="str">
        <f t="shared" si="27"/>
        <v>Marshall Islands HIV/AIDS</v>
      </c>
      <c r="I243"/>
      <c r="J243" s="25" t="s">
        <v>43</v>
      </c>
      <c r="K243" s="25"/>
      <c r="L243" s="24"/>
      <c r="M243" s="24"/>
      <c r="N243" s="25" t="s">
        <v>43</v>
      </c>
      <c r="O243" s="23"/>
      <c r="P243" s="23" t="s">
        <v>43</v>
      </c>
      <c r="Q243" s="24" t="s">
        <v>43</v>
      </c>
      <c r="R243" s="25"/>
      <c r="S243" s="24" t="s">
        <v>43</v>
      </c>
      <c r="T243" s="24"/>
      <c r="U243" s="24"/>
      <c r="V243" s="24"/>
      <c r="W243" s="3" t="str">
        <f>_xlfn.TEXTJOIN(", ", TRUE, priority[[#This Row],[Top 15 Largest Allocations and/or Funding Increases]:[C19RM Top-25]])</f>
        <v/>
      </c>
      <c r="X24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43" s="5">
        <f t="shared" si="28"/>
        <v>0</v>
      </c>
      <c r="Z243" s="5">
        <f>IF(priority[[#This Row],[Challenging Operating Environment (as approved by EGMC on 24 March 2022) Opt-in]]="COE",1,0)</f>
        <v>0</v>
      </c>
      <c r="AA243" s="5">
        <f t="shared" si="29"/>
        <v>0</v>
      </c>
      <c r="AB243" s="5">
        <f t="shared" si="30"/>
        <v>0</v>
      </c>
      <c r="AC243" s="5">
        <f t="shared" si="31"/>
        <v>0</v>
      </c>
      <c r="AD243" s="5">
        <f t="shared" si="32"/>
        <v>0</v>
      </c>
      <c r="AE243" s="5">
        <f t="shared" si="33"/>
        <v>0</v>
      </c>
      <c r="AF243" s="5">
        <f t="shared" si="34"/>
        <v>0</v>
      </c>
      <c r="AG243" s="5">
        <f t="shared" si="35"/>
        <v>0</v>
      </c>
      <c r="AH243" s="5">
        <f t="shared" si="35"/>
        <v>0</v>
      </c>
      <c r="AI243" s="5">
        <f t="shared" si="35"/>
        <v>0</v>
      </c>
    </row>
    <row r="244" spans="1:35" x14ac:dyDescent="0.35">
      <c r="A244" s="5"/>
      <c r="B244" t="s">
        <v>211</v>
      </c>
      <c r="C244" t="s">
        <v>212</v>
      </c>
      <c r="D244" t="s">
        <v>44</v>
      </c>
      <c r="E244" t="s">
        <v>51</v>
      </c>
      <c r="F244" t="s">
        <v>130</v>
      </c>
      <c r="G244" t="s">
        <v>40</v>
      </c>
      <c r="H244" t="str">
        <f t="shared" si="27"/>
        <v>Marshall Islands Tuberculosis</v>
      </c>
      <c r="I244"/>
      <c r="J244" s="25" t="s">
        <v>43</v>
      </c>
      <c r="K244" s="25"/>
      <c r="L244" s="24"/>
      <c r="M244" s="24"/>
      <c r="N244" s="25" t="s">
        <v>43</v>
      </c>
      <c r="O244" s="23"/>
      <c r="P244" s="23" t="s">
        <v>43</v>
      </c>
      <c r="Q244" s="24" t="s">
        <v>43</v>
      </c>
      <c r="R244" s="25"/>
      <c r="S244" s="24" t="s">
        <v>43</v>
      </c>
      <c r="T244" s="24"/>
      <c r="U244" s="24"/>
      <c r="V244" s="24"/>
      <c r="W244" s="3" t="str">
        <f>_xlfn.TEXTJOIN(", ", TRUE, priority[[#This Row],[Top 15 Largest Allocations and/or Funding Increases]:[C19RM Top-25]])</f>
        <v/>
      </c>
      <c r="X24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44" s="5">
        <f t="shared" si="28"/>
        <v>0</v>
      </c>
      <c r="Z244" s="5">
        <f>IF(priority[[#This Row],[Challenging Operating Environment (as approved by EGMC on 24 March 2022) Opt-in]]="COE",1,0)</f>
        <v>0</v>
      </c>
      <c r="AA244" s="5">
        <f t="shared" si="29"/>
        <v>0</v>
      </c>
      <c r="AB244" s="5">
        <f t="shared" si="30"/>
        <v>0</v>
      </c>
      <c r="AC244" s="5">
        <f t="shared" si="31"/>
        <v>0</v>
      </c>
      <c r="AD244" s="5">
        <f t="shared" si="32"/>
        <v>0</v>
      </c>
      <c r="AE244" s="5">
        <f t="shared" si="33"/>
        <v>0</v>
      </c>
      <c r="AF244" s="5">
        <f t="shared" si="34"/>
        <v>0</v>
      </c>
      <c r="AG244" s="5">
        <f t="shared" si="35"/>
        <v>0</v>
      </c>
      <c r="AH244" s="5">
        <f t="shared" si="35"/>
        <v>0</v>
      </c>
      <c r="AI244" s="5">
        <f t="shared" si="35"/>
        <v>0</v>
      </c>
    </row>
    <row r="245" spans="1:35" x14ac:dyDescent="0.35">
      <c r="A245" s="5"/>
      <c r="B245" t="s">
        <v>211</v>
      </c>
      <c r="C245" t="s">
        <v>212</v>
      </c>
      <c r="D245" t="s">
        <v>46</v>
      </c>
      <c r="E245" t="s">
        <v>51</v>
      </c>
      <c r="F245" t="s">
        <v>130</v>
      </c>
      <c r="G245" t="s">
        <v>40</v>
      </c>
      <c r="H245" t="str">
        <f t="shared" si="27"/>
        <v>Marshall Islands Malaria</v>
      </c>
      <c r="I245"/>
      <c r="J245" s="25" t="s">
        <v>43</v>
      </c>
      <c r="K245" s="25"/>
      <c r="L245" s="24"/>
      <c r="M245" s="24"/>
      <c r="N245" s="25" t="s">
        <v>43</v>
      </c>
      <c r="O245" s="23"/>
      <c r="P245" s="23" t="s">
        <v>43</v>
      </c>
      <c r="Q245" s="24" t="s">
        <v>43</v>
      </c>
      <c r="R245" s="25"/>
      <c r="S245" s="24" t="s">
        <v>43</v>
      </c>
      <c r="T245" s="24"/>
      <c r="U245" s="24"/>
      <c r="V245" s="24"/>
      <c r="W245" s="3" t="str">
        <f>_xlfn.TEXTJOIN(", ", TRUE, priority[[#This Row],[Top 15 Largest Allocations and/or Funding Increases]:[C19RM Top-25]])</f>
        <v/>
      </c>
      <c r="X24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45" s="5">
        <f t="shared" si="28"/>
        <v>0</v>
      </c>
      <c r="Z245" s="5">
        <f>IF(priority[[#This Row],[Challenging Operating Environment (as approved by EGMC on 24 March 2022) Opt-in]]="COE",1,0)</f>
        <v>0</v>
      </c>
      <c r="AA245" s="5">
        <f t="shared" si="29"/>
        <v>0</v>
      </c>
      <c r="AB245" s="5">
        <f t="shared" si="30"/>
        <v>0</v>
      </c>
      <c r="AC245" s="5">
        <f t="shared" si="31"/>
        <v>0</v>
      </c>
      <c r="AD245" s="5">
        <f t="shared" si="32"/>
        <v>0</v>
      </c>
      <c r="AE245" s="5">
        <f t="shared" si="33"/>
        <v>0</v>
      </c>
      <c r="AF245" s="5">
        <f t="shared" si="34"/>
        <v>0</v>
      </c>
      <c r="AG245" s="5">
        <f t="shared" si="35"/>
        <v>0</v>
      </c>
      <c r="AH245" s="5">
        <f t="shared" si="35"/>
        <v>0</v>
      </c>
      <c r="AI245" s="5">
        <f t="shared" si="35"/>
        <v>0</v>
      </c>
    </row>
    <row r="246" spans="1:35" x14ac:dyDescent="0.35">
      <c r="A246" s="5"/>
      <c r="B246" t="s">
        <v>213</v>
      </c>
      <c r="C246" t="s">
        <v>214</v>
      </c>
      <c r="D246" t="s">
        <v>38</v>
      </c>
      <c r="E246" t="s">
        <v>51</v>
      </c>
      <c r="F246" t="s">
        <v>215</v>
      </c>
      <c r="G246" t="s">
        <v>151</v>
      </c>
      <c r="H246" t="str">
        <f t="shared" si="27"/>
        <v>Mauritania HIV/AIDS</v>
      </c>
      <c r="I246"/>
      <c r="J246" s="25" t="s">
        <v>43</v>
      </c>
      <c r="K246" s="23" t="s">
        <v>45</v>
      </c>
      <c r="L246" s="24"/>
      <c r="M246" s="24"/>
      <c r="N246" s="25" t="s">
        <v>43</v>
      </c>
      <c r="O246" s="23"/>
      <c r="P246" s="23" t="s">
        <v>43</v>
      </c>
      <c r="Q246" s="24" t="s">
        <v>43</v>
      </c>
      <c r="R246" s="25"/>
      <c r="S246" s="24" t="s">
        <v>43</v>
      </c>
      <c r="T246" s="24"/>
      <c r="U246" s="24"/>
      <c r="V246" s="24"/>
      <c r="W246" s="3" t="str">
        <f>_xlfn.TEXTJOIN(", ", TRUE, priority[[#This Row],[Top 15 Largest Allocations and/or Funding Increases]:[C19RM Top-25]])</f>
        <v/>
      </c>
      <c r="X24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246" s="5">
        <f t="shared" si="28"/>
        <v>0</v>
      </c>
      <c r="Z246" s="5">
        <f>IF(priority[[#This Row],[Challenging Operating Environment (as approved by EGMC on 24 March 2022) Opt-in]]="COE",1,0)</f>
        <v>0</v>
      </c>
      <c r="AA246" s="5">
        <f t="shared" si="29"/>
        <v>0</v>
      </c>
      <c r="AB246" s="5">
        <f t="shared" si="30"/>
        <v>0</v>
      </c>
      <c r="AC246" s="5">
        <f t="shared" si="31"/>
        <v>0</v>
      </c>
      <c r="AD246" s="5">
        <f t="shared" si="32"/>
        <v>0</v>
      </c>
      <c r="AE246" s="5">
        <f t="shared" si="33"/>
        <v>0</v>
      </c>
      <c r="AF246" s="5">
        <f t="shared" si="34"/>
        <v>0</v>
      </c>
      <c r="AG246" s="5">
        <f t="shared" si="35"/>
        <v>0</v>
      </c>
      <c r="AH246" s="5">
        <f t="shared" si="35"/>
        <v>0</v>
      </c>
      <c r="AI246" s="5">
        <f t="shared" si="35"/>
        <v>0</v>
      </c>
    </row>
    <row r="247" spans="1:35" x14ac:dyDescent="0.35">
      <c r="A247" s="5"/>
      <c r="B247" t="s">
        <v>213</v>
      </c>
      <c r="C247" t="s">
        <v>214</v>
      </c>
      <c r="D247" t="s">
        <v>44</v>
      </c>
      <c r="E247" t="s">
        <v>51</v>
      </c>
      <c r="F247" t="s">
        <v>215</v>
      </c>
      <c r="G247" t="s">
        <v>151</v>
      </c>
      <c r="H247" t="str">
        <f t="shared" si="27"/>
        <v>Mauritania Tuberculosis</v>
      </c>
      <c r="I247"/>
      <c r="J247" s="25" t="s">
        <v>43</v>
      </c>
      <c r="K247" s="25"/>
      <c r="L247" s="24"/>
      <c r="M247" s="24"/>
      <c r="N247" s="25" t="s">
        <v>43</v>
      </c>
      <c r="O247" s="23"/>
      <c r="P247" s="23" t="s">
        <v>43</v>
      </c>
      <c r="Q247" s="24" t="s">
        <v>43</v>
      </c>
      <c r="R247" s="25"/>
      <c r="S247" s="24" t="s">
        <v>43</v>
      </c>
      <c r="T247" s="24"/>
      <c r="U247" s="24"/>
      <c r="V247" s="24"/>
      <c r="W247" s="3" t="str">
        <f>_xlfn.TEXTJOIN(", ", TRUE, priority[[#This Row],[Top 15 Largest Allocations and/or Funding Increases]:[C19RM Top-25]])</f>
        <v/>
      </c>
      <c r="X24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47" s="5">
        <f t="shared" si="28"/>
        <v>0</v>
      </c>
      <c r="Z247" s="5">
        <f>IF(priority[[#This Row],[Challenging Operating Environment (as approved by EGMC on 24 March 2022) Opt-in]]="COE",1,0)</f>
        <v>0</v>
      </c>
      <c r="AA247" s="5">
        <f t="shared" si="29"/>
        <v>0</v>
      </c>
      <c r="AB247" s="5">
        <f t="shared" si="30"/>
        <v>0</v>
      </c>
      <c r="AC247" s="5">
        <f t="shared" si="31"/>
        <v>0</v>
      </c>
      <c r="AD247" s="5">
        <f t="shared" si="32"/>
        <v>0</v>
      </c>
      <c r="AE247" s="5">
        <f t="shared" si="33"/>
        <v>0</v>
      </c>
      <c r="AF247" s="5">
        <f t="shared" si="34"/>
        <v>0</v>
      </c>
      <c r="AG247" s="5">
        <f t="shared" si="35"/>
        <v>0</v>
      </c>
      <c r="AH247" s="5">
        <f t="shared" si="35"/>
        <v>0</v>
      </c>
      <c r="AI247" s="5">
        <f t="shared" si="35"/>
        <v>0</v>
      </c>
    </row>
    <row r="248" spans="1:35" x14ac:dyDescent="0.35">
      <c r="A248" s="5"/>
      <c r="B248" t="s">
        <v>213</v>
      </c>
      <c r="C248" t="s">
        <v>214</v>
      </c>
      <c r="D248" t="s">
        <v>46</v>
      </c>
      <c r="E248" t="s">
        <v>51</v>
      </c>
      <c r="F248" t="s">
        <v>215</v>
      </c>
      <c r="G248" t="s">
        <v>151</v>
      </c>
      <c r="H248" t="str">
        <f t="shared" si="27"/>
        <v>Mauritania Malaria</v>
      </c>
      <c r="I248"/>
      <c r="J248" s="25" t="s">
        <v>43</v>
      </c>
      <c r="K248" s="25"/>
      <c r="L248" s="24"/>
      <c r="M248" s="24"/>
      <c r="N248" s="25" t="s">
        <v>43</v>
      </c>
      <c r="O248" s="23"/>
      <c r="P248" s="23" t="s">
        <v>43</v>
      </c>
      <c r="Q248" s="24" t="s">
        <v>43</v>
      </c>
      <c r="R248" s="25"/>
      <c r="S248" s="24" t="s">
        <v>108</v>
      </c>
      <c r="T248" s="24"/>
      <c r="U248" s="24"/>
      <c r="V248" s="24"/>
      <c r="W248" s="3" t="str">
        <f>_xlfn.TEXTJOIN(", ", TRUE, priority[[#This Row],[Top 15 Largest Allocations and/or Funding Increases]:[C19RM Top-25]])</f>
        <v>Sahel 5</v>
      </c>
      <c r="X24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48" s="5">
        <f t="shared" si="28"/>
        <v>0</v>
      </c>
      <c r="Z248" s="5">
        <f>IF(priority[[#This Row],[Challenging Operating Environment (as approved by EGMC on 24 March 2022) Opt-in]]="COE",1,0)</f>
        <v>0</v>
      </c>
      <c r="AA248" s="5">
        <f t="shared" si="29"/>
        <v>0</v>
      </c>
      <c r="AB248" s="5">
        <f t="shared" si="30"/>
        <v>0</v>
      </c>
      <c r="AC248" s="5">
        <f t="shared" si="31"/>
        <v>0</v>
      </c>
      <c r="AD248" s="5">
        <f t="shared" si="32"/>
        <v>0</v>
      </c>
      <c r="AE248" s="5">
        <f t="shared" si="33"/>
        <v>0</v>
      </c>
      <c r="AF248" s="5">
        <f t="shared" si="34"/>
        <v>1</v>
      </c>
      <c r="AG248" s="5">
        <f t="shared" si="35"/>
        <v>0</v>
      </c>
      <c r="AH248" s="5">
        <f t="shared" si="35"/>
        <v>0</v>
      </c>
      <c r="AI248" s="5">
        <f t="shared" si="35"/>
        <v>0</v>
      </c>
    </row>
    <row r="249" spans="1:35" x14ac:dyDescent="0.35">
      <c r="A249" s="5" t="s">
        <v>47</v>
      </c>
      <c r="C249" t="s">
        <v>214</v>
      </c>
      <c r="D249" t="s">
        <v>48</v>
      </c>
      <c r="H249" t="str">
        <f>C249&amp;" "&amp;D249</f>
        <v>Mauritania Multi-Component</v>
      </c>
      <c r="I249"/>
      <c r="J249" s="23"/>
      <c r="K249" s="23" t="s">
        <v>45</v>
      </c>
      <c r="L249" s="23"/>
      <c r="M249" s="24"/>
      <c r="N249" s="25"/>
      <c r="O249" s="23"/>
      <c r="P249" s="23"/>
      <c r="Q249" s="24"/>
      <c r="R249" s="25"/>
      <c r="S249" s="24" t="s">
        <v>108</v>
      </c>
      <c r="T249" s="24"/>
      <c r="U249" s="24"/>
      <c r="V249" s="24"/>
      <c r="W249" s="3" t="str">
        <f>_xlfn.TEXTJOIN(", ", TRUE, priority[[#This Row],[Top 15 Largest Allocations and/or Funding Increases]:[C19RM Top-25]])</f>
        <v>Sahel 5</v>
      </c>
      <c r="X24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249" s="5">
        <f>IF(I249="Transition",1,0)</f>
        <v>0</v>
      </c>
      <c r="Z249" s="5">
        <f>IF(priority[[#This Row],[Challenging Operating Environment (as approved by EGMC on 24 March 2022) Opt-in]]="COE",1,0)</f>
        <v>0</v>
      </c>
      <c r="AA249" s="5">
        <f>IF(OR(N249="TopLargest", N249="FundingIncreaseDisease"),1,0)</f>
        <v>0</v>
      </c>
      <c r="AB249" s="5">
        <f>IF(O249="IncidenceReduction",1,0)</f>
        <v>0</v>
      </c>
      <c r="AC249" s="5">
        <f>IF(P249="AGYW",1,0)</f>
        <v>0</v>
      </c>
      <c r="AD249" s="5">
        <f>IF(Q249="TBTop20",1,0)</f>
        <v>0</v>
      </c>
      <c r="AE249" s="5">
        <f>IF(R249="RAI",1,0)</f>
        <v>0</v>
      </c>
      <c r="AF249" s="5">
        <f>IF(OR(S249="HBHI", S249="Sahel 5"),1,0)</f>
        <v>1</v>
      </c>
      <c r="AG249" s="5">
        <f>IF(T249="Yes",1,0)</f>
        <v>0</v>
      </c>
      <c r="AH249" s="5">
        <f>IF(U249="Yes",1,0)</f>
        <v>0</v>
      </c>
      <c r="AI249" s="5">
        <f>IF(V249="Yes",1,0)</f>
        <v>0</v>
      </c>
    </row>
    <row r="250" spans="1:35" x14ac:dyDescent="0.35">
      <c r="A250" s="5"/>
      <c r="B250" t="s">
        <v>216</v>
      </c>
      <c r="C250" t="s">
        <v>217</v>
      </c>
      <c r="D250" t="s">
        <v>38</v>
      </c>
      <c r="E250" t="s">
        <v>51</v>
      </c>
      <c r="F250" t="s">
        <v>52</v>
      </c>
      <c r="G250" t="s">
        <v>55</v>
      </c>
      <c r="H250" t="str">
        <f t="shared" si="27"/>
        <v>Mauritius HIV/AIDS</v>
      </c>
      <c r="I250"/>
      <c r="J250" s="25" t="s">
        <v>43</v>
      </c>
      <c r="K250" s="25"/>
      <c r="L250" s="24"/>
      <c r="M250" s="24"/>
      <c r="N250" s="25" t="s">
        <v>43</v>
      </c>
      <c r="O250" s="23"/>
      <c r="P250" s="23" t="s">
        <v>43</v>
      </c>
      <c r="Q250" s="24" t="s">
        <v>43</v>
      </c>
      <c r="R250" s="25"/>
      <c r="S250" s="24" t="s">
        <v>43</v>
      </c>
      <c r="T250" s="24"/>
      <c r="U250" s="24"/>
      <c r="V250" s="24"/>
      <c r="W250" s="3" t="str">
        <f>_xlfn.TEXTJOIN(", ", TRUE, priority[[#This Row],[Top 15 Largest Allocations and/or Funding Increases]:[C19RM Top-25]])</f>
        <v/>
      </c>
      <c r="X25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50" s="5">
        <f t="shared" si="28"/>
        <v>0</v>
      </c>
      <c r="Z250" s="5">
        <f>IF(priority[[#This Row],[Challenging Operating Environment (as approved by EGMC on 24 March 2022) Opt-in]]="COE",1,0)</f>
        <v>0</v>
      </c>
      <c r="AA250" s="5">
        <f t="shared" si="29"/>
        <v>0</v>
      </c>
      <c r="AB250" s="5">
        <f t="shared" si="30"/>
        <v>0</v>
      </c>
      <c r="AC250" s="5">
        <f t="shared" si="31"/>
        <v>0</v>
      </c>
      <c r="AD250" s="5">
        <f t="shared" si="32"/>
        <v>0</v>
      </c>
      <c r="AE250" s="5">
        <f t="shared" si="33"/>
        <v>0</v>
      </c>
      <c r="AF250" s="5">
        <f t="shared" si="34"/>
        <v>0</v>
      </c>
      <c r="AG250" s="5">
        <f t="shared" si="35"/>
        <v>0</v>
      </c>
      <c r="AH250" s="5">
        <f t="shared" si="35"/>
        <v>0</v>
      </c>
      <c r="AI250" s="5">
        <f t="shared" si="35"/>
        <v>0</v>
      </c>
    </row>
    <row r="251" spans="1:35" x14ac:dyDescent="0.35">
      <c r="A251" s="5"/>
      <c r="B251" t="s">
        <v>216</v>
      </c>
      <c r="C251" t="s">
        <v>217</v>
      </c>
      <c r="D251" t="s">
        <v>44</v>
      </c>
      <c r="E251" t="s">
        <v>51</v>
      </c>
      <c r="F251" t="s">
        <v>52</v>
      </c>
      <c r="G251" t="s">
        <v>55</v>
      </c>
      <c r="H251" t="str">
        <f t="shared" si="27"/>
        <v>Mauritius Tuberculosis</v>
      </c>
      <c r="I251"/>
      <c r="J251" s="25" t="s">
        <v>43</v>
      </c>
      <c r="K251" s="25"/>
      <c r="L251" s="24"/>
      <c r="M251" s="24"/>
      <c r="N251" s="25" t="s">
        <v>43</v>
      </c>
      <c r="O251" s="23"/>
      <c r="P251" s="23" t="s">
        <v>43</v>
      </c>
      <c r="Q251" s="24" t="s">
        <v>43</v>
      </c>
      <c r="R251" s="25"/>
      <c r="S251" s="24" t="s">
        <v>43</v>
      </c>
      <c r="T251" s="24"/>
      <c r="U251" s="24"/>
      <c r="V251" s="24"/>
      <c r="W251" s="3" t="str">
        <f>_xlfn.TEXTJOIN(", ", TRUE, priority[[#This Row],[Top 15 Largest Allocations and/or Funding Increases]:[C19RM Top-25]])</f>
        <v/>
      </c>
      <c r="X25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51" s="5">
        <f t="shared" si="28"/>
        <v>0</v>
      </c>
      <c r="Z251" s="5">
        <f>IF(priority[[#This Row],[Challenging Operating Environment (as approved by EGMC on 24 March 2022) Opt-in]]="COE",1,0)</f>
        <v>0</v>
      </c>
      <c r="AA251" s="5">
        <f t="shared" si="29"/>
        <v>0</v>
      </c>
      <c r="AB251" s="5">
        <f t="shared" si="30"/>
        <v>0</v>
      </c>
      <c r="AC251" s="5">
        <f t="shared" si="31"/>
        <v>0</v>
      </c>
      <c r="AD251" s="5">
        <f t="shared" si="32"/>
        <v>0</v>
      </c>
      <c r="AE251" s="5">
        <f t="shared" si="33"/>
        <v>0</v>
      </c>
      <c r="AF251" s="5">
        <f t="shared" si="34"/>
        <v>0</v>
      </c>
      <c r="AG251" s="5">
        <f t="shared" si="35"/>
        <v>0</v>
      </c>
      <c r="AH251" s="5">
        <f t="shared" si="35"/>
        <v>0</v>
      </c>
      <c r="AI251" s="5">
        <f t="shared" si="35"/>
        <v>0</v>
      </c>
    </row>
    <row r="252" spans="1:35" x14ac:dyDescent="0.35">
      <c r="A252" s="5"/>
      <c r="B252" t="s">
        <v>216</v>
      </c>
      <c r="C252" t="s">
        <v>217</v>
      </c>
      <c r="D252" t="s">
        <v>46</v>
      </c>
      <c r="E252" t="s">
        <v>51</v>
      </c>
      <c r="F252" t="s">
        <v>52</v>
      </c>
      <c r="G252" t="s">
        <v>55</v>
      </c>
      <c r="H252" t="str">
        <f t="shared" si="27"/>
        <v>Mauritius Malaria</v>
      </c>
      <c r="I252"/>
      <c r="J252" s="25" t="s">
        <v>43</v>
      </c>
      <c r="K252" s="25"/>
      <c r="L252" s="24"/>
      <c r="M252" s="24"/>
      <c r="N252" s="25" t="s">
        <v>43</v>
      </c>
      <c r="O252" s="23"/>
      <c r="P252" s="23" t="s">
        <v>43</v>
      </c>
      <c r="Q252" s="24" t="s">
        <v>43</v>
      </c>
      <c r="R252" s="25"/>
      <c r="S252" s="24" t="s">
        <v>43</v>
      </c>
      <c r="T252" s="24"/>
      <c r="U252" s="24"/>
      <c r="V252" s="24"/>
      <c r="W252" s="3" t="str">
        <f>_xlfn.TEXTJOIN(", ", TRUE, priority[[#This Row],[Top 15 Largest Allocations and/or Funding Increases]:[C19RM Top-25]])</f>
        <v/>
      </c>
      <c r="X25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52" s="5">
        <f t="shared" si="28"/>
        <v>0</v>
      </c>
      <c r="Z252" s="5">
        <f>IF(priority[[#This Row],[Challenging Operating Environment (as approved by EGMC on 24 March 2022) Opt-in]]="COE",1,0)</f>
        <v>0</v>
      </c>
      <c r="AA252" s="5">
        <f t="shared" si="29"/>
        <v>0</v>
      </c>
      <c r="AB252" s="5">
        <f t="shared" si="30"/>
        <v>0</v>
      </c>
      <c r="AC252" s="5">
        <f t="shared" si="31"/>
        <v>0</v>
      </c>
      <c r="AD252" s="5">
        <f t="shared" si="32"/>
        <v>0</v>
      </c>
      <c r="AE252" s="5">
        <f t="shared" si="33"/>
        <v>0</v>
      </c>
      <c r="AF252" s="5">
        <f t="shared" si="34"/>
        <v>0</v>
      </c>
      <c r="AG252" s="5">
        <f t="shared" si="35"/>
        <v>0</v>
      </c>
      <c r="AH252" s="5">
        <f t="shared" si="35"/>
        <v>0</v>
      </c>
      <c r="AI252" s="5">
        <f t="shared" si="35"/>
        <v>0</v>
      </c>
    </row>
    <row r="253" spans="1:35" x14ac:dyDescent="0.35">
      <c r="A253" s="5"/>
      <c r="B253" t="s">
        <v>218</v>
      </c>
      <c r="C253" t="s">
        <v>219</v>
      </c>
      <c r="D253" t="s">
        <v>38</v>
      </c>
      <c r="E253" t="s">
        <v>51</v>
      </c>
      <c r="F253" t="s">
        <v>82</v>
      </c>
      <c r="G253" t="s">
        <v>61</v>
      </c>
      <c r="H253" t="str">
        <f t="shared" si="27"/>
        <v>Moldova HIV/AIDS</v>
      </c>
      <c r="I253"/>
      <c r="J253" s="25" t="s">
        <v>43</v>
      </c>
      <c r="K253" s="25"/>
      <c r="L253" s="24"/>
      <c r="M253" s="24"/>
      <c r="N253" s="25" t="s">
        <v>43</v>
      </c>
      <c r="O253" s="23"/>
      <c r="P253" s="23" t="s">
        <v>43</v>
      </c>
      <c r="Q253" s="24" t="s">
        <v>43</v>
      </c>
      <c r="R253" s="25"/>
      <c r="S253" s="24" t="s">
        <v>43</v>
      </c>
      <c r="T253" s="24"/>
      <c r="U253" s="24"/>
      <c r="V253" s="24"/>
      <c r="W253" s="3" t="str">
        <f>_xlfn.TEXTJOIN(", ", TRUE, priority[[#This Row],[Top 15 Largest Allocations and/or Funding Increases]:[C19RM Top-25]])</f>
        <v/>
      </c>
      <c r="X25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53" s="5">
        <f t="shared" si="28"/>
        <v>0</v>
      </c>
      <c r="Z253" s="5">
        <f>IF(priority[[#This Row],[Challenging Operating Environment (as approved by EGMC on 24 March 2022) Opt-in]]="COE",1,0)</f>
        <v>0</v>
      </c>
      <c r="AA253" s="5">
        <f t="shared" si="29"/>
        <v>0</v>
      </c>
      <c r="AB253" s="5">
        <f t="shared" si="30"/>
        <v>0</v>
      </c>
      <c r="AC253" s="5">
        <f t="shared" si="31"/>
        <v>0</v>
      </c>
      <c r="AD253" s="5">
        <f t="shared" si="32"/>
        <v>0</v>
      </c>
      <c r="AE253" s="5">
        <f t="shared" si="33"/>
        <v>0</v>
      </c>
      <c r="AF253" s="5">
        <f t="shared" si="34"/>
        <v>0</v>
      </c>
      <c r="AG253" s="5">
        <f t="shared" si="35"/>
        <v>0</v>
      </c>
      <c r="AH253" s="5">
        <f t="shared" si="35"/>
        <v>0</v>
      </c>
      <c r="AI253" s="5">
        <f t="shared" si="35"/>
        <v>0</v>
      </c>
    </row>
    <row r="254" spans="1:35" x14ac:dyDescent="0.35">
      <c r="A254" s="5"/>
      <c r="B254" t="s">
        <v>218</v>
      </c>
      <c r="C254" t="s">
        <v>219</v>
      </c>
      <c r="D254" t="s">
        <v>44</v>
      </c>
      <c r="E254" t="s">
        <v>51</v>
      </c>
      <c r="F254" t="s">
        <v>82</v>
      </c>
      <c r="G254" t="s">
        <v>61</v>
      </c>
      <c r="H254" t="str">
        <f t="shared" si="27"/>
        <v>Moldova Tuberculosis</v>
      </c>
      <c r="I254"/>
      <c r="J254" s="25" t="s">
        <v>43</v>
      </c>
      <c r="K254" s="25"/>
      <c r="L254" s="24"/>
      <c r="M254" s="24"/>
      <c r="N254" s="25" t="s">
        <v>43</v>
      </c>
      <c r="O254" s="23"/>
      <c r="P254" s="23" t="s">
        <v>43</v>
      </c>
      <c r="Q254" s="24" t="s">
        <v>43</v>
      </c>
      <c r="R254" s="25"/>
      <c r="S254" s="24" t="s">
        <v>43</v>
      </c>
      <c r="T254" s="24"/>
      <c r="U254" s="24"/>
      <c r="V254" s="24"/>
      <c r="W254" s="3" t="str">
        <f>_xlfn.TEXTJOIN(", ", TRUE, priority[[#This Row],[Top 15 Largest Allocations and/or Funding Increases]:[C19RM Top-25]])</f>
        <v/>
      </c>
      <c r="X25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54" s="5">
        <f t="shared" si="28"/>
        <v>0</v>
      </c>
      <c r="Z254" s="5">
        <f>IF(priority[[#This Row],[Challenging Operating Environment (as approved by EGMC on 24 March 2022) Opt-in]]="COE",1,0)</f>
        <v>0</v>
      </c>
      <c r="AA254" s="5">
        <f t="shared" si="29"/>
        <v>0</v>
      </c>
      <c r="AB254" s="5">
        <f t="shared" si="30"/>
        <v>0</v>
      </c>
      <c r="AC254" s="5">
        <f t="shared" si="31"/>
        <v>0</v>
      </c>
      <c r="AD254" s="5">
        <f t="shared" si="32"/>
        <v>0</v>
      </c>
      <c r="AE254" s="5">
        <f t="shared" si="33"/>
        <v>0</v>
      </c>
      <c r="AF254" s="5">
        <f t="shared" si="34"/>
        <v>0</v>
      </c>
      <c r="AG254" s="5">
        <f t="shared" si="35"/>
        <v>0</v>
      </c>
      <c r="AH254" s="5">
        <f t="shared" si="35"/>
        <v>0</v>
      </c>
      <c r="AI254" s="5">
        <f t="shared" si="35"/>
        <v>0</v>
      </c>
    </row>
    <row r="255" spans="1:35" x14ac:dyDescent="0.35">
      <c r="A255" s="5"/>
      <c r="B255" t="s">
        <v>218</v>
      </c>
      <c r="C255" t="s">
        <v>219</v>
      </c>
      <c r="D255" t="s">
        <v>46</v>
      </c>
      <c r="E255" t="s">
        <v>51</v>
      </c>
      <c r="F255" t="s">
        <v>82</v>
      </c>
      <c r="G255" t="s">
        <v>61</v>
      </c>
      <c r="H255" t="str">
        <f t="shared" si="27"/>
        <v>Moldova Malaria</v>
      </c>
      <c r="I255"/>
      <c r="J255" s="25" t="s">
        <v>43</v>
      </c>
      <c r="K255" s="25"/>
      <c r="L255" s="24"/>
      <c r="M255" s="24"/>
      <c r="N255" s="25" t="s">
        <v>43</v>
      </c>
      <c r="O255" s="23"/>
      <c r="P255" s="23" t="s">
        <v>43</v>
      </c>
      <c r="Q255" s="24" t="s">
        <v>43</v>
      </c>
      <c r="R255" s="25"/>
      <c r="S255" s="24" t="s">
        <v>43</v>
      </c>
      <c r="T255" s="24"/>
      <c r="U255" s="24"/>
      <c r="V255" s="24"/>
      <c r="W255" s="3" t="str">
        <f>_xlfn.TEXTJOIN(", ", TRUE, priority[[#This Row],[Top 15 Largest Allocations and/or Funding Increases]:[C19RM Top-25]])</f>
        <v/>
      </c>
      <c r="X25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55" s="5">
        <f t="shared" si="28"/>
        <v>0</v>
      </c>
      <c r="Z255" s="5">
        <f>IF(priority[[#This Row],[Challenging Operating Environment (as approved by EGMC on 24 March 2022) Opt-in]]="COE",1,0)</f>
        <v>0</v>
      </c>
      <c r="AA255" s="5">
        <f t="shared" si="29"/>
        <v>0</v>
      </c>
      <c r="AB255" s="5">
        <f t="shared" si="30"/>
        <v>0</v>
      </c>
      <c r="AC255" s="5">
        <f t="shared" si="31"/>
        <v>0</v>
      </c>
      <c r="AD255" s="5">
        <f t="shared" si="32"/>
        <v>0</v>
      </c>
      <c r="AE255" s="5">
        <f t="shared" si="33"/>
        <v>0</v>
      </c>
      <c r="AF255" s="5">
        <f t="shared" si="34"/>
        <v>0</v>
      </c>
      <c r="AG255" s="5">
        <f t="shared" si="35"/>
        <v>0</v>
      </c>
      <c r="AH255" s="5">
        <f t="shared" si="35"/>
        <v>0</v>
      </c>
      <c r="AI255" s="5">
        <f t="shared" si="35"/>
        <v>0</v>
      </c>
    </row>
    <row r="256" spans="1:35" x14ac:dyDescent="0.35">
      <c r="A256" s="5" t="s">
        <v>47</v>
      </c>
      <c r="C256" t="s">
        <v>219</v>
      </c>
      <c r="D256" t="s">
        <v>62</v>
      </c>
      <c r="E256" t="s">
        <v>51</v>
      </c>
      <c r="H256" t="str">
        <f t="shared" si="27"/>
        <v>Moldova HIV/TB</v>
      </c>
      <c r="I256"/>
      <c r="J256" s="23"/>
      <c r="K256" s="23"/>
      <c r="L256" s="23"/>
      <c r="M256" s="24"/>
      <c r="N256" s="25"/>
      <c r="O256" s="23"/>
      <c r="P256" s="23"/>
      <c r="Q256" s="24"/>
      <c r="R256" s="25"/>
      <c r="S256" s="24"/>
      <c r="T256" s="24"/>
      <c r="U256" s="24"/>
      <c r="V256" s="24"/>
      <c r="W256" s="3" t="str">
        <f>_xlfn.TEXTJOIN(", ", TRUE, priority[[#This Row],[Top 15 Largest Allocations and/or Funding Increases]:[C19RM Top-25]])</f>
        <v/>
      </c>
      <c r="X25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56" s="27">
        <f t="shared" si="28"/>
        <v>0</v>
      </c>
      <c r="Z256" s="5">
        <f>IF(priority[[#This Row],[Challenging Operating Environment (as approved by EGMC on 24 March 2022) Opt-in]]="COE",1,0)</f>
        <v>0</v>
      </c>
      <c r="AA256" s="5">
        <f t="shared" si="29"/>
        <v>0</v>
      </c>
      <c r="AB256" s="5">
        <f t="shared" si="30"/>
        <v>0</v>
      </c>
      <c r="AC256" s="5">
        <f t="shared" si="31"/>
        <v>0</v>
      </c>
      <c r="AD256" s="5">
        <f t="shared" si="32"/>
        <v>0</v>
      </c>
      <c r="AE256" s="5">
        <f t="shared" si="33"/>
        <v>0</v>
      </c>
      <c r="AF256" s="5">
        <f t="shared" si="34"/>
        <v>0</v>
      </c>
      <c r="AG256" s="5">
        <f t="shared" si="35"/>
        <v>0</v>
      </c>
      <c r="AH256" s="5">
        <f t="shared" si="35"/>
        <v>0</v>
      </c>
      <c r="AI256" s="5">
        <f t="shared" si="35"/>
        <v>0</v>
      </c>
    </row>
    <row r="257" spans="1:35" x14ac:dyDescent="0.35">
      <c r="A257" s="5"/>
      <c r="B257" t="s">
        <v>220</v>
      </c>
      <c r="C257" t="s">
        <v>221</v>
      </c>
      <c r="D257" t="s">
        <v>38</v>
      </c>
      <c r="E257" t="s">
        <v>51</v>
      </c>
      <c r="F257" t="s">
        <v>82</v>
      </c>
      <c r="G257" t="s">
        <v>40</v>
      </c>
      <c r="H257" t="str">
        <f t="shared" si="27"/>
        <v>Mongolia HIV/AIDS</v>
      </c>
      <c r="I257"/>
      <c r="J257" s="25" t="s">
        <v>43</v>
      </c>
      <c r="K257" s="23" t="s">
        <v>45</v>
      </c>
      <c r="L257" s="24"/>
      <c r="M257" s="24"/>
      <c r="N257" s="25" t="s">
        <v>43</v>
      </c>
      <c r="O257" s="23"/>
      <c r="P257" s="23" t="s">
        <v>43</v>
      </c>
      <c r="Q257" s="24" t="s">
        <v>43</v>
      </c>
      <c r="R257" s="25"/>
      <c r="S257" s="24" t="s">
        <v>43</v>
      </c>
      <c r="T257" s="24"/>
      <c r="U257" s="24"/>
      <c r="V257" s="24"/>
      <c r="W257" s="3" t="str">
        <f>_xlfn.TEXTJOIN(", ", TRUE, priority[[#This Row],[Top 15 Largest Allocations and/or Funding Increases]:[C19RM Top-25]])</f>
        <v/>
      </c>
      <c r="X25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257" s="5">
        <f t="shared" si="28"/>
        <v>0</v>
      </c>
      <c r="Z257" s="5">
        <f>IF(priority[[#This Row],[Challenging Operating Environment (as approved by EGMC on 24 March 2022) Opt-in]]="COE",1,0)</f>
        <v>0</v>
      </c>
      <c r="AA257" s="5">
        <f t="shared" si="29"/>
        <v>0</v>
      </c>
      <c r="AB257" s="5">
        <f t="shared" si="30"/>
        <v>0</v>
      </c>
      <c r="AC257" s="5">
        <f t="shared" si="31"/>
        <v>0</v>
      </c>
      <c r="AD257" s="5">
        <f t="shared" si="32"/>
        <v>0</v>
      </c>
      <c r="AE257" s="5">
        <f t="shared" si="33"/>
        <v>0</v>
      </c>
      <c r="AF257" s="5">
        <f t="shared" si="34"/>
        <v>0</v>
      </c>
      <c r="AG257" s="5">
        <f t="shared" si="35"/>
        <v>0</v>
      </c>
      <c r="AH257" s="5">
        <f t="shared" si="35"/>
        <v>0</v>
      </c>
      <c r="AI257" s="5">
        <f t="shared" si="35"/>
        <v>0</v>
      </c>
    </row>
    <row r="258" spans="1:35" x14ac:dyDescent="0.35">
      <c r="A258" s="5"/>
      <c r="B258" t="s">
        <v>220</v>
      </c>
      <c r="C258" t="s">
        <v>221</v>
      </c>
      <c r="D258" t="s">
        <v>44</v>
      </c>
      <c r="E258" t="s">
        <v>51</v>
      </c>
      <c r="F258" t="s">
        <v>82</v>
      </c>
      <c r="G258" t="s">
        <v>40</v>
      </c>
      <c r="H258" t="str">
        <f t="shared" si="27"/>
        <v>Mongolia Tuberculosis</v>
      </c>
      <c r="I258"/>
      <c r="J258" s="25" t="s">
        <v>43</v>
      </c>
      <c r="K258" s="25"/>
      <c r="L258" s="24"/>
      <c r="M258" s="24"/>
      <c r="N258" s="25" t="s">
        <v>43</v>
      </c>
      <c r="O258" s="23"/>
      <c r="P258" s="23" t="s">
        <v>43</v>
      </c>
      <c r="Q258" s="24" t="s">
        <v>43</v>
      </c>
      <c r="R258" s="25"/>
      <c r="S258" s="24" t="s">
        <v>43</v>
      </c>
      <c r="T258" s="24"/>
      <c r="U258" s="24"/>
      <c r="V258" s="24"/>
      <c r="W258" s="3" t="str">
        <f>_xlfn.TEXTJOIN(", ", TRUE, priority[[#This Row],[Top 15 Largest Allocations and/or Funding Increases]:[C19RM Top-25]])</f>
        <v/>
      </c>
      <c r="X25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58" s="5">
        <f t="shared" si="28"/>
        <v>0</v>
      </c>
      <c r="Z258" s="5">
        <f>IF(priority[[#This Row],[Challenging Operating Environment (as approved by EGMC on 24 March 2022) Opt-in]]="COE",1,0)</f>
        <v>0</v>
      </c>
      <c r="AA258" s="5">
        <f t="shared" si="29"/>
        <v>0</v>
      </c>
      <c r="AB258" s="5">
        <f t="shared" si="30"/>
        <v>0</v>
      </c>
      <c r="AC258" s="5">
        <f t="shared" si="31"/>
        <v>0</v>
      </c>
      <c r="AD258" s="5">
        <f t="shared" si="32"/>
        <v>0</v>
      </c>
      <c r="AE258" s="5">
        <f t="shared" si="33"/>
        <v>0</v>
      </c>
      <c r="AF258" s="5">
        <f t="shared" si="34"/>
        <v>0</v>
      </c>
      <c r="AG258" s="5">
        <f t="shared" si="35"/>
        <v>0</v>
      </c>
      <c r="AH258" s="5">
        <f t="shared" si="35"/>
        <v>0</v>
      </c>
      <c r="AI258" s="5">
        <f t="shared" si="35"/>
        <v>0</v>
      </c>
    </row>
    <row r="259" spans="1:35" x14ac:dyDescent="0.35">
      <c r="A259" s="5"/>
      <c r="B259" t="s">
        <v>220</v>
      </c>
      <c r="C259" t="s">
        <v>221</v>
      </c>
      <c r="D259" t="s">
        <v>46</v>
      </c>
      <c r="E259" t="s">
        <v>51</v>
      </c>
      <c r="F259" t="s">
        <v>82</v>
      </c>
      <c r="G259" t="s">
        <v>40</v>
      </c>
      <c r="H259" t="str">
        <f t="shared" si="27"/>
        <v>Mongolia Malaria</v>
      </c>
      <c r="I259"/>
      <c r="J259" s="25" t="s">
        <v>43</v>
      </c>
      <c r="K259" s="25"/>
      <c r="L259" s="24"/>
      <c r="M259" s="24"/>
      <c r="N259" s="25" t="s">
        <v>43</v>
      </c>
      <c r="O259" s="23"/>
      <c r="P259" s="23" t="s">
        <v>43</v>
      </c>
      <c r="Q259" s="24" t="s">
        <v>43</v>
      </c>
      <c r="R259" s="25"/>
      <c r="S259" s="24" t="s">
        <v>43</v>
      </c>
      <c r="T259" s="24"/>
      <c r="U259" s="24"/>
      <c r="V259" s="24"/>
      <c r="W259" s="3" t="str">
        <f>_xlfn.TEXTJOIN(", ", TRUE, priority[[#This Row],[Top 15 Largest Allocations and/or Funding Increases]:[C19RM Top-25]])</f>
        <v/>
      </c>
      <c r="X25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59" s="5">
        <f t="shared" si="28"/>
        <v>0</v>
      </c>
      <c r="Z259" s="5">
        <f>IF(priority[[#This Row],[Challenging Operating Environment (as approved by EGMC on 24 March 2022) Opt-in]]="COE",1,0)</f>
        <v>0</v>
      </c>
      <c r="AA259" s="5">
        <f t="shared" si="29"/>
        <v>0</v>
      </c>
      <c r="AB259" s="5">
        <f t="shared" si="30"/>
        <v>0</v>
      </c>
      <c r="AC259" s="5">
        <f t="shared" si="31"/>
        <v>0</v>
      </c>
      <c r="AD259" s="5">
        <f t="shared" si="32"/>
        <v>0</v>
      </c>
      <c r="AE259" s="5">
        <f t="shared" si="33"/>
        <v>0</v>
      </c>
      <c r="AF259" s="5">
        <f t="shared" si="34"/>
        <v>0</v>
      </c>
      <c r="AG259" s="5">
        <f t="shared" si="35"/>
        <v>0</v>
      </c>
      <c r="AH259" s="5">
        <f t="shared" si="35"/>
        <v>0</v>
      </c>
      <c r="AI259" s="5">
        <f t="shared" si="35"/>
        <v>0</v>
      </c>
    </row>
    <row r="260" spans="1:35" x14ac:dyDescent="0.35">
      <c r="A260" s="5" t="s">
        <v>47</v>
      </c>
      <c r="C260" t="s">
        <v>221</v>
      </c>
      <c r="D260" t="s">
        <v>62</v>
      </c>
      <c r="E260" t="s">
        <v>51</v>
      </c>
      <c r="H260" t="str">
        <f t="shared" si="27"/>
        <v>Mongolia HIV/TB</v>
      </c>
      <c r="I260"/>
      <c r="J260" s="23"/>
      <c r="K260" s="23" t="s">
        <v>45</v>
      </c>
      <c r="L260" s="23"/>
      <c r="M260" s="24"/>
      <c r="N260" s="25"/>
      <c r="O260" s="23"/>
      <c r="P260" s="23"/>
      <c r="Q260" s="24"/>
      <c r="R260" s="25"/>
      <c r="S260" s="24"/>
      <c r="T260" s="24"/>
      <c r="U260" s="24"/>
      <c r="V260" s="24"/>
      <c r="W260" s="3" t="str">
        <f>_xlfn.TEXTJOIN(", ", TRUE, priority[[#This Row],[Top 15 Largest Allocations and/or Funding Increases]:[C19RM Top-25]])</f>
        <v/>
      </c>
      <c r="X26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260" s="27">
        <f t="shared" si="28"/>
        <v>0</v>
      </c>
      <c r="Z260" s="5">
        <f>IF(priority[[#This Row],[Challenging Operating Environment (as approved by EGMC on 24 March 2022) Opt-in]]="COE",1,0)</f>
        <v>0</v>
      </c>
      <c r="AA260" s="5">
        <f t="shared" si="29"/>
        <v>0</v>
      </c>
      <c r="AB260" s="5">
        <f t="shared" si="30"/>
        <v>0</v>
      </c>
      <c r="AC260" s="5">
        <f t="shared" si="31"/>
        <v>0</v>
      </c>
      <c r="AD260" s="5">
        <f t="shared" si="32"/>
        <v>0</v>
      </c>
      <c r="AE260" s="5">
        <f t="shared" si="33"/>
        <v>0</v>
      </c>
      <c r="AF260" s="5">
        <f t="shared" si="34"/>
        <v>0</v>
      </c>
      <c r="AG260" s="5">
        <f t="shared" si="35"/>
        <v>0</v>
      </c>
      <c r="AH260" s="5">
        <f t="shared" si="35"/>
        <v>0</v>
      </c>
      <c r="AI260" s="5">
        <f t="shared" si="35"/>
        <v>0</v>
      </c>
    </row>
    <row r="261" spans="1:35" x14ac:dyDescent="0.35">
      <c r="A261" s="5"/>
      <c r="B261" t="s">
        <v>222</v>
      </c>
      <c r="C261" t="s">
        <v>223</v>
      </c>
      <c r="D261" t="s">
        <v>38</v>
      </c>
      <c r="E261" t="s">
        <v>51</v>
      </c>
      <c r="F261" t="s">
        <v>52</v>
      </c>
      <c r="G261" t="s">
        <v>61</v>
      </c>
      <c r="H261" t="str">
        <f t="shared" si="27"/>
        <v>Montenegro HIV/AIDS</v>
      </c>
      <c r="I261"/>
      <c r="J261" s="25" t="s">
        <v>43</v>
      </c>
      <c r="K261" s="23" t="s">
        <v>45</v>
      </c>
      <c r="L261" s="24"/>
      <c r="M261" s="24"/>
      <c r="N261" s="25" t="s">
        <v>58</v>
      </c>
      <c r="O261" s="23"/>
      <c r="P261" s="23" t="s">
        <v>43</v>
      </c>
      <c r="Q261" s="24" t="s">
        <v>43</v>
      </c>
      <c r="R261" s="25"/>
      <c r="S261" s="24" t="s">
        <v>43</v>
      </c>
      <c r="T261" s="24"/>
      <c r="U261" s="24"/>
      <c r="V261" s="24"/>
      <c r="W261" s="3" t="str">
        <f>_xlfn.TEXTJOIN(", ", TRUE, priority[[#This Row],[Top 15 Largest Allocations and/or Funding Increases]:[C19RM Top-25]])</f>
        <v>Funding Increase Disease</v>
      </c>
      <c r="X26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261" s="5">
        <f t="shared" si="28"/>
        <v>0</v>
      </c>
      <c r="Z261" s="5">
        <f>IF(priority[[#This Row],[Challenging Operating Environment (as approved by EGMC on 24 March 2022) Opt-in]]="COE",1,0)</f>
        <v>0</v>
      </c>
      <c r="AA261" s="5">
        <f t="shared" si="29"/>
        <v>0</v>
      </c>
      <c r="AB261" s="5">
        <f t="shared" si="30"/>
        <v>0</v>
      </c>
      <c r="AC261" s="5">
        <f t="shared" si="31"/>
        <v>0</v>
      </c>
      <c r="AD261" s="5">
        <f t="shared" si="32"/>
        <v>0</v>
      </c>
      <c r="AE261" s="5">
        <f t="shared" si="33"/>
        <v>0</v>
      </c>
      <c r="AF261" s="5">
        <f t="shared" si="34"/>
        <v>0</v>
      </c>
      <c r="AG261" s="5">
        <f t="shared" si="35"/>
        <v>0</v>
      </c>
      <c r="AH261" s="5">
        <f t="shared" si="35"/>
        <v>0</v>
      </c>
      <c r="AI261" s="5">
        <f t="shared" si="35"/>
        <v>0</v>
      </c>
    </row>
    <row r="262" spans="1:35" x14ac:dyDescent="0.35">
      <c r="A262" s="5"/>
      <c r="B262" t="s">
        <v>222</v>
      </c>
      <c r="C262" t="s">
        <v>223</v>
      </c>
      <c r="D262" t="s">
        <v>44</v>
      </c>
      <c r="E262" t="s">
        <v>51</v>
      </c>
      <c r="F262" t="s">
        <v>52</v>
      </c>
      <c r="G262" t="s">
        <v>61</v>
      </c>
      <c r="H262" t="str">
        <f t="shared" si="27"/>
        <v>Montenegro Tuberculosis</v>
      </c>
      <c r="I262"/>
      <c r="J262" s="25" t="s">
        <v>43</v>
      </c>
      <c r="K262" s="25"/>
      <c r="L262" s="24"/>
      <c r="M262" s="24"/>
      <c r="N262" s="25" t="s">
        <v>43</v>
      </c>
      <c r="O262" s="23"/>
      <c r="P262" s="23" t="s">
        <v>43</v>
      </c>
      <c r="Q262" s="24" t="s">
        <v>43</v>
      </c>
      <c r="R262" s="25"/>
      <c r="S262" s="24" t="s">
        <v>43</v>
      </c>
      <c r="T262" s="24"/>
      <c r="U262" s="24"/>
      <c r="V262" s="24"/>
      <c r="W262" s="3" t="str">
        <f>_xlfn.TEXTJOIN(", ", TRUE, priority[[#This Row],[Top 15 Largest Allocations and/or Funding Increases]:[C19RM Top-25]])</f>
        <v/>
      </c>
      <c r="X26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62" s="5">
        <f t="shared" si="28"/>
        <v>0</v>
      </c>
      <c r="Z262" s="5">
        <f>IF(priority[[#This Row],[Challenging Operating Environment (as approved by EGMC on 24 March 2022) Opt-in]]="COE",1,0)</f>
        <v>0</v>
      </c>
      <c r="AA262" s="5">
        <f t="shared" si="29"/>
        <v>0</v>
      </c>
      <c r="AB262" s="5">
        <f t="shared" si="30"/>
        <v>0</v>
      </c>
      <c r="AC262" s="5">
        <f t="shared" si="31"/>
        <v>0</v>
      </c>
      <c r="AD262" s="5">
        <f t="shared" si="32"/>
        <v>0</v>
      </c>
      <c r="AE262" s="5">
        <f t="shared" si="33"/>
        <v>0</v>
      </c>
      <c r="AF262" s="5">
        <f t="shared" si="34"/>
        <v>0</v>
      </c>
      <c r="AG262" s="5">
        <f t="shared" si="35"/>
        <v>0</v>
      </c>
      <c r="AH262" s="5">
        <f t="shared" si="35"/>
        <v>0</v>
      </c>
      <c r="AI262" s="5">
        <f t="shared" si="35"/>
        <v>0</v>
      </c>
    </row>
    <row r="263" spans="1:35" ht="18.75" customHeight="1" x14ac:dyDescent="0.35">
      <c r="A263" s="5"/>
      <c r="B263" t="s">
        <v>222</v>
      </c>
      <c r="C263" t="s">
        <v>223</v>
      </c>
      <c r="D263" t="s">
        <v>46</v>
      </c>
      <c r="E263" t="s">
        <v>51</v>
      </c>
      <c r="F263" t="s">
        <v>52</v>
      </c>
      <c r="G263" t="s">
        <v>61</v>
      </c>
      <c r="H263" t="str">
        <f t="shared" si="27"/>
        <v>Montenegro Malaria</v>
      </c>
      <c r="I263"/>
      <c r="J263" s="25" t="s">
        <v>43</v>
      </c>
      <c r="K263" s="25"/>
      <c r="L263" s="24"/>
      <c r="M263" s="24"/>
      <c r="N263" s="25" t="s">
        <v>43</v>
      </c>
      <c r="O263" s="23"/>
      <c r="P263" s="23" t="s">
        <v>43</v>
      </c>
      <c r="Q263" s="24" t="s">
        <v>43</v>
      </c>
      <c r="R263" s="25"/>
      <c r="S263" s="24" t="s">
        <v>43</v>
      </c>
      <c r="T263" s="24"/>
      <c r="U263" s="24"/>
      <c r="V263" s="24"/>
      <c r="W263" s="3" t="str">
        <f>_xlfn.TEXTJOIN(", ", TRUE, priority[[#This Row],[Top 15 Largest Allocations and/or Funding Increases]:[C19RM Top-25]])</f>
        <v/>
      </c>
      <c r="X26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63" s="5">
        <f t="shared" si="28"/>
        <v>0</v>
      </c>
      <c r="Z263" s="5">
        <f>IF(priority[[#This Row],[Challenging Operating Environment (as approved by EGMC on 24 March 2022) Opt-in]]="COE",1,0)</f>
        <v>0</v>
      </c>
      <c r="AA263" s="5">
        <f t="shared" si="29"/>
        <v>0</v>
      </c>
      <c r="AB263" s="5">
        <f t="shared" si="30"/>
        <v>0</v>
      </c>
      <c r="AC263" s="5">
        <f t="shared" si="31"/>
        <v>0</v>
      </c>
      <c r="AD263" s="5">
        <f t="shared" si="32"/>
        <v>0</v>
      </c>
      <c r="AE263" s="5">
        <f t="shared" si="33"/>
        <v>0</v>
      </c>
      <c r="AF263" s="5">
        <f t="shared" si="34"/>
        <v>0</v>
      </c>
      <c r="AG263" s="5">
        <f t="shared" si="35"/>
        <v>0</v>
      </c>
      <c r="AH263" s="5">
        <f t="shared" si="35"/>
        <v>0</v>
      </c>
      <c r="AI263" s="5">
        <f t="shared" si="35"/>
        <v>0</v>
      </c>
    </row>
    <row r="264" spans="1:35" x14ac:dyDescent="0.35">
      <c r="A264" s="5"/>
      <c r="B264" t="s">
        <v>224</v>
      </c>
      <c r="C264" t="s">
        <v>225</v>
      </c>
      <c r="D264" t="s">
        <v>38</v>
      </c>
      <c r="E264" t="s">
        <v>51</v>
      </c>
      <c r="F264" t="s">
        <v>52</v>
      </c>
      <c r="G264" t="s">
        <v>127</v>
      </c>
      <c r="H264" t="str">
        <f t="shared" si="27"/>
        <v>Morocco HIV/AIDS</v>
      </c>
      <c r="I264"/>
      <c r="J264" s="25" t="s">
        <v>43</v>
      </c>
      <c r="K264" s="23" t="s">
        <v>45</v>
      </c>
      <c r="L264" s="24"/>
      <c r="M264" s="24"/>
      <c r="N264" s="25" t="s">
        <v>43</v>
      </c>
      <c r="O264" s="23"/>
      <c r="P264" s="23" t="s">
        <v>43</v>
      </c>
      <c r="Q264" s="24" t="s">
        <v>43</v>
      </c>
      <c r="R264" s="25"/>
      <c r="S264" s="24" t="s">
        <v>43</v>
      </c>
      <c r="T264" s="24"/>
      <c r="U264" s="24"/>
      <c r="V264" s="24"/>
      <c r="W264" s="3" t="str">
        <f>_xlfn.TEXTJOIN(", ", TRUE, priority[[#This Row],[Top 15 Largest Allocations and/or Funding Increases]:[C19RM Top-25]])</f>
        <v/>
      </c>
      <c r="X26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264" s="5">
        <f t="shared" si="28"/>
        <v>0</v>
      </c>
      <c r="Z264" s="5">
        <f>IF(priority[[#This Row],[Challenging Operating Environment (as approved by EGMC on 24 March 2022) Opt-in]]="COE",1,0)</f>
        <v>0</v>
      </c>
      <c r="AA264" s="5">
        <f t="shared" si="29"/>
        <v>0</v>
      </c>
      <c r="AB264" s="5">
        <f t="shared" si="30"/>
        <v>0</v>
      </c>
      <c r="AC264" s="5">
        <f t="shared" si="31"/>
        <v>0</v>
      </c>
      <c r="AD264" s="5">
        <f t="shared" si="32"/>
        <v>0</v>
      </c>
      <c r="AE264" s="5">
        <f t="shared" si="33"/>
        <v>0</v>
      </c>
      <c r="AF264" s="5">
        <f t="shared" si="34"/>
        <v>0</v>
      </c>
      <c r="AG264" s="5">
        <f t="shared" si="35"/>
        <v>0</v>
      </c>
      <c r="AH264" s="5">
        <f t="shared" si="35"/>
        <v>0</v>
      </c>
      <c r="AI264" s="5">
        <f t="shared" si="35"/>
        <v>0</v>
      </c>
    </row>
    <row r="265" spans="1:35" x14ac:dyDescent="0.35">
      <c r="A265" s="5"/>
      <c r="B265" t="s">
        <v>224</v>
      </c>
      <c r="C265" t="s">
        <v>225</v>
      </c>
      <c r="D265" t="s">
        <v>44</v>
      </c>
      <c r="E265" t="s">
        <v>51</v>
      </c>
      <c r="F265" t="s">
        <v>52</v>
      </c>
      <c r="G265" t="s">
        <v>127</v>
      </c>
      <c r="H265" t="str">
        <f t="shared" si="27"/>
        <v>Morocco Tuberculosis</v>
      </c>
      <c r="I265"/>
      <c r="J265" s="25" t="s">
        <v>43</v>
      </c>
      <c r="K265" s="23" t="s">
        <v>45</v>
      </c>
      <c r="L265" s="24"/>
      <c r="M265" s="24"/>
      <c r="N265" s="25" t="s">
        <v>43</v>
      </c>
      <c r="O265" s="23"/>
      <c r="P265" s="23" t="s">
        <v>43</v>
      </c>
      <c r="Q265" s="24" t="s">
        <v>43</v>
      </c>
      <c r="R265" s="25"/>
      <c r="S265" s="24" t="s">
        <v>43</v>
      </c>
      <c r="T265" s="24"/>
      <c r="U265" s="24"/>
      <c r="V265" s="24"/>
      <c r="W265" s="3" t="str">
        <f>_xlfn.TEXTJOIN(", ", TRUE, priority[[#This Row],[Top 15 Largest Allocations and/or Funding Increases]:[C19RM Top-25]])</f>
        <v/>
      </c>
      <c r="X26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265" s="5">
        <f t="shared" si="28"/>
        <v>0</v>
      </c>
      <c r="Z265" s="5">
        <f>IF(priority[[#This Row],[Challenging Operating Environment (as approved by EGMC on 24 March 2022) Opt-in]]="COE",1,0)</f>
        <v>0</v>
      </c>
      <c r="AA265" s="5">
        <f t="shared" si="29"/>
        <v>0</v>
      </c>
      <c r="AB265" s="5">
        <f t="shared" si="30"/>
        <v>0</v>
      </c>
      <c r="AC265" s="5">
        <f t="shared" si="31"/>
        <v>0</v>
      </c>
      <c r="AD265" s="5">
        <f t="shared" si="32"/>
        <v>0</v>
      </c>
      <c r="AE265" s="5">
        <f t="shared" si="33"/>
        <v>0</v>
      </c>
      <c r="AF265" s="5">
        <f t="shared" si="34"/>
        <v>0</v>
      </c>
      <c r="AG265" s="5">
        <f t="shared" si="35"/>
        <v>0</v>
      </c>
      <c r="AH265" s="5">
        <f t="shared" si="35"/>
        <v>0</v>
      </c>
      <c r="AI265" s="5">
        <f t="shared" si="35"/>
        <v>0</v>
      </c>
    </row>
    <row r="266" spans="1:35" x14ac:dyDescent="0.35">
      <c r="A266" s="5"/>
      <c r="B266" t="s">
        <v>224</v>
      </c>
      <c r="C266" t="s">
        <v>225</v>
      </c>
      <c r="D266" t="s">
        <v>46</v>
      </c>
      <c r="E266" t="s">
        <v>51</v>
      </c>
      <c r="F266" t="s">
        <v>52</v>
      </c>
      <c r="G266" t="s">
        <v>127</v>
      </c>
      <c r="H266" t="str">
        <f t="shared" si="27"/>
        <v>Morocco Malaria</v>
      </c>
      <c r="I266"/>
      <c r="J266" s="25" t="s">
        <v>43</v>
      </c>
      <c r="K266" s="25"/>
      <c r="L266" s="24"/>
      <c r="M266" s="24"/>
      <c r="N266" s="25" t="s">
        <v>43</v>
      </c>
      <c r="O266" s="23"/>
      <c r="P266" s="23" t="s">
        <v>43</v>
      </c>
      <c r="Q266" s="24" t="s">
        <v>43</v>
      </c>
      <c r="R266" s="25"/>
      <c r="S266" s="24" t="s">
        <v>43</v>
      </c>
      <c r="T266" s="24"/>
      <c r="U266" s="24"/>
      <c r="V266" s="24"/>
      <c r="W266" s="3" t="str">
        <f>_xlfn.TEXTJOIN(", ", TRUE, priority[[#This Row],[Top 15 Largest Allocations and/or Funding Increases]:[C19RM Top-25]])</f>
        <v/>
      </c>
      <c r="X26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66" s="5">
        <f t="shared" si="28"/>
        <v>0</v>
      </c>
      <c r="Z266" s="5">
        <f>IF(priority[[#This Row],[Challenging Operating Environment (as approved by EGMC on 24 March 2022) Opt-in]]="COE",1,0)</f>
        <v>0</v>
      </c>
      <c r="AA266" s="5">
        <f t="shared" si="29"/>
        <v>0</v>
      </c>
      <c r="AB266" s="5">
        <f t="shared" si="30"/>
        <v>0</v>
      </c>
      <c r="AC266" s="5">
        <f t="shared" si="31"/>
        <v>0</v>
      </c>
      <c r="AD266" s="5">
        <f t="shared" si="32"/>
        <v>0</v>
      </c>
      <c r="AE266" s="5">
        <f t="shared" si="33"/>
        <v>0</v>
      </c>
      <c r="AF266" s="5">
        <f t="shared" si="34"/>
        <v>0</v>
      </c>
      <c r="AG266" s="5">
        <f t="shared" si="35"/>
        <v>0</v>
      </c>
      <c r="AH266" s="5">
        <f t="shared" si="35"/>
        <v>0</v>
      </c>
      <c r="AI266" s="5">
        <f t="shared" si="35"/>
        <v>0</v>
      </c>
    </row>
    <row r="267" spans="1:35" x14ac:dyDescent="0.35">
      <c r="A267" s="5" t="s">
        <v>47</v>
      </c>
      <c r="C267" t="s">
        <v>225</v>
      </c>
      <c r="D267" t="s">
        <v>62</v>
      </c>
      <c r="E267" t="s">
        <v>51</v>
      </c>
      <c r="H267" t="str">
        <f t="shared" si="27"/>
        <v>Morocco HIV/TB</v>
      </c>
      <c r="I267"/>
      <c r="J267" s="23"/>
      <c r="K267" s="23" t="s">
        <v>45</v>
      </c>
      <c r="L267" s="23"/>
      <c r="M267" s="24"/>
      <c r="N267" s="25"/>
      <c r="O267" s="23"/>
      <c r="P267" s="23"/>
      <c r="Q267" s="24"/>
      <c r="R267" s="25"/>
      <c r="S267" s="24"/>
      <c r="T267" s="24"/>
      <c r="U267" s="24"/>
      <c r="V267" s="24"/>
      <c r="W267" s="3" t="str">
        <f>_xlfn.TEXTJOIN(", ", TRUE, priority[[#This Row],[Top 15 Largest Allocations and/or Funding Increases]:[C19RM Top-25]])</f>
        <v/>
      </c>
      <c r="X26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267" s="27">
        <f t="shared" si="28"/>
        <v>0</v>
      </c>
      <c r="Z267" s="5">
        <f>IF(priority[[#This Row],[Challenging Operating Environment (as approved by EGMC on 24 March 2022) Opt-in]]="COE",1,0)</f>
        <v>0</v>
      </c>
      <c r="AA267" s="5">
        <f t="shared" si="29"/>
        <v>0</v>
      </c>
      <c r="AB267" s="5">
        <f t="shared" si="30"/>
        <v>0</v>
      </c>
      <c r="AC267" s="5">
        <f t="shared" si="31"/>
        <v>0</v>
      </c>
      <c r="AD267" s="5">
        <f t="shared" si="32"/>
        <v>0</v>
      </c>
      <c r="AE267" s="5">
        <f t="shared" si="33"/>
        <v>0</v>
      </c>
      <c r="AF267" s="5">
        <f t="shared" si="34"/>
        <v>0</v>
      </c>
      <c r="AG267" s="5">
        <f t="shared" si="35"/>
        <v>0</v>
      </c>
      <c r="AH267" s="5">
        <f t="shared" si="35"/>
        <v>0</v>
      </c>
      <c r="AI267" s="5">
        <f t="shared" si="35"/>
        <v>0</v>
      </c>
    </row>
    <row r="268" spans="1:35" x14ac:dyDescent="0.35">
      <c r="A268" s="5"/>
      <c r="B268" t="s">
        <v>226</v>
      </c>
      <c r="C268" t="s">
        <v>227</v>
      </c>
      <c r="D268" t="s">
        <v>38</v>
      </c>
      <c r="E268" t="s">
        <v>67</v>
      </c>
      <c r="G268" t="s">
        <v>92</v>
      </c>
      <c r="H268" t="str">
        <f t="shared" si="27"/>
        <v>Mozambique HIV/AIDS</v>
      </c>
      <c r="I268"/>
      <c r="J268" s="25" t="s">
        <v>43</v>
      </c>
      <c r="K268" s="25"/>
      <c r="L268" s="24"/>
      <c r="M268" s="24"/>
      <c r="N268" s="25" t="s">
        <v>103</v>
      </c>
      <c r="O268" s="23" t="s">
        <v>115</v>
      </c>
      <c r="P268" s="23" t="s">
        <v>87</v>
      </c>
      <c r="Q268" s="24" t="s">
        <v>43</v>
      </c>
      <c r="R268" s="25"/>
      <c r="S268" s="24" t="s">
        <v>43</v>
      </c>
      <c r="T268" s="24"/>
      <c r="U268" s="24" t="s">
        <v>69</v>
      </c>
      <c r="V268" s="24" t="s">
        <v>70</v>
      </c>
      <c r="W268" s="3" t="str">
        <f>_xlfn.TEXTJOIN(", ", TRUE, priority[[#This Row],[Top 15 Largest Allocations and/or Funding Increases]:[C19RM Top-25]])</f>
        <v>Top Largest, Incidence Reduction, AGYW, RSSH Priority, C19RM Top 25</v>
      </c>
      <c r="X26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68" s="5">
        <f t="shared" si="28"/>
        <v>0</v>
      </c>
      <c r="Z268" s="5">
        <f>IF(priority[[#This Row],[Challenging Operating Environment (as approved by EGMC on 24 March 2022) Opt-in]]="COE",1,0)</f>
        <v>0</v>
      </c>
      <c r="AA268" s="5">
        <f t="shared" si="29"/>
        <v>0</v>
      </c>
      <c r="AB268" s="5">
        <f t="shared" si="30"/>
        <v>0</v>
      </c>
      <c r="AC268" s="5">
        <f t="shared" si="31"/>
        <v>1</v>
      </c>
      <c r="AD268" s="5">
        <f t="shared" si="32"/>
        <v>0</v>
      </c>
      <c r="AE268" s="5">
        <f t="shared" si="33"/>
        <v>0</v>
      </c>
      <c r="AF268" s="5">
        <f t="shared" si="34"/>
        <v>0</v>
      </c>
      <c r="AG268" s="5">
        <f t="shared" si="35"/>
        <v>0</v>
      </c>
      <c r="AH268" s="5">
        <f t="shared" si="35"/>
        <v>0</v>
      </c>
      <c r="AI268" s="5">
        <f t="shared" si="35"/>
        <v>0</v>
      </c>
    </row>
    <row r="269" spans="1:35" x14ac:dyDescent="0.35">
      <c r="A269" s="5"/>
      <c r="B269" t="s">
        <v>226</v>
      </c>
      <c r="C269" t="s">
        <v>227</v>
      </c>
      <c r="D269" t="s">
        <v>44</v>
      </c>
      <c r="E269" t="s">
        <v>67</v>
      </c>
      <c r="G269" t="s">
        <v>92</v>
      </c>
      <c r="H269" t="str">
        <f t="shared" si="27"/>
        <v>Mozambique Tuberculosis</v>
      </c>
      <c r="I269"/>
      <c r="J269" s="25" t="s">
        <v>43</v>
      </c>
      <c r="K269" s="25"/>
      <c r="L269" s="24"/>
      <c r="M269" s="24"/>
      <c r="N269" s="25" t="s">
        <v>103</v>
      </c>
      <c r="O269" s="23"/>
      <c r="P269" s="23" t="s">
        <v>43</v>
      </c>
      <c r="Q269" s="24" t="s">
        <v>71</v>
      </c>
      <c r="R269" s="25"/>
      <c r="S269" s="24" t="s">
        <v>43</v>
      </c>
      <c r="T269" s="24"/>
      <c r="U269" s="24" t="s">
        <v>69</v>
      </c>
      <c r="V269" s="24" t="s">
        <v>70</v>
      </c>
      <c r="W269" s="3" t="str">
        <f>_xlfn.TEXTJOIN(", ", TRUE, priority[[#This Row],[Top 15 Largest Allocations and/or Funding Increases]:[C19RM Top-25]])</f>
        <v>Top Largest, TB Top 20, RSSH Priority, C19RM Top 25</v>
      </c>
      <c r="X26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69" s="5">
        <f t="shared" si="28"/>
        <v>0</v>
      </c>
      <c r="Z269" s="5">
        <f>IF(priority[[#This Row],[Challenging Operating Environment (as approved by EGMC on 24 March 2022) Opt-in]]="COE",1,0)</f>
        <v>0</v>
      </c>
      <c r="AA269" s="5">
        <f t="shared" si="29"/>
        <v>0</v>
      </c>
      <c r="AB269" s="5">
        <f t="shared" si="30"/>
        <v>0</v>
      </c>
      <c r="AC269" s="5">
        <f t="shared" si="31"/>
        <v>0</v>
      </c>
      <c r="AD269" s="5">
        <f t="shared" si="32"/>
        <v>0</v>
      </c>
      <c r="AE269" s="5">
        <f t="shared" si="33"/>
        <v>0</v>
      </c>
      <c r="AF269" s="5">
        <f t="shared" si="34"/>
        <v>0</v>
      </c>
      <c r="AG269" s="5">
        <f t="shared" si="35"/>
        <v>0</v>
      </c>
      <c r="AH269" s="5">
        <f t="shared" si="35"/>
        <v>0</v>
      </c>
      <c r="AI269" s="5">
        <f t="shared" si="35"/>
        <v>0</v>
      </c>
    </row>
    <row r="270" spans="1:35" x14ac:dyDescent="0.35">
      <c r="A270" s="5"/>
      <c r="B270" t="s">
        <v>226</v>
      </c>
      <c r="C270" t="s">
        <v>227</v>
      </c>
      <c r="D270" t="s">
        <v>46</v>
      </c>
      <c r="E270" t="s">
        <v>67</v>
      </c>
      <c r="G270" t="s">
        <v>92</v>
      </c>
      <c r="H270" t="str">
        <f t="shared" si="27"/>
        <v>Mozambique Malaria</v>
      </c>
      <c r="I270"/>
      <c r="J270" s="25" t="s">
        <v>43</v>
      </c>
      <c r="K270" s="25"/>
      <c r="L270" s="24"/>
      <c r="M270" s="24" t="s">
        <v>57</v>
      </c>
      <c r="N270" s="25" t="s">
        <v>103</v>
      </c>
      <c r="O270" s="23"/>
      <c r="P270" s="23" t="s">
        <v>43</v>
      </c>
      <c r="Q270" s="24" t="s">
        <v>43</v>
      </c>
      <c r="R270" s="25"/>
      <c r="S270" s="24" t="s">
        <v>91</v>
      </c>
      <c r="T270" s="24"/>
      <c r="U270" s="24" t="s">
        <v>69</v>
      </c>
      <c r="V270" s="24" t="s">
        <v>70</v>
      </c>
      <c r="W270" s="3" t="str">
        <f>_xlfn.TEXTJOIN(", ", TRUE, priority[[#This Row],[Top 15 Largest Allocations and/or Funding Increases]:[C19RM Top-25]])</f>
        <v>Top Largest, HBHI, RSSH Priority, C19RM Top 25</v>
      </c>
      <c r="X27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PMI Country</v>
      </c>
      <c r="Y270" s="5">
        <f t="shared" si="28"/>
        <v>0</v>
      </c>
      <c r="Z270" s="5">
        <f>IF(priority[[#This Row],[Challenging Operating Environment (as approved by EGMC on 24 March 2022) Opt-in]]="COE",1,0)</f>
        <v>0</v>
      </c>
      <c r="AA270" s="5">
        <f t="shared" si="29"/>
        <v>0</v>
      </c>
      <c r="AB270" s="5">
        <f t="shared" si="30"/>
        <v>0</v>
      </c>
      <c r="AC270" s="5">
        <f t="shared" si="31"/>
        <v>0</v>
      </c>
      <c r="AD270" s="5">
        <f t="shared" si="32"/>
        <v>0</v>
      </c>
      <c r="AE270" s="5">
        <f t="shared" si="33"/>
        <v>0</v>
      </c>
      <c r="AF270" s="5">
        <f t="shared" si="34"/>
        <v>1</v>
      </c>
      <c r="AG270" s="5">
        <f t="shared" si="35"/>
        <v>0</v>
      </c>
      <c r="AH270" s="5">
        <f t="shared" si="35"/>
        <v>0</v>
      </c>
      <c r="AI270" s="5">
        <f t="shared" si="35"/>
        <v>0</v>
      </c>
    </row>
    <row r="271" spans="1:35" x14ac:dyDescent="0.35">
      <c r="A271" s="5" t="s">
        <v>47</v>
      </c>
      <c r="C271" t="s">
        <v>227</v>
      </c>
      <c r="D271" t="s">
        <v>62</v>
      </c>
      <c r="E271" t="s">
        <v>67</v>
      </c>
      <c r="H271" t="str">
        <f t="shared" ref="H271:H338" si="36">C271&amp;" "&amp;D271</f>
        <v>Mozambique HIV/TB</v>
      </c>
      <c r="I271"/>
      <c r="J271" s="23"/>
      <c r="K271" s="23"/>
      <c r="L271" s="23"/>
      <c r="M271" s="24"/>
      <c r="N271" s="25" t="s">
        <v>103</v>
      </c>
      <c r="O271" s="23" t="s">
        <v>115</v>
      </c>
      <c r="P271" s="23" t="s">
        <v>87</v>
      </c>
      <c r="Q271" s="24" t="s">
        <v>71</v>
      </c>
      <c r="R271" s="25"/>
      <c r="S271" s="24"/>
      <c r="T271" s="24"/>
      <c r="U271" s="24" t="s">
        <v>69</v>
      </c>
      <c r="V271" s="24" t="s">
        <v>70</v>
      </c>
      <c r="W271" s="3" t="str">
        <f>_xlfn.TEXTJOIN(", ", TRUE, priority[[#This Row],[Top 15 Largest Allocations and/or Funding Increases]:[C19RM Top-25]])</f>
        <v>Top Largest, Incidence Reduction, AGYW, TB Top 20, RSSH Priority, C19RM Top 25</v>
      </c>
      <c r="X27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71" s="27">
        <f t="shared" ref="Y271:Y338" si="37">IF(I271="Transition",1,0)</f>
        <v>0</v>
      </c>
      <c r="Z271" s="5">
        <f>IF(priority[[#This Row],[Challenging Operating Environment (as approved by EGMC on 24 March 2022) Opt-in]]="COE",1,0)</f>
        <v>0</v>
      </c>
      <c r="AA271" s="5">
        <f t="shared" ref="AA271:AA338" si="38">IF(OR(N271="TopLargest", N271="FundingIncreaseDisease"),1,0)</f>
        <v>0</v>
      </c>
      <c r="AB271" s="5">
        <f t="shared" ref="AB271:AB338" si="39">IF(O271="IncidenceReduction",1,0)</f>
        <v>0</v>
      </c>
      <c r="AC271" s="5">
        <f t="shared" ref="AC271:AC338" si="40">IF(P271="AGYW",1,0)</f>
        <v>1</v>
      </c>
      <c r="AD271" s="5">
        <f t="shared" ref="AD271:AD338" si="41">IF(Q271="TBTop20",1,0)</f>
        <v>0</v>
      </c>
      <c r="AE271" s="5">
        <f t="shared" ref="AE271:AE338" si="42">IF(R271="RAI",1,0)</f>
        <v>0</v>
      </c>
      <c r="AF271" s="5">
        <f t="shared" ref="AF271:AF338" si="43">IF(OR(S271="HBHI", S271="Sahel 5"),1,0)</f>
        <v>0</v>
      </c>
      <c r="AG271" s="5">
        <f t="shared" ref="AG271:AI338" si="44">IF(T271="Yes",1,0)</f>
        <v>0</v>
      </c>
      <c r="AH271" s="5">
        <f t="shared" si="44"/>
        <v>0</v>
      </c>
      <c r="AI271" s="5">
        <f t="shared" si="44"/>
        <v>0</v>
      </c>
    </row>
    <row r="272" spans="1:35" x14ac:dyDescent="0.35">
      <c r="A272" s="5" t="s">
        <v>47</v>
      </c>
      <c r="C272" t="s">
        <v>227</v>
      </c>
      <c r="D272" t="s">
        <v>93</v>
      </c>
      <c r="E272" t="s">
        <v>67</v>
      </c>
      <c r="H272" t="str">
        <f t="shared" si="36"/>
        <v>Mozambique RSSH</v>
      </c>
      <c r="I272"/>
      <c r="J272" s="23"/>
      <c r="K272" s="23"/>
      <c r="L272" s="23"/>
      <c r="M272" s="24"/>
      <c r="N272" s="25" t="s">
        <v>103</v>
      </c>
      <c r="O272" s="23"/>
      <c r="P272" s="23"/>
      <c r="Q272" s="24"/>
      <c r="R272" s="25"/>
      <c r="S272" s="24"/>
      <c r="T272" s="24"/>
      <c r="U272" s="24" t="s">
        <v>69</v>
      </c>
      <c r="V272" s="24" t="s">
        <v>70</v>
      </c>
      <c r="W272" s="3" t="str">
        <f>_xlfn.TEXTJOIN(", ", TRUE, priority[[#This Row],[Top 15 Largest Allocations and/or Funding Increases]:[C19RM Top-25]])</f>
        <v>Top Largest, RSSH Priority, C19RM Top 25</v>
      </c>
      <c r="X27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72" s="27">
        <f t="shared" si="37"/>
        <v>0</v>
      </c>
      <c r="Z272" s="5">
        <f>IF(priority[[#This Row],[Challenging Operating Environment (as approved by EGMC on 24 March 2022) Opt-in]]="COE",1,0)</f>
        <v>0</v>
      </c>
      <c r="AA272" s="5">
        <f t="shared" si="38"/>
        <v>0</v>
      </c>
      <c r="AB272" s="5">
        <f t="shared" si="39"/>
        <v>0</v>
      </c>
      <c r="AC272" s="5">
        <f t="shared" si="40"/>
        <v>0</v>
      </c>
      <c r="AD272" s="5">
        <f t="shared" si="41"/>
        <v>0</v>
      </c>
      <c r="AE272" s="5">
        <f t="shared" si="42"/>
        <v>0</v>
      </c>
      <c r="AF272" s="5">
        <f t="shared" si="43"/>
        <v>0</v>
      </c>
      <c r="AG272" s="5">
        <f t="shared" si="44"/>
        <v>0</v>
      </c>
      <c r="AH272" s="5">
        <f t="shared" si="44"/>
        <v>0</v>
      </c>
      <c r="AI272" s="5">
        <f t="shared" si="44"/>
        <v>0</v>
      </c>
    </row>
    <row r="273" spans="1:35" x14ac:dyDescent="0.35">
      <c r="A273" s="5" t="s">
        <v>47</v>
      </c>
      <c r="C273" t="s">
        <v>228</v>
      </c>
      <c r="D273" t="s">
        <v>48</v>
      </c>
      <c r="E273" t="s">
        <v>67</v>
      </c>
      <c r="H273" t="str">
        <f t="shared" si="36"/>
        <v>Multicountry East Asia and Pacific RAI Multi-Component</v>
      </c>
      <c r="I273"/>
      <c r="J273" s="23"/>
      <c r="K273" s="23"/>
      <c r="L273" s="23"/>
      <c r="M273" s="24"/>
      <c r="N273" s="25"/>
      <c r="O273" s="23"/>
      <c r="P273" s="23"/>
      <c r="Q273" s="24"/>
      <c r="R273" s="25"/>
      <c r="S273" s="24"/>
      <c r="T273" s="24"/>
      <c r="U273" s="24"/>
      <c r="V273" s="24"/>
      <c r="W273" s="3" t="str">
        <f>_xlfn.TEXTJOIN(", ", TRUE, priority[[#This Row],[Top 15 Largest Allocations and/or Funding Increases]:[C19RM Top-25]])</f>
        <v/>
      </c>
      <c r="X27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73" s="27">
        <f t="shared" si="37"/>
        <v>0</v>
      </c>
      <c r="Z273" s="5">
        <f>IF(priority[[#This Row],[Challenging Operating Environment (as approved by EGMC on 24 March 2022) Opt-in]]="COE",1,0)</f>
        <v>0</v>
      </c>
      <c r="AA273" s="5">
        <f t="shared" si="38"/>
        <v>0</v>
      </c>
      <c r="AB273" s="5">
        <f t="shared" si="39"/>
        <v>0</v>
      </c>
      <c r="AC273" s="5">
        <f t="shared" si="40"/>
        <v>0</v>
      </c>
      <c r="AD273" s="5">
        <f t="shared" si="41"/>
        <v>0</v>
      </c>
      <c r="AE273" s="5">
        <f t="shared" si="42"/>
        <v>0</v>
      </c>
      <c r="AF273" s="5">
        <f t="shared" si="43"/>
        <v>0</v>
      </c>
      <c r="AG273" s="5">
        <f t="shared" si="44"/>
        <v>0</v>
      </c>
      <c r="AH273" s="5">
        <f t="shared" si="44"/>
        <v>0</v>
      </c>
      <c r="AI273" s="5">
        <f t="shared" si="44"/>
        <v>0</v>
      </c>
    </row>
    <row r="274" spans="1:35" x14ac:dyDescent="0.35">
      <c r="A274" s="5" t="s">
        <v>47</v>
      </c>
      <c r="C274" t="s">
        <v>229</v>
      </c>
      <c r="D274" t="s">
        <v>62</v>
      </c>
      <c r="E274" t="s">
        <v>51</v>
      </c>
      <c r="H274" t="str">
        <f t="shared" si="36"/>
        <v>Multicountry Western Pacific HIV/TB</v>
      </c>
      <c r="I274"/>
      <c r="J274" s="23"/>
      <c r="K274" s="23"/>
      <c r="L274" s="23"/>
      <c r="M274" s="24"/>
      <c r="N274" s="25"/>
      <c r="O274" s="23"/>
      <c r="P274" s="23"/>
      <c r="Q274" s="24"/>
      <c r="R274" s="25"/>
      <c r="S274" s="24"/>
      <c r="T274" s="24"/>
      <c r="U274" s="24"/>
      <c r="V274" s="24"/>
      <c r="W274" s="3" t="str">
        <f>_xlfn.TEXTJOIN(", ", TRUE, priority[[#This Row],[Top 15 Largest Allocations and/or Funding Increases]:[C19RM Top-25]])</f>
        <v/>
      </c>
      <c r="X27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74" s="27">
        <f t="shared" si="37"/>
        <v>0</v>
      </c>
      <c r="Z274" s="5">
        <f>IF(priority[[#This Row],[Challenging Operating Environment (as approved by EGMC on 24 March 2022) Opt-in]]="COE",1,0)</f>
        <v>0</v>
      </c>
      <c r="AA274" s="5">
        <f t="shared" si="38"/>
        <v>0</v>
      </c>
      <c r="AB274" s="5">
        <f t="shared" si="39"/>
        <v>0</v>
      </c>
      <c r="AC274" s="5">
        <f t="shared" si="40"/>
        <v>0</v>
      </c>
      <c r="AD274" s="5">
        <f t="shared" si="41"/>
        <v>0</v>
      </c>
      <c r="AE274" s="5">
        <f t="shared" si="42"/>
        <v>0</v>
      </c>
      <c r="AF274" s="5">
        <f t="shared" si="43"/>
        <v>0</v>
      </c>
      <c r="AG274" s="5">
        <f t="shared" si="44"/>
        <v>0</v>
      </c>
      <c r="AH274" s="5">
        <f t="shared" si="44"/>
        <v>0</v>
      </c>
      <c r="AI274" s="5">
        <f t="shared" si="44"/>
        <v>0</v>
      </c>
    </row>
    <row r="275" spans="1:35" x14ac:dyDescent="0.35">
      <c r="A275" s="5" t="s">
        <v>47</v>
      </c>
      <c r="C275" t="s">
        <v>229</v>
      </c>
      <c r="D275" t="s">
        <v>46</v>
      </c>
      <c r="E275" t="s">
        <v>51</v>
      </c>
      <c r="H275" t="str">
        <f t="shared" si="36"/>
        <v>Multicountry Western Pacific Malaria</v>
      </c>
      <c r="I275"/>
      <c r="J275" s="23"/>
      <c r="K275" s="23"/>
      <c r="L275" s="23"/>
      <c r="M275" s="24"/>
      <c r="N275" s="25"/>
      <c r="O275" s="23"/>
      <c r="P275" s="23"/>
      <c r="Q275" s="24"/>
      <c r="R275" s="25"/>
      <c r="S275" s="24"/>
      <c r="T275" s="24"/>
      <c r="U275" s="24"/>
      <c r="V275" s="24"/>
      <c r="W275" s="3" t="str">
        <f>_xlfn.TEXTJOIN(", ", TRUE, priority[[#This Row],[Top 15 Largest Allocations and/or Funding Increases]:[C19RM Top-25]])</f>
        <v/>
      </c>
      <c r="X27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75" s="27">
        <f t="shared" si="37"/>
        <v>0</v>
      </c>
      <c r="Z275" s="5">
        <f>IF(priority[[#This Row],[Challenging Operating Environment (as approved by EGMC on 24 March 2022) Opt-in]]="COE",1,0)</f>
        <v>0</v>
      </c>
      <c r="AA275" s="5">
        <f t="shared" si="38"/>
        <v>0</v>
      </c>
      <c r="AB275" s="5">
        <f t="shared" si="39"/>
        <v>0</v>
      </c>
      <c r="AC275" s="5">
        <f t="shared" si="40"/>
        <v>0</v>
      </c>
      <c r="AD275" s="5">
        <f t="shared" si="41"/>
        <v>0</v>
      </c>
      <c r="AE275" s="5">
        <f t="shared" si="42"/>
        <v>0</v>
      </c>
      <c r="AF275" s="5">
        <f t="shared" si="43"/>
        <v>0</v>
      </c>
      <c r="AG275" s="5">
        <f t="shared" si="44"/>
        <v>0</v>
      </c>
      <c r="AH275" s="5">
        <f t="shared" si="44"/>
        <v>0</v>
      </c>
      <c r="AI275" s="5">
        <f t="shared" si="44"/>
        <v>0</v>
      </c>
    </row>
    <row r="276" spans="1:35" x14ac:dyDescent="0.35">
      <c r="A276" s="5" t="s">
        <v>230</v>
      </c>
      <c r="C276" t="s">
        <v>231</v>
      </c>
      <c r="D276" t="s">
        <v>38</v>
      </c>
      <c r="H276" t="str">
        <f>C276&amp;" "&amp;D276</f>
        <v>Multicountry North Africa HIV/AIDS</v>
      </c>
      <c r="I276"/>
      <c r="J276" s="23"/>
      <c r="K276" s="23"/>
      <c r="L276" s="23"/>
      <c r="M276" s="24"/>
      <c r="N276" s="25"/>
      <c r="O276" s="23"/>
      <c r="P276" s="23"/>
      <c r="Q276" s="24"/>
      <c r="R276" s="25"/>
      <c r="S276" s="24"/>
      <c r="T276" s="24"/>
      <c r="U276" s="24"/>
      <c r="V276" s="24"/>
      <c r="W276" s="3" t="str">
        <f>_xlfn.TEXTJOIN(", ", TRUE, priority[[#This Row],[Top 15 Largest Allocations and/or Funding Increases]:[C19RM Top-25]])</f>
        <v/>
      </c>
      <c r="X27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76" s="27">
        <f>IF(I276="Transition",1,0)</f>
        <v>0</v>
      </c>
      <c r="Z276" s="5">
        <f>IF(priority[[#This Row],[Challenging Operating Environment (as approved by EGMC on 24 March 2022) Opt-in]]="COE",1,0)</f>
        <v>0</v>
      </c>
      <c r="AA276" s="5">
        <f>IF(OR(N276="TopLargest", N276="FundingIncreaseDisease"),1,0)</f>
        <v>0</v>
      </c>
      <c r="AB276" s="5">
        <f>IF(O276="IncidenceReduction",1,0)</f>
        <v>0</v>
      </c>
      <c r="AC276" s="5">
        <f>IF(P276="AGYW",1,0)</f>
        <v>0</v>
      </c>
      <c r="AD276" s="5">
        <f>IF(Q276="TBTop20",1,0)</f>
        <v>0</v>
      </c>
      <c r="AE276" s="5">
        <f>IF(R276="RAI",1,0)</f>
        <v>0</v>
      </c>
      <c r="AF276" s="5">
        <f>IF(OR(S276="HBHI", S276="Sahel 5"),1,0)</f>
        <v>0</v>
      </c>
      <c r="AG276" s="5">
        <f>IF(T276="Yes",1,0)</f>
        <v>0</v>
      </c>
      <c r="AH276" s="5">
        <f>IF(U276="Yes",1,0)</f>
        <v>0</v>
      </c>
      <c r="AI276" s="5">
        <f>IF(V276="Yes",1,0)</f>
        <v>0</v>
      </c>
    </row>
    <row r="277" spans="1:35" x14ac:dyDescent="0.35">
      <c r="A277" s="5"/>
      <c r="B277" t="s">
        <v>232</v>
      </c>
      <c r="C277" t="s">
        <v>233</v>
      </c>
      <c r="D277" t="s">
        <v>38</v>
      </c>
      <c r="E277" t="s">
        <v>67</v>
      </c>
      <c r="G277" t="s">
        <v>68</v>
      </c>
      <c r="H277" t="str">
        <f t="shared" si="36"/>
        <v>Myanmar HIV/AIDS</v>
      </c>
      <c r="I277"/>
      <c r="J277" s="23" t="s">
        <v>41</v>
      </c>
      <c r="K277" s="23"/>
      <c r="L277" s="23"/>
      <c r="M277" s="24"/>
      <c r="N277" s="25" t="s">
        <v>43</v>
      </c>
      <c r="O277" s="23"/>
      <c r="P277" s="23" t="s">
        <v>43</v>
      </c>
      <c r="Q277" s="24" t="s">
        <v>43</v>
      </c>
      <c r="R277" s="25" t="s">
        <v>18</v>
      </c>
      <c r="S277" s="24" t="s">
        <v>43</v>
      </c>
      <c r="T277" s="24"/>
      <c r="U277" s="24"/>
      <c r="V277" s="24" t="s">
        <v>70</v>
      </c>
      <c r="W277" s="3" t="str">
        <f>_xlfn.TEXTJOIN(", ", TRUE, priority[[#This Row],[Top 15 Largest Allocations and/or Funding Increases]:[C19RM Top-25]])</f>
        <v>RAI, C19RM Top 25</v>
      </c>
      <c r="X27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277" s="5">
        <f t="shared" si="37"/>
        <v>0</v>
      </c>
      <c r="Z277" s="5">
        <f>IF(priority[[#This Row],[Challenging Operating Environment (as approved by EGMC on 24 March 2022) Opt-in]]="COE",1,0)</f>
        <v>1</v>
      </c>
      <c r="AA277" s="5">
        <f t="shared" si="38"/>
        <v>0</v>
      </c>
      <c r="AB277" s="5">
        <f t="shared" si="39"/>
        <v>0</v>
      </c>
      <c r="AC277" s="5">
        <f t="shared" si="40"/>
        <v>0</v>
      </c>
      <c r="AD277" s="5">
        <f t="shared" si="41"/>
        <v>0</v>
      </c>
      <c r="AE277" s="5">
        <f t="shared" si="42"/>
        <v>1</v>
      </c>
      <c r="AF277" s="5">
        <f t="shared" si="43"/>
        <v>0</v>
      </c>
      <c r="AG277" s="5">
        <f t="shared" si="44"/>
        <v>0</v>
      </c>
      <c r="AH277" s="5">
        <f t="shared" si="44"/>
        <v>0</v>
      </c>
      <c r="AI277" s="5">
        <f t="shared" si="44"/>
        <v>0</v>
      </c>
    </row>
    <row r="278" spans="1:35" x14ac:dyDescent="0.35">
      <c r="A278" s="5"/>
      <c r="B278" t="s">
        <v>232</v>
      </c>
      <c r="C278" t="s">
        <v>233</v>
      </c>
      <c r="D278" t="s">
        <v>44</v>
      </c>
      <c r="E278" t="s">
        <v>67</v>
      </c>
      <c r="G278" t="s">
        <v>68</v>
      </c>
      <c r="H278" t="str">
        <f t="shared" si="36"/>
        <v>Myanmar Tuberculosis</v>
      </c>
      <c r="I278"/>
      <c r="J278" s="23" t="s">
        <v>41</v>
      </c>
      <c r="K278" s="23"/>
      <c r="L278" s="23"/>
      <c r="M278" s="24"/>
      <c r="N278" s="25"/>
      <c r="O278" s="23"/>
      <c r="P278" s="23" t="s">
        <v>43</v>
      </c>
      <c r="Q278" s="24" t="s">
        <v>71</v>
      </c>
      <c r="R278" s="25" t="s">
        <v>18</v>
      </c>
      <c r="S278" s="24" t="s">
        <v>43</v>
      </c>
      <c r="T278" s="24"/>
      <c r="U278" s="24"/>
      <c r="V278" s="24" t="s">
        <v>70</v>
      </c>
      <c r="W278" s="3" t="str">
        <f>_xlfn.TEXTJOIN(", ", TRUE, priority[[#This Row],[Top 15 Largest Allocations and/or Funding Increases]:[C19RM Top-25]])</f>
        <v>TB Top 20, RAI, C19RM Top 25</v>
      </c>
      <c r="X27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278" s="5">
        <f t="shared" si="37"/>
        <v>0</v>
      </c>
      <c r="Z278" s="5">
        <f>IF(priority[[#This Row],[Challenging Operating Environment (as approved by EGMC on 24 March 2022) Opt-in]]="COE",1,0)</f>
        <v>1</v>
      </c>
      <c r="AA278" s="5">
        <f t="shared" si="38"/>
        <v>0</v>
      </c>
      <c r="AB278" s="5">
        <f t="shared" si="39"/>
        <v>0</v>
      </c>
      <c r="AC278" s="5">
        <f t="shared" si="40"/>
        <v>0</v>
      </c>
      <c r="AD278" s="5">
        <f t="shared" si="41"/>
        <v>0</v>
      </c>
      <c r="AE278" s="5">
        <f t="shared" si="42"/>
        <v>1</v>
      </c>
      <c r="AF278" s="5">
        <f t="shared" si="43"/>
        <v>0</v>
      </c>
      <c r="AG278" s="5">
        <f t="shared" si="44"/>
        <v>0</v>
      </c>
      <c r="AH278" s="5">
        <f t="shared" si="44"/>
        <v>0</v>
      </c>
      <c r="AI278" s="5">
        <f t="shared" si="44"/>
        <v>0</v>
      </c>
    </row>
    <row r="279" spans="1:35" x14ac:dyDescent="0.35">
      <c r="A279" s="5"/>
      <c r="B279" t="s">
        <v>232</v>
      </c>
      <c r="C279" t="s">
        <v>233</v>
      </c>
      <c r="D279" t="s">
        <v>46</v>
      </c>
      <c r="E279" t="s">
        <v>67</v>
      </c>
      <c r="G279" t="s">
        <v>68</v>
      </c>
      <c r="H279" t="str">
        <f t="shared" si="36"/>
        <v>Myanmar Malaria</v>
      </c>
      <c r="I279"/>
      <c r="J279" s="23" t="s">
        <v>41</v>
      </c>
      <c r="K279" s="23"/>
      <c r="L279" s="23"/>
      <c r="M279" s="24"/>
      <c r="N279" s="25" t="s">
        <v>43</v>
      </c>
      <c r="O279" s="23"/>
      <c r="P279" s="23" t="s">
        <v>43</v>
      </c>
      <c r="Q279" s="24" t="s">
        <v>43</v>
      </c>
      <c r="R279" s="25" t="s">
        <v>18</v>
      </c>
      <c r="S279" s="24"/>
      <c r="T279" s="24"/>
      <c r="U279" s="24"/>
      <c r="V279" s="24" t="s">
        <v>70</v>
      </c>
      <c r="W279" s="3" t="str">
        <f>_xlfn.TEXTJOIN(", ", TRUE, priority[[#This Row],[Top 15 Largest Allocations and/or Funding Increases]:[C19RM Top-25]])</f>
        <v>RAI, C19RM Top 25</v>
      </c>
      <c r="X27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279" s="5">
        <f t="shared" si="37"/>
        <v>0</v>
      </c>
      <c r="Z279" s="5">
        <f>IF(priority[[#This Row],[Challenging Operating Environment (as approved by EGMC on 24 March 2022) Opt-in]]="COE",1,0)</f>
        <v>1</v>
      </c>
      <c r="AA279" s="5">
        <f t="shared" si="38"/>
        <v>0</v>
      </c>
      <c r="AB279" s="5">
        <f t="shared" si="39"/>
        <v>0</v>
      </c>
      <c r="AC279" s="5">
        <f t="shared" si="40"/>
        <v>0</v>
      </c>
      <c r="AD279" s="5">
        <f t="shared" si="41"/>
        <v>0</v>
      </c>
      <c r="AE279" s="5">
        <f t="shared" si="42"/>
        <v>1</v>
      </c>
      <c r="AF279" s="5">
        <f t="shared" si="43"/>
        <v>0</v>
      </c>
      <c r="AG279" s="5">
        <f t="shared" si="44"/>
        <v>0</v>
      </c>
      <c r="AH279" s="5">
        <f t="shared" si="44"/>
        <v>0</v>
      </c>
      <c r="AI279" s="5">
        <f t="shared" si="44"/>
        <v>0</v>
      </c>
    </row>
    <row r="280" spans="1:35" x14ac:dyDescent="0.35">
      <c r="A280" s="5"/>
      <c r="B280" t="s">
        <v>234</v>
      </c>
      <c r="C280" t="s">
        <v>235</v>
      </c>
      <c r="D280" t="s">
        <v>38</v>
      </c>
      <c r="E280" t="s">
        <v>39</v>
      </c>
      <c r="G280" t="s">
        <v>55</v>
      </c>
      <c r="H280" t="str">
        <f t="shared" si="36"/>
        <v>Namibia HIV/AIDS</v>
      </c>
      <c r="I280"/>
      <c r="J280" s="25" t="s">
        <v>43</v>
      </c>
      <c r="K280" s="25"/>
      <c r="L280" s="24"/>
      <c r="M280" s="24"/>
      <c r="N280" s="25" t="s">
        <v>43</v>
      </c>
      <c r="O280" s="23"/>
      <c r="P280" s="23" t="s">
        <v>87</v>
      </c>
      <c r="Q280" s="24" t="s">
        <v>43</v>
      </c>
      <c r="R280" s="25"/>
      <c r="S280" s="24" t="s">
        <v>43</v>
      </c>
      <c r="T280" s="24"/>
      <c r="U280" s="24" t="s">
        <v>69</v>
      </c>
      <c r="V280" s="24"/>
      <c r="W280" s="3" t="str">
        <f>_xlfn.TEXTJOIN(", ", TRUE, priority[[#This Row],[Top 15 Largest Allocations and/or Funding Increases]:[C19RM Top-25]])</f>
        <v>AGYW, RSSH Priority</v>
      </c>
      <c r="X28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80" s="5">
        <f t="shared" si="37"/>
        <v>0</v>
      </c>
      <c r="Z280" s="5">
        <f>IF(priority[[#This Row],[Challenging Operating Environment (as approved by EGMC on 24 March 2022) Opt-in]]="COE",1,0)</f>
        <v>0</v>
      </c>
      <c r="AA280" s="5">
        <f t="shared" si="38"/>
        <v>0</v>
      </c>
      <c r="AB280" s="5">
        <f t="shared" si="39"/>
        <v>0</v>
      </c>
      <c r="AC280" s="5">
        <f t="shared" si="40"/>
        <v>1</v>
      </c>
      <c r="AD280" s="5">
        <f t="shared" si="41"/>
        <v>0</v>
      </c>
      <c r="AE280" s="5">
        <f t="shared" si="42"/>
        <v>0</v>
      </c>
      <c r="AF280" s="5">
        <f t="shared" si="43"/>
        <v>0</v>
      </c>
      <c r="AG280" s="5">
        <f t="shared" si="44"/>
        <v>0</v>
      </c>
      <c r="AH280" s="5">
        <f t="shared" si="44"/>
        <v>0</v>
      </c>
      <c r="AI280" s="5">
        <f t="shared" si="44"/>
        <v>0</v>
      </c>
    </row>
    <row r="281" spans="1:35" x14ac:dyDescent="0.35">
      <c r="A281" s="5"/>
      <c r="B281" t="s">
        <v>234</v>
      </c>
      <c r="C281" t="s">
        <v>235</v>
      </c>
      <c r="D281" t="s">
        <v>44</v>
      </c>
      <c r="E281" t="s">
        <v>39</v>
      </c>
      <c r="G281" t="s">
        <v>55</v>
      </c>
      <c r="H281" t="str">
        <f t="shared" si="36"/>
        <v>Namibia Tuberculosis</v>
      </c>
      <c r="I281"/>
      <c r="J281" s="25" t="s">
        <v>43</v>
      </c>
      <c r="K281" s="25"/>
      <c r="L281" s="24"/>
      <c r="M281" s="24"/>
      <c r="N281" s="25" t="s">
        <v>43</v>
      </c>
      <c r="O281" s="23"/>
      <c r="P281" s="23" t="s">
        <v>43</v>
      </c>
      <c r="Q281" s="24" t="s">
        <v>43</v>
      </c>
      <c r="R281" s="25"/>
      <c r="S281" s="24" t="s">
        <v>43</v>
      </c>
      <c r="T281" s="24"/>
      <c r="U281" s="24" t="s">
        <v>69</v>
      </c>
      <c r="V281" s="24"/>
      <c r="W281" s="3" t="str">
        <f>_xlfn.TEXTJOIN(", ", TRUE, priority[[#This Row],[Top 15 Largest Allocations and/or Funding Increases]:[C19RM Top-25]])</f>
        <v>RSSH Priority</v>
      </c>
      <c r="X28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81" s="5">
        <f t="shared" si="37"/>
        <v>0</v>
      </c>
      <c r="Z281" s="5">
        <f>IF(priority[[#This Row],[Challenging Operating Environment (as approved by EGMC on 24 March 2022) Opt-in]]="COE",1,0)</f>
        <v>0</v>
      </c>
      <c r="AA281" s="5">
        <f t="shared" si="38"/>
        <v>0</v>
      </c>
      <c r="AB281" s="5">
        <f t="shared" si="39"/>
        <v>0</v>
      </c>
      <c r="AC281" s="5">
        <f t="shared" si="40"/>
        <v>0</v>
      </c>
      <c r="AD281" s="5">
        <f t="shared" si="41"/>
        <v>0</v>
      </c>
      <c r="AE281" s="5">
        <f t="shared" si="42"/>
        <v>0</v>
      </c>
      <c r="AF281" s="5">
        <f t="shared" si="43"/>
        <v>0</v>
      </c>
      <c r="AG281" s="5">
        <f t="shared" si="44"/>
        <v>0</v>
      </c>
      <c r="AH281" s="5">
        <f t="shared" si="44"/>
        <v>0</v>
      </c>
      <c r="AI281" s="5">
        <f t="shared" si="44"/>
        <v>0</v>
      </c>
    </row>
    <row r="282" spans="1:35" x14ac:dyDescent="0.35">
      <c r="A282" s="5"/>
      <c r="B282" t="s">
        <v>234</v>
      </c>
      <c r="C282" t="s">
        <v>235</v>
      </c>
      <c r="D282" t="s">
        <v>46</v>
      </c>
      <c r="E282" s="28" t="s">
        <v>39</v>
      </c>
      <c r="G282" t="s">
        <v>55</v>
      </c>
      <c r="H282" t="str">
        <f t="shared" si="36"/>
        <v>Namibia Malaria</v>
      </c>
      <c r="I282"/>
      <c r="J282" s="25" t="s">
        <v>43</v>
      </c>
      <c r="K282" s="25"/>
      <c r="L282" s="24"/>
      <c r="M282" s="24"/>
      <c r="N282" s="25" t="s">
        <v>43</v>
      </c>
      <c r="O282" s="23"/>
      <c r="P282" s="23" t="s">
        <v>43</v>
      </c>
      <c r="Q282" s="24" t="s">
        <v>43</v>
      </c>
      <c r="R282" s="25"/>
      <c r="S282" s="24" t="s">
        <v>43</v>
      </c>
      <c r="T282" s="24"/>
      <c r="U282" s="24" t="s">
        <v>69</v>
      </c>
      <c r="V282" s="24"/>
      <c r="W282" s="3" t="str">
        <f>_xlfn.TEXTJOIN(", ", TRUE, priority[[#This Row],[Top 15 Largest Allocations and/or Funding Increases]:[C19RM Top-25]])</f>
        <v>RSSH Priority</v>
      </c>
      <c r="X28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82" s="5">
        <f t="shared" si="37"/>
        <v>0</v>
      </c>
      <c r="Z282" s="5">
        <f>IF(priority[[#This Row],[Challenging Operating Environment (as approved by EGMC on 24 March 2022) Opt-in]]="COE",1,0)</f>
        <v>0</v>
      </c>
      <c r="AA282" s="5">
        <f t="shared" si="38"/>
        <v>0</v>
      </c>
      <c r="AB282" s="5">
        <f t="shared" si="39"/>
        <v>0</v>
      </c>
      <c r="AC282" s="5">
        <f t="shared" si="40"/>
        <v>0</v>
      </c>
      <c r="AD282" s="5">
        <f t="shared" si="41"/>
        <v>0</v>
      </c>
      <c r="AE282" s="5">
        <f t="shared" si="42"/>
        <v>0</v>
      </c>
      <c r="AF282" s="5">
        <f t="shared" si="43"/>
        <v>0</v>
      </c>
      <c r="AG282" s="5">
        <f t="shared" si="44"/>
        <v>0</v>
      </c>
      <c r="AH282" s="5">
        <f t="shared" si="44"/>
        <v>0</v>
      </c>
      <c r="AI282" s="5">
        <f t="shared" si="44"/>
        <v>0</v>
      </c>
    </row>
    <row r="283" spans="1:35" x14ac:dyDescent="0.35">
      <c r="A283" s="5" t="s">
        <v>47</v>
      </c>
      <c r="C283" t="s">
        <v>235</v>
      </c>
      <c r="D283" t="s">
        <v>48</v>
      </c>
      <c r="E283" s="28" t="s">
        <v>39</v>
      </c>
      <c r="H283" t="str">
        <f t="shared" si="36"/>
        <v>Namibia Multi-Component</v>
      </c>
      <c r="I283"/>
      <c r="J283" s="23"/>
      <c r="K283" s="23"/>
      <c r="L283" s="23"/>
      <c r="M283" s="24"/>
      <c r="N283" s="25"/>
      <c r="O283" s="23"/>
      <c r="P283" s="23" t="s">
        <v>87</v>
      </c>
      <c r="Q283" s="24"/>
      <c r="R283" s="25"/>
      <c r="S283" s="24"/>
      <c r="T283" s="24"/>
      <c r="U283" s="24" t="s">
        <v>69</v>
      </c>
      <c r="V283" s="24"/>
      <c r="W283" s="3" t="str">
        <f>_xlfn.TEXTJOIN(", ", TRUE, priority[[#This Row],[Top 15 Largest Allocations and/or Funding Increases]:[C19RM Top-25]])</f>
        <v>AGYW, RSSH Priority</v>
      </c>
      <c r="X28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83" s="27">
        <f t="shared" si="37"/>
        <v>0</v>
      </c>
      <c r="Z283" s="5">
        <f>IF(priority[[#This Row],[Challenging Operating Environment (as approved by EGMC on 24 March 2022) Opt-in]]="COE",1,0)</f>
        <v>0</v>
      </c>
      <c r="AA283" s="5">
        <f t="shared" si="38"/>
        <v>0</v>
      </c>
      <c r="AB283" s="5">
        <f t="shared" si="39"/>
        <v>0</v>
      </c>
      <c r="AC283" s="5">
        <f t="shared" si="40"/>
        <v>1</v>
      </c>
      <c r="AD283" s="5">
        <f t="shared" si="41"/>
        <v>0</v>
      </c>
      <c r="AE283" s="5">
        <f t="shared" si="42"/>
        <v>0</v>
      </c>
      <c r="AF283" s="5">
        <f t="shared" si="43"/>
        <v>0</v>
      </c>
      <c r="AG283" s="5">
        <f t="shared" si="44"/>
        <v>0</v>
      </c>
      <c r="AH283" s="5">
        <f t="shared" si="44"/>
        <v>0</v>
      </c>
      <c r="AI283" s="5">
        <f t="shared" si="44"/>
        <v>0</v>
      </c>
    </row>
    <row r="284" spans="1:35" x14ac:dyDescent="0.35">
      <c r="A284" s="5"/>
      <c r="B284" t="s">
        <v>236</v>
      </c>
      <c r="C284" t="s">
        <v>237</v>
      </c>
      <c r="D284" t="s">
        <v>38</v>
      </c>
      <c r="E284" s="28" t="s">
        <v>39</v>
      </c>
      <c r="G284" t="s">
        <v>40</v>
      </c>
      <c r="H284" t="str">
        <f t="shared" si="36"/>
        <v>Nepal HIV/AIDS</v>
      </c>
      <c r="I284"/>
      <c r="J284" s="25" t="s">
        <v>43</v>
      </c>
      <c r="K284" s="25"/>
      <c r="L284" s="24"/>
      <c r="M284" s="24"/>
      <c r="N284" s="25" t="s">
        <v>43</v>
      </c>
      <c r="O284" s="23"/>
      <c r="P284" s="23" t="s">
        <v>43</v>
      </c>
      <c r="Q284" s="24" t="s">
        <v>43</v>
      </c>
      <c r="R284" s="25"/>
      <c r="S284" s="24" t="s">
        <v>43</v>
      </c>
      <c r="T284" s="24"/>
      <c r="U284" s="24"/>
      <c r="V284" s="24"/>
      <c r="W284" s="3" t="str">
        <f>_xlfn.TEXTJOIN(", ", TRUE, priority[[#This Row],[Top 15 Largest Allocations and/or Funding Increases]:[C19RM Top-25]])</f>
        <v/>
      </c>
      <c r="X28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284" s="5">
        <f t="shared" si="37"/>
        <v>0</v>
      </c>
      <c r="Z284" s="5">
        <f>IF(priority[[#This Row],[Challenging Operating Environment (as approved by EGMC on 24 March 2022) Opt-in]]="COE",1,0)</f>
        <v>0</v>
      </c>
      <c r="AA284" s="5">
        <f t="shared" si="38"/>
        <v>0</v>
      </c>
      <c r="AB284" s="5">
        <f t="shared" si="39"/>
        <v>0</v>
      </c>
      <c r="AC284" s="5">
        <f t="shared" si="40"/>
        <v>0</v>
      </c>
      <c r="AD284" s="5">
        <f t="shared" si="41"/>
        <v>0</v>
      </c>
      <c r="AE284" s="5">
        <f t="shared" si="42"/>
        <v>0</v>
      </c>
      <c r="AF284" s="5">
        <f t="shared" si="43"/>
        <v>0</v>
      </c>
      <c r="AG284" s="5">
        <f t="shared" si="44"/>
        <v>0</v>
      </c>
      <c r="AH284" s="5">
        <f t="shared" si="44"/>
        <v>0</v>
      </c>
      <c r="AI284" s="5">
        <f t="shared" si="44"/>
        <v>0</v>
      </c>
    </row>
    <row r="285" spans="1:35" x14ac:dyDescent="0.35">
      <c r="A285" s="5"/>
      <c r="B285" t="s">
        <v>236</v>
      </c>
      <c r="C285" t="s">
        <v>237</v>
      </c>
      <c r="D285" t="s">
        <v>44</v>
      </c>
      <c r="E285" t="s">
        <v>39</v>
      </c>
      <c r="G285" t="s">
        <v>40</v>
      </c>
      <c r="H285" t="str">
        <f t="shared" si="36"/>
        <v>Nepal Tuberculosis</v>
      </c>
      <c r="I285"/>
      <c r="J285" s="25" t="s">
        <v>43</v>
      </c>
      <c r="K285" s="23" t="s">
        <v>45</v>
      </c>
      <c r="L285" s="24"/>
      <c r="M285" s="24"/>
      <c r="N285" s="25" t="s">
        <v>43</v>
      </c>
      <c r="O285" s="23"/>
      <c r="P285" s="23" t="s">
        <v>43</v>
      </c>
      <c r="Q285" s="24" t="s">
        <v>43</v>
      </c>
      <c r="R285" s="25"/>
      <c r="S285" s="24" t="s">
        <v>43</v>
      </c>
      <c r="T285" s="24"/>
      <c r="U285" s="24"/>
      <c r="V285" s="24"/>
      <c r="W285" s="3" t="str">
        <f>_xlfn.TEXTJOIN(", ", TRUE, priority[[#This Row],[Top 15 Largest Allocations and/or Funding Increases]:[C19RM Top-25]])</f>
        <v/>
      </c>
      <c r="X28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285" s="5">
        <f t="shared" si="37"/>
        <v>0</v>
      </c>
      <c r="Z285" s="5">
        <f>IF(priority[[#This Row],[Challenging Operating Environment (as approved by EGMC on 24 March 2022) Opt-in]]="COE",1,0)</f>
        <v>0</v>
      </c>
      <c r="AA285" s="5">
        <f t="shared" si="38"/>
        <v>0</v>
      </c>
      <c r="AB285" s="5">
        <f t="shared" si="39"/>
        <v>0</v>
      </c>
      <c r="AC285" s="5">
        <f t="shared" si="40"/>
        <v>0</v>
      </c>
      <c r="AD285" s="5">
        <f t="shared" si="41"/>
        <v>0</v>
      </c>
      <c r="AE285" s="5">
        <f t="shared" si="42"/>
        <v>0</v>
      </c>
      <c r="AF285" s="5">
        <f t="shared" si="43"/>
        <v>0</v>
      </c>
      <c r="AG285" s="5">
        <f t="shared" si="44"/>
        <v>0</v>
      </c>
      <c r="AH285" s="5">
        <f t="shared" si="44"/>
        <v>0</v>
      </c>
      <c r="AI285" s="5">
        <f t="shared" si="44"/>
        <v>0</v>
      </c>
    </row>
    <row r="286" spans="1:35" x14ac:dyDescent="0.35">
      <c r="A286" s="5"/>
      <c r="B286" t="s">
        <v>236</v>
      </c>
      <c r="C286" t="s">
        <v>237</v>
      </c>
      <c r="D286" t="s">
        <v>46</v>
      </c>
      <c r="E286" t="s">
        <v>39</v>
      </c>
      <c r="G286" t="s">
        <v>40</v>
      </c>
      <c r="H286" t="str">
        <f t="shared" si="36"/>
        <v>Nepal Malaria</v>
      </c>
      <c r="I286"/>
      <c r="J286" s="25" t="s">
        <v>43</v>
      </c>
      <c r="K286" s="23" t="s">
        <v>42</v>
      </c>
      <c r="L286" s="24"/>
      <c r="M286" s="24"/>
      <c r="N286" s="25" t="s">
        <v>43</v>
      </c>
      <c r="O286" s="23"/>
      <c r="P286" s="23" t="s">
        <v>43</v>
      </c>
      <c r="Q286" s="24" t="s">
        <v>43</v>
      </c>
      <c r="R286" s="25"/>
      <c r="S286" s="24" t="s">
        <v>43</v>
      </c>
      <c r="T286" s="24"/>
      <c r="U286" s="24"/>
      <c r="V286" s="24"/>
      <c r="W286" s="3" t="str">
        <f>_xlfn.TEXTJOIN(", ", TRUE, priority[[#This Row],[Top 15 Largest Allocations and/or Funding Increases]:[C19RM Top-25]])</f>
        <v/>
      </c>
      <c r="X28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Decrease 25%</v>
      </c>
      <c r="Y286" s="5">
        <f t="shared" si="37"/>
        <v>0</v>
      </c>
      <c r="Z286" s="5">
        <f>IF(priority[[#This Row],[Challenging Operating Environment (as approved by EGMC on 24 March 2022) Opt-in]]="COE",1,0)</f>
        <v>0</v>
      </c>
      <c r="AA286" s="5">
        <f t="shared" si="38"/>
        <v>0</v>
      </c>
      <c r="AB286" s="5">
        <f t="shared" si="39"/>
        <v>0</v>
      </c>
      <c r="AC286" s="5">
        <f t="shared" si="40"/>
        <v>0</v>
      </c>
      <c r="AD286" s="5">
        <f t="shared" si="41"/>
        <v>0</v>
      </c>
      <c r="AE286" s="5">
        <f t="shared" si="42"/>
        <v>0</v>
      </c>
      <c r="AF286" s="5">
        <f t="shared" si="43"/>
        <v>0</v>
      </c>
      <c r="AG286" s="5">
        <f t="shared" si="44"/>
        <v>0</v>
      </c>
      <c r="AH286" s="5">
        <f t="shared" si="44"/>
        <v>0</v>
      </c>
      <c r="AI286" s="5">
        <f t="shared" si="44"/>
        <v>0</v>
      </c>
    </row>
    <row r="287" spans="1:35" x14ac:dyDescent="0.35">
      <c r="A287" s="5"/>
      <c r="B287" t="s">
        <v>238</v>
      </c>
      <c r="C287" t="s">
        <v>239</v>
      </c>
      <c r="D287" t="s">
        <v>38</v>
      </c>
      <c r="E287" t="s">
        <v>51</v>
      </c>
      <c r="F287" t="s">
        <v>52</v>
      </c>
      <c r="G287" t="s">
        <v>76</v>
      </c>
      <c r="H287" t="str">
        <f t="shared" si="36"/>
        <v>Nicaragua HIV/AIDS</v>
      </c>
      <c r="I287"/>
      <c r="J287" s="23" t="s">
        <v>41</v>
      </c>
      <c r="K287" s="23"/>
      <c r="L287" s="23"/>
      <c r="M287" s="24"/>
      <c r="N287" s="25" t="s">
        <v>43</v>
      </c>
      <c r="O287" s="23"/>
      <c r="P287" s="23" t="s">
        <v>43</v>
      </c>
      <c r="Q287" s="24" t="s">
        <v>43</v>
      </c>
      <c r="R287" s="25"/>
      <c r="S287" s="24" t="s">
        <v>43</v>
      </c>
      <c r="T287" s="24"/>
      <c r="U287" s="24"/>
      <c r="V287" s="24"/>
      <c r="W287" s="3" t="str">
        <f>_xlfn.TEXTJOIN(", ", TRUE, priority[[#This Row],[Top 15 Largest Allocations and/or Funding Increases]:[C19RM Top-25]])</f>
        <v/>
      </c>
      <c r="X28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287" s="5">
        <f t="shared" si="37"/>
        <v>0</v>
      </c>
      <c r="Z287" s="5">
        <f>IF(priority[[#This Row],[Challenging Operating Environment (as approved by EGMC on 24 March 2022) Opt-in]]="COE",1,0)</f>
        <v>1</v>
      </c>
      <c r="AA287" s="5">
        <f t="shared" si="38"/>
        <v>0</v>
      </c>
      <c r="AB287" s="5">
        <f t="shared" si="39"/>
        <v>0</v>
      </c>
      <c r="AC287" s="5">
        <f t="shared" si="40"/>
        <v>0</v>
      </c>
      <c r="AD287" s="5">
        <f t="shared" si="41"/>
        <v>0</v>
      </c>
      <c r="AE287" s="5">
        <f t="shared" si="42"/>
        <v>0</v>
      </c>
      <c r="AF287" s="5">
        <f t="shared" si="43"/>
        <v>0</v>
      </c>
      <c r="AG287" s="5">
        <f t="shared" si="44"/>
        <v>0</v>
      </c>
      <c r="AH287" s="5">
        <f t="shared" si="44"/>
        <v>0</v>
      </c>
      <c r="AI287" s="5">
        <f t="shared" si="44"/>
        <v>0</v>
      </c>
    </row>
    <row r="288" spans="1:35" x14ac:dyDescent="0.35">
      <c r="A288" s="5"/>
      <c r="B288" t="s">
        <v>238</v>
      </c>
      <c r="C288" t="s">
        <v>239</v>
      </c>
      <c r="D288" t="s">
        <v>44</v>
      </c>
      <c r="E288" t="s">
        <v>51</v>
      </c>
      <c r="F288" t="s">
        <v>52</v>
      </c>
      <c r="G288" t="s">
        <v>76</v>
      </c>
      <c r="H288" t="str">
        <f t="shared" si="36"/>
        <v>Nicaragua Tuberculosis</v>
      </c>
      <c r="I288"/>
      <c r="J288" s="23" t="s">
        <v>41</v>
      </c>
      <c r="K288" s="23" t="s">
        <v>42</v>
      </c>
      <c r="L288" s="23"/>
      <c r="M288" s="24"/>
      <c r="N288" s="25" t="s">
        <v>43</v>
      </c>
      <c r="O288" s="23"/>
      <c r="P288" s="23" t="s">
        <v>43</v>
      </c>
      <c r="Q288" s="24" t="s">
        <v>43</v>
      </c>
      <c r="R288" s="25"/>
      <c r="S288" s="24" t="s">
        <v>43</v>
      </c>
      <c r="T288" s="24"/>
      <c r="U288" s="24"/>
      <c r="V288" s="24"/>
      <c r="W288" s="3" t="str">
        <f>_xlfn.TEXTJOIN(", ", TRUE, priority[[#This Row],[Top 15 Largest Allocations and/or Funding Increases]:[C19RM Top-25]])</f>
        <v/>
      </c>
      <c r="X28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Allocation Decrease 25%</v>
      </c>
      <c r="Y288" s="5">
        <f t="shared" si="37"/>
        <v>0</v>
      </c>
      <c r="Z288" s="5">
        <f>IF(priority[[#This Row],[Challenging Operating Environment (as approved by EGMC on 24 March 2022) Opt-in]]="COE",1,0)</f>
        <v>1</v>
      </c>
      <c r="AA288" s="5">
        <f t="shared" si="38"/>
        <v>0</v>
      </c>
      <c r="AB288" s="5">
        <f t="shared" si="39"/>
        <v>0</v>
      </c>
      <c r="AC288" s="5">
        <f t="shared" si="40"/>
        <v>0</v>
      </c>
      <c r="AD288" s="5">
        <f t="shared" si="41"/>
        <v>0</v>
      </c>
      <c r="AE288" s="5">
        <f t="shared" si="42"/>
        <v>0</v>
      </c>
      <c r="AF288" s="5">
        <f t="shared" si="43"/>
        <v>0</v>
      </c>
      <c r="AG288" s="5">
        <f t="shared" si="44"/>
        <v>0</v>
      </c>
      <c r="AH288" s="5">
        <f t="shared" si="44"/>
        <v>0</v>
      </c>
      <c r="AI288" s="5">
        <f t="shared" si="44"/>
        <v>0</v>
      </c>
    </row>
    <row r="289" spans="1:35" x14ac:dyDescent="0.35">
      <c r="A289" s="5"/>
      <c r="B289" t="s">
        <v>238</v>
      </c>
      <c r="C289" t="s">
        <v>239</v>
      </c>
      <c r="D289" t="s">
        <v>46</v>
      </c>
      <c r="E289" t="s">
        <v>51</v>
      </c>
      <c r="F289" t="s">
        <v>52</v>
      </c>
      <c r="G289" t="s">
        <v>76</v>
      </c>
      <c r="H289" t="str">
        <f t="shared" si="36"/>
        <v>Nicaragua Malaria</v>
      </c>
      <c r="I289"/>
      <c r="J289" s="23" t="s">
        <v>41</v>
      </c>
      <c r="K289" s="23"/>
      <c r="L289" s="23"/>
      <c r="M289" s="24"/>
      <c r="N289" s="25" t="s">
        <v>43</v>
      </c>
      <c r="O289" s="23"/>
      <c r="P289" s="23" t="s">
        <v>43</v>
      </c>
      <c r="Q289" s="24" t="s">
        <v>43</v>
      </c>
      <c r="R289" s="25"/>
      <c r="S289" s="24" t="s">
        <v>43</v>
      </c>
      <c r="T289" s="24"/>
      <c r="U289" s="24"/>
      <c r="V289" s="24"/>
      <c r="W289" s="3" t="str">
        <f>_xlfn.TEXTJOIN(", ", TRUE, priority[[#This Row],[Top 15 Largest Allocations and/or Funding Increases]:[C19RM Top-25]])</f>
        <v/>
      </c>
      <c r="X28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289" s="5">
        <f t="shared" si="37"/>
        <v>0</v>
      </c>
      <c r="Z289" s="5">
        <f>IF(priority[[#This Row],[Challenging Operating Environment (as approved by EGMC on 24 March 2022) Opt-in]]="COE",1,0)</f>
        <v>1</v>
      </c>
      <c r="AA289" s="5">
        <f t="shared" si="38"/>
        <v>0</v>
      </c>
      <c r="AB289" s="5">
        <f t="shared" si="39"/>
        <v>0</v>
      </c>
      <c r="AC289" s="5">
        <f t="shared" si="40"/>
        <v>0</v>
      </c>
      <c r="AD289" s="5">
        <f t="shared" si="41"/>
        <v>0</v>
      </c>
      <c r="AE289" s="5">
        <f t="shared" si="42"/>
        <v>0</v>
      </c>
      <c r="AF289" s="5">
        <f t="shared" si="43"/>
        <v>0</v>
      </c>
      <c r="AG289" s="5">
        <f t="shared" si="44"/>
        <v>0</v>
      </c>
      <c r="AH289" s="5">
        <f t="shared" si="44"/>
        <v>0</v>
      </c>
      <c r="AI289" s="5">
        <f t="shared" si="44"/>
        <v>0</v>
      </c>
    </row>
    <row r="290" spans="1:35" x14ac:dyDescent="0.35">
      <c r="A290" s="5"/>
      <c r="B290" t="s">
        <v>240</v>
      </c>
      <c r="C290" t="s">
        <v>241</v>
      </c>
      <c r="D290" t="s">
        <v>38</v>
      </c>
      <c r="E290" t="s">
        <v>39</v>
      </c>
      <c r="G290" t="s">
        <v>151</v>
      </c>
      <c r="H290" t="str">
        <f t="shared" si="36"/>
        <v>Niger HIV/AIDS</v>
      </c>
      <c r="I290"/>
      <c r="J290" s="23" t="s">
        <v>41</v>
      </c>
      <c r="K290" s="23" t="s">
        <v>45</v>
      </c>
      <c r="L290" s="23"/>
      <c r="M290" s="24"/>
      <c r="N290" s="25" t="s">
        <v>43</v>
      </c>
      <c r="O290" s="23"/>
      <c r="P290" s="23" t="s">
        <v>43</v>
      </c>
      <c r="Q290" s="24" t="s">
        <v>43</v>
      </c>
      <c r="R290" s="25"/>
      <c r="S290" s="24" t="s">
        <v>43</v>
      </c>
      <c r="T290" s="24"/>
      <c r="U290" s="24" t="s">
        <v>69</v>
      </c>
      <c r="V290" s="24" t="s">
        <v>70</v>
      </c>
      <c r="W290" s="3" t="str">
        <f>_xlfn.TEXTJOIN(", ", TRUE, priority[[#This Row],[Top 15 Largest Allocations and/or Funding Increases]:[C19RM Top-25]])</f>
        <v>RSSH Priority, C19RM Top 25</v>
      </c>
      <c r="X29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Allocation Increase 25%</v>
      </c>
      <c r="Y290" s="5">
        <f t="shared" si="37"/>
        <v>0</v>
      </c>
      <c r="Z290" s="5">
        <f>IF(priority[[#This Row],[Challenging Operating Environment (as approved by EGMC on 24 March 2022) Opt-in]]="COE",1,0)</f>
        <v>1</v>
      </c>
      <c r="AA290" s="5">
        <f t="shared" si="38"/>
        <v>0</v>
      </c>
      <c r="AB290" s="5">
        <f t="shared" si="39"/>
        <v>0</v>
      </c>
      <c r="AC290" s="5">
        <f t="shared" si="40"/>
        <v>0</v>
      </c>
      <c r="AD290" s="5">
        <f t="shared" si="41"/>
        <v>0</v>
      </c>
      <c r="AE290" s="5">
        <f t="shared" si="42"/>
        <v>0</v>
      </c>
      <c r="AF290" s="5">
        <f t="shared" si="43"/>
        <v>0</v>
      </c>
      <c r="AG290" s="5">
        <f t="shared" si="44"/>
        <v>0</v>
      </c>
      <c r="AH290" s="5">
        <f t="shared" si="44"/>
        <v>0</v>
      </c>
      <c r="AI290" s="5">
        <f t="shared" si="44"/>
        <v>0</v>
      </c>
    </row>
    <row r="291" spans="1:35" x14ac:dyDescent="0.35">
      <c r="A291" s="5"/>
      <c r="B291" t="s">
        <v>240</v>
      </c>
      <c r="C291" t="s">
        <v>241</v>
      </c>
      <c r="D291" t="s">
        <v>44</v>
      </c>
      <c r="E291" t="s">
        <v>39</v>
      </c>
      <c r="G291" t="s">
        <v>151</v>
      </c>
      <c r="H291" t="str">
        <f t="shared" si="36"/>
        <v>Niger Tuberculosis</v>
      </c>
      <c r="I291"/>
      <c r="J291" s="23" t="s">
        <v>41</v>
      </c>
      <c r="K291" s="23" t="s">
        <v>42</v>
      </c>
      <c r="L291" s="23"/>
      <c r="M291" s="24"/>
      <c r="N291" s="25" t="s">
        <v>43</v>
      </c>
      <c r="O291" s="23"/>
      <c r="P291" s="23" t="s">
        <v>43</v>
      </c>
      <c r="Q291" s="24" t="s">
        <v>43</v>
      </c>
      <c r="R291" s="25"/>
      <c r="S291" s="24" t="s">
        <v>43</v>
      </c>
      <c r="T291" s="24"/>
      <c r="U291" s="24" t="s">
        <v>69</v>
      </c>
      <c r="V291" s="24" t="s">
        <v>70</v>
      </c>
      <c r="W291" s="3" t="str">
        <f>_xlfn.TEXTJOIN(", ", TRUE, priority[[#This Row],[Top 15 Largest Allocations and/or Funding Increases]:[C19RM Top-25]])</f>
        <v>RSSH Priority, C19RM Top 25</v>
      </c>
      <c r="X29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Allocation Decrease 25%</v>
      </c>
      <c r="Y291" s="5">
        <f t="shared" si="37"/>
        <v>0</v>
      </c>
      <c r="Z291" s="5">
        <f>IF(priority[[#This Row],[Challenging Operating Environment (as approved by EGMC on 24 March 2022) Opt-in]]="COE",1,0)</f>
        <v>1</v>
      </c>
      <c r="AA291" s="5">
        <f t="shared" si="38"/>
        <v>0</v>
      </c>
      <c r="AB291" s="5">
        <f t="shared" si="39"/>
        <v>0</v>
      </c>
      <c r="AC291" s="5">
        <f t="shared" si="40"/>
        <v>0</v>
      </c>
      <c r="AD291" s="5">
        <f t="shared" si="41"/>
        <v>0</v>
      </c>
      <c r="AE291" s="5">
        <f t="shared" si="42"/>
        <v>0</v>
      </c>
      <c r="AF291" s="5">
        <f t="shared" si="43"/>
        <v>0</v>
      </c>
      <c r="AG291" s="5">
        <f t="shared" si="44"/>
        <v>0</v>
      </c>
      <c r="AH291" s="5">
        <f t="shared" si="44"/>
        <v>0</v>
      </c>
      <c r="AI291" s="5">
        <f t="shared" si="44"/>
        <v>0</v>
      </c>
    </row>
    <row r="292" spans="1:35" x14ac:dyDescent="0.35">
      <c r="A292" s="5"/>
      <c r="B292" t="s">
        <v>240</v>
      </c>
      <c r="C292" t="s">
        <v>241</v>
      </c>
      <c r="D292" t="s">
        <v>46</v>
      </c>
      <c r="E292" t="s">
        <v>39</v>
      </c>
      <c r="G292" t="s">
        <v>151</v>
      </c>
      <c r="H292" t="str">
        <f t="shared" si="36"/>
        <v>Niger Malaria</v>
      </c>
      <c r="I292"/>
      <c r="J292" s="23" t="s">
        <v>41</v>
      </c>
      <c r="K292" s="23"/>
      <c r="L292" s="24" t="s">
        <v>56</v>
      </c>
      <c r="M292" s="24" t="s">
        <v>57</v>
      </c>
      <c r="N292" s="25"/>
      <c r="O292" s="23"/>
      <c r="P292" s="23" t="s">
        <v>43</v>
      </c>
      <c r="Q292" s="24" t="s">
        <v>43</v>
      </c>
      <c r="R292" s="25"/>
      <c r="S292" s="24" t="s">
        <v>91</v>
      </c>
      <c r="T292" s="24"/>
      <c r="U292" s="24" t="s">
        <v>69</v>
      </c>
      <c r="V292" s="24" t="s">
        <v>70</v>
      </c>
      <c r="W292" s="3" t="str">
        <f>_xlfn.TEXTJOIN(", ", TRUE, priority[[#This Row],[Top 15 Largest Allocations and/or Funding Increases]:[C19RM Top-25]])</f>
        <v>HBHI, RSSH Priority, C19RM Top 25</v>
      </c>
      <c r="X29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Allocation Increase &gt;$15M, PMI Country</v>
      </c>
      <c r="Y292" s="5">
        <f t="shared" si="37"/>
        <v>0</v>
      </c>
      <c r="Z292" s="5">
        <f>IF(priority[[#This Row],[Challenging Operating Environment (as approved by EGMC on 24 March 2022) Opt-in]]="COE",1,0)</f>
        <v>1</v>
      </c>
      <c r="AA292" s="5">
        <f t="shared" si="38"/>
        <v>0</v>
      </c>
      <c r="AB292" s="5">
        <f t="shared" si="39"/>
        <v>0</v>
      </c>
      <c r="AC292" s="5">
        <f t="shared" si="40"/>
        <v>0</v>
      </c>
      <c r="AD292" s="5">
        <f t="shared" si="41"/>
        <v>0</v>
      </c>
      <c r="AE292" s="5">
        <f t="shared" si="42"/>
        <v>0</v>
      </c>
      <c r="AF292" s="5">
        <f t="shared" si="43"/>
        <v>1</v>
      </c>
      <c r="AG292" s="5">
        <f t="shared" si="44"/>
        <v>0</v>
      </c>
      <c r="AH292" s="5">
        <f t="shared" si="44"/>
        <v>0</v>
      </c>
      <c r="AI292" s="5">
        <f t="shared" si="44"/>
        <v>0</v>
      </c>
    </row>
    <row r="293" spans="1:35" x14ac:dyDescent="0.35">
      <c r="A293" s="5"/>
      <c r="B293" t="s">
        <v>242</v>
      </c>
      <c r="C293" t="s">
        <v>243</v>
      </c>
      <c r="D293" t="s">
        <v>38</v>
      </c>
      <c r="E293" t="s">
        <v>67</v>
      </c>
      <c r="G293" t="s">
        <v>90</v>
      </c>
      <c r="H293" t="str">
        <f t="shared" si="36"/>
        <v>Nigeria HIV/AIDS</v>
      </c>
      <c r="I293"/>
      <c r="J293" s="23" t="s">
        <v>41</v>
      </c>
      <c r="K293" s="23"/>
      <c r="L293" s="24" t="s">
        <v>56</v>
      </c>
      <c r="M293" s="24"/>
      <c r="N293" s="25" t="s">
        <v>103</v>
      </c>
      <c r="O293" s="23" t="s">
        <v>115</v>
      </c>
      <c r="P293" s="23" t="s">
        <v>43</v>
      </c>
      <c r="Q293" s="24" t="s">
        <v>43</v>
      </c>
      <c r="R293" s="25"/>
      <c r="S293" s="24" t="s">
        <v>43</v>
      </c>
      <c r="T293" s="24"/>
      <c r="U293" s="24" t="s">
        <v>69</v>
      </c>
      <c r="V293" s="24" t="s">
        <v>70</v>
      </c>
      <c r="W293" s="3" t="str">
        <f>_xlfn.TEXTJOIN(", ", TRUE, priority[[#This Row],[Top 15 Largest Allocations and/or Funding Increases]:[C19RM Top-25]])</f>
        <v>Top Largest, Incidence Reduction, RSSH Priority, C19RM Top 25</v>
      </c>
      <c r="X29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Allocation Increase &gt;$15M</v>
      </c>
      <c r="Y293" s="5">
        <f t="shared" si="37"/>
        <v>0</v>
      </c>
      <c r="Z293" s="5">
        <f>IF(priority[[#This Row],[Challenging Operating Environment (as approved by EGMC on 24 March 2022) Opt-in]]="COE",1,0)</f>
        <v>1</v>
      </c>
      <c r="AA293" s="5">
        <f t="shared" si="38"/>
        <v>0</v>
      </c>
      <c r="AB293" s="5">
        <f t="shared" si="39"/>
        <v>0</v>
      </c>
      <c r="AC293" s="5">
        <f t="shared" si="40"/>
        <v>0</v>
      </c>
      <c r="AD293" s="5">
        <f t="shared" si="41"/>
        <v>0</v>
      </c>
      <c r="AE293" s="5">
        <f t="shared" si="42"/>
        <v>0</v>
      </c>
      <c r="AF293" s="5">
        <f t="shared" si="43"/>
        <v>0</v>
      </c>
      <c r="AG293" s="5">
        <f t="shared" si="44"/>
        <v>0</v>
      </c>
      <c r="AH293" s="5">
        <f t="shared" si="44"/>
        <v>0</v>
      </c>
      <c r="AI293" s="5">
        <f t="shared" si="44"/>
        <v>0</v>
      </c>
    </row>
    <row r="294" spans="1:35" x14ac:dyDescent="0.35">
      <c r="A294" s="5"/>
      <c r="B294" t="s">
        <v>242</v>
      </c>
      <c r="C294" t="s">
        <v>243</v>
      </c>
      <c r="D294" t="s">
        <v>46</v>
      </c>
      <c r="E294" t="s">
        <v>67</v>
      </c>
      <c r="G294" t="s">
        <v>90</v>
      </c>
      <c r="H294" t="str">
        <f t="shared" si="36"/>
        <v>Nigeria Malaria</v>
      </c>
      <c r="I294"/>
      <c r="J294" s="23" t="s">
        <v>41</v>
      </c>
      <c r="K294" s="23"/>
      <c r="L294" s="23"/>
      <c r="M294" s="24"/>
      <c r="N294" s="25" t="s">
        <v>103</v>
      </c>
      <c r="O294" s="23"/>
      <c r="P294" s="23" t="s">
        <v>43</v>
      </c>
      <c r="Q294" s="24" t="s">
        <v>43</v>
      </c>
      <c r="R294" s="25"/>
      <c r="S294" s="24" t="s">
        <v>91</v>
      </c>
      <c r="T294" s="24"/>
      <c r="U294" s="24" t="s">
        <v>69</v>
      </c>
      <c r="V294" s="24" t="s">
        <v>70</v>
      </c>
      <c r="W294" s="3" t="str">
        <f>_xlfn.TEXTJOIN(", ", TRUE, priority[[#This Row],[Top 15 Largest Allocations and/or Funding Increases]:[C19RM Top-25]])</f>
        <v>Top Largest, HBHI, RSSH Priority, C19RM Top 25</v>
      </c>
      <c r="X29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294" s="5">
        <f t="shared" si="37"/>
        <v>0</v>
      </c>
      <c r="Z294" s="5">
        <f>IF(priority[[#This Row],[Challenging Operating Environment (as approved by EGMC on 24 March 2022) Opt-in]]="COE",1,0)</f>
        <v>1</v>
      </c>
      <c r="AA294" s="5">
        <f t="shared" si="38"/>
        <v>0</v>
      </c>
      <c r="AB294" s="5">
        <f t="shared" si="39"/>
        <v>0</v>
      </c>
      <c r="AC294" s="5">
        <f t="shared" si="40"/>
        <v>0</v>
      </c>
      <c r="AD294" s="5">
        <f t="shared" si="41"/>
        <v>0</v>
      </c>
      <c r="AE294" s="5">
        <f t="shared" si="42"/>
        <v>0</v>
      </c>
      <c r="AF294" s="5">
        <f t="shared" si="43"/>
        <v>1</v>
      </c>
      <c r="AG294" s="5">
        <f t="shared" si="44"/>
        <v>0</v>
      </c>
      <c r="AH294" s="5">
        <f t="shared" si="44"/>
        <v>0</v>
      </c>
      <c r="AI294" s="5">
        <f t="shared" si="44"/>
        <v>0</v>
      </c>
    </row>
    <row r="295" spans="1:35" x14ac:dyDescent="0.35">
      <c r="A295" s="5"/>
      <c r="B295" t="s">
        <v>242</v>
      </c>
      <c r="C295" t="s">
        <v>243</v>
      </c>
      <c r="D295" t="s">
        <v>44</v>
      </c>
      <c r="E295" t="s">
        <v>67</v>
      </c>
      <c r="G295" t="s">
        <v>90</v>
      </c>
      <c r="H295" t="str">
        <f t="shared" si="36"/>
        <v>Nigeria Tuberculosis</v>
      </c>
      <c r="I295"/>
      <c r="J295" s="23" t="s">
        <v>41</v>
      </c>
      <c r="K295" s="23"/>
      <c r="L295" s="23"/>
      <c r="M295" s="24"/>
      <c r="N295" s="25" t="s">
        <v>103</v>
      </c>
      <c r="O295" s="23"/>
      <c r="P295" s="23" t="s">
        <v>43</v>
      </c>
      <c r="Q295" s="24" t="s">
        <v>71</v>
      </c>
      <c r="R295" s="25"/>
      <c r="S295" s="24" t="s">
        <v>43</v>
      </c>
      <c r="T295" s="24"/>
      <c r="U295" s="24" t="s">
        <v>69</v>
      </c>
      <c r="V295" s="24" t="s">
        <v>70</v>
      </c>
      <c r="W295" s="3" t="str">
        <f>_xlfn.TEXTJOIN(", ", TRUE, priority[[#This Row],[Top 15 Largest Allocations and/or Funding Increases]:[C19RM Top-25]])</f>
        <v>Top Largest, TB Top 20, RSSH Priority, C19RM Top 25</v>
      </c>
      <c r="X29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295" s="5">
        <f t="shared" si="37"/>
        <v>0</v>
      </c>
      <c r="Z295" s="5">
        <f>IF(priority[[#This Row],[Challenging Operating Environment (as approved by EGMC on 24 March 2022) Opt-in]]="COE",1,0)</f>
        <v>1</v>
      </c>
      <c r="AA295" s="5">
        <f t="shared" si="38"/>
        <v>0</v>
      </c>
      <c r="AB295" s="5">
        <f t="shared" si="39"/>
        <v>0</v>
      </c>
      <c r="AC295" s="5">
        <f t="shared" si="40"/>
        <v>0</v>
      </c>
      <c r="AD295" s="5">
        <f t="shared" si="41"/>
        <v>0</v>
      </c>
      <c r="AE295" s="5">
        <f t="shared" si="42"/>
        <v>0</v>
      </c>
      <c r="AF295" s="5">
        <f t="shared" si="43"/>
        <v>0</v>
      </c>
      <c r="AG295" s="5">
        <f t="shared" si="44"/>
        <v>0</v>
      </c>
      <c r="AH295" s="5">
        <f t="shared" si="44"/>
        <v>0</v>
      </c>
      <c r="AI295" s="5">
        <f t="shared" si="44"/>
        <v>0</v>
      </c>
    </row>
    <row r="296" spans="1:35" x14ac:dyDescent="0.35">
      <c r="A296" s="5" t="s">
        <v>47</v>
      </c>
      <c r="C296" t="s">
        <v>243</v>
      </c>
      <c r="D296" t="s">
        <v>62</v>
      </c>
      <c r="E296" t="s">
        <v>67</v>
      </c>
      <c r="H296" t="str">
        <f t="shared" si="36"/>
        <v>Nigeria HIV/TB</v>
      </c>
      <c r="I296"/>
      <c r="J296" s="23" t="s">
        <v>41</v>
      </c>
      <c r="K296" s="23"/>
      <c r="L296" s="24" t="s">
        <v>56</v>
      </c>
      <c r="M296" s="24"/>
      <c r="N296" s="25" t="s">
        <v>103</v>
      </c>
      <c r="O296" s="23"/>
      <c r="P296" s="23"/>
      <c r="Q296" s="24" t="s">
        <v>71</v>
      </c>
      <c r="R296" s="25"/>
      <c r="S296" s="24"/>
      <c r="T296" s="24"/>
      <c r="U296" s="24" t="s">
        <v>69</v>
      </c>
      <c r="V296" s="24" t="s">
        <v>70</v>
      </c>
      <c r="W296" s="3" t="str">
        <f>_xlfn.TEXTJOIN(", ", TRUE, priority[[#This Row],[Top 15 Largest Allocations and/or Funding Increases]:[C19RM Top-25]])</f>
        <v>Top Largest, TB Top 20, RSSH Priority, C19RM Top 25</v>
      </c>
      <c r="X29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Allocation Increase &gt;$15M</v>
      </c>
      <c r="Y296" s="27">
        <f t="shared" si="37"/>
        <v>0</v>
      </c>
      <c r="Z296" s="5">
        <f>IF(priority[[#This Row],[Challenging Operating Environment (as approved by EGMC on 24 March 2022) Opt-in]]="COE",1,0)</f>
        <v>1</v>
      </c>
      <c r="AA296" s="5">
        <f t="shared" si="38"/>
        <v>0</v>
      </c>
      <c r="AB296" s="5">
        <f t="shared" si="39"/>
        <v>0</v>
      </c>
      <c r="AC296" s="5">
        <f t="shared" si="40"/>
        <v>0</v>
      </c>
      <c r="AD296" s="5">
        <f t="shared" si="41"/>
        <v>0</v>
      </c>
      <c r="AE296" s="5">
        <f t="shared" si="42"/>
        <v>0</v>
      </c>
      <c r="AF296" s="5">
        <f t="shared" si="43"/>
        <v>0</v>
      </c>
      <c r="AG296" s="5">
        <f t="shared" si="44"/>
        <v>0</v>
      </c>
      <c r="AH296" s="5">
        <f t="shared" si="44"/>
        <v>0</v>
      </c>
      <c r="AI296" s="5">
        <f t="shared" si="44"/>
        <v>0</v>
      </c>
    </row>
    <row r="297" spans="1:35" x14ac:dyDescent="0.35">
      <c r="A297" s="5" t="s">
        <v>47</v>
      </c>
      <c r="C297" t="s">
        <v>243</v>
      </c>
      <c r="D297" t="s">
        <v>93</v>
      </c>
      <c r="E297" t="s">
        <v>67</v>
      </c>
      <c r="H297" t="str">
        <f t="shared" si="36"/>
        <v>Nigeria RSSH</v>
      </c>
      <c r="I297"/>
      <c r="J297" s="23" t="s">
        <v>41</v>
      </c>
      <c r="K297" s="23"/>
      <c r="L297" s="23"/>
      <c r="M297" s="24"/>
      <c r="N297" s="25" t="s">
        <v>103</v>
      </c>
      <c r="O297" s="23"/>
      <c r="P297" s="23"/>
      <c r="Q297" s="24"/>
      <c r="R297" s="25"/>
      <c r="S297" s="24"/>
      <c r="T297" s="24"/>
      <c r="U297" s="24" t="s">
        <v>69</v>
      </c>
      <c r="V297" s="24" t="s">
        <v>70</v>
      </c>
      <c r="W297" s="3" t="str">
        <f>_xlfn.TEXTJOIN(", ", TRUE, priority[[#This Row],[Top 15 Largest Allocations and/or Funding Increases]:[C19RM Top-25]])</f>
        <v>Top Largest, RSSH Priority, C19RM Top 25</v>
      </c>
      <c r="X29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297" s="27">
        <f t="shared" si="37"/>
        <v>0</v>
      </c>
      <c r="Z297" s="5">
        <f>IF(priority[[#This Row],[Challenging Operating Environment (as approved by EGMC on 24 March 2022) Opt-in]]="COE",1,0)</f>
        <v>1</v>
      </c>
      <c r="AA297" s="5">
        <f t="shared" si="38"/>
        <v>0</v>
      </c>
      <c r="AB297" s="5">
        <f t="shared" si="39"/>
        <v>0</v>
      </c>
      <c r="AC297" s="5">
        <f t="shared" si="40"/>
        <v>0</v>
      </c>
      <c r="AD297" s="5">
        <f t="shared" si="41"/>
        <v>0</v>
      </c>
      <c r="AE297" s="5">
        <f t="shared" si="42"/>
        <v>0</v>
      </c>
      <c r="AF297" s="5">
        <f t="shared" si="43"/>
        <v>0</v>
      </c>
      <c r="AG297" s="5">
        <f t="shared" si="44"/>
        <v>0</v>
      </c>
      <c r="AH297" s="5">
        <f t="shared" si="44"/>
        <v>0</v>
      </c>
      <c r="AI297" s="5">
        <f t="shared" si="44"/>
        <v>0</v>
      </c>
    </row>
    <row r="298" spans="1:35" x14ac:dyDescent="0.35">
      <c r="A298" s="5"/>
      <c r="B298" t="s">
        <v>244</v>
      </c>
      <c r="C298" t="s">
        <v>245</v>
      </c>
      <c r="D298" t="s">
        <v>38</v>
      </c>
      <c r="E298" t="s">
        <v>67</v>
      </c>
      <c r="G298" t="s">
        <v>68</v>
      </c>
      <c r="H298" t="str">
        <f t="shared" si="36"/>
        <v>Pakistan HIV/AIDS</v>
      </c>
      <c r="I298"/>
      <c r="J298" s="23" t="s">
        <v>41</v>
      </c>
      <c r="K298" s="23"/>
      <c r="L298" s="23"/>
      <c r="M298" s="24"/>
      <c r="N298" s="25" t="s">
        <v>103</v>
      </c>
      <c r="O298" s="23" t="s">
        <v>115</v>
      </c>
      <c r="P298" s="23" t="s">
        <v>43</v>
      </c>
      <c r="Q298" s="24" t="s">
        <v>43</v>
      </c>
      <c r="R298" s="25"/>
      <c r="S298" s="24" t="s">
        <v>43</v>
      </c>
      <c r="T298" s="24" t="s">
        <v>20</v>
      </c>
      <c r="U298" s="24" t="s">
        <v>69</v>
      </c>
      <c r="V298" s="24" t="s">
        <v>70</v>
      </c>
      <c r="W298" s="3" t="str">
        <f>_xlfn.TEXTJOIN(", ", TRUE, priority[[#This Row],[Top 15 Largest Allocations and/or Funding Increases]:[C19RM Top-25]])</f>
        <v>Top Largest, Incidence Reduction, Gender Equality, RSSH Priority, C19RM Top 25</v>
      </c>
      <c r="X29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298" s="5">
        <f t="shared" si="37"/>
        <v>0</v>
      </c>
      <c r="Z298" s="5">
        <f>IF(priority[[#This Row],[Challenging Operating Environment (as approved by EGMC on 24 March 2022) Opt-in]]="COE",1,0)</f>
        <v>1</v>
      </c>
      <c r="AA298" s="5">
        <f t="shared" si="38"/>
        <v>0</v>
      </c>
      <c r="AB298" s="5">
        <f t="shared" si="39"/>
        <v>0</v>
      </c>
      <c r="AC298" s="5">
        <f t="shared" si="40"/>
        <v>0</v>
      </c>
      <c r="AD298" s="5">
        <f t="shared" si="41"/>
        <v>0</v>
      </c>
      <c r="AE298" s="5">
        <f t="shared" si="42"/>
        <v>0</v>
      </c>
      <c r="AF298" s="5">
        <f t="shared" si="43"/>
        <v>0</v>
      </c>
      <c r="AG298" s="5">
        <f t="shared" si="44"/>
        <v>0</v>
      </c>
      <c r="AH298" s="5">
        <f t="shared" si="44"/>
        <v>0</v>
      </c>
      <c r="AI298" s="5">
        <f t="shared" si="44"/>
        <v>0</v>
      </c>
    </row>
    <row r="299" spans="1:35" x14ac:dyDescent="0.35">
      <c r="A299" s="5"/>
      <c r="B299" t="s">
        <v>244</v>
      </c>
      <c r="C299" t="s">
        <v>245</v>
      </c>
      <c r="D299" t="s">
        <v>46</v>
      </c>
      <c r="E299" t="s">
        <v>67</v>
      </c>
      <c r="G299" t="s">
        <v>68</v>
      </c>
      <c r="H299" t="str">
        <f t="shared" si="36"/>
        <v>Pakistan Malaria</v>
      </c>
      <c r="I299"/>
      <c r="J299" s="23" t="s">
        <v>41</v>
      </c>
      <c r="K299" s="23"/>
      <c r="L299" s="23"/>
      <c r="M299" s="24"/>
      <c r="N299" s="25" t="s">
        <v>103</v>
      </c>
      <c r="O299" s="23"/>
      <c r="P299" s="23" t="s">
        <v>43</v>
      </c>
      <c r="Q299" s="24" t="s">
        <v>43</v>
      </c>
      <c r="R299" s="25"/>
      <c r="S299" s="24" t="s">
        <v>43</v>
      </c>
      <c r="T299" s="24" t="s">
        <v>20</v>
      </c>
      <c r="U299" s="24" t="s">
        <v>69</v>
      </c>
      <c r="V299" s="24" t="s">
        <v>70</v>
      </c>
      <c r="W299" s="3" t="str">
        <f>_xlfn.TEXTJOIN(", ", TRUE, priority[[#This Row],[Top 15 Largest Allocations and/or Funding Increases]:[C19RM Top-25]])</f>
        <v>Top Largest, Gender Equality, RSSH Priority, C19RM Top 25</v>
      </c>
      <c r="X29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299" s="5">
        <f t="shared" si="37"/>
        <v>0</v>
      </c>
      <c r="Z299" s="5">
        <f>IF(priority[[#This Row],[Challenging Operating Environment (as approved by EGMC on 24 March 2022) Opt-in]]="COE",1,0)</f>
        <v>1</v>
      </c>
      <c r="AA299" s="5">
        <f t="shared" si="38"/>
        <v>0</v>
      </c>
      <c r="AB299" s="5">
        <f t="shared" si="39"/>
        <v>0</v>
      </c>
      <c r="AC299" s="5">
        <f t="shared" si="40"/>
        <v>0</v>
      </c>
      <c r="AD299" s="5">
        <f t="shared" si="41"/>
        <v>0</v>
      </c>
      <c r="AE299" s="5">
        <f t="shared" si="42"/>
        <v>0</v>
      </c>
      <c r="AF299" s="5">
        <f t="shared" si="43"/>
        <v>0</v>
      </c>
      <c r="AG299" s="5">
        <f t="shared" si="44"/>
        <v>0</v>
      </c>
      <c r="AH299" s="5">
        <f t="shared" si="44"/>
        <v>0</v>
      </c>
      <c r="AI299" s="5">
        <f t="shared" si="44"/>
        <v>0</v>
      </c>
    </row>
    <row r="300" spans="1:35" x14ac:dyDescent="0.35">
      <c r="A300" s="5"/>
      <c r="B300" t="s">
        <v>244</v>
      </c>
      <c r="C300" t="s">
        <v>245</v>
      </c>
      <c r="D300" t="s">
        <v>44</v>
      </c>
      <c r="E300" t="s">
        <v>67</v>
      </c>
      <c r="G300" t="s">
        <v>68</v>
      </c>
      <c r="H300" t="str">
        <f t="shared" si="36"/>
        <v>Pakistan Tuberculosis</v>
      </c>
      <c r="I300"/>
      <c r="J300" s="23" t="s">
        <v>41</v>
      </c>
      <c r="K300" s="23"/>
      <c r="L300" s="23"/>
      <c r="M300" s="24"/>
      <c r="N300" s="25" t="s">
        <v>103</v>
      </c>
      <c r="O300" s="23"/>
      <c r="P300" s="23" t="s">
        <v>43</v>
      </c>
      <c r="Q300" s="24" t="s">
        <v>71</v>
      </c>
      <c r="R300" s="25"/>
      <c r="S300" s="24" t="s">
        <v>43</v>
      </c>
      <c r="T300" s="24" t="s">
        <v>20</v>
      </c>
      <c r="U300" s="24" t="s">
        <v>69</v>
      </c>
      <c r="V300" s="24" t="s">
        <v>70</v>
      </c>
      <c r="W300" s="3" t="str">
        <f>_xlfn.TEXTJOIN(", ", TRUE, priority[[#This Row],[Top 15 Largest Allocations and/or Funding Increases]:[C19RM Top-25]])</f>
        <v>Top Largest, TB Top 20, Gender Equality, RSSH Priority, C19RM Top 25</v>
      </c>
      <c r="X30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300" s="5">
        <f t="shared" si="37"/>
        <v>0</v>
      </c>
      <c r="Z300" s="5">
        <f>IF(priority[[#This Row],[Challenging Operating Environment (as approved by EGMC on 24 March 2022) Opt-in]]="COE",1,0)</f>
        <v>1</v>
      </c>
      <c r="AA300" s="5">
        <f t="shared" si="38"/>
        <v>0</v>
      </c>
      <c r="AB300" s="5">
        <f t="shared" si="39"/>
        <v>0</v>
      </c>
      <c r="AC300" s="5">
        <f t="shared" si="40"/>
        <v>0</v>
      </c>
      <c r="AD300" s="5">
        <f t="shared" si="41"/>
        <v>0</v>
      </c>
      <c r="AE300" s="5">
        <f t="shared" si="42"/>
        <v>0</v>
      </c>
      <c r="AF300" s="5">
        <f t="shared" si="43"/>
        <v>0</v>
      </c>
      <c r="AG300" s="5">
        <f t="shared" si="44"/>
        <v>0</v>
      </c>
      <c r="AH300" s="5">
        <f t="shared" si="44"/>
        <v>0</v>
      </c>
      <c r="AI300" s="5">
        <f t="shared" si="44"/>
        <v>0</v>
      </c>
    </row>
    <row r="301" spans="1:35" x14ac:dyDescent="0.35">
      <c r="A301" s="5"/>
      <c r="B301" t="s">
        <v>246</v>
      </c>
      <c r="C301" t="s">
        <v>247</v>
      </c>
      <c r="D301" t="s">
        <v>38</v>
      </c>
      <c r="E301" t="s">
        <v>51</v>
      </c>
      <c r="F301" t="s">
        <v>130</v>
      </c>
      <c r="G301" t="s">
        <v>127</v>
      </c>
      <c r="H301" t="str">
        <f t="shared" si="36"/>
        <v>Palestine HIV/AIDS</v>
      </c>
      <c r="I301"/>
      <c r="J301" s="23" t="s">
        <v>41</v>
      </c>
      <c r="K301" s="23"/>
      <c r="L301" s="23"/>
      <c r="M301" s="24"/>
      <c r="N301" s="25" t="s">
        <v>43</v>
      </c>
      <c r="O301" s="23"/>
      <c r="P301" s="23" t="s">
        <v>43</v>
      </c>
      <c r="Q301" s="24" t="s">
        <v>43</v>
      </c>
      <c r="R301" s="25"/>
      <c r="S301" s="24" t="s">
        <v>43</v>
      </c>
      <c r="T301" s="24"/>
      <c r="U301" s="24"/>
      <c r="V301" s="24"/>
      <c r="W301" s="3" t="str">
        <f>_xlfn.TEXTJOIN(", ", TRUE, priority[[#This Row],[Top 15 Largest Allocations and/or Funding Increases]:[C19RM Top-25]])</f>
        <v/>
      </c>
      <c r="X30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301" s="5">
        <f t="shared" si="37"/>
        <v>0</v>
      </c>
      <c r="Z301" s="5">
        <f>IF(priority[[#This Row],[Challenging Operating Environment (as approved by EGMC on 24 March 2022) Opt-in]]="COE",1,0)</f>
        <v>1</v>
      </c>
      <c r="AA301" s="5">
        <f t="shared" si="38"/>
        <v>0</v>
      </c>
      <c r="AB301" s="5">
        <f t="shared" si="39"/>
        <v>0</v>
      </c>
      <c r="AC301" s="5">
        <f t="shared" si="40"/>
        <v>0</v>
      </c>
      <c r="AD301" s="5">
        <f t="shared" si="41"/>
        <v>0</v>
      </c>
      <c r="AE301" s="5">
        <f t="shared" si="42"/>
        <v>0</v>
      </c>
      <c r="AF301" s="5">
        <f t="shared" si="43"/>
        <v>0</v>
      </c>
      <c r="AG301" s="5">
        <f t="shared" si="44"/>
        <v>0</v>
      </c>
      <c r="AH301" s="5">
        <f t="shared" si="44"/>
        <v>0</v>
      </c>
      <c r="AI301" s="5">
        <f t="shared" si="44"/>
        <v>0</v>
      </c>
    </row>
    <row r="302" spans="1:35" x14ac:dyDescent="0.35">
      <c r="A302" s="5"/>
      <c r="B302" t="s">
        <v>246</v>
      </c>
      <c r="C302" t="s">
        <v>247</v>
      </c>
      <c r="D302" t="s">
        <v>44</v>
      </c>
      <c r="E302" t="s">
        <v>51</v>
      </c>
      <c r="F302" t="s">
        <v>130</v>
      </c>
      <c r="G302" t="s">
        <v>127</v>
      </c>
      <c r="H302" t="str">
        <f t="shared" si="36"/>
        <v>Palestine Tuberculosis</v>
      </c>
      <c r="I302"/>
      <c r="J302" s="23" t="s">
        <v>41</v>
      </c>
      <c r="K302" s="23"/>
      <c r="L302" s="23"/>
      <c r="M302" s="24"/>
      <c r="N302" s="25" t="s">
        <v>43</v>
      </c>
      <c r="O302" s="23"/>
      <c r="P302" s="23" t="s">
        <v>43</v>
      </c>
      <c r="Q302" s="24" t="s">
        <v>43</v>
      </c>
      <c r="R302" s="25"/>
      <c r="S302" s="24" t="s">
        <v>43</v>
      </c>
      <c r="T302" s="24"/>
      <c r="U302" s="24"/>
      <c r="V302" s="24"/>
      <c r="W302" s="3" t="str">
        <f>_xlfn.TEXTJOIN(", ", TRUE, priority[[#This Row],[Top 15 Largest Allocations and/or Funding Increases]:[C19RM Top-25]])</f>
        <v/>
      </c>
      <c r="X30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302" s="5">
        <f t="shared" si="37"/>
        <v>0</v>
      </c>
      <c r="Z302" s="5">
        <f>IF(priority[[#This Row],[Challenging Operating Environment (as approved by EGMC on 24 March 2022) Opt-in]]="COE",1,0)</f>
        <v>1</v>
      </c>
      <c r="AA302" s="5">
        <f t="shared" si="38"/>
        <v>0</v>
      </c>
      <c r="AB302" s="5">
        <f t="shared" si="39"/>
        <v>0</v>
      </c>
      <c r="AC302" s="5">
        <f t="shared" si="40"/>
        <v>0</v>
      </c>
      <c r="AD302" s="5">
        <f t="shared" si="41"/>
        <v>0</v>
      </c>
      <c r="AE302" s="5">
        <f t="shared" si="42"/>
        <v>0</v>
      </c>
      <c r="AF302" s="5">
        <f t="shared" si="43"/>
        <v>0</v>
      </c>
      <c r="AG302" s="5">
        <f t="shared" si="44"/>
        <v>0</v>
      </c>
      <c r="AH302" s="5">
        <f t="shared" si="44"/>
        <v>0</v>
      </c>
      <c r="AI302" s="5">
        <f t="shared" si="44"/>
        <v>0</v>
      </c>
    </row>
    <row r="303" spans="1:35" x14ac:dyDescent="0.35">
      <c r="A303" s="5"/>
      <c r="B303" t="s">
        <v>246</v>
      </c>
      <c r="C303" t="s">
        <v>247</v>
      </c>
      <c r="D303" t="s">
        <v>46</v>
      </c>
      <c r="E303" t="s">
        <v>51</v>
      </c>
      <c r="F303" t="s">
        <v>130</v>
      </c>
      <c r="G303" t="s">
        <v>127</v>
      </c>
      <c r="H303" t="str">
        <f t="shared" si="36"/>
        <v>Palestine Malaria</v>
      </c>
      <c r="I303"/>
      <c r="J303" s="23" t="s">
        <v>41</v>
      </c>
      <c r="K303" s="23"/>
      <c r="L303" s="23"/>
      <c r="M303" s="24"/>
      <c r="N303" s="25" t="s">
        <v>43</v>
      </c>
      <c r="O303" s="23"/>
      <c r="P303" s="23" t="s">
        <v>43</v>
      </c>
      <c r="Q303" s="24" t="s">
        <v>43</v>
      </c>
      <c r="R303" s="25"/>
      <c r="S303" s="24" t="s">
        <v>43</v>
      </c>
      <c r="T303" s="24"/>
      <c r="U303" s="24"/>
      <c r="V303" s="24"/>
      <c r="W303" s="3" t="str">
        <f>_xlfn.TEXTJOIN(", ", TRUE, priority[[#This Row],[Top 15 Largest Allocations and/or Funding Increases]:[C19RM Top-25]])</f>
        <v/>
      </c>
      <c r="X30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303" s="5">
        <f t="shared" si="37"/>
        <v>0</v>
      </c>
      <c r="Z303" s="5">
        <f>IF(priority[[#This Row],[Challenging Operating Environment (as approved by EGMC on 24 March 2022) Opt-in]]="COE",1,0)</f>
        <v>1</v>
      </c>
      <c r="AA303" s="5">
        <f t="shared" si="38"/>
        <v>0</v>
      </c>
      <c r="AB303" s="5">
        <f t="shared" si="39"/>
        <v>0</v>
      </c>
      <c r="AC303" s="5">
        <f t="shared" si="40"/>
        <v>0</v>
      </c>
      <c r="AD303" s="5">
        <f t="shared" si="41"/>
        <v>0</v>
      </c>
      <c r="AE303" s="5">
        <f t="shared" si="42"/>
        <v>0</v>
      </c>
      <c r="AF303" s="5">
        <f t="shared" si="43"/>
        <v>0</v>
      </c>
      <c r="AG303" s="5">
        <f t="shared" si="44"/>
        <v>0</v>
      </c>
      <c r="AH303" s="5">
        <f t="shared" si="44"/>
        <v>0</v>
      </c>
      <c r="AI303" s="5">
        <f t="shared" si="44"/>
        <v>0</v>
      </c>
    </row>
    <row r="304" spans="1:35" x14ac:dyDescent="0.35">
      <c r="A304" s="5"/>
      <c r="B304" t="s">
        <v>248</v>
      </c>
      <c r="C304" t="s">
        <v>249</v>
      </c>
      <c r="D304" t="s">
        <v>38</v>
      </c>
      <c r="E304" t="s">
        <v>39</v>
      </c>
      <c r="G304" t="s">
        <v>40</v>
      </c>
      <c r="H304" t="str">
        <f t="shared" si="36"/>
        <v>Papua New Guinea HIV/AIDS</v>
      </c>
      <c r="I304"/>
      <c r="J304" s="25" t="s">
        <v>43</v>
      </c>
      <c r="K304" s="25"/>
      <c r="L304" s="24"/>
      <c r="M304" s="24"/>
      <c r="N304" s="25" t="s">
        <v>43</v>
      </c>
      <c r="O304" s="23"/>
      <c r="P304" s="23" t="s">
        <v>43</v>
      </c>
      <c r="Q304" s="24" t="s">
        <v>43</v>
      </c>
      <c r="R304" s="25"/>
      <c r="S304" s="24" t="s">
        <v>43</v>
      </c>
      <c r="T304" s="24"/>
      <c r="U304" s="24"/>
      <c r="V304" s="24"/>
      <c r="W304" s="3" t="str">
        <f>_xlfn.TEXTJOIN(", ", TRUE, priority[[#This Row],[Top 15 Largest Allocations and/or Funding Increases]:[C19RM Top-25]])</f>
        <v/>
      </c>
      <c r="X30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04" s="5">
        <f t="shared" si="37"/>
        <v>0</v>
      </c>
      <c r="Z304" s="5">
        <f>IF(priority[[#This Row],[Challenging Operating Environment (as approved by EGMC on 24 March 2022) Opt-in]]="COE",1,0)</f>
        <v>0</v>
      </c>
      <c r="AA304" s="5">
        <f t="shared" si="38"/>
        <v>0</v>
      </c>
      <c r="AB304" s="5">
        <f t="shared" si="39"/>
        <v>0</v>
      </c>
      <c r="AC304" s="5">
        <f t="shared" si="40"/>
        <v>0</v>
      </c>
      <c r="AD304" s="5">
        <f t="shared" si="41"/>
        <v>0</v>
      </c>
      <c r="AE304" s="5">
        <f t="shared" si="42"/>
        <v>0</v>
      </c>
      <c r="AF304" s="5">
        <f t="shared" si="43"/>
        <v>0</v>
      </c>
      <c r="AG304" s="5">
        <f t="shared" si="44"/>
        <v>0</v>
      </c>
      <c r="AH304" s="5">
        <f t="shared" si="44"/>
        <v>0</v>
      </c>
      <c r="AI304" s="5">
        <f t="shared" si="44"/>
        <v>0</v>
      </c>
    </row>
    <row r="305" spans="1:35" x14ac:dyDescent="0.35">
      <c r="A305" s="5"/>
      <c r="B305" t="s">
        <v>248</v>
      </c>
      <c r="C305" t="s">
        <v>249</v>
      </c>
      <c r="D305" t="s">
        <v>44</v>
      </c>
      <c r="E305" t="s">
        <v>39</v>
      </c>
      <c r="G305" t="s">
        <v>40</v>
      </c>
      <c r="H305" t="str">
        <f t="shared" si="36"/>
        <v>Papua New Guinea Tuberculosis</v>
      </c>
      <c r="I305"/>
      <c r="J305" s="25" t="s">
        <v>43</v>
      </c>
      <c r="K305" s="25"/>
      <c r="L305" s="24"/>
      <c r="M305" s="24"/>
      <c r="N305" s="25" t="s">
        <v>43</v>
      </c>
      <c r="O305" s="23"/>
      <c r="P305" s="23" t="s">
        <v>43</v>
      </c>
      <c r="Q305" s="24" t="s">
        <v>43</v>
      </c>
      <c r="R305" s="25"/>
      <c r="S305" s="24" t="s">
        <v>43</v>
      </c>
      <c r="T305" s="24"/>
      <c r="U305" s="24"/>
      <c r="V305" s="24"/>
      <c r="W305" s="3" t="str">
        <f>_xlfn.TEXTJOIN(", ", TRUE, priority[[#This Row],[Top 15 Largest Allocations and/or Funding Increases]:[C19RM Top-25]])</f>
        <v/>
      </c>
      <c r="X30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05" s="5">
        <f t="shared" si="37"/>
        <v>0</v>
      </c>
      <c r="Z305" s="5">
        <f>IF(priority[[#This Row],[Challenging Operating Environment (as approved by EGMC on 24 March 2022) Opt-in]]="COE",1,0)</f>
        <v>0</v>
      </c>
      <c r="AA305" s="5">
        <f t="shared" si="38"/>
        <v>0</v>
      </c>
      <c r="AB305" s="5">
        <f t="shared" si="39"/>
        <v>0</v>
      </c>
      <c r="AC305" s="5">
        <f t="shared" si="40"/>
        <v>0</v>
      </c>
      <c r="AD305" s="5">
        <f t="shared" si="41"/>
        <v>0</v>
      </c>
      <c r="AE305" s="5">
        <f t="shared" si="42"/>
        <v>0</v>
      </c>
      <c r="AF305" s="5">
        <f t="shared" si="43"/>
        <v>0</v>
      </c>
      <c r="AG305" s="5">
        <f t="shared" si="44"/>
        <v>0</v>
      </c>
      <c r="AH305" s="5">
        <f t="shared" si="44"/>
        <v>0</v>
      </c>
      <c r="AI305" s="5">
        <f t="shared" si="44"/>
        <v>0</v>
      </c>
    </row>
    <row r="306" spans="1:35" x14ac:dyDescent="0.35">
      <c r="A306" s="5"/>
      <c r="B306" t="s">
        <v>248</v>
      </c>
      <c r="C306" t="s">
        <v>249</v>
      </c>
      <c r="D306" t="s">
        <v>46</v>
      </c>
      <c r="E306" t="s">
        <v>39</v>
      </c>
      <c r="G306" t="s">
        <v>40</v>
      </c>
      <c r="H306" t="str">
        <f t="shared" si="36"/>
        <v>Papua New Guinea Malaria</v>
      </c>
      <c r="I306"/>
      <c r="J306" s="25" t="s">
        <v>43</v>
      </c>
      <c r="K306" s="25"/>
      <c r="L306" s="24"/>
      <c r="M306" s="24"/>
      <c r="N306" s="25" t="s">
        <v>43</v>
      </c>
      <c r="O306" s="23"/>
      <c r="P306" s="23" t="s">
        <v>43</v>
      </c>
      <c r="Q306" s="24" t="s">
        <v>43</v>
      </c>
      <c r="R306" s="25"/>
      <c r="S306" s="24" t="s">
        <v>43</v>
      </c>
      <c r="T306" s="24"/>
      <c r="U306" s="24"/>
      <c r="V306" s="24"/>
      <c r="W306" s="3" t="str">
        <f>_xlfn.TEXTJOIN(", ", TRUE, priority[[#This Row],[Top 15 Largest Allocations and/or Funding Increases]:[C19RM Top-25]])</f>
        <v/>
      </c>
      <c r="X30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06" s="5">
        <f t="shared" si="37"/>
        <v>0</v>
      </c>
      <c r="Z306" s="5">
        <f>IF(priority[[#This Row],[Challenging Operating Environment (as approved by EGMC on 24 March 2022) Opt-in]]="COE",1,0)</f>
        <v>0</v>
      </c>
      <c r="AA306" s="5">
        <f t="shared" si="38"/>
        <v>0</v>
      </c>
      <c r="AB306" s="5">
        <f t="shared" si="39"/>
        <v>0</v>
      </c>
      <c r="AC306" s="5">
        <f t="shared" si="40"/>
        <v>0</v>
      </c>
      <c r="AD306" s="5">
        <f t="shared" si="41"/>
        <v>0</v>
      </c>
      <c r="AE306" s="5">
        <f t="shared" si="42"/>
        <v>0</v>
      </c>
      <c r="AF306" s="5">
        <f t="shared" si="43"/>
        <v>0</v>
      </c>
      <c r="AG306" s="5">
        <f t="shared" si="44"/>
        <v>0</v>
      </c>
      <c r="AH306" s="5">
        <f t="shared" si="44"/>
        <v>0</v>
      </c>
      <c r="AI306" s="5">
        <f t="shared" si="44"/>
        <v>0</v>
      </c>
    </row>
    <row r="307" spans="1:35" x14ac:dyDescent="0.35">
      <c r="A307" s="5" t="s">
        <v>47</v>
      </c>
      <c r="C307" t="s">
        <v>249</v>
      </c>
      <c r="D307" t="s">
        <v>62</v>
      </c>
      <c r="H307" t="str">
        <f>C307&amp;" "&amp;D307</f>
        <v>Papua New Guinea HIV/TB</v>
      </c>
      <c r="I307"/>
      <c r="J307" s="23"/>
      <c r="K307" s="23"/>
      <c r="L307" s="23"/>
      <c r="M307" s="24"/>
      <c r="N307" s="25"/>
      <c r="O307" s="23"/>
      <c r="P307" s="23"/>
      <c r="Q307" s="24"/>
      <c r="R307" s="25"/>
      <c r="S307" s="24"/>
      <c r="T307" s="24"/>
      <c r="U307" s="24"/>
      <c r="V307" s="24"/>
      <c r="W307" s="3" t="str">
        <f>_xlfn.TEXTJOIN(", ", TRUE, priority[[#This Row],[Top 15 Largest Allocations and/or Funding Increases]:[C19RM Top-25]])</f>
        <v/>
      </c>
      <c r="X30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07" s="5">
        <f>IF(I307="Transition",1,0)</f>
        <v>0</v>
      </c>
      <c r="Z307" s="5">
        <f>IF(priority[[#This Row],[Challenging Operating Environment (as approved by EGMC on 24 March 2022) Opt-in]]="COE",1,0)</f>
        <v>0</v>
      </c>
      <c r="AA307" s="5">
        <f>IF(OR(N307="TopLargest", N307="FundingIncreaseDisease"),1,0)</f>
        <v>0</v>
      </c>
      <c r="AB307" s="5">
        <f>IF(O307="IncidenceReduction",1,0)</f>
        <v>0</v>
      </c>
      <c r="AC307" s="5">
        <f>IF(P307="AGYW",1,0)</f>
        <v>0</v>
      </c>
      <c r="AD307" s="5">
        <f>IF(Q307="TBTop20",1,0)</f>
        <v>0</v>
      </c>
      <c r="AE307" s="5">
        <f>IF(R307="RAI",1,0)</f>
        <v>0</v>
      </c>
      <c r="AF307" s="5">
        <f>IF(OR(S307="HBHI", S307="Sahel 5"),1,0)</f>
        <v>0</v>
      </c>
      <c r="AG307" s="5">
        <f>IF(T307="Yes",1,0)</f>
        <v>0</v>
      </c>
      <c r="AH307" s="5">
        <f>IF(U307="Yes",1,0)</f>
        <v>0</v>
      </c>
      <c r="AI307" s="5">
        <f>IF(V307="Yes",1,0)</f>
        <v>0</v>
      </c>
    </row>
    <row r="308" spans="1:35" x14ac:dyDescent="0.35">
      <c r="A308" s="5"/>
      <c r="B308" t="s">
        <v>250</v>
      </c>
      <c r="C308" t="s">
        <v>251</v>
      </c>
      <c r="D308" t="s">
        <v>38</v>
      </c>
      <c r="E308" t="s">
        <v>51</v>
      </c>
      <c r="F308" t="s">
        <v>52</v>
      </c>
      <c r="G308" t="s">
        <v>76</v>
      </c>
      <c r="H308" t="str">
        <f t="shared" si="36"/>
        <v>Paraguay HIV/AIDS</v>
      </c>
      <c r="I308"/>
      <c r="J308" s="25" t="s">
        <v>43</v>
      </c>
      <c r="K308" s="25"/>
      <c r="L308" s="24"/>
      <c r="M308" s="24"/>
      <c r="N308" s="25" t="s">
        <v>43</v>
      </c>
      <c r="O308" s="23"/>
      <c r="P308" s="23" t="s">
        <v>43</v>
      </c>
      <c r="Q308" s="24" t="s">
        <v>43</v>
      </c>
      <c r="R308" s="25"/>
      <c r="S308" s="24" t="s">
        <v>43</v>
      </c>
      <c r="T308" s="24"/>
      <c r="U308" s="24"/>
      <c r="V308" s="24"/>
      <c r="W308" s="3" t="str">
        <f>_xlfn.TEXTJOIN(", ", TRUE, priority[[#This Row],[Top 15 Largest Allocations and/or Funding Increases]:[C19RM Top-25]])</f>
        <v/>
      </c>
      <c r="X30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08" s="5">
        <f t="shared" si="37"/>
        <v>0</v>
      </c>
      <c r="Z308" s="5">
        <f>IF(priority[[#This Row],[Challenging Operating Environment (as approved by EGMC on 24 March 2022) Opt-in]]="COE",1,0)</f>
        <v>0</v>
      </c>
      <c r="AA308" s="5">
        <f t="shared" si="38"/>
        <v>0</v>
      </c>
      <c r="AB308" s="5">
        <f t="shared" si="39"/>
        <v>0</v>
      </c>
      <c r="AC308" s="5">
        <f t="shared" si="40"/>
        <v>0</v>
      </c>
      <c r="AD308" s="5">
        <f t="shared" si="41"/>
        <v>0</v>
      </c>
      <c r="AE308" s="5">
        <f t="shared" si="42"/>
        <v>0</v>
      </c>
      <c r="AF308" s="5">
        <f t="shared" si="43"/>
        <v>0</v>
      </c>
      <c r="AG308" s="5">
        <f t="shared" si="44"/>
        <v>0</v>
      </c>
      <c r="AH308" s="5">
        <f t="shared" si="44"/>
        <v>0</v>
      </c>
      <c r="AI308" s="5">
        <f t="shared" si="44"/>
        <v>0</v>
      </c>
    </row>
    <row r="309" spans="1:35" x14ac:dyDescent="0.35">
      <c r="A309" s="5"/>
      <c r="B309" t="s">
        <v>250</v>
      </c>
      <c r="C309" t="s">
        <v>251</v>
      </c>
      <c r="D309" t="s">
        <v>44</v>
      </c>
      <c r="E309" t="s">
        <v>51</v>
      </c>
      <c r="F309" t="s">
        <v>52</v>
      </c>
      <c r="G309" t="s">
        <v>76</v>
      </c>
      <c r="H309" t="str">
        <f t="shared" si="36"/>
        <v>Paraguay Tuberculosis</v>
      </c>
      <c r="I309"/>
      <c r="J309" s="25" t="s">
        <v>43</v>
      </c>
      <c r="K309" s="25"/>
      <c r="L309" s="24"/>
      <c r="M309" s="24"/>
      <c r="N309" s="25" t="s">
        <v>43</v>
      </c>
      <c r="O309" s="23"/>
      <c r="P309" s="23" t="s">
        <v>43</v>
      </c>
      <c r="Q309" s="24" t="s">
        <v>43</v>
      </c>
      <c r="R309" s="25"/>
      <c r="S309" s="24" t="s">
        <v>43</v>
      </c>
      <c r="T309" s="24"/>
      <c r="U309" s="24"/>
      <c r="V309" s="24"/>
      <c r="W309" s="3" t="str">
        <f>_xlfn.TEXTJOIN(", ", TRUE, priority[[#This Row],[Top 15 Largest Allocations and/or Funding Increases]:[C19RM Top-25]])</f>
        <v/>
      </c>
      <c r="X30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09" s="5">
        <f t="shared" si="37"/>
        <v>0</v>
      </c>
      <c r="Z309" s="5">
        <f>IF(priority[[#This Row],[Challenging Operating Environment (as approved by EGMC on 24 March 2022) Opt-in]]="COE",1,0)</f>
        <v>0</v>
      </c>
      <c r="AA309" s="5">
        <f t="shared" si="38"/>
        <v>0</v>
      </c>
      <c r="AB309" s="5">
        <f t="shared" si="39"/>
        <v>0</v>
      </c>
      <c r="AC309" s="5">
        <f t="shared" si="40"/>
        <v>0</v>
      </c>
      <c r="AD309" s="5">
        <f t="shared" si="41"/>
        <v>0</v>
      </c>
      <c r="AE309" s="5">
        <f t="shared" si="42"/>
        <v>0</v>
      </c>
      <c r="AF309" s="5">
        <f t="shared" si="43"/>
        <v>0</v>
      </c>
      <c r="AG309" s="5">
        <f t="shared" si="44"/>
        <v>0</v>
      </c>
      <c r="AH309" s="5">
        <f t="shared" si="44"/>
        <v>0</v>
      </c>
      <c r="AI309" s="5">
        <f t="shared" si="44"/>
        <v>0</v>
      </c>
    </row>
    <row r="310" spans="1:35" x14ac:dyDescent="0.35">
      <c r="A310" s="5"/>
      <c r="B310" t="s">
        <v>250</v>
      </c>
      <c r="C310" t="s">
        <v>251</v>
      </c>
      <c r="D310" t="s">
        <v>46</v>
      </c>
      <c r="E310" t="s">
        <v>51</v>
      </c>
      <c r="F310" t="s">
        <v>52</v>
      </c>
      <c r="G310" t="s">
        <v>76</v>
      </c>
      <c r="H310" t="str">
        <f t="shared" si="36"/>
        <v>Paraguay Malaria</v>
      </c>
      <c r="I310"/>
      <c r="J310" s="25" t="s">
        <v>43</v>
      </c>
      <c r="K310" s="25"/>
      <c r="L310" s="24"/>
      <c r="M310" s="24"/>
      <c r="N310" s="25" t="s">
        <v>43</v>
      </c>
      <c r="O310" s="23"/>
      <c r="P310" s="23" t="s">
        <v>43</v>
      </c>
      <c r="Q310" s="24" t="s">
        <v>43</v>
      </c>
      <c r="R310" s="25"/>
      <c r="S310" s="24" t="s">
        <v>43</v>
      </c>
      <c r="T310" s="24"/>
      <c r="U310" s="24"/>
      <c r="V310" s="24"/>
      <c r="W310" s="3" t="str">
        <f>_xlfn.TEXTJOIN(", ", TRUE, priority[[#This Row],[Top 15 Largest Allocations and/or Funding Increases]:[C19RM Top-25]])</f>
        <v/>
      </c>
      <c r="X31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10" s="5">
        <f t="shared" si="37"/>
        <v>0</v>
      </c>
      <c r="Z310" s="5">
        <f>IF(priority[[#This Row],[Challenging Operating Environment (as approved by EGMC on 24 March 2022) Opt-in]]="COE",1,0)</f>
        <v>0</v>
      </c>
      <c r="AA310" s="5">
        <f t="shared" si="38"/>
        <v>0</v>
      </c>
      <c r="AB310" s="5">
        <f t="shared" si="39"/>
        <v>0</v>
      </c>
      <c r="AC310" s="5">
        <f t="shared" si="40"/>
        <v>0</v>
      </c>
      <c r="AD310" s="5">
        <f t="shared" si="41"/>
        <v>0</v>
      </c>
      <c r="AE310" s="5">
        <f t="shared" si="42"/>
        <v>0</v>
      </c>
      <c r="AF310" s="5">
        <f t="shared" si="43"/>
        <v>0</v>
      </c>
      <c r="AG310" s="5">
        <f t="shared" si="44"/>
        <v>0</v>
      </c>
      <c r="AH310" s="5">
        <f t="shared" si="44"/>
        <v>0</v>
      </c>
      <c r="AI310" s="5">
        <f t="shared" si="44"/>
        <v>0</v>
      </c>
    </row>
    <row r="311" spans="1:35" x14ac:dyDescent="0.35">
      <c r="A311" s="5"/>
      <c r="B311" t="s">
        <v>252</v>
      </c>
      <c r="C311" t="s">
        <v>253</v>
      </c>
      <c r="D311" t="s">
        <v>38</v>
      </c>
      <c r="E311" t="s">
        <v>51</v>
      </c>
      <c r="F311" t="s">
        <v>82</v>
      </c>
      <c r="G311" t="s">
        <v>76</v>
      </c>
      <c r="H311" t="str">
        <f t="shared" si="36"/>
        <v>Peru HIV/AIDS</v>
      </c>
      <c r="I311"/>
      <c r="J311" s="25" t="s">
        <v>43</v>
      </c>
      <c r="K311" s="23" t="s">
        <v>45</v>
      </c>
      <c r="L311" s="24"/>
      <c r="M311" s="24"/>
      <c r="N311" s="25" t="s">
        <v>43</v>
      </c>
      <c r="O311" s="23"/>
      <c r="P311" s="23" t="s">
        <v>43</v>
      </c>
      <c r="Q311" s="24" t="s">
        <v>43</v>
      </c>
      <c r="R311" s="25"/>
      <c r="S311" s="24" t="s">
        <v>43</v>
      </c>
      <c r="T311" s="24"/>
      <c r="U311" s="24"/>
      <c r="V311" s="24"/>
      <c r="W311" s="3" t="str">
        <f>_xlfn.TEXTJOIN(", ", TRUE, priority[[#This Row],[Top 15 Largest Allocations and/or Funding Increases]:[C19RM Top-25]])</f>
        <v/>
      </c>
      <c r="X31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311" s="5">
        <f t="shared" si="37"/>
        <v>0</v>
      </c>
      <c r="Z311" s="5">
        <f>IF(priority[[#This Row],[Challenging Operating Environment (as approved by EGMC on 24 March 2022) Opt-in]]="COE",1,0)</f>
        <v>0</v>
      </c>
      <c r="AA311" s="5">
        <f t="shared" si="38"/>
        <v>0</v>
      </c>
      <c r="AB311" s="5">
        <f t="shared" si="39"/>
        <v>0</v>
      </c>
      <c r="AC311" s="5">
        <f t="shared" si="40"/>
        <v>0</v>
      </c>
      <c r="AD311" s="5">
        <f t="shared" si="41"/>
        <v>0</v>
      </c>
      <c r="AE311" s="5">
        <f t="shared" si="42"/>
        <v>0</v>
      </c>
      <c r="AF311" s="5">
        <f t="shared" si="43"/>
        <v>0</v>
      </c>
      <c r="AG311" s="5">
        <f t="shared" si="44"/>
        <v>0</v>
      </c>
      <c r="AH311" s="5">
        <f t="shared" si="44"/>
        <v>0</v>
      </c>
      <c r="AI311" s="5">
        <f t="shared" si="44"/>
        <v>0</v>
      </c>
    </row>
    <row r="312" spans="1:35" x14ac:dyDescent="0.35">
      <c r="A312" s="5"/>
      <c r="B312" t="s">
        <v>252</v>
      </c>
      <c r="C312" t="s">
        <v>253</v>
      </c>
      <c r="D312" t="s">
        <v>44</v>
      </c>
      <c r="E312" t="s">
        <v>51</v>
      </c>
      <c r="F312" t="s">
        <v>82</v>
      </c>
      <c r="G312" t="s">
        <v>76</v>
      </c>
      <c r="H312" t="str">
        <f t="shared" si="36"/>
        <v>Peru Tuberculosis</v>
      </c>
      <c r="I312"/>
      <c r="J312" s="25" t="s">
        <v>43</v>
      </c>
      <c r="K312" s="25"/>
      <c r="L312" s="24"/>
      <c r="M312" s="24"/>
      <c r="N312" s="25" t="s">
        <v>43</v>
      </c>
      <c r="O312" s="23"/>
      <c r="P312" s="23" t="s">
        <v>43</v>
      </c>
      <c r="Q312" s="24" t="s">
        <v>43</v>
      </c>
      <c r="R312" s="25"/>
      <c r="S312" s="24" t="s">
        <v>43</v>
      </c>
      <c r="T312" s="24"/>
      <c r="U312" s="24"/>
      <c r="V312" s="24"/>
      <c r="W312" s="3" t="str">
        <f>_xlfn.TEXTJOIN(", ", TRUE, priority[[#This Row],[Top 15 Largest Allocations and/or Funding Increases]:[C19RM Top-25]])</f>
        <v/>
      </c>
      <c r="X31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12" s="5">
        <f t="shared" si="37"/>
        <v>0</v>
      </c>
      <c r="Z312" s="5">
        <f>IF(priority[[#This Row],[Challenging Operating Environment (as approved by EGMC on 24 March 2022) Opt-in]]="COE",1,0)</f>
        <v>0</v>
      </c>
      <c r="AA312" s="5">
        <f t="shared" si="38"/>
        <v>0</v>
      </c>
      <c r="AB312" s="5">
        <f t="shared" si="39"/>
        <v>0</v>
      </c>
      <c r="AC312" s="5">
        <f t="shared" si="40"/>
        <v>0</v>
      </c>
      <c r="AD312" s="5">
        <f t="shared" si="41"/>
        <v>0</v>
      </c>
      <c r="AE312" s="5">
        <f t="shared" si="42"/>
        <v>0</v>
      </c>
      <c r="AF312" s="5">
        <f t="shared" si="43"/>
        <v>0</v>
      </c>
      <c r="AG312" s="5">
        <f t="shared" si="44"/>
        <v>0</v>
      </c>
      <c r="AH312" s="5">
        <f t="shared" si="44"/>
        <v>0</v>
      </c>
      <c r="AI312" s="5">
        <f t="shared" si="44"/>
        <v>0</v>
      </c>
    </row>
    <row r="313" spans="1:35" x14ac:dyDescent="0.35">
      <c r="A313" s="5"/>
      <c r="B313" t="s">
        <v>252</v>
      </c>
      <c r="C313" t="s">
        <v>253</v>
      </c>
      <c r="D313" t="s">
        <v>46</v>
      </c>
      <c r="E313" t="s">
        <v>51</v>
      </c>
      <c r="F313" t="s">
        <v>82</v>
      </c>
      <c r="G313" t="s">
        <v>76</v>
      </c>
      <c r="H313" t="str">
        <f t="shared" si="36"/>
        <v>Peru Malaria</v>
      </c>
      <c r="I313"/>
      <c r="J313" s="25" t="s">
        <v>43</v>
      </c>
      <c r="K313" s="25"/>
      <c r="L313" s="24"/>
      <c r="M313" s="24"/>
      <c r="N313" s="25" t="s">
        <v>43</v>
      </c>
      <c r="O313" s="23"/>
      <c r="P313" s="23" t="s">
        <v>43</v>
      </c>
      <c r="Q313" s="24" t="s">
        <v>43</v>
      </c>
      <c r="R313" s="25"/>
      <c r="S313" s="24" t="s">
        <v>43</v>
      </c>
      <c r="T313" s="24"/>
      <c r="U313" s="24"/>
      <c r="V313" s="24"/>
      <c r="W313" s="3" t="str">
        <f>_xlfn.TEXTJOIN(", ", TRUE, priority[[#This Row],[Top 15 Largest Allocations and/or Funding Increases]:[C19RM Top-25]])</f>
        <v/>
      </c>
      <c r="X31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13" s="5">
        <f t="shared" si="37"/>
        <v>0</v>
      </c>
      <c r="Z313" s="5">
        <f>IF(priority[[#This Row],[Challenging Operating Environment (as approved by EGMC on 24 March 2022) Opt-in]]="COE",1,0)</f>
        <v>0</v>
      </c>
      <c r="AA313" s="5">
        <f t="shared" si="38"/>
        <v>0</v>
      </c>
      <c r="AB313" s="5">
        <f t="shared" si="39"/>
        <v>0</v>
      </c>
      <c r="AC313" s="5">
        <f t="shared" si="40"/>
        <v>0</v>
      </c>
      <c r="AD313" s="5">
        <f t="shared" si="41"/>
        <v>0</v>
      </c>
      <c r="AE313" s="5">
        <f t="shared" si="42"/>
        <v>0</v>
      </c>
      <c r="AF313" s="5">
        <f t="shared" si="43"/>
        <v>0</v>
      </c>
      <c r="AG313" s="5">
        <f t="shared" si="44"/>
        <v>0</v>
      </c>
      <c r="AH313" s="5">
        <f t="shared" si="44"/>
        <v>0</v>
      </c>
      <c r="AI313" s="5">
        <f t="shared" si="44"/>
        <v>0</v>
      </c>
    </row>
    <row r="314" spans="1:35" x14ac:dyDescent="0.35">
      <c r="A314" s="5"/>
      <c r="B314" t="s">
        <v>254</v>
      </c>
      <c r="C314" t="s">
        <v>255</v>
      </c>
      <c r="D314" t="s">
        <v>38</v>
      </c>
      <c r="E314" t="s">
        <v>67</v>
      </c>
      <c r="G314" t="s">
        <v>68</v>
      </c>
      <c r="H314" t="str">
        <f t="shared" si="36"/>
        <v>Philippines HIV/AIDS</v>
      </c>
      <c r="I314"/>
      <c r="J314" s="25" t="s">
        <v>43</v>
      </c>
      <c r="K314" s="25"/>
      <c r="L314" s="24"/>
      <c r="M314" s="24"/>
      <c r="N314" s="25" t="s">
        <v>43</v>
      </c>
      <c r="O314" s="23" t="s">
        <v>115</v>
      </c>
      <c r="P314" s="23" t="s">
        <v>43</v>
      </c>
      <c r="Q314" s="24" t="s">
        <v>43</v>
      </c>
      <c r="R314" s="25"/>
      <c r="S314" s="24" t="s">
        <v>43</v>
      </c>
      <c r="T314" s="24"/>
      <c r="U314" s="24" t="s">
        <v>69</v>
      </c>
      <c r="V314" s="24" t="s">
        <v>70</v>
      </c>
      <c r="W314" s="3" t="str">
        <f>_xlfn.TEXTJOIN(", ", TRUE, priority[[#This Row],[Top 15 Largest Allocations and/or Funding Increases]:[C19RM Top-25]])</f>
        <v>Incidence Reduction, RSSH Priority, C19RM Top 25</v>
      </c>
      <c r="X31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14" s="5">
        <f t="shared" si="37"/>
        <v>0</v>
      </c>
      <c r="Z314" s="5">
        <f>IF(priority[[#This Row],[Challenging Operating Environment (as approved by EGMC on 24 March 2022) Opt-in]]="COE",1,0)</f>
        <v>0</v>
      </c>
      <c r="AA314" s="5">
        <f t="shared" si="38"/>
        <v>0</v>
      </c>
      <c r="AB314" s="5">
        <f t="shared" si="39"/>
        <v>0</v>
      </c>
      <c r="AC314" s="5">
        <f t="shared" si="40"/>
        <v>0</v>
      </c>
      <c r="AD314" s="5">
        <f t="shared" si="41"/>
        <v>0</v>
      </c>
      <c r="AE314" s="5">
        <f t="shared" si="42"/>
        <v>0</v>
      </c>
      <c r="AF314" s="5">
        <f t="shared" si="43"/>
        <v>0</v>
      </c>
      <c r="AG314" s="5">
        <f t="shared" si="44"/>
        <v>0</v>
      </c>
      <c r="AH314" s="5">
        <f t="shared" si="44"/>
        <v>0</v>
      </c>
      <c r="AI314" s="5">
        <f t="shared" si="44"/>
        <v>0</v>
      </c>
    </row>
    <row r="315" spans="1:35" x14ac:dyDescent="0.35">
      <c r="A315" s="5"/>
      <c r="B315" t="s">
        <v>254</v>
      </c>
      <c r="C315" t="s">
        <v>255</v>
      </c>
      <c r="D315" t="s">
        <v>46</v>
      </c>
      <c r="E315" t="s">
        <v>67</v>
      </c>
      <c r="G315" t="s">
        <v>68</v>
      </c>
      <c r="H315" t="str">
        <f t="shared" si="36"/>
        <v>Philippines Malaria</v>
      </c>
      <c r="I315"/>
      <c r="J315" s="25" t="s">
        <v>43</v>
      </c>
      <c r="K315" s="25"/>
      <c r="L315" s="24"/>
      <c r="M315" s="24"/>
      <c r="N315" s="25" t="s">
        <v>43</v>
      </c>
      <c r="O315" s="23"/>
      <c r="P315" s="23" t="s">
        <v>43</v>
      </c>
      <c r="Q315" s="24" t="s">
        <v>43</v>
      </c>
      <c r="R315" s="25"/>
      <c r="S315" s="24" t="s">
        <v>43</v>
      </c>
      <c r="T315" s="24"/>
      <c r="U315" s="24" t="s">
        <v>69</v>
      </c>
      <c r="V315" s="24" t="s">
        <v>70</v>
      </c>
      <c r="W315" s="3" t="str">
        <f>_xlfn.TEXTJOIN(", ", TRUE, priority[[#This Row],[Top 15 Largest Allocations and/or Funding Increases]:[C19RM Top-25]])</f>
        <v>RSSH Priority, C19RM Top 25</v>
      </c>
      <c r="X31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15" s="5">
        <f t="shared" si="37"/>
        <v>0</v>
      </c>
      <c r="Z315" s="5">
        <f>IF(priority[[#This Row],[Challenging Operating Environment (as approved by EGMC on 24 March 2022) Opt-in]]="COE",1,0)</f>
        <v>0</v>
      </c>
      <c r="AA315" s="5">
        <f t="shared" si="38"/>
        <v>0</v>
      </c>
      <c r="AB315" s="5">
        <f t="shared" si="39"/>
        <v>0</v>
      </c>
      <c r="AC315" s="5">
        <f t="shared" si="40"/>
        <v>0</v>
      </c>
      <c r="AD315" s="5">
        <f t="shared" si="41"/>
        <v>0</v>
      </c>
      <c r="AE315" s="5">
        <f t="shared" si="42"/>
        <v>0</v>
      </c>
      <c r="AF315" s="5">
        <f t="shared" si="43"/>
        <v>0</v>
      </c>
      <c r="AG315" s="5">
        <f t="shared" si="44"/>
        <v>0</v>
      </c>
      <c r="AH315" s="5">
        <f t="shared" si="44"/>
        <v>0</v>
      </c>
      <c r="AI315" s="5">
        <f t="shared" si="44"/>
        <v>0</v>
      </c>
    </row>
    <row r="316" spans="1:35" x14ac:dyDescent="0.35">
      <c r="A316" s="5"/>
      <c r="B316" t="s">
        <v>254</v>
      </c>
      <c r="C316" t="s">
        <v>255</v>
      </c>
      <c r="D316" t="s">
        <v>44</v>
      </c>
      <c r="E316" t="s">
        <v>67</v>
      </c>
      <c r="G316" t="s">
        <v>68</v>
      </c>
      <c r="H316" t="str">
        <f t="shared" si="36"/>
        <v>Philippines Tuberculosis</v>
      </c>
      <c r="I316"/>
      <c r="J316" s="25" t="s">
        <v>43</v>
      </c>
      <c r="K316" s="25"/>
      <c r="L316" s="24" t="s">
        <v>56</v>
      </c>
      <c r="M316" s="24"/>
      <c r="N316" s="25"/>
      <c r="O316" s="23"/>
      <c r="P316" s="23" t="s">
        <v>43</v>
      </c>
      <c r="Q316" s="24" t="s">
        <v>71</v>
      </c>
      <c r="R316" s="25"/>
      <c r="S316" s="24" t="s">
        <v>43</v>
      </c>
      <c r="T316" s="24"/>
      <c r="U316" s="24" t="s">
        <v>69</v>
      </c>
      <c r="V316" s="24" t="s">
        <v>70</v>
      </c>
      <c r="W316" s="3" t="str">
        <f>_xlfn.TEXTJOIN(", ", TRUE, priority[[#This Row],[Top 15 Largest Allocations and/or Funding Increases]:[C19RM Top-25]])</f>
        <v>TB Top 20, RSSH Priority, C19RM Top 25</v>
      </c>
      <c r="X31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&gt;$15M</v>
      </c>
      <c r="Y316" s="5">
        <f t="shared" si="37"/>
        <v>0</v>
      </c>
      <c r="Z316" s="5">
        <f>IF(priority[[#This Row],[Challenging Operating Environment (as approved by EGMC on 24 March 2022) Opt-in]]="COE",1,0)</f>
        <v>0</v>
      </c>
      <c r="AA316" s="5">
        <f t="shared" si="38"/>
        <v>0</v>
      </c>
      <c r="AB316" s="5">
        <f t="shared" si="39"/>
        <v>0</v>
      </c>
      <c r="AC316" s="5">
        <f t="shared" si="40"/>
        <v>0</v>
      </c>
      <c r="AD316" s="5">
        <f t="shared" si="41"/>
        <v>0</v>
      </c>
      <c r="AE316" s="5">
        <f t="shared" si="42"/>
        <v>0</v>
      </c>
      <c r="AF316" s="5">
        <f t="shared" si="43"/>
        <v>0</v>
      </c>
      <c r="AG316" s="5">
        <f t="shared" si="44"/>
        <v>0</v>
      </c>
      <c r="AH316" s="5">
        <f t="shared" si="44"/>
        <v>0</v>
      </c>
      <c r="AI316" s="5">
        <f t="shared" si="44"/>
        <v>0</v>
      </c>
    </row>
    <row r="317" spans="1:35" x14ac:dyDescent="0.35">
      <c r="A317" s="5"/>
      <c r="B317" t="s">
        <v>256</v>
      </c>
      <c r="C317" t="s">
        <v>257</v>
      </c>
      <c r="D317" t="s">
        <v>38</v>
      </c>
      <c r="E317" t="s">
        <v>51</v>
      </c>
      <c r="F317" t="s">
        <v>52</v>
      </c>
      <c r="G317" t="s">
        <v>61</v>
      </c>
      <c r="H317" t="str">
        <f t="shared" si="36"/>
        <v>Russian Federation HIV/AIDS</v>
      </c>
      <c r="I317"/>
      <c r="J317" s="25" t="s">
        <v>43</v>
      </c>
      <c r="K317" s="25"/>
      <c r="L317" s="24"/>
      <c r="M317" s="24"/>
      <c r="N317" s="25" t="s">
        <v>43</v>
      </c>
      <c r="O317" s="23"/>
      <c r="P317" s="23" t="s">
        <v>43</v>
      </c>
      <c r="Q317" s="24" t="s">
        <v>43</v>
      </c>
      <c r="R317" s="25"/>
      <c r="S317" s="24" t="s">
        <v>43</v>
      </c>
      <c r="T317" s="24"/>
      <c r="U317" s="24"/>
      <c r="V317" s="24"/>
      <c r="W317" s="3" t="str">
        <f>_xlfn.TEXTJOIN(", ", TRUE, priority[[#This Row],[Top 15 Largest Allocations and/or Funding Increases]:[C19RM Top-25]])</f>
        <v/>
      </c>
      <c r="X31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17" s="5">
        <f t="shared" si="37"/>
        <v>0</v>
      </c>
      <c r="Z317" s="5">
        <f>IF(priority[[#This Row],[Challenging Operating Environment (as approved by EGMC on 24 March 2022) Opt-in]]="COE",1,0)</f>
        <v>0</v>
      </c>
      <c r="AA317" s="5">
        <f t="shared" si="38"/>
        <v>0</v>
      </c>
      <c r="AB317" s="5">
        <f t="shared" si="39"/>
        <v>0</v>
      </c>
      <c r="AC317" s="5">
        <f t="shared" si="40"/>
        <v>0</v>
      </c>
      <c r="AD317" s="5">
        <f t="shared" si="41"/>
        <v>0</v>
      </c>
      <c r="AE317" s="5">
        <f t="shared" si="42"/>
        <v>0</v>
      </c>
      <c r="AF317" s="5">
        <f t="shared" si="43"/>
        <v>0</v>
      </c>
      <c r="AG317" s="5">
        <f t="shared" si="44"/>
        <v>0</v>
      </c>
      <c r="AH317" s="5">
        <f t="shared" si="44"/>
        <v>0</v>
      </c>
      <c r="AI317" s="5">
        <f t="shared" si="44"/>
        <v>0</v>
      </c>
    </row>
    <row r="318" spans="1:35" x14ac:dyDescent="0.35">
      <c r="A318" s="5"/>
      <c r="B318" t="s">
        <v>256</v>
      </c>
      <c r="C318" t="s">
        <v>257</v>
      </c>
      <c r="D318" t="s">
        <v>44</v>
      </c>
      <c r="E318" t="s">
        <v>51</v>
      </c>
      <c r="F318" t="s">
        <v>52</v>
      </c>
      <c r="G318" t="s">
        <v>61</v>
      </c>
      <c r="H318" t="str">
        <f t="shared" si="36"/>
        <v>Russian Federation Tuberculosis</v>
      </c>
      <c r="I318"/>
      <c r="J318" s="25" t="s">
        <v>43</v>
      </c>
      <c r="K318" s="25"/>
      <c r="L318" s="24"/>
      <c r="M318" s="24"/>
      <c r="N318" s="25" t="s">
        <v>43</v>
      </c>
      <c r="O318" s="23"/>
      <c r="P318" s="23" t="s">
        <v>43</v>
      </c>
      <c r="Q318" s="24" t="s">
        <v>43</v>
      </c>
      <c r="R318" s="25"/>
      <c r="S318" s="24" t="s">
        <v>43</v>
      </c>
      <c r="T318" s="24"/>
      <c r="U318" s="24"/>
      <c r="V318" s="24"/>
      <c r="W318" s="3" t="str">
        <f>_xlfn.TEXTJOIN(", ", TRUE, priority[[#This Row],[Top 15 Largest Allocations and/or Funding Increases]:[C19RM Top-25]])</f>
        <v/>
      </c>
      <c r="X31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18" s="5">
        <f t="shared" si="37"/>
        <v>0</v>
      </c>
      <c r="Z318" s="5">
        <f>IF(priority[[#This Row],[Challenging Operating Environment (as approved by EGMC on 24 March 2022) Opt-in]]="COE",1,0)</f>
        <v>0</v>
      </c>
      <c r="AA318" s="5">
        <f t="shared" si="38"/>
        <v>0</v>
      </c>
      <c r="AB318" s="5">
        <f t="shared" si="39"/>
        <v>0</v>
      </c>
      <c r="AC318" s="5">
        <f t="shared" si="40"/>
        <v>0</v>
      </c>
      <c r="AD318" s="5">
        <f t="shared" si="41"/>
        <v>0</v>
      </c>
      <c r="AE318" s="5">
        <f t="shared" si="42"/>
        <v>0</v>
      </c>
      <c r="AF318" s="5">
        <f t="shared" si="43"/>
        <v>0</v>
      </c>
      <c r="AG318" s="5">
        <f t="shared" si="44"/>
        <v>0</v>
      </c>
      <c r="AH318" s="5">
        <f t="shared" si="44"/>
        <v>0</v>
      </c>
      <c r="AI318" s="5">
        <f t="shared" si="44"/>
        <v>0</v>
      </c>
    </row>
    <row r="319" spans="1:35" x14ac:dyDescent="0.35">
      <c r="A319" s="5"/>
      <c r="B319" t="s">
        <v>256</v>
      </c>
      <c r="C319" t="s">
        <v>257</v>
      </c>
      <c r="D319" t="s">
        <v>46</v>
      </c>
      <c r="E319" t="s">
        <v>51</v>
      </c>
      <c r="F319" t="s">
        <v>52</v>
      </c>
      <c r="G319" t="s">
        <v>61</v>
      </c>
      <c r="H319" t="str">
        <f t="shared" si="36"/>
        <v>Russian Federation Malaria</v>
      </c>
      <c r="I319"/>
      <c r="J319" s="25" t="s">
        <v>43</v>
      </c>
      <c r="K319" s="25"/>
      <c r="L319" s="24"/>
      <c r="M319" s="24"/>
      <c r="N319" s="25" t="s">
        <v>43</v>
      </c>
      <c r="O319" s="23"/>
      <c r="P319" s="23" t="s">
        <v>43</v>
      </c>
      <c r="Q319" s="24" t="s">
        <v>43</v>
      </c>
      <c r="R319" s="25"/>
      <c r="S319" s="24" t="s">
        <v>43</v>
      </c>
      <c r="T319" s="24"/>
      <c r="U319" s="24"/>
      <c r="V319" s="24"/>
      <c r="W319" s="3" t="str">
        <f>_xlfn.TEXTJOIN(", ", TRUE, priority[[#This Row],[Top 15 Largest Allocations and/or Funding Increases]:[C19RM Top-25]])</f>
        <v/>
      </c>
      <c r="X31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19" s="5">
        <f t="shared" si="37"/>
        <v>0</v>
      </c>
      <c r="Z319" s="5">
        <f>IF(priority[[#This Row],[Challenging Operating Environment (as approved by EGMC on 24 March 2022) Opt-in]]="COE",1,0)</f>
        <v>0</v>
      </c>
      <c r="AA319" s="5">
        <f t="shared" si="38"/>
        <v>0</v>
      </c>
      <c r="AB319" s="5">
        <f t="shared" si="39"/>
        <v>0</v>
      </c>
      <c r="AC319" s="5">
        <f t="shared" si="40"/>
        <v>0</v>
      </c>
      <c r="AD319" s="5">
        <f t="shared" si="41"/>
        <v>0</v>
      </c>
      <c r="AE319" s="5">
        <f t="shared" si="42"/>
        <v>0</v>
      </c>
      <c r="AF319" s="5">
        <f t="shared" si="43"/>
        <v>0</v>
      </c>
      <c r="AG319" s="5">
        <f t="shared" si="44"/>
        <v>0</v>
      </c>
      <c r="AH319" s="5">
        <f t="shared" si="44"/>
        <v>0</v>
      </c>
      <c r="AI319" s="5">
        <f t="shared" si="44"/>
        <v>0</v>
      </c>
    </row>
    <row r="320" spans="1:35" x14ac:dyDescent="0.35">
      <c r="A320" s="5"/>
      <c r="B320" t="s">
        <v>258</v>
      </c>
      <c r="C320" t="s">
        <v>259</v>
      </c>
      <c r="D320" t="s">
        <v>38</v>
      </c>
      <c r="E320" t="s">
        <v>39</v>
      </c>
      <c r="G320" t="s">
        <v>55</v>
      </c>
      <c r="H320" t="str">
        <f t="shared" si="36"/>
        <v>Rwanda HIV/AIDS</v>
      </c>
      <c r="I320"/>
      <c r="J320" s="25" t="s">
        <v>43</v>
      </c>
      <c r="K320" s="25"/>
      <c r="L320" s="24"/>
      <c r="M320" s="24"/>
      <c r="N320" s="25" t="s">
        <v>43</v>
      </c>
      <c r="O320" s="23"/>
      <c r="P320" s="23" t="s">
        <v>43</v>
      </c>
      <c r="Q320" s="24" t="s">
        <v>43</v>
      </c>
      <c r="R320" s="25"/>
      <c r="S320" s="24" t="s">
        <v>43</v>
      </c>
      <c r="T320" s="24"/>
      <c r="U320" s="24"/>
      <c r="V320" s="24" t="s">
        <v>70</v>
      </c>
      <c r="W320" s="3" t="str">
        <f>_xlfn.TEXTJOIN(", ", TRUE, priority[[#This Row],[Top 15 Largest Allocations and/or Funding Increases]:[C19RM Top-25]])</f>
        <v>C19RM Top 25</v>
      </c>
      <c r="X32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20" s="5">
        <f t="shared" si="37"/>
        <v>0</v>
      </c>
      <c r="Z320" s="5">
        <f>IF(priority[[#This Row],[Challenging Operating Environment (as approved by EGMC on 24 March 2022) Opt-in]]="COE",1,0)</f>
        <v>0</v>
      </c>
      <c r="AA320" s="5">
        <f t="shared" si="38"/>
        <v>0</v>
      </c>
      <c r="AB320" s="5">
        <f t="shared" si="39"/>
        <v>0</v>
      </c>
      <c r="AC320" s="5">
        <f t="shared" si="40"/>
        <v>0</v>
      </c>
      <c r="AD320" s="5">
        <f t="shared" si="41"/>
        <v>0</v>
      </c>
      <c r="AE320" s="5">
        <f t="shared" si="42"/>
        <v>0</v>
      </c>
      <c r="AF320" s="5">
        <f t="shared" si="43"/>
        <v>0</v>
      </c>
      <c r="AG320" s="5">
        <f t="shared" si="44"/>
        <v>0</v>
      </c>
      <c r="AH320" s="5">
        <f t="shared" si="44"/>
        <v>0</v>
      </c>
      <c r="AI320" s="5">
        <f t="shared" si="44"/>
        <v>0</v>
      </c>
    </row>
    <row r="321" spans="1:35" x14ac:dyDescent="0.35">
      <c r="A321" s="5"/>
      <c r="B321" t="s">
        <v>258</v>
      </c>
      <c r="C321" t="s">
        <v>259</v>
      </c>
      <c r="D321" t="s">
        <v>44</v>
      </c>
      <c r="E321" t="s">
        <v>39</v>
      </c>
      <c r="G321" t="s">
        <v>55</v>
      </c>
      <c r="H321" t="str">
        <f t="shared" si="36"/>
        <v>Rwanda Tuberculosis</v>
      </c>
      <c r="I321"/>
      <c r="J321" s="25" t="s">
        <v>43</v>
      </c>
      <c r="K321" s="25"/>
      <c r="L321" s="24"/>
      <c r="M321" s="24"/>
      <c r="N321" s="25" t="s">
        <v>43</v>
      </c>
      <c r="O321" s="23"/>
      <c r="P321" s="23" t="s">
        <v>43</v>
      </c>
      <c r="Q321" s="24" t="s">
        <v>43</v>
      </c>
      <c r="R321" s="25"/>
      <c r="S321" s="24" t="s">
        <v>43</v>
      </c>
      <c r="T321" s="24"/>
      <c r="U321" s="24"/>
      <c r="V321" s="24" t="s">
        <v>70</v>
      </c>
      <c r="W321" s="3" t="str">
        <f>_xlfn.TEXTJOIN(", ", TRUE, priority[[#This Row],[Top 15 Largest Allocations and/or Funding Increases]:[C19RM Top-25]])</f>
        <v>C19RM Top 25</v>
      </c>
      <c r="X32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21" s="5">
        <f t="shared" si="37"/>
        <v>0</v>
      </c>
      <c r="Z321" s="5">
        <f>IF(priority[[#This Row],[Challenging Operating Environment (as approved by EGMC on 24 March 2022) Opt-in]]="COE",1,0)</f>
        <v>0</v>
      </c>
      <c r="AA321" s="5">
        <f t="shared" si="38"/>
        <v>0</v>
      </c>
      <c r="AB321" s="5">
        <f t="shared" si="39"/>
        <v>0</v>
      </c>
      <c r="AC321" s="5">
        <f t="shared" si="40"/>
        <v>0</v>
      </c>
      <c r="AD321" s="5">
        <f t="shared" si="41"/>
        <v>0</v>
      </c>
      <c r="AE321" s="5">
        <f t="shared" si="42"/>
        <v>0</v>
      </c>
      <c r="AF321" s="5">
        <f t="shared" si="43"/>
        <v>0</v>
      </c>
      <c r="AG321" s="5">
        <f t="shared" si="44"/>
        <v>0</v>
      </c>
      <c r="AH321" s="5">
        <f t="shared" si="44"/>
        <v>0</v>
      </c>
      <c r="AI321" s="5">
        <f t="shared" si="44"/>
        <v>0</v>
      </c>
    </row>
    <row r="322" spans="1:35" x14ac:dyDescent="0.35">
      <c r="A322" s="5"/>
      <c r="B322" t="s">
        <v>258</v>
      </c>
      <c r="C322" t="s">
        <v>259</v>
      </c>
      <c r="D322" t="s">
        <v>46</v>
      </c>
      <c r="E322" t="s">
        <v>39</v>
      </c>
      <c r="G322" t="s">
        <v>55</v>
      </c>
      <c r="H322" t="str">
        <f t="shared" si="36"/>
        <v>Rwanda Malaria</v>
      </c>
      <c r="I322"/>
      <c r="J322" s="25" t="s">
        <v>43</v>
      </c>
      <c r="K322" s="25"/>
      <c r="L322" s="24"/>
      <c r="M322" s="24" t="s">
        <v>57</v>
      </c>
      <c r="N322" s="25" t="s">
        <v>43</v>
      </c>
      <c r="O322" s="23"/>
      <c r="P322" s="23" t="s">
        <v>43</v>
      </c>
      <c r="Q322" s="24" t="s">
        <v>43</v>
      </c>
      <c r="R322" s="25"/>
      <c r="S322" s="24" t="s">
        <v>43</v>
      </c>
      <c r="T322" s="24"/>
      <c r="U322" s="24"/>
      <c r="V322" s="24" t="s">
        <v>70</v>
      </c>
      <c r="W322" s="3" t="str">
        <f>_xlfn.TEXTJOIN(", ", TRUE, priority[[#This Row],[Top 15 Largest Allocations and/or Funding Increases]:[C19RM Top-25]])</f>
        <v>C19RM Top 25</v>
      </c>
      <c r="X32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PMI Country</v>
      </c>
      <c r="Y322" s="5">
        <f t="shared" si="37"/>
        <v>0</v>
      </c>
      <c r="Z322" s="5">
        <f>IF(priority[[#This Row],[Challenging Operating Environment (as approved by EGMC on 24 March 2022) Opt-in]]="COE",1,0)</f>
        <v>0</v>
      </c>
      <c r="AA322" s="5">
        <f t="shared" si="38"/>
        <v>0</v>
      </c>
      <c r="AB322" s="5">
        <f t="shared" si="39"/>
        <v>0</v>
      </c>
      <c r="AC322" s="5">
        <f t="shared" si="40"/>
        <v>0</v>
      </c>
      <c r="AD322" s="5">
        <f t="shared" si="41"/>
        <v>0</v>
      </c>
      <c r="AE322" s="5">
        <f t="shared" si="42"/>
        <v>0</v>
      </c>
      <c r="AF322" s="5">
        <f t="shared" si="43"/>
        <v>0</v>
      </c>
      <c r="AG322" s="5">
        <f t="shared" si="44"/>
        <v>0</v>
      </c>
      <c r="AH322" s="5">
        <f t="shared" si="44"/>
        <v>0</v>
      </c>
      <c r="AI322" s="5">
        <f t="shared" si="44"/>
        <v>0</v>
      </c>
    </row>
    <row r="323" spans="1:35" x14ac:dyDescent="0.35">
      <c r="A323" s="5" t="s">
        <v>47</v>
      </c>
      <c r="C323" t="s">
        <v>259</v>
      </c>
      <c r="D323" t="s">
        <v>62</v>
      </c>
      <c r="H323" t="str">
        <f>C323&amp;" "&amp;D323</f>
        <v>Rwanda HIV/TB</v>
      </c>
      <c r="I323"/>
      <c r="J323" s="23"/>
      <c r="K323" s="23"/>
      <c r="L323" s="23"/>
      <c r="M323" s="24"/>
      <c r="N323" s="25"/>
      <c r="O323" s="23"/>
      <c r="P323" s="23"/>
      <c r="Q323" s="24"/>
      <c r="R323" s="25"/>
      <c r="S323" s="24"/>
      <c r="T323" s="24"/>
      <c r="U323" s="24"/>
      <c r="V323" s="24" t="s">
        <v>70</v>
      </c>
      <c r="W323" s="3" t="str">
        <f>_xlfn.TEXTJOIN(", ", TRUE, priority[[#This Row],[Top 15 Largest Allocations and/or Funding Increases]:[C19RM Top-25]])</f>
        <v>C19RM Top 25</v>
      </c>
      <c r="X32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23" s="5">
        <f>IF(I323="Transition",1,0)</f>
        <v>0</v>
      </c>
      <c r="Z323" s="5">
        <f>IF(priority[[#This Row],[Challenging Operating Environment (as approved by EGMC on 24 March 2022) Opt-in]]="COE",1,0)</f>
        <v>0</v>
      </c>
      <c r="AA323" s="5">
        <f>IF(OR(N323="TopLargest", N323="FundingIncreaseDisease"),1,0)</f>
        <v>0</v>
      </c>
      <c r="AB323" s="5">
        <f>IF(O323="IncidenceReduction",1,0)</f>
        <v>0</v>
      </c>
      <c r="AC323" s="5">
        <f>IF(P323="AGYW",1,0)</f>
        <v>0</v>
      </c>
      <c r="AD323" s="5">
        <f>IF(Q323="TBTop20",1,0)</f>
        <v>0</v>
      </c>
      <c r="AE323" s="5">
        <f>IF(R323="RAI",1,0)</f>
        <v>0</v>
      </c>
      <c r="AF323" s="5">
        <f>IF(OR(S323="HBHI", S323="Sahel 5"),1,0)</f>
        <v>0</v>
      </c>
      <c r="AG323" s="5">
        <f>IF(T323="Yes",1,0)</f>
        <v>0</v>
      </c>
      <c r="AH323" s="5">
        <f>IF(U323="Yes",1,0)</f>
        <v>0</v>
      </c>
      <c r="AI323" s="5">
        <f>IF(V323="Yes",1,0)</f>
        <v>0</v>
      </c>
    </row>
    <row r="324" spans="1:35" x14ac:dyDescent="0.35">
      <c r="A324" s="5"/>
      <c r="B324" t="s">
        <v>260</v>
      </c>
      <c r="C324" t="s">
        <v>261</v>
      </c>
      <c r="D324" t="s">
        <v>38</v>
      </c>
      <c r="E324" t="s">
        <v>51</v>
      </c>
      <c r="F324" t="s">
        <v>130</v>
      </c>
      <c r="G324" t="s">
        <v>76</v>
      </c>
      <c r="H324" t="str">
        <f t="shared" si="36"/>
        <v>Saint Lucia HIV/AIDS</v>
      </c>
      <c r="I324"/>
      <c r="J324" s="25" t="s">
        <v>43</v>
      </c>
      <c r="K324" s="25"/>
      <c r="L324" s="24"/>
      <c r="M324" s="24"/>
      <c r="N324" s="25" t="s">
        <v>43</v>
      </c>
      <c r="O324" s="23"/>
      <c r="P324" s="23" t="s">
        <v>43</v>
      </c>
      <c r="Q324" s="24" t="s">
        <v>43</v>
      </c>
      <c r="R324" s="25"/>
      <c r="S324" s="24" t="s">
        <v>43</v>
      </c>
      <c r="T324" s="24"/>
      <c r="U324" s="24"/>
      <c r="V324" s="24"/>
      <c r="W324" s="3" t="str">
        <f>_xlfn.TEXTJOIN(", ", TRUE, priority[[#This Row],[Top 15 Largest Allocations and/or Funding Increases]:[C19RM Top-25]])</f>
        <v/>
      </c>
      <c r="X32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24" s="5">
        <f t="shared" si="37"/>
        <v>0</v>
      </c>
      <c r="Z324" s="5">
        <f>IF(priority[[#This Row],[Challenging Operating Environment (as approved by EGMC on 24 March 2022) Opt-in]]="COE",1,0)</f>
        <v>0</v>
      </c>
      <c r="AA324" s="5">
        <f t="shared" si="38"/>
        <v>0</v>
      </c>
      <c r="AB324" s="5">
        <f t="shared" si="39"/>
        <v>0</v>
      </c>
      <c r="AC324" s="5">
        <f t="shared" si="40"/>
        <v>0</v>
      </c>
      <c r="AD324" s="5">
        <f t="shared" si="41"/>
        <v>0</v>
      </c>
      <c r="AE324" s="5">
        <f t="shared" si="42"/>
        <v>0</v>
      </c>
      <c r="AF324" s="5">
        <f t="shared" si="43"/>
        <v>0</v>
      </c>
      <c r="AG324" s="5">
        <f t="shared" si="44"/>
        <v>0</v>
      </c>
      <c r="AH324" s="5">
        <f t="shared" si="44"/>
        <v>0</v>
      </c>
      <c r="AI324" s="5">
        <f t="shared" si="44"/>
        <v>0</v>
      </c>
    </row>
    <row r="325" spans="1:35" x14ac:dyDescent="0.35">
      <c r="A325" s="5"/>
      <c r="B325" t="s">
        <v>260</v>
      </c>
      <c r="C325" t="s">
        <v>261</v>
      </c>
      <c r="D325" t="s">
        <v>44</v>
      </c>
      <c r="E325" t="s">
        <v>51</v>
      </c>
      <c r="F325" t="s">
        <v>130</v>
      </c>
      <c r="G325" t="s">
        <v>76</v>
      </c>
      <c r="H325" t="str">
        <f t="shared" si="36"/>
        <v>Saint Lucia Tuberculosis</v>
      </c>
      <c r="I325"/>
      <c r="J325" s="25" t="s">
        <v>43</v>
      </c>
      <c r="K325" s="25"/>
      <c r="L325" s="24"/>
      <c r="M325" s="24"/>
      <c r="N325" s="25" t="s">
        <v>43</v>
      </c>
      <c r="O325" s="23"/>
      <c r="P325" s="23" t="s">
        <v>43</v>
      </c>
      <c r="Q325" s="24" t="s">
        <v>43</v>
      </c>
      <c r="R325" s="25"/>
      <c r="S325" s="24" t="s">
        <v>43</v>
      </c>
      <c r="T325" s="24"/>
      <c r="U325" s="24"/>
      <c r="V325" s="24"/>
      <c r="W325" s="3" t="str">
        <f>_xlfn.TEXTJOIN(", ", TRUE, priority[[#This Row],[Top 15 Largest Allocations and/or Funding Increases]:[C19RM Top-25]])</f>
        <v/>
      </c>
      <c r="X32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25" s="5">
        <f t="shared" si="37"/>
        <v>0</v>
      </c>
      <c r="Z325" s="5">
        <f>IF(priority[[#This Row],[Challenging Operating Environment (as approved by EGMC on 24 March 2022) Opt-in]]="COE",1,0)</f>
        <v>0</v>
      </c>
      <c r="AA325" s="5">
        <f t="shared" si="38"/>
        <v>0</v>
      </c>
      <c r="AB325" s="5">
        <f t="shared" si="39"/>
        <v>0</v>
      </c>
      <c r="AC325" s="5">
        <f t="shared" si="40"/>
        <v>0</v>
      </c>
      <c r="AD325" s="5">
        <f t="shared" si="41"/>
        <v>0</v>
      </c>
      <c r="AE325" s="5">
        <f t="shared" si="42"/>
        <v>0</v>
      </c>
      <c r="AF325" s="5">
        <f t="shared" si="43"/>
        <v>0</v>
      </c>
      <c r="AG325" s="5">
        <f t="shared" si="44"/>
        <v>0</v>
      </c>
      <c r="AH325" s="5">
        <f t="shared" si="44"/>
        <v>0</v>
      </c>
      <c r="AI325" s="5">
        <f t="shared" si="44"/>
        <v>0</v>
      </c>
    </row>
    <row r="326" spans="1:35" x14ac:dyDescent="0.35">
      <c r="A326" s="5"/>
      <c r="B326" t="s">
        <v>260</v>
      </c>
      <c r="C326" t="s">
        <v>261</v>
      </c>
      <c r="D326" t="s">
        <v>46</v>
      </c>
      <c r="E326" t="s">
        <v>51</v>
      </c>
      <c r="F326" t="s">
        <v>130</v>
      </c>
      <c r="G326" t="s">
        <v>76</v>
      </c>
      <c r="H326" t="str">
        <f t="shared" si="36"/>
        <v>Saint Lucia Malaria</v>
      </c>
      <c r="I326"/>
      <c r="J326" s="25" t="s">
        <v>43</v>
      </c>
      <c r="K326" s="25"/>
      <c r="L326" s="24"/>
      <c r="M326" s="24"/>
      <c r="N326" s="25" t="s">
        <v>43</v>
      </c>
      <c r="O326" s="23"/>
      <c r="P326" s="23" t="s">
        <v>43</v>
      </c>
      <c r="Q326" s="24" t="s">
        <v>43</v>
      </c>
      <c r="R326" s="25"/>
      <c r="S326" s="24" t="s">
        <v>43</v>
      </c>
      <c r="T326" s="24"/>
      <c r="U326" s="24"/>
      <c r="V326" s="24"/>
      <c r="W326" s="3" t="str">
        <f>_xlfn.TEXTJOIN(", ", TRUE, priority[[#This Row],[Top 15 Largest Allocations and/or Funding Increases]:[C19RM Top-25]])</f>
        <v/>
      </c>
      <c r="X32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26" s="5">
        <f t="shared" si="37"/>
        <v>0</v>
      </c>
      <c r="Z326" s="5">
        <f>IF(priority[[#This Row],[Challenging Operating Environment (as approved by EGMC on 24 March 2022) Opt-in]]="COE",1,0)</f>
        <v>0</v>
      </c>
      <c r="AA326" s="5">
        <f t="shared" si="38"/>
        <v>0</v>
      </c>
      <c r="AB326" s="5">
        <f t="shared" si="39"/>
        <v>0</v>
      </c>
      <c r="AC326" s="5">
        <f t="shared" si="40"/>
        <v>0</v>
      </c>
      <c r="AD326" s="5">
        <f t="shared" si="41"/>
        <v>0</v>
      </c>
      <c r="AE326" s="5">
        <f t="shared" si="42"/>
        <v>0</v>
      </c>
      <c r="AF326" s="5">
        <f t="shared" si="43"/>
        <v>0</v>
      </c>
      <c r="AG326" s="5">
        <f t="shared" si="44"/>
        <v>0</v>
      </c>
      <c r="AH326" s="5">
        <f t="shared" si="44"/>
        <v>0</v>
      </c>
      <c r="AI326" s="5">
        <f t="shared" si="44"/>
        <v>0</v>
      </c>
    </row>
    <row r="327" spans="1:35" x14ac:dyDescent="0.35">
      <c r="A327" s="5"/>
      <c r="B327" t="s">
        <v>262</v>
      </c>
      <c r="C327" t="s">
        <v>263</v>
      </c>
      <c r="D327" t="s">
        <v>38</v>
      </c>
      <c r="E327" s="29" t="s">
        <v>51</v>
      </c>
      <c r="F327" t="s">
        <v>130</v>
      </c>
      <c r="G327" t="s">
        <v>76</v>
      </c>
      <c r="H327" t="str">
        <f t="shared" si="36"/>
        <v>Saint Vincent and the Grenadines HIV/AIDS</v>
      </c>
      <c r="I327"/>
      <c r="J327" s="25" t="s">
        <v>43</v>
      </c>
      <c r="K327" s="25"/>
      <c r="L327" s="24"/>
      <c r="M327" s="24"/>
      <c r="N327" s="25" t="s">
        <v>43</v>
      </c>
      <c r="O327" s="23"/>
      <c r="P327" s="23" t="s">
        <v>43</v>
      </c>
      <c r="Q327" s="24" t="s">
        <v>43</v>
      </c>
      <c r="R327" s="25"/>
      <c r="S327" s="24" t="s">
        <v>43</v>
      </c>
      <c r="T327" s="24"/>
      <c r="U327" s="24"/>
      <c r="V327" s="24"/>
      <c r="W327" s="3" t="str">
        <f>_xlfn.TEXTJOIN(", ", TRUE, priority[[#This Row],[Top 15 Largest Allocations and/or Funding Increases]:[C19RM Top-25]])</f>
        <v/>
      </c>
      <c r="X32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27" s="5">
        <f t="shared" si="37"/>
        <v>0</v>
      </c>
      <c r="Z327" s="5">
        <f>IF(priority[[#This Row],[Challenging Operating Environment (as approved by EGMC on 24 March 2022) Opt-in]]="COE",1,0)</f>
        <v>0</v>
      </c>
      <c r="AA327" s="5">
        <f t="shared" si="38"/>
        <v>0</v>
      </c>
      <c r="AB327" s="5">
        <f t="shared" si="39"/>
        <v>0</v>
      </c>
      <c r="AC327" s="5">
        <f t="shared" si="40"/>
        <v>0</v>
      </c>
      <c r="AD327" s="5">
        <f t="shared" si="41"/>
        <v>0</v>
      </c>
      <c r="AE327" s="5">
        <f t="shared" si="42"/>
        <v>0</v>
      </c>
      <c r="AF327" s="5">
        <f t="shared" si="43"/>
        <v>0</v>
      </c>
      <c r="AG327" s="5">
        <f t="shared" si="44"/>
        <v>0</v>
      </c>
      <c r="AH327" s="5">
        <f t="shared" si="44"/>
        <v>0</v>
      </c>
      <c r="AI327" s="5">
        <f t="shared" si="44"/>
        <v>0</v>
      </c>
    </row>
    <row r="328" spans="1:35" x14ac:dyDescent="0.35">
      <c r="A328" s="5"/>
      <c r="B328" t="s">
        <v>262</v>
      </c>
      <c r="C328" t="s">
        <v>263</v>
      </c>
      <c r="D328" t="s">
        <v>44</v>
      </c>
      <c r="E328" s="29" t="s">
        <v>51</v>
      </c>
      <c r="F328" t="s">
        <v>130</v>
      </c>
      <c r="G328" t="s">
        <v>76</v>
      </c>
      <c r="H328" t="str">
        <f t="shared" si="36"/>
        <v>Saint Vincent and the Grenadines Tuberculosis</v>
      </c>
      <c r="I328"/>
      <c r="J328" s="25" t="s">
        <v>43</v>
      </c>
      <c r="K328" s="25"/>
      <c r="L328" s="24"/>
      <c r="M328" s="24"/>
      <c r="N328" s="25" t="s">
        <v>43</v>
      </c>
      <c r="O328" s="23"/>
      <c r="P328" s="23" t="s">
        <v>43</v>
      </c>
      <c r="Q328" s="24" t="s">
        <v>43</v>
      </c>
      <c r="R328" s="25"/>
      <c r="S328" s="24" t="s">
        <v>43</v>
      </c>
      <c r="T328" s="24"/>
      <c r="U328" s="24"/>
      <c r="V328" s="24"/>
      <c r="W328" s="3" t="str">
        <f>_xlfn.TEXTJOIN(", ", TRUE, priority[[#This Row],[Top 15 Largest Allocations and/or Funding Increases]:[C19RM Top-25]])</f>
        <v/>
      </c>
      <c r="X32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28" s="5">
        <f t="shared" si="37"/>
        <v>0</v>
      </c>
      <c r="Z328" s="5">
        <f>IF(priority[[#This Row],[Challenging Operating Environment (as approved by EGMC on 24 March 2022) Opt-in]]="COE",1,0)</f>
        <v>0</v>
      </c>
      <c r="AA328" s="5">
        <f t="shared" si="38"/>
        <v>0</v>
      </c>
      <c r="AB328" s="5">
        <f t="shared" si="39"/>
        <v>0</v>
      </c>
      <c r="AC328" s="5">
        <f t="shared" si="40"/>
        <v>0</v>
      </c>
      <c r="AD328" s="5">
        <f t="shared" si="41"/>
        <v>0</v>
      </c>
      <c r="AE328" s="5">
        <f t="shared" si="42"/>
        <v>0</v>
      </c>
      <c r="AF328" s="5">
        <f t="shared" si="43"/>
        <v>0</v>
      </c>
      <c r="AG328" s="5">
        <f t="shared" si="44"/>
        <v>0</v>
      </c>
      <c r="AH328" s="5">
        <f t="shared" si="44"/>
        <v>0</v>
      </c>
      <c r="AI328" s="5">
        <f t="shared" si="44"/>
        <v>0</v>
      </c>
    </row>
    <row r="329" spans="1:35" x14ac:dyDescent="0.35">
      <c r="A329" s="5"/>
      <c r="B329" t="s">
        <v>262</v>
      </c>
      <c r="C329" t="s">
        <v>263</v>
      </c>
      <c r="D329" t="s">
        <v>46</v>
      </c>
      <c r="E329" s="29" t="s">
        <v>51</v>
      </c>
      <c r="F329" t="s">
        <v>130</v>
      </c>
      <c r="G329" t="s">
        <v>76</v>
      </c>
      <c r="H329" t="str">
        <f t="shared" si="36"/>
        <v>Saint Vincent and the Grenadines Malaria</v>
      </c>
      <c r="I329"/>
      <c r="J329" s="25" t="s">
        <v>43</v>
      </c>
      <c r="K329" s="25"/>
      <c r="L329" s="24"/>
      <c r="M329" s="24"/>
      <c r="N329" s="25" t="s">
        <v>43</v>
      </c>
      <c r="O329" s="23"/>
      <c r="P329" s="23" t="s">
        <v>43</v>
      </c>
      <c r="Q329" s="24" t="s">
        <v>43</v>
      </c>
      <c r="R329" s="25"/>
      <c r="S329" s="24" t="s">
        <v>43</v>
      </c>
      <c r="T329" s="24"/>
      <c r="U329" s="24"/>
      <c r="V329" s="24"/>
      <c r="W329" s="3" t="str">
        <f>_xlfn.TEXTJOIN(", ", TRUE, priority[[#This Row],[Top 15 Largest Allocations and/or Funding Increases]:[C19RM Top-25]])</f>
        <v/>
      </c>
      <c r="X32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29" s="5">
        <f t="shared" si="37"/>
        <v>0</v>
      </c>
      <c r="Z329" s="5">
        <f>IF(priority[[#This Row],[Challenging Operating Environment (as approved by EGMC on 24 March 2022) Opt-in]]="COE",1,0)</f>
        <v>0</v>
      </c>
      <c r="AA329" s="5">
        <f t="shared" si="38"/>
        <v>0</v>
      </c>
      <c r="AB329" s="5">
        <f t="shared" si="39"/>
        <v>0</v>
      </c>
      <c r="AC329" s="5">
        <f t="shared" si="40"/>
        <v>0</v>
      </c>
      <c r="AD329" s="5">
        <f t="shared" si="41"/>
        <v>0</v>
      </c>
      <c r="AE329" s="5">
        <f t="shared" si="42"/>
        <v>0</v>
      </c>
      <c r="AF329" s="5">
        <f t="shared" si="43"/>
        <v>0</v>
      </c>
      <c r="AG329" s="5">
        <f t="shared" si="44"/>
        <v>0</v>
      </c>
      <c r="AH329" s="5">
        <f t="shared" si="44"/>
        <v>0</v>
      </c>
      <c r="AI329" s="5">
        <f t="shared" si="44"/>
        <v>0</v>
      </c>
    </row>
    <row r="330" spans="1:35" x14ac:dyDescent="0.35">
      <c r="A330" s="5"/>
      <c r="B330" t="s">
        <v>264</v>
      </c>
      <c r="C330" t="s">
        <v>265</v>
      </c>
      <c r="D330" t="s">
        <v>38</v>
      </c>
      <c r="E330" t="s">
        <v>51</v>
      </c>
      <c r="F330" t="s">
        <v>130</v>
      </c>
      <c r="G330" t="s">
        <v>40</v>
      </c>
      <c r="H330" t="str">
        <f t="shared" si="36"/>
        <v>Samoa HIV/AIDS</v>
      </c>
      <c r="I330"/>
      <c r="J330" s="25" t="s">
        <v>43</v>
      </c>
      <c r="K330" s="25"/>
      <c r="L330" s="24"/>
      <c r="M330" s="24"/>
      <c r="N330" s="25" t="s">
        <v>43</v>
      </c>
      <c r="O330" s="23"/>
      <c r="P330" s="23" t="s">
        <v>43</v>
      </c>
      <c r="Q330" s="24" t="s">
        <v>43</v>
      </c>
      <c r="R330" s="25"/>
      <c r="S330" s="24" t="s">
        <v>43</v>
      </c>
      <c r="T330" s="24"/>
      <c r="U330" s="24"/>
      <c r="V330" s="24"/>
      <c r="W330" s="3" t="str">
        <f>_xlfn.TEXTJOIN(", ", TRUE, priority[[#This Row],[Top 15 Largest Allocations and/or Funding Increases]:[C19RM Top-25]])</f>
        <v/>
      </c>
      <c r="X33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30" s="5">
        <f t="shared" si="37"/>
        <v>0</v>
      </c>
      <c r="Z330" s="5">
        <f>IF(priority[[#This Row],[Challenging Operating Environment (as approved by EGMC on 24 March 2022) Opt-in]]="COE",1,0)</f>
        <v>0</v>
      </c>
      <c r="AA330" s="5">
        <f t="shared" si="38"/>
        <v>0</v>
      </c>
      <c r="AB330" s="5">
        <f t="shared" si="39"/>
        <v>0</v>
      </c>
      <c r="AC330" s="5">
        <f t="shared" si="40"/>
        <v>0</v>
      </c>
      <c r="AD330" s="5">
        <f t="shared" si="41"/>
        <v>0</v>
      </c>
      <c r="AE330" s="5">
        <f t="shared" si="42"/>
        <v>0</v>
      </c>
      <c r="AF330" s="5">
        <f t="shared" si="43"/>
        <v>0</v>
      </c>
      <c r="AG330" s="5">
        <f t="shared" si="44"/>
        <v>0</v>
      </c>
      <c r="AH330" s="5">
        <f t="shared" si="44"/>
        <v>0</v>
      </c>
      <c r="AI330" s="5">
        <f t="shared" si="44"/>
        <v>0</v>
      </c>
    </row>
    <row r="331" spans="1:35" x14ac:dyDescent="0.35">
      <c r="A331" s="5"/>
      <c r="B331" t="s">
        <v>264</v>
      </c>
      <c r="C331" t="s">
        <v>265</v>
      </c>
      <c r="D331" t="s">
        <v>44</v>
      </c>
      <c r="E331" t="s">
        <v>51</v>
      </c>
      <c r="F331" t="s">
        <v>130</v>
      </c>
      <c r="G331" t="s">
        <v>40</v>
      </c>
      <c r="H331" t="str">
        <f t="shared" si="36"/>
        <v>Samoa Tuberculosis</v>
      </c>
      <c r="I331"/>
      <c r="J331" s="25" t="s">
        <v>43</v>
      </c>
      <c r="K331" s="25"/>
      <c r="L331" s="24"/>
      <c r="M331" s="24"/>
      <c r="N331" s="25" t="s">
        <v>43</v>
      </c>
      <c r="O331" s="23"/>
      <c r="P331" s="23" t="s">
        <v>43</v>
      </c>
      <c r="Q331" s="24" t="s">
        <v>43</v>
      </c>
      <c r="R331" s="25"/>
      <c r="S331" s="24" t="s">
        <v>43</v>
      </c>
      <c r="T331" s="24"/>
      <c r="U331" s="24"/>
      <c r="V331" s="24"/>
      <c r="W331" s="3" t="str">
        <f>_xlfn.TEXTJOIN(", ", TRUE, priority[[#This Row],[Top 15 Largest Allocations and/or Funding Increases]:[C19RM Top-25]])</f>
        <v/>
      </c>
      <c r="X33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31" s="5">
        <f t="shared" si="37"/>
        <v>0</v>
      </c>
      <c r="Z331" s="5">
        <f>IF(priority[[#This Row],[Challenging Operating Environment (as approved by EGMC on 24 March 2022) Opt-in]]="COE",1,0)</f>
        <v>0</v>
      </c>
      <c r="AA331" s="5">
        <f t="shared" si="38"/>
        <v>0</v>
      </c>
      <c r="AB331" s="5">
        <f t="shared" si="39"/>
        <v>0</v>
      </c>
      <c r="AC331" s="5">
        <f t="shared" si="40"/>
        <v>0</v>
      </c>
      <c r="AD331" s="5">
        <f t="shared" si="41"/>
        <v>0</v>
      </c>
      <c r="AE331" s="5">
        <f t="shared" si="42"/>
        <v>0</v>
      </c>
      <c r="AF331" s="5">
        <f t="shared" si="43"/>
        <v>0</v>
      </c>
      <c r="AG331" s="5">
        <f t="shared" si="44"/>
        <v>0</v>
      </c>
      <c r="AH331" s="5">
        <f t="shared" si="44"/>
        <v>0</v>
      </c>
      <c r="AI331" s="5">
        <f t="shared" si="44"/>
        <v>0</v>
      </c>
    </row>
    <row r="332" spans="1:35" x14ac:dyDescent="0.35">
      <c r="A332" s="5"/>
      <c r="B332" t="s">
        <v>264</v>
      </c>
      <c r="C332" t="s">
        <v>265</v>
      </c>
      <c r="D332" t="s">
        <v>46</v>
      </c>
      <c r="E332" t="s">
        <v>51</v>
      </c>
      <c r="F332" t="s">
        <v>130</v>
      </c>
      <c r="G332" t="s">
        <v>40</v>
      </c>
      <c r="H332" t="str">
        <f t="shared" si="36"/>
        <v>Samoa Malaria</v>
      </c>
      <c r="I332"/>
      <c r="J332" s="25" t="s">
        <v>43</v>
      </c>
      <c r="K332" s="25"/>
      <c r="L332" s="24"/>
      <c r="M332" s="24"/>
      <c r="N332" s="25" t="s">
        <v>43</v>
      </c>
      <c r="O332" s="23"/>
      <c r="P332" s="23" t="s">
        <v>43</v>
      </c>
      <c r="Q332" s="24" t="s">
        <v>43</v>
      </c>
      <c r="R332" s="25"/>
      <c r="S332" s="24" t="s">
        <v>43</v>
      </c>
      <c r="T332" s="24"/>
      <c r="U332" s="24"/>
      <c r="V332" s="24"/>
      <c r="W332" s="3" t="str">
        <f>_xlfn.TEXTJOIN(", ", TRUE, priority[[#This Row],[Top 15 Largest Allocations and/or Funding Increases]:[C19RM Top-25]])</f>
        <v/>
      </c>
      <c r="X33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32" s="5">
        <f t="shared" si="37"/>
        <v>0</v>
      </c>
      <c r="Z332" s="5">
        <f>IF(priority[[#This Row],[Challenging Operating Environment (as approved by EGMC on 24 March 2022) Opt-in]]="COE",1,0)</f>
        <v>0</v>
      </c>
      <c r="AA332" s="5">
        <f t="shared" si="38"/>
        <v>0</v>
      </c>
      <c r="AB332" s="5">
        <f t="shared" si="39"/>
        <v>0</v>
      </c>
      <c r="AC332" s="5">
        <f t="shared" si="40"/>
        <v>0</v>
      </c>
      <c r="AD332" s="5">
        <f t="shared" si="41"/>
        <v>0</v>
      </c>
      <c r="AE332" s="5">
        <f t="shared" si="42"/>
        <v>0</v>
      </c>
      <c r="AF332" s="5">
        <f t="shared" si="43"/>
        <v>0</v>
      </c>
      <c r="AG332" s="5">
        <f t="shared" si="44"/>
        <v>0</v>
      </c>
      <c r="AH332" s="5">
        <f t="shared" si="44"/>
        <v>0</v>
      </c>
      <c r="AI332" s="5">
        <f t="shared" si="44"/>
        <v>0</v>
      </c>
    </row>
    <row r="333" spans="1:35" x14ac:dyDescent="0.35">
      <c r="A333" s="5"/>
      <c r="B333" t="s">
        <v>266</v>
      </c>
      <c r="C333" t="s">
        <v>267</v>
      </c>
      <c r="D333" t="s">
        <v>38</v>
      </c>
      <c r="E333" t="s">
        <v>51</v>
      </c>
      <c r="F333" t="s">
        <v>52</v>
      </c>
      <c r="G333" t="s">
        <v>79</v>
      </c>
      <c r="H333" t="str">
        <f t="shared" si="36"/>
        <v>Sao Tome and Principe HIV/AIDS</v>
      </c>
      <c r="I333"/>
      <c r="J333" s="25" t="s">
        <v>43</v>
      </c>
      <c r="K333" s="25"/>
      <c r="L333" s="24"/>
      <c r="M333" s="24"/>
      <c r="N333" s="25" t="s">
        <v>43</v>
      </c>
      <c r="O333" s="23"/>
      <c r="P333" s="23" t="s">
        <v>43</v>
      </c>
      <c r="Q333" s="24" t="s">
        <v>43</v>
      </c>
      <c r="R333" s="25"/>
      <c r="S333" s="24" t="s">
        <v>43</v>
      </c>
      <c r="T333" s="24"/>
      <c r="U333" s="24"/>
      <c r="V333" s="24"/>
      <c r="W333" s="3" t="str">
        <f>_xlfn.TEXTJOIN(", ", TRUE, priority[[#This Row],[Top 15 Largest Allocations and/or Funding Increases]:[C19RM Top-25]])</f>
        <v/>
      </c>
      <c r="X33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33" s="5">
        <f t="shared" si="37"/>
        <v>0</v>
      </c>
      <c r="Z333" s="5">
        <f>IF(priority[[#This Row],[Challenging Operating Environment (as approved by EGMC on 24 March 2022) Opt-in]]="COE",1,0)</f>
        <v>0</v>
      </c>
      <c r="AA333" s="5">
        <f t="shared" si="38"/>
        <v>0</v>
      </c>
      <c r="AB333" s="5">
        <f t="shared" si="39"/>
        <v>0</v>
      </c>
      <c r="AC333" s="5">
        <f t="shared" si="40"/>
        <v>0</v>
      </c>
      <c r="AD333" s="5">
        <f t="shared" si="41"/>
        <v>0</v>
      </c>
      <c r="AE333" s="5">
        <f t="shared" si="42"/>
        <v>0</v>
      </c>
      <c r="AF333" s="5">
        <f t="shared" si="43"/>
        <v>0</v>
      </c>
      <c r="AG333" s="5">
        <f t="shared" si="44"/>
        <v>0</v>
      </c>
      <c r="AH333" s="5">
        <f t="shared" si="44"/>
        <v>0</v>
      </c>
      <c r="AI333" s="5">
        <f t="shared" si="44"/>
        <v>0</v>
      </c>
    </row>
    <row r="334" spans="1:35" x14ac:dyDescent="0.35">
      <c r="A334" s="5"/>
      <c r="B334" t="s">
        <v>266</v>
      </c>
      <c r="C334" t="s">
        <v>267</v>
      </c>
      <c r="D334" t="s">
        <v>44</v>
      </c>
      <c r="E334" t="s">
        <v>51</v>
      </c>
      <c r="F334" t="s">
        <v>52</v>
      </c>
      <c r="G334" t="s">
        <v>79</v>
      </c>
      <c r="H334" t="str">
        <f t="shared" si="36"/>
        <v>Sao Tome and Principe Tuberculosis</v>
      </c>
      <c r="I334"/>
      <c r="J334" s="25" t="s">
        <v>43</v>
      </c>
      <c r="K334" s="25"/>
      <c r="L334" s="24"/>
      <c r="M334" s="24"/>
      <c r="N334" s="25" t="s">
        <v>43</v>
      </c>
      <c r="O334" s="23"/>
      <c r="P334" s="23" t="s">
        <v>43</v>
      </c>
      <c r="Q334" s="24" t="s">
        <v>43</v>
      </c>
      <c r="R334" s="25"/>
      <c r="S334" s="24" t="s">
        <v>43</v>
      </c>
      <c r="T334" s="24"/>
      <c r="U334" s="24"/>
      <c r="V334" s="24"/>
      <c r="W334" s="3" t="str">
        <f>_xlfn.TEXTJOIN(", ", TRUE, priority[[#This Row],[Top 15 Largest Allocations and/or Funding Increases]:[C19RM Top-25]])</f>
        <v/>
      </c>
      <c r="X33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34" s="5">
        <f t="shared" si="37"/>
        <v>0</v>
      </c>
      <c r="Z334" s="5">
        <f>IF(priority[[#This Row],[Challenging Operating Environment (as approved by EGMC on 24 March 2022) Opt-in]]="COE",1,0)</f>
        <v>0</v>
      </c>
      <c r="AA334" s="5">
        <f t="shared" si="38"/>
        <v>0</v>
      </c>
      <c r="AB334" s="5">
        <f t="shared" si="39"/>
        <v>0</v>
      </c>
      <c r="AC334" s="5">
        <f t="shared" si="40"/>
        <v>0</v>
      </c>
      <c r="AD334" s="5">
        <f t="shared" si="41"/>
        <v>0</v>
      </c>
      <c r="AE334" s="5">
        <f t="shared" si="42"/>
        <v>0</v>
      </c>
      <c r="AF334" s="5">
        <f t="shared" si="43"/>
        <v>0</v>
      </c>
      <c r="AG334" s="5">
        <f t="shared" si="44"/>
        <v>0</v>
      </c>
      <c r="AH334" s="5">
        <f t="shared" si="44"/>
        <v>0</v>
      </c>
      <c r="AI334" s="5">
        <f t="shared" si="44"/>
        <v>0</v>
      </c>
    </row>
    <row r="335" spans="1:35" x14ac:dyDescent="0.35">
      <c r="A335" s="5"/>
      <c r="B335" t="s">
        <v>266</v>
      </c>
      <c r="C335" t="s">
        <v>267</v>
      </c>
      <c r="D335" t="s">
        <v>46</v>
      </c>
      <c r="E335" t="s">
        <v>51</v>
      </c>
      <c r="F335" t="s">
        <v>52</v>
      </c>
      <c r="G335" t="s">
        <v>79</v>
      </c>
      <c r="H335" t="str">
        <f t="shared" si="36"/>
        <v>Sao Tome and Principe Malaria</v>
      </c>
      <c r="I335"/>
      <c r="J335" s="25" t="s">
        <v>43</v>
      </c>
      <c r="K335" s="25"/>
      <c r="L335" s="24"/>
      <c r="M335" s="24"/>
      <c r="N335" s="25" t="s">
        <v>43</v>
      </c>
      <c r="O335" s="23"/>
      <c r="P335" s="23" t="s">
        <v>43</v>
      </c>
      <c r="Q335" s="24" t="s">
        <v>43</v>
      </c>
      <c r="R335" s="25"/>
      <c r="S335" s="24" t="s">
        <v>43</v>
      </c>
      <c r="T335" s="24"/>
      <c r="U335" s="24"/>
      <c r="V335" s="24"/>
      <c r="W335" s="3" t="str">
        <f>_xlfn.TEXTJOIN(", ", TRUE, priority[[#This Row],[Top 15 Largest Allocations and/or Funding Increases]:[C19RM Top-25]])</f>
        <v/>
      </c>
      <c r="X33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35" s="5">
        <f t="shared" si="37"/>
        <v>0</v>
      </c>
      <c r="Z335" s="5">
        <f>IF(priority[[#This Row],[Challenging Operating Environment (as approved by EGMC on 24 March 2022) Opt-in]]="COE",1,0)</f>
        <v>0</v>
      </c>
      <c r="AA335" s="5">
        <f t="shared" si="38"/>
        <v>0</v>
      </c>
      <c r="AB335" s="5">
        <f t="shared" si="39"/>
        <v>0</v>
      </c>
      <c r="AC335" s="5">
        <f t="shared" si="40"/>
        <v>0</v>
      </c>
      <c r="AD335" s="5">
        <f t="shared" si="41"/>
        <v>0</v>
      </c>
      <c r="AE335" s="5">
        <f t="shared" si="42"/>
        <v>0</v>
      </c>
      <c r="AF335" s="5">
        <f t="shared" si="43"/>
        <v>0</v>
      </c>
      <c r="AG335" s="5">
        <f t="shared" si="44"/>
        <v>0</v>
      </c>
      <c r="AH335" s="5">
        <f t="shared" si="44"/>
        <v>0</v>
      </c>
      <c r="AI335" s="5">
        <f t="shared" si="44"/>
        <v>0</v>
      </c>
    </row>
    <row r="336" spans="1:35" x14ac:dyDescent="0.35">
      <c r="A336" s="5" t="s">
        <v>47</v>
      </c>
      <c r="B336" t="s">
        <v>266</v>
      </c>
      <c r="C336" t="s">
        <v>267</v>
      </c>
      <c r="D336" t="s">
        <v>48</v>
      </c>
      <c r="E336" t="s">
        <v>51</v>
      </c>
      <c r="F336" t="s">
        <v>52</v>
      </c>
      <c r="G336" t="s">
        <v>79</v>
      </c>
      <c r="H336" t="str">
        <f>C336&amp;" "&amp;D336</f>
        <v>Sao Tome and Principe Multi-Component</v>
      </c>
      <c r="I336"/>
      <c r="J336" s="23"/>
      <c r="K336" s="23"/>
      <c r="L336" s="23"/>
      <c r="M336" s="24"/>
      <c r="N336" s="25"/>
      <c r="O336" s="23"/>
      <c r="P336" s="23"/>
      <c r="Q336" s="24"/>
      <c r="R336" s="25"/>
      <c r="S336" s="24"/>
      <c r="T336" s="24"/>
      <c r="U336" s="24"/>
      <c r="V336" s="24"/>
      <c r="W336" s="3" t="str">
        <f>_xlfn.TEXTJOIN(", ", TRUE, priority[[#This Row],[Top 15 Largest Allocations and/or Funding Increases]:[C19RM Top-25]])</f>
        <v/>
      </c>
      <c r="X33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36" s="5">
        <f>IF(I336="Transition",1,0)</f>
        <v>0</v>
      </c>
      <c r="Z336" s="5">
        <f>IF(priority[[#This Row],[Challenging Operating Environment (as approved by EGMC on 24 March 2022) Opt-in]]="COE",1,0)</f>
        <v>0</v>
      </c>
      <c r="AA336" s="5">
        <f>IF(OR(N336="TopLargest", N336="FundingIncreaseDisease"),1,0)</f>
        <v>0</v>
      </c>
      <c r="AB336" s="5">
        <f>IF(O336="IncidenceReduction",1,0)</f>
        <v>0</v>
      </c>
      <c r="AC336" s="5">
        <f>IF(P336="AGYW",1,0)</f>
        <v>0</v>
      </c>
      <c r="AD336" s="5">
        <f>IF(Q336="TBTop20",1,0)</f>
        <v>0</v>
      </c>
      <c r="AE336" s="5">
        <f>IF(R336="RAI",1,0)</f>
        <v>0</v>
      </c>
      <c r="AF336" s="5">
        <f>IF(OR(S336="HBHI", S336="Sahel 5"),1,0)</f>
        <v>0</v>
      </c>
      <c r="AG336" s="5">
        <f>IF(T336="Yes",1,0)</f>
        <v>0</v>
      </c>
      <c r="AH336" s="5">
        <f>IF(U336="Yes",1,0)</f>
        <v>0</v>
      </c>
      <c r="AI336" s="5">
        <f>IF(V336="Yes",1,0)</f>
        <v>0</v>
      </c>
    </row>
    <row r="337" spans="1:35" x14ac:dyDescent="0.35">
      <c r="A337" s="5"/>
      <c r="B337" t="s">
        <v>268</v>
      </c>
      <c r="C337" t="s">
        <v>269</v>
      </c>
      <c r="D337" t="s">
        <v>38</v>
      </c>
      <c r="E337" t="s">
        <v>39</v>
      </c>
      <c r="G337" t="s">
        <v>151</v>
      </c>
      <c r="H337" t="str">
        <f t="shared" si="36"/>
        <v>Senegal HIV/AIDS</v>
      </c>
      <c r="I337"/>
      <c r="J337" s="25" t="s">
        <v>43</v>
      </c>
      <c r="K337" s="25"/>
      <c r="L337" s="24"/>
      <c r="M337" s="24"/>
      <c r="N337" s="25" t="s">
        <v>43</v>
      </c>
      <c r="O337" s="23"/>
      <c r="P337" s="23" t="s">
        <v>43</v>
      </c>
      <c r="Q337" s="24" t="s">
        <v>43</v>
      </c>
      <c r="R337" s="25"/>
      <c r="S337" s="24" t="s">
        <v>43</v>
      </c>
      <c r="T337" s="24"/>
      <c r="U337" s="24" t="s">
        <v>69</v>
      </c>
      <c r="V337" s="24"/>
      <c r="W337" s="3" t="str">
        <f>_xlfn.TEXTJOIN(", ", TRUE, priority[[#This Row],[Top 15 Largest Allocations and/or Funding Increases]:[C19RM Top-25]])</f>
        <v>RSSH Priority</v>
      </c>
      <c r="X33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37" s="5">
        <f t="shared" si="37"/>
        <v>0</v>
      </c>
      <c r="Z337" s="5">
        <f>IF(priority[[#This Row],[Challenging Operating Environment (as approved by EGMC on 24 March 2022) Opt-in]]="COE",1,0)</f>
        <v>0</v>
      </c>
      <c r="AA337" s="5">
        <f t="shared" si="38"/>
        <v>0</v>
      </c>
      <c r="AB337" s="5">
        <f t="shared" si="39"/>
        <v>0</v>
      </c>
      <c r="AC337" s="5">
        <f t="shared" si="40"/>
        <v>0</v>
      </c>
      <c r="AD337" s="5">
        <f t="shared" si="41"/>
        <v>0</v>
      </c>
      <c r="AE337" s="5">
        <f t="shared" si="42"/>
        <v>0</v>
      </c>
      <c r="AF337" s="5">
        <f t="shared" si="43"/>
        <v>0</v>
      </c>
      <c r="AG337" s="5">
        <f t="shared" si="44"/>
        <v>0</v>
      </c>
      <c r="AH337" s="5">
        <f t="shared" si="44"/>
        <v>0</v>
      </c>
      <c r="AI337" s="5">
        <f t="shared" si="44"/>
        <v>0</v>
      </c>
    </row>
    <row r="338" spans="1:35" x14ac:dyDescent="0.35">
      <c r="A338" s="5"/>
      <c r="B338" t="s">
        <v>268</v>
      </c>
      <c r="C338" t="s">
        <v>269</v>
      </c>
      <c r="D338" t="s">
        <v>44</v>
      </c>
      <c r="E338" t="s">
        <v>39</v>
      </c>
      <c r="G338" t="s">
        <v>151</v>
      </c>
      <c r="H338" t="str">
        <f t="shared" si="36"/>
        <v>Senegal Tuberculosis</v>
      </c>
      <c r="I338"/>
      <c r="J338" s="25" t="s">
        <v>43</v>
      </c>
      <c r="K338" s="25"/>
      <c r="L338" s="24"/>
      <c r="M338" s="24"/>
      <c r="N338" s="25" t="s">
        <v>43</v>
      </c>
      <c r="O338" s="23"/>
      <c r="P338" s="23" t="s">
        <v>43</v>
      </c>
      <c r="Q338" s="24" t="s">
        <v>43</v>
      </c>
      <c r="R338" s="25"/>
      <c r="S338" s="24" t="s">
        <v>43</v>
      </c>
      <c r="T338" s="24"/>
      <c r="U338" s="24" t="s">
        <v>69</v>
      </c>
      <c r="V338" s="24"/>
      <c r="W338" s="3" t="str">
        <f>_xlfn.TEXTJOIN(", ", TRUE, priority[[#This Row],[Top 15 Largest Allocations and/or Funding Increases]:[C19RM Top-25]])</f>
        <v>RSSH Priority</v>
      </c>
      <c r="X33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38" s="5">
        <f t="shared" si="37"/>
        <v>0</v>
      </c>
      <c r="Z338" s="5">
        <f>IF(priority[[#This Row],[Challenging Operating Environment (as approved by EGMC on 24 March 2022) Opt-in]]="COE",1,0)</f>
        <v>0</v>
      </c>
      <c r="AA338" s="5">
        <f t="shared" si="38"/>
        <v>0</v>
      </c>
      <c r="AB338" s="5">
        <f t="shared" si="39"/>
        <v>0</v>
      </c>
      <c r="AC338" s="5">
        <f t="shared" si="40"/>
        <v>0</v>
      </c>
      <c r="AD338" s="5">
        <f t="shared" si="41"/>
        <v>0</v>
      </c>
      <c r="AE338" s="5">
        <f t="shared" si="42"/>
        <v>0</v>
      </c>
      <c r="AF338" s="5">
        <f t="shared" si="43"/>
        <v>0</v>
      </c>
      <c r="AG338" s="5">
        <f t="shared" si="44"/>
        <v>0</v>
      </c>
      <c r="AH338" s="5">
        <f t="shared" si="44"/>
        <v>0</v>
      </c>
      <c r="AI338" s="5">
        <f t="shared" si="44"/>
        <v>0</v>
      </c>
    </row>
    <row r="339" spans="1:35" x14ac:dyDescent="0.35">
      <c r="A339" s="5"/>
      <c r="B339" t="s">
        <v>268</v>
      </c>
      <c r="C339" t="s">
        <v>269</v>
      </c>
      <c r="D339" t="s">
        <v>46</v>
      </c>
      <c r="E339" t="s">
        <v>39</v>
      </c>
      <c r="G339" t="s">
        <v>151</v>
      </c>
      <c r="H339" t="str">
        <f t="shared" ref="H339:H405" si="45">C339&amp;" "&amp;D339</f>
        <v>Senegal Malaria</v>
      </c>
      <c r="I339"/>
      <c r="J339" s="25" t="s">
        <v>43</v>
      </c>
      <c r="K339" s="25"/>
      <c r="L339" s="24"/>
      <c r="M339" s="24" t="s">
        <v>57</v>
      </c>
      <c r="N339" s="25" t="s">
        <v>43</v>
      </c>
      <c r="O339" s="23"/>
      <c r="P339" s="23" t="s">
        <v>43</v>
      </c>
      <c r="Q339" s="24" t="s">
        <v>43</v>
      </c>
      <c r="R339" s="25"/>
      <c r="S339" s="24" t="s">
        <v>43</v>
      </c>
      <c r="T339" s="24"/>
      <c r="U339" s="24" t="s">
        <v>69</v>
      </c>
      <c r="V339" s="24"/>
      <c r="W339" s="3" t="str">
        <f>_xlfn.TEXTJOIN(", ", TRUE, priority[[#This Row],[Top 15 Largest Allocations and/or Funding Increases]:[C19RM Top-25]])</f>
        <v>RSSH Priority</v>
      </c>
      <c r="X33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PMI Country</v>
      </c>
      <c r="Y339" s="5">
        <f t="shared" ref="Y339:Y405" si="46">IF(I339="Transition",1,0)</f>
        <v>0</v>
      </c>
      <c r="Z339" s="5">
        <f>IF(priority[[#This Row],[Challenging Operating Environment (as approved by EGMC on 24 March 2022) Opt-in]]="COE",1,0)</f>
        <v>0</v>
      </c>
      <c r="AA339" s="5">
        <f t="shared" ref="AA339:AA405" si="47">IF(OR(N339="TopLargest", N339="FundingIncreaseDisease"),1,0)</f>
        <v>0</v>
      </c>
      <c r="AB339" s="5">
        <f t="shared" ref="AB339:AB405" si="48">IF(O339="IncidenceReduction",1,0)</f>
        <v>0</v>
      </c>
      <c r="AC339" s="5">
        <f t="shared" ref="AC339:AC405" si="49">IF(P339="AGYW",1,0)</f>
        <v>0</v>
      </c>
      <c r="AD339" s="5">
        <f t="shared" ref="AD339:AD405" si="50">IF(Q339="TBTop20",1,0)</f>
        <v>0</v>
      </c>
      <c r="AE339" s="5">
        <f t="shared" ref="AE339:AE405" si="51">IF(R339="RAI",1,0)</f>
        <v>0</v>
      </c>
      <c r="AF339" s="5">
        <f t="shared" ref="AF339:AF405" si="52">IF(OR(S339="HBHI", S339="Sahel 5"),1,0)</f>
        <v>0</v>
      </c>
      <c r="AG339" s="5">
        <f t="shared" ref="AG339:AI405" si="53">IF(T339="Yes",1,0)</f>
        <v>0</v>
      </c>
      <c r="AH339" s="5">
        <f t="shared" si="53"/>
        <v>0</v>
      </c>
      <c r="AI339" s="5">
        <f t="shared" si="53"/>
        <v>0</v>
      </c>
    </row>
    <row r="340" spans="1:35" x14ac:dyDescent="0.35">
      <c r="A340" s="5" t="s">
        <v>47</v>
      </c>
      <c r="C340" t="s">
        <v>269</v>
      </c>
      <c r="D340" t="s">
        <v>48</v>
      </c>
      <c r="E340" t="s">
        <v>39</v>
      </c>
      <c r="H340" t="str">
        <f t="shared" si="45"/>
        <v>Senegal Multi-Component</v>
      </c>
      <c r="I340"/>
      <c r="J340" s="23"/>
      <c r="K340" s="23"/>
      <c r="L340" s="23"/>
      <c r="M340" s="24" t="s">
        <v>57</v>
      </c>
      <c r="N340" s="25"/>
      <c r="O340" s="23"/>
      <c r="P340" s="23"/>
      <c r="Q340" s="24"/>
      <c r="R340" s="25"/>
      <c r="S340" s="24"/>
      <c r="T340" s="24"/>
      <c r="U340" s="24" t="s">
        <v>69</v>
      </c>
      <c r="V340" s="24"/>
      <c r="W340" s="3" t="str">
        <f>_xlfn.TEXTJOIN(", ", TRUE, priority[[#This Row],[Top 15 Largest Allocations and/or Funding Increases]:[C19RM Top-25]])</f>
        <v>RSSH Priority</v>
      </c>
      <c r="X34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PMI Country</v>
      </c>
      <c r="Y340" s="27">
        <f t="shared" si="46"/>
        <v>0</v>
      </c>
      <c r="Z340" s="5">
        <f>IF(priority[[#This Row],[Challenging Operating Environment (as approved by EGMC on 24 March 2022) Opt-in]]="COE",1,0)</f>
        <v>0</v>
      </c>
      <c r="AA340" s="5">
        <f t="shared" si="47"/>
        <v>0</v>
      </c>
      <c r="AB340" s="5">
        <f t="shared" si="48"/>
        <v>0</v>
      </c>
      <c r="AC340" s="5">
        <f t="shared" si="49"/>
        <v>0</v>
      </c>
      <c r="AD340" s="5">
        <f t="shared" si="50"/>
        <v>0</v>
      </c>
      <c r="AE340" s="5">
        <f t="shared" si="51"/>
        <v>0</v>
      </c>
      <c r="AF340" s="5">
        <f t="shared" si="52"/>
        <v>0</v>
      </c>
      <c r="AG340" s="5">
        <f t="shared" si="53"/>
        <v>0</v>
      </c>
      <c r="AH340" s="5">
        <f t="shared" si="53"/>
        <v>0</v>
      </c>
      <c r="AI340" s="5">
        <f t="shared" si="53"/>
        <v>0</v>
      </c>
    </row>
    <row r="341" spans="1:35" x14ac:dyDescent="0.35">
      <c r="A341" s="5"/>
      <c r="B341" t="s">
        <v>270</v>
      </c>
      <c r="C341" t="s">
        <v>271</v>
      </c>
      <c r="D341" t="s">
        <v>38</v>
      </c>
      <c r="E341" t="s">
        <v>51</v>
      </c>
      <c r="F341" t="s">
        <v>52</v>
      </c>
      <c r="G341" t="s">
        <v>61</v>
      </c>
      <c r="H341" t="str">
        <f t="shared" si="45"/>
        <v>Serbia HIV/AIDS</v>
      </c>
      <c r="I341"/>
      <c r="J341" s="25" t="s">
        <v>43</v>
      </c>
      <c r="K341" s="23" t="s">
        <v>45</v>
      </c>
      <c r="L341" s="24"/>
      <c r="M341" s="24"/>
      <c r="N341" s="25" t="s">
        <v>43</v>
      </c>
      <c r="O341" s="23"/>
      <c r="P341" s="23" t="s">
        <v>43</v>
      </c>
      <c r="Q341" s="24" t="s">
        <v>43</v>
      </c>
      <c r="R341" s="25"/>
      <c r="S341" s="24" t="s">
        <v>43</v>
      </c>
      <c r="T341" s="24"/>
      <c r="U341" s="24"/>
      <c r="V341" s="24"/>
      <c r="W341" s="3" t="str">
        <f>_xlfn.TEXTJOIN(", ", TRUE, priority[[#This Row],[Top 15 Largest Allocations and/or Funding Increases]:[C19RM Top-25]])</f>
        <v/>
      </c>
      <c r="X34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341" s="5">
        <f t="shared" si="46"/>
        <v>0</v>
      </c>
      <c r="Z341" s="5">
        <f>IF(priority[[#This Row],[Challenging Operating Environment (as approved by EGMC on 24 March 2022) Opt-in]]="COE",1,0)</f>
        <v>0</v>
      </c>
      <c r="AA341" s="5">
        <f t="shared" si="47"/>
        <v>0</v>
      </c>
      <c r="AB341" s="5">
        <f t="shared" si="48"/>
        <v>0</v>
      </c>
      <c r="AC341" s="5">
        <f t="shared" si="49"/>
        <v>0</v>
      </c>
      <c r="AD341" s="5">
        <f t="shared" si="50"/>
        <v>0</v>
      </c>
      <c r="AE341" s="5">
        <f t="shared" si="51"/>
        <v>0</v>
      </c>
      <c r="AF341" s="5">
        <f t="shared" si="52"/>
        <v>0</v>
      </c>
      <c r="AG341" s="5">
        <f t="shared" si="53"/>
        <v>0</v>
      </c>
      <c r="AH341" s="5">
        <f t="shared" si="53"/>
        <v>0</v>
      </c>
      <c r="AI341" s="5">
        <f t="shared" si="53"/>
        <v>0</v>
      </c>
    </row>
    <row r="342" spans="1:35" x14ac:dyDescent="0.35">
      <c r="A342" s="5"/>
      <c r="B342" t="s">
        <v>270</v>
      </c>
      <c r="C342" t="s">
        <v>271</v>
      </c>
      <c r="D342" t="s">
        <v>44</v>
      </c>
      <c r="E342" t="s">
        <v>51</v>
      </c>
      <c r="F342" t="s">
        <v>52</v>
      </c>
      <c r="G342" t="s">
        <v>61</v>
      </c>
      <c r="H342" t="str">
        <f t="shared" si="45"/>
        <v>Serbia Tuberculosis</v>
      </c>
      <c r="I342"/>
      <c r="J342" s="25" t="s">
        <v>43</v>
      </c>
      <c r="K342" s="25"/>
      <c r="L342" s="24"/>
      <c r="M342" s="24"/>
      <c r="N342" s="25" t="s">
        <v>43</v>
      </c>
      <c r="O342" s="23"/>
      <c r="P342" s="23" t="s">
        <v>43</v>
      </c>
      <c r="Q342" s="24" t="s">
        <v>43</v>
      </c>
      <c r="R342" s="25"/>
      <c r="S342" s="24" t="s">
        <v>43</v>
      </c>
      <c r="T342" s="24"/>
      <c r="U342" s="24"/>
      <c r="V342" s="24"/>
      <c r="W342" s="3" t="str">
        <f>_xlfn.TEXTJOIN(", ", TRUE, priority[[#This Row],[Top 15 Largest Allocations and/or Funding Increases]:[C19RM Top-25]])</f>
        <v/>
      </c>
      <c r="X34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42" s="5">
        <f t="shared" si="46"/>
        <v>0</v>
      </c>
      <c r="Z342" s="5">
        <f>IF(priority[[#This Row],[Challenging Operating Environment (as approved by EGMC on 24 March 2022) Opt-in]]="COE",1,0)</f>
        <v>0</v>
      </c>
      <c r="AA342" s="5">
        <f t="shared" si="47"/>
        <v>0</v>
      </c>
      <c r="AB342" s="5">
        <f t="shared" si="48"/>
        <v>0</v>
      </c>
      <c r="AC342" s="5">
        <f t="shared" si="49"/>
        <v>0</v>
      </c>
      <c r="AD342" s="5">
        <f t="shared" si="50"/>
        <v>0</v>
      </c>
      <c r="AE342" s="5">
        <f t="shared" si="51"/>
        <v>0</v>
      </c>
      <c r="AF342" s="5">
        <f t="shared" si="52"/>
        <v>0</v>
      </c>
      <c r="AG342" s="5">
        <f t="shared" si="53"/>
        <v>0</v>
      </c>
      <c r="AH342" s="5">
        <f t="shared" si="53"/>
        <v>0</v>
      </c>
      <c r="AI342" s="5">
        <f t="shared" si="53"/>
        <v>0</v>
      </c>
    </row>
    <row r="343" spans="1:35" x14ac:dyDescent="0.35">
      <c r="A343" s="5"/>
      <c r="B343" t="s">
        <v>270</v>
      </c>
      <c r="C343" t="s">
        <v>271</v>
      </c>
      <c r="D343" t="s">
        <v>46</v>
      </c>
      <c r="E343" t="s">
        <v>51</v>
      </c>
      <c r="F343" t="s">
        <v>52</v>
      </c>
      <c r="G343" t="s">
        <v>61</v>
      </c>
      <c r="H343" t="str">
        <f t="shared" si="45"/>
        <v>Serbia Malaria</v>
      </c>
      <c r="I343"/>
      <c r="J343" s="25" t="s">
        <v>43</v>
      </c>
      <c r="K343" s="25"/>
      <c r="L343" s="24"/>
      <c r="M343" s="24"/>
      <c r="N343" s="25" t="s">
        <v>43</v>
      </c>
      <c r="O343" s="23"/>
      <c r="P343" s="23" t="s">
        <v>43</v>
      </c>
      <c r="Q343" s="24" t="s">
        <v>43</v>
      </c>
      <c r="R343" s="25"/>
      <c r="S343" s="24" t="s">
        <v>43</v>
      </c>
      <c r="T343" s="24"/>
      <c r="U343" s="24"/>
      <c r="V343" s="24"/>
      <c r="W343" s="3" t="str">
        <f>_xlfn.TEXTJOIN(", ", TRUE, priority[[#This Row],[Top 15 Largest Allocations and/or Funding Increases]:[C19RM Top-25]])</f>
        <v/>
      </c>
      <c r="X34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43" s="5">
        <f t="shared" si="46"/>
        <v>0</v>
      </c>
      <c r="Z343" s="5">
        <f>IF(priority[[#This Row],[Challenging Operating Environment (as approved by EGMC on 24 March 2022) Opt-in]]="COE",1,0)</f>
        <v>0</v>
      </c>
      <c r="AA343" s="5">
        <f t="shared" si="47"/>
        <v>0</v>
      </c>
      <c r="AB343" s="5">
        <f t="shared" si="48"/>
        <v>0</v>
      </c>
      <c r="AC343" s="5">
        <f t="shared" si="49"/>
        <v>0</v>
      </c>
      <c r="AD343" s="5">
        <f t="shared" si="50"/>
        <v>0</v>
      </c>
      <c r="AE343" s="5">
        <f t="shared" si="51"/>
        <v>0</v>
      </c>
      <c r="AF343" s="5">
        <f t="shared" si="52"/>
        <v>0</v>
      </c>
      <c r="AG343" s="5">
        <f t="shared" si="53"/>
        <v>0</v>
      </c>
      <c r="AH343" s="5">
        <f t="shared" si="53"/>
        <v>0</v>
      </c>
      <c r="AI343" s="5">
        <f t="shared" si="53"/>
        <v>0</v>
      </c>
    </row>
    <row r="344" spans="1:35" x14ac:dyDescent="0.35">
      <c r="A344" s="5"/>
      <c r="B344" t="s">
        <v>272</v>
      </c>
      <c r="C344" t="s">
        <v>273</v>
      </c>
      <c r="D344" t="s">
        <v>38</v>
      </c>
      <c r="E344" t="s">
        <v>39</v>
      </c>
      <c r="G344" t="s">
        <v>151</v>
      </c>
      <c r="H344" t="str">
        <f t="shared" si="45"/>
        <v>Sierra Leone HIV/AIDS</v>
      </c>
      <c r="I344"/>
      <c r="J344" s="23" t="s">
        <v>41</v>
      </c>
      <c r="K344" s="23"/>
      <c r="L344" s="23"/>
      <c r="M344" s="24"/>
      <c r="N344" s="25" t="s">
        <v>43</v>
      </c>
      <c r="O344" s="23"/>
      <c r="P344" s="23" t="s">
        <v>43</v>
      </c>
      <c r="Q344" s="24" t="s">
        <v>43</v>
      </c>
      <c r="R344" s="25"/>
      <c r="S344" s="24" t="s">
        <v>43</v>
      </c>
      <c r="T344" s="24"/>
      <c r="U344" s="24" t="s">
        <v>69</v>
      </c>
      <c r="V344" s="24"/>
      <c r="W344" s="3" t="str">
        <f>_xlfn.TEXTJOIN(", ", TRUE, priority[[#This Row],[Top 15 Largest Allocations and/or Funding Increases]:[C19RM Top-25]])</f>
        <v>RSSH Priority</v>
      </c>
      <c r="X34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344" s="5">
        <f t="shared" si="46"/>
        <v>0</v>
      </c>
      <c r="Z344" s="5">
        <f>IF(priority[[#This Row],[Challenging Operating Environment (as approved by EGMC on 24 March 2022) Opt-in]]="COE",1,0)</f>
        <v>1</v>
      </c>
      <c r="AA344" s="5">
        <f t="shared" si="47"/>
        <v>0</v>
      </c>
      <c r="AB344" s="5">
        <f t="shared" si="48"/>
        <v>0</v>
      </c>
      <c r="AC344" s="5">
        <f t="shared" si="49"/>
        <v>0</v>
      </c>
      <c r="AD344" s="5">
        <f t="shared" si="50"/>
        <v>0</v>
      </c>
      <c r="AE344" s="5">
        <f t="shared" si="51"/>
        <v>0</v>
      </c>
      <c r="AF344" s="5">
        <f t="shared" si="52"/>
        <v>0</v>
      </c>
      <c r="AG344" s="5">
        <f t="shared" si="53"/>
        <v>0</v>
      </c>
      <c r="AH344" s="5">
        <f t="shared" si="53"/>
        <v>0</v>
      </c>
      <c r="AI344" s="5">
        <f t="shared" si="53"/>
        <v>0</v>
      </c>
    </row>
    <row r="345" spans="1:35" x14ac:dyDescent="0.35">
      <c r="A345" s="5"/>
      <c r="B345" t="s">
        <v>272</v>
      </c>
      <c r="C345" t="s">
        <v>273</v>
      </c>
      <c r="D345" t="s">
        <v>44</v>
      </c>
      <c r="E345" t="s">
        <v>39</v>
      </c>
      <c r="G345" t="s">
        <v>151</v>
      </c>
      <c r="H345" t="str">
        <f t="shared" si="45"/>
        <v>Sierra Leone Tuberculosis</v>
      </c>
      <c r="I345"/>
      <c r="J345" s="23" t="s">
        <v>41</v>
      </c>
      <c r="K345" s="23"/>
      <c r="L345" s="23"/>
      <c r="M345" s="24"/>
      <c r="N345" s="25" t="s">
        <v>43</v>
      </c>
      <c r="O345" s="23"/>
      <c r="P345" s="23" t="s">
        <v>43</v>
      </c>
      <c r="Q345" s="24" t="s">
        <v>43</v>
      </c>
      <c r="R345" s="25"/>
      <c r="S345" s="24" t="s">
        <v>43</v>
      </c>
      <c r="T345" s="24"/>
      <c r="U345" s="24" t="s">
        <v>69</v>
      </c>
      <c r="V345" s="24"/>
      <c r="W345" s="3" t="str">
        <f>_xlfn.TEXTJOIN(", ", TRUE, priority[[#This Row],[Top 15 Largest Allocations and/or Funding Increases]:[C19RM Top-25]])</f>
        <v>RSSH Priority</v>
      </c>
      <c r="X34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345" s="5">
        <f t="shared" si="46"/>
        <v>0</v>
      </c>
      <c r="Z345" s="5">
        <f>IF(priority[[#This Row],[Challenging Operating Environment (as approved by EGMC on 24 March 2022) Opt-in]]="COE",1,0)</f>
        <v>1</v>
      </c>
      <c r="AA345" s="5">
        <f t="shared" si="47"/>
        <v>0</v>
      </c>
      <c r="AB345" s="5">
        <f t="shared" si="48"/>
        <v>0</v>
      </c>
      <c r="AC345" s="5">
        <f t="shared" si="49"/>
        <v>0</v>
      </c>
      <c r="AD345" s="5">
        <f t="shared" si="50"/>
        <v>0</v>
      </c>
      <c r="AE345" s="5">
        <f t="shared" si="51"/>
        <v>0</v>
      </c>
      <c r="AF345" s="5">
        <f t="shared" si="52"/>
        <v>0</v>
      </c>
      <c r="AG345" s="5">
        <f t="shared" si="53"/>
        <v>0</v>
      </c>
      <c r="AH345" s="5">
        <f t="shared" si="53"/>
        <v>0</v>
      </c>
      <c r="AI345" s="5">
        <f t="shared" si="53"/>
        <v>0</v>
      </c>
    </row>
    <row r="346" spans="1:35" x14ac:dyDescent="0.35">
      <c r="A346" s="5"/>
      <c r="B346" t="s">
        <v>272</v>
      </c>
      <c r="C346" t="s">
        <v>273</v>
      </c>
      <c r="D346" t="s">
        <v>46</v>
      </c>
      <c r="E346" t="s">
        <v>39</v>
      </c>
      <c r="G346" t="s">
        <v>151</v>
      </c>
      <c r="H346" t="str">
        <f t="shared" si="45"/>
        <v>Sierra Leone Malaria</v>
      </c>
      <c r="I346"/>
      <c r="J346" s="23" t="s">
        <v>41</v>
      </c>
      <c r="K346" s="23"/>
      <c r="L346" s="23"/>
      <c r="M346" s="24" t="s">
        <v>57</v>
      </c>
      <c r="N346" s="25" t="s">
        <v>43</v>
      </c>
      <c r="O346" s="23"/>
      <c r="P346" s="23" t="s">
        <v>43</v>
      </c>
      <c r="Q346" s="24" t="s">
        <v>43</v>
      </c>
      <c r="R346" s="25"/>
      <c r="S346" s="24" t="s">
        <v>43</v>
      </c>
      <c r="T346" s="24"/>
      <c r="U346" s="24" t="s">
        <v>69</v>
      </c>
      <c r="V346" s="24"/>
      <c r="W346" s="3" t="str">
        <f>_xlfn.TEXTJOIN(", ", TRUE, priority[[#This Row],[Top 15 Largest Allocations and/or Funding Increases]:[C19RM Top-25]])</f>
        <v>RSSH Priority</v>
      </c>
      <c r="X34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PMI Country</v>
      </c>
      <c r="Y346" s="5">
        <f t="shared" si="46"/>
        <v>0</v>
      </c>
      <c r="Z346" s="5">
        <f>IF(priority[[#This Row],[Challenging Operating Environment (as approved by EGMC on 24 March 2022) Opt-in]]="COE",1,0)</f>
        <v>1</v>
      </c>
      <c r="AA346" s="5">
        <f t="shared" si="47"/>
        <v>0</v>
      </c>
      <c r="AB346" s="5">
        <f t="shared" si="48"/>
        <v>0</v>
      </c>
      <c r="AC346" s="5">
        <f t="shared" si="49"/>
        <v>0</v>
      </c>
      <c r="AD346" s="5">
        <f t="shared" si="50"/>
        <v>0</v>
      </c>
      <c r="AE346" s="5">
        <f t="shared" si="51"/>
        <v>0</v>
      </c>
      <c r="AF346" s="5">
        <f t="shared" si="52"/>
        <v>0</v>
      </c>
      <c r="AG346" s="5">
        <f t="shared" si="53"/>
        <v>0</v>
      </c>
      <c r="AH346" s="5">
        <f t="shared" si="53"/>
        <v>0</v>
      </c>
      <c r="AI346" s="5">
        <f t="shared" si="53"/>
        <v>0</v>
      </c>
    </row>
    <row r="347" spans="1:35" x14ac:dyDescent="0.35">
      <c r="A347" s="5" t="s">
        <v>47</v>
      </c>
      <c r="C347" t="s">
        <v>273</v>
      </c>
      <c r="D347" t="s">
        <v>48</v>
      </c>
      <c r="H347" t="str">
        <f>C347&amp;" "&amp;D347</f>
        <v>Sierra Leone Multi-Component</v>
      </c>
      <c r="I347"/>
      <c r="J347" s="23" t="s">
        <v>41</v>
      </c>
      <c r="K347" s="23"/>
      <c r="L347" s="23"/>
      <c r="M347" s="24" t="s">
        <v>57</v>
      </c>
      <c r="N347" s="25"/>
      <c r="O347" s="23"/>
      <c r="P347" s="23"/>
      <c r="Q347" s="24"/>
      <c r="R347" s="25"/>
      <c r="S347" s="24"/>
      <c r="T347" s="24"/>
      <c r="U347" s="24" t="s">
        <v>69</v>
      </c>
      <c r="V347" s="24"/>
      <c r="W347" s="3" t="str">
        <f>_xlfn.TEXTJOIN(", ", TRUE, priority[[#This Row],[Top 15 Largest Allocations and/or Funding Increases]:[C19RM Top-25]])</f>
        <v>RSSH Priority</v>
      </c>
      <c r="X34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PMI Country</v>
      </c>
      <c r="Y347" s="5">
        <f>IF(I347="Transition",1,0)</f>
        <v>0</v>
      </c>
      <c r="Z347" s="5">
        <f>IF(priority[[#This Row],[Challenging Operating Environment (as approved by EGMC on 24 March 2022) Opt-in]]="COE",1,0)</f>
        <v>1</v>
      </c>
      <c r="AA347" s="5">
        <f>IF(OR(N347="TopLargest", N347="FundingIncreaseDisease"),1,0)</f>
        <v>0</v>
      </c>
      <c r="AB347" s="5">
        <f>IF(O347="IncidenceReduction",1,0)</f>
        <v>0</v>
      </c>
      <c r="AC347" s="5">
        <f>IF(P347="AGYW",1,0)</f>
        <v>0</v>
      </c>
      <c r="AD347" s="5">
        <f>IF(Q347="TBTop20",1,0)</f>
        <v>0</v>
      </c>
      <c r="AE347" s="5">
        <f>IF(R347="RAI",1,0)</f>
        <v>0</v>
      </c>
      <c r="AF347" s="5">
        <f>IF(OR(S347="HBHI", S347="Sahel 5"),1,0)</f>
        <v>0</v>
      </c>
      <c r="AG347" s="5">
        <f>IF(T347="Yes",1,0)</f>
        <v>0</v>
      </c>
      <c r="AH347" s="5">
        <f>IF(U347="Yes",1,0)</f>
        <v>0</v>
      </c>
      <c r="AI347" s="5">
        <f>IF(V347="Yes",1,0)</f>
        <v>0</v>
      </c>
    </row>
    <row r="348" spans="1:35" x14ac:dyDescent="0.35">
      <c r="A348" s="5"/>
      <c r="B348" t="s">
        <v>274</v>
      </c>
      <c r="C348" t="s">
        <v>275</v>
      </c>
      <c r="D348" t="s">
        <v>38</v>
      </c>
      <c r="E348" t="s">
        <v>51</v>
      </c>
      <c r="F348" t="s">
        <v>120</v>
      </c>
      <c r="G348" t="s">
        <v>40</v>
      </c>
      <c r="H348" t="str">
        <f t="shared" si="45"/>
        <v>Solomon Islands HIV/AIDS</v>
      </c>
      <c r="I348"/>
      <c r="J348" s="25" t="s">
        <v>43</v>
      </c>
      <c r="K348" s="25"/>
      <c r="L348" s="24"/>
      <c r="M348" s="24"/>
      <c r="N348" s="25" t="s">
        <v>43</v>
      </c>
      <c r="O348" s="23"/>
      <c r="P348" s="23" t="s">
        <v>43</v>
      </c>
      <c r="Q348" s="24" t="s">
        <v>43</v>
      </c>
      <c r="R348" s="25"/>
      <c r="S348" s="24" t="s">
        <v>43</v>
      </c>
      <c r="T348" s="24"/>
      <c r="U348" s="24"/>
      <c r="V348" s="24"/>
      <c r="W348" s="3" t="str">
        <f>_xlfn.TEXTJOIN(", ", TRUE, priority[[#This Row],[Top 15 Largest Allocations and/or Funding Increases]:[C19RM Top-25]])</f>
        <v/>
      </c>
      <c r="X34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48" s="5">
        <f t="shared" si="46"/>
        <v>0</v>
      </c>
      <c r="Z348" s="5">
        <f>IF(priority[[#This Row],[Challenging Operating Environment (as approved by EGMC on 24 March 2022) Opt-in]]="COE",1,0)</f>
        <v>0</v>
      </c>
      <c r="AA348" s="5">
        <f t="shared" si="47"/>
        <v>0</v>
      </c>
      <c r="AB348" s="5">
        <f t="shared" si="48"/>
        <v>0</v>
      </c>
      <c r="AC348" s="5">
        <f t="shared" si="49"/>
        <v>0</v>
      </c>
      <c r="AD348" s="5">
        <f t="shared" si="50"/>
        <v>0</v>
      </c>
      <c r="AE348" s="5">
        <f t="shared" si="51"/>
        <v>0</v>
      </c>
      <c r="AF348" s="5">
        <f t="shared" si="52"/>
        <v>0</v>
      </c>
      <c r="AG348" s="5">
        <f t="shared" si="53"/>
        <v>0</v>
      </c>
      <c r="AH348" s="5">
        <f t="shared" si="53"/>
        <v>0</v>
      </c>
      <c r="AI348" s="5">
        <f t="shared" si="53"/>
        <v>0</v>
      </c>
    </row>
    <row r="349" spans="1:35" x14ac:dyDescent="0.35">
      <c r="A349" s="5"/>
      <c r="B349" t="s">
        <v>274</v>
      </c>
      <c r="C349" t="s">
        <v>275</v>
      </c>
      <c r="D349" t="s">
        <v>44</v>
      </c>
      <c r="E349" t="s">
        <v>51</v>
      </c>
      <c r="F349" t="s">
        <v>120</v>
      </c>
      <c r="G349" t="s">
        <v>40</v>
      </c>
      <c r="H349" t="str">
        <f t="shared" si="45"/>
        <v>Solomon Islands Tuberculosis</v>
      </c>
      <c r="I349"/>
      <c r="J349" s="25" t="s">
        <v>43</v>
      </c>
      <c r="K349" s="23" t="s">
        <v>42</v>
      </c>
      <c r="L349" s="24"/>
      <c r="M349" s="24"/>
      <c r="N349" s="25" t="s">
        <v>43</v>
      </c>
      <c r="O349" s="23"/>
      <c r="P349" s="23" t="s">
        <v>43</v>
      </c>
      <c r="Q349" s="24" t="s">
        <v>43</v>
      </c>
      <c r="R349" s="25"/>
      <c r="S349" s="24" t="s">
        <v>43</v>
      </c>
      <c r="T349" s="24"/>
      <c r="U349" s="24"/>
      <c r="V349" s="24"/>
      <c r="W349" s="3" t="str">
        <f>_xlfn.TEXTJOIN(", ", TRUE, priority[[#This Row],[Top 15 Largest Allocations and/or Funding Increases]:[C19RM Top-25]])</f>
        <v/>
      </c>
      <c r="X34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Decrease 25%</v>
      </c>
      <c r="Y349" s="5">
        <f t="shared" si="46"/>
        <v>0</v>
      </c>
      <c r="Z349" s="5">
        <f>IF(priority[[#This Row],[Challenging Operating Environment (as approved by EGMC on 24 March 2022) Opt-in]]="COE",1,0)</f>
        <v>0</v>
      </c>
      <c r="AA349" s="5">
        <f t="shared" si="47"/>
        <v>0</v>
      </c>
      <c r="AB349" s="5">
        <f t="shared" si="48"/>
        <v>0</v>
      </c>
      <c r="AC349" s="5">
        <f t="shared" si="49"/>
        <v>0</v>
      </c>
      <c r="AD349" s="5">
        <f t="shared" si="50"/>
        <v>0</v>
      </c>
      <c r="AE349" s="5">
        <f t="shared" si="51"/>
        <v>0</v>
      </c>
      <c r="AF349" s="5">
        <f t="shared" si="52"/>
        <v>0</v>
      </c>
      <c r="AG349" s="5">
        <f t="shared" si="53"/>
        <v>0</v>
      </c>
      <c r="AH349" s="5">
        <f t="shared" si="53"/>
        <v>0</v>
      </c>
      <c r="AI349" s="5">
        <f t="shared" si="53"/>
        <v>0</v>
      </c>
    </row>
    <row r="350" spans="1:35" x14ac:dyDescent="0.35">
      <c r="A350" s="5"/>
      <c r="B350" t="s">
        <v>274</v>
      </c>
      <c r="C350" t="s">
        <v>275</v>
      </c>
      <c r="D350" t="s">
        <v>46</v>
      </c>
      <c r="E350" t="s">
        <v>51</v>
      </c>
      <c r="F350" t="s">
        <v>120</v>
      </c>
      <c r="G350" t="s">
        <v>40</v>
      </c>
      <c r="H350" t="str">
        <f t="shared" si="45"/>
        <v>Solomon Islands Malaria</v>
      </c>
      <c r="I350"/>
      <c r="J350" s="25" t="s">
        <v>43</v>
      </c>
      <c r="K350" s="25"/>
      <c r="L350" s="24"/>
      <c r="M350" s="24"/>
      <c r="N350" s="25" t="s">
        <v>43</v>
      </c>
      <c r="O350" s="23"/>
      <c r="P350" s="23" t="s">
        <v>43</v>
      </c>
      <c r="Q350" s="24" t="s">
        <v>43</v>
      </c>
      <c r="R350" s="25"/>
      <c r="S350" s="24" t="s">
        <v>43</v>
      </c>
      <c r="T350" s="24"/>
      <c r="U350" s="24"/>
      <c r="V350" s="24"/>
      <c r="W350" s="3" t="str">
        <f>_xlfn.TEXTJOIN(", ", TRUE, priority[[#This Row],[Top 15 Largest Allocations and/or Funding Increases]:[C19RM Top-25]])</f>
        <v/>
      </c>
      <c r="X35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50" s="5">
        <f t="shared" si="46"/>
        <v>0</v>
      </c>
      <c r="Z350" s="5">
        <f>IF(priority[[#This Row],[Challenging Operating Environment (as approved by EGMC on 24 March 2022) Opt-in]]="COE",1,0)</f>
        <v>0</v>
      </c>
      <c r="AA350" s="5">
        <f t="shared" si="47"/>
        <v>0</v>
      </c>
      <c r="AB350" s="5">
        <f t="shared" si="48"/>
        <v>0</v>
      </c>
      <c r="AC350" s="5">
        <f t="shared" si="49"/>
        <v>0</v>
      </c>
      <c r="AD350" s="5">
        <f t="shared" si="50"/>
        <v>0</v>
      </c>
      <c r="AE350" s="5">
        <f t="shared" si="51"/>
        <v>0</v>
      </c>
      <c r="AF350" s="5">
        <f t="shared" si="52"/>
        <v>0</v>
      </c>
      <c r="AG350" s="5">
        <f t="shared" si="53"/>
        <v>0</v>
      </c>
      <c r="AH350" s="5">
        <f t="shared" si="53"/>
        <v>0</v>
      </c>
      <c r="AI350" s="5">
        <f t="shared" si="53"/>
        <v>0</v>
      </c>
    </row>
    <row r="351" spans="1:35" x14ac:dyDescent="0.35">
      <c r="A351" s="5" t="s">
        <v>47</v>
      </c>
      <c r="C351" t="s">
        <v>275</v>
      </c>
      <c r="D351" t="s">
        <v>48</v>
      </c>
      <c r="H351" t="str">
        <f>C351&amp;" "&amp;D351</f>
        <v>Solomon Islands Multi-Component</v>
      </c>
      <c r="I351"/>
      <c r="J351" s="23"/>
      <c r="K351" s="23" t="s">
        <v>42</v>
      </c>
      <c r="L351" s="23"/>
      <c r="M351" s="24"/>
      <c r="N351" s="25"/>
      <c r="O351" s="23"/>
      <c r="P351" s="23"/>
      <c r="Q351" s="24"/>
      <c r="R351" s="25"/>
      <c r="S351" s="24"/>
      <c r="T351" s="24"/>
      <c r="U351" s="24"/>
      <c r="V351" s="24"/>
      <c r="W351" s="3" t="str">
        <f>_xlfn.TEXTJOIN(", ", TRUE, priority[[#This Row],[Top 15 Largest Allocations and/or Funding Increases]:[C19RM Top-25]])</f>
        <v/>
      </c>
      <c r="X35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Decrease 25%</v>
      </c>
      <c r="Y351" s="5">
        <f>IF(I351="Transition",1,0)</f>
        <v>0</v>
      </c>
      <c r="Z351" s="5">
        <f>IF(priority[[#This Row],[Challenging Operating Environment (as approved by EGMC on 24 March 2022) Opt-in]]="COE",1,0)</f>
        <v>0</v>
      </c>
      <c r="AA351" s="5">
        <f>IF(OR(N351="TopLargest", N351="FundingIncreaseDisease"),1,0)</f>
        <v>0</v>
      </c>
      <c r="AB351" s="5">
        <f>IF(O351="IncidenceReduction",1,0)</f>
        <v>0</v>
      </c>
      <c r="AC351" s="5">
        <f>IF(P351="AGYW",1,0)</f>
        <v>0</v>
      </c>
      <c r="AD351" s="5">
        <f>IF(Q351="TBTop20",1,0)</f>
        <v>0</v>
      </c>
      <c r="AE351" s="5">
        <f>IF(R351="RAI",1,0)</f>
        <v>0</v>
      </c>
      <c r="AF351" s="5">
        <f>IF(OR(S351="HBHI", S351="Sahel 5"),1,0)</f>
        <v>0</v>
      </c>
      <c r="AG351" s="5">
        <f>IF(T351="Yes",1,0)</f>
        <v>0</v>
      </c>
      <c r="AH351" s="5">
        <f>IF(U351="Yes",1,0)</f>
        <v>0</v>
      </c>
      <c r="AI351" s="5">
        <f>IF(V351="Yes",1,0)</f>
        <v>0</v>
      </c>
    </row>
    <row r="352" spans="1:35" x14ac:dyDescent="0.35">
      <c r="A352" s="5"/>
      <c r="B352" t="s">
        <v>276</v>
      </c>
      <c r="C352" t="s">
        <v>277</v>
      </c>
      <c r="D352" t="s">
        <v>38</v>
      </c>
      <c r="E352" t="s">
        <v>39</v>
      </c>
      <c r="G352" t="s">
        <v>127</v>
      </c>
      <c r="H352" t="str">
        <f t="shared" si="45"/>
        <v>Somalia HIV/AIDS</v>
      </c>
      <c r="I352"/>
      <c r="J352" s="23" t="s">
        <v>41</v>
      </c>
      <c r="K352" s="23"/>
      <c r="L352" s="23"/>
      <c r="M352" s="24"/>
      <c r="N352" s="25" t="s">
        <v>43</v>
      </c>
      <c r="O352" s="23"/>
      <c r="P352" s="23" t="s">
        <v>43</v>
      </c>
      <c r="Q352" s="24" t="s">
        <v>43</v>
      </c>
      <c r="R352" s="25"/>
      <c r="S352" s="24" t="s">
        <v>43</v>
      </c>
      <c r="T352" s="24"/>
      <c r="U352" s="24"/>
      <c r="V352" s="24"/>
      <c r="W352" s="3" t="str">
        <f>_xlfn.TEXTJOIN(", ", TRUE, priority[[#This Row],[Top 15 Largest Allocations and/or Funding Increases]:[C19RM Top-25]])</f>
        <v/>
      </c>
      <c r="X35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352" s="5">
        <f t="shared" si="46"/>
        <v>0</v>
      </c>
      <c r="Z352" s="5">
        <f>IF(priority[[#This Row],[Challenging Operating Environment (as approved by EGMC on 24 March 2022) Opt-in]]="COE",1,0)</f>
        <v>1</v>
      </c>
      <c r="AA352" s="5">
        <f t="shared" si="47"/>
        <v>0</v>
      </c>
      <c r="AB352" s="5">
        <f t="shared" si="48"/>
        <v>0</v>
      </c>
      <c r="AC352" s="5">
        <f t="shared" si="49"/>
        <v>0</v>
      </c>
      <c r="AD352" s="5">
        <f t="shared" si="50"/>
        <v>0</v>
      </c>
      <c r="AE352" s="5">
        <f t="shared" si="51"/>
        <v>0</v>
      </c>
      <c r="AF352" s="5">
        <f t="shared" si="52"/>
        <v>0</v>
      </c>
      <c r="AG352" s="5">
        <f t="shared" si="53"/>
        <v>0</v>
      </c>
      <c r="AH352" s="5">
        <f t="shared" si="53"/>
        <v>0</v>
      </c>
      <c r="AI352" s="5">
        <f t="shared" si="53"/>
        <v>0</v>
      </c>
    </row>
    <row r="353" spans="1:35" x14ac:dyDescent="0.35">
      <c r="A353" s="5"/>
      <c r="B353" t="s">
        <v>276</v>
      </c>
      <c r="C353" t="s">
        <v>277</v>
      </c>
      <c r="D353" t="s">
        <v>44</v>
      </c>
      <c r="E353" t="s">
        <v>39</v>
      </c>
      <c r="G353" t="s">
        <v>127</v>
      </c>
      <c r="H353" t="str">
        <f t="shared" si="45"/>
        <v>Somalia Tuberculosis</v>
      </c>
      <c r="I353"/>
      <c r="J353" s="23" t="s">
        <v>41</v>
      </c>
      <c r="K353" s="23"/>
      <c r="L353" s="23"/>
      <c r="M353" s="24"/>
      <c r="N353" s="25" t="s">
        <v>43</v>
      </c>
      <c r="O353" s="23"/>
      <c r="P353" s="23" t="s">
        <v>43</v>
      </c>
      <c r="Q353" s="24" t="s">
        <v>43</v>
      </c>
      <c r="R353" s="25"/>
      <c r="S353" s="24" t="s">
        <v>43</v>
      </c>
      <c r="T353" s="24"/>
      <c r="U353" s="24"/>
      <c r="V353" s="24"/>
      <c r="W353" s="3" t="str">
        <f>_xlfn.TEXTJOIN(", ", TRUE, priority[[#This Row],[Top 15 Largest Allocations and/or Funding Increases]:[C19RM Top-25]])</f>
        <v/>
      </c>
      <c r="X35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353" s="5">
        <f t="shared" si="46"/>
        <v>0</v>
      </c>
      <c r="Z353" s="5">
        <f>IF(priority[[#This Row],[Challenging Operating Environment (as approved by EGMC on 24 March 2022) Opt-in]]="COE",1,0)</f>
        <v>1</v>
      </c>
      <c r="AA353" s="5">
        <f t="shared" si="47"/>
        <v>0</v>
      </c>
      <c r="AB353" s="5">
        <f t="shared" si="48"/>
        <v>0</v>
      </c>
      <c r="AC353" s="5">
        <f t="shared" si="49"/>
        <v>0</v>
      </c>
      <c r="AD353" s="5">
        <f t="shared" si="50"/>
        <v>0</v>
      </c>
      <c r="AE353" s="5">
        <f t="shared" si="51"/>
        <v>0</v>
      </c>
      <c r="AF353" s="5">
        <f t="shared" si="52"/>
        <v>0</v>
      </c>
      <c r="AG353" s="5">
        <f t="shared" si="53"/>
        <v>0</v>
      </c>
      <c r="AH353" s="5">
        <f t="shared" si="53"/>
        <v>0</v>
      </c>
      <c r="AI353" s="5">
        <f t="shared" si="53"/>
        <v>0</v>
      </c>
    </row>
    <row r="354" spans="1:35" x14ac:dyDescent="0.35">
      <c r="A354" s="5"/>
      <c r="B354" t="s">
        <v>276</v>
      </c>
      <c r="C354" t="s">
        <v>277</v>
      </c>
      <c r="D354" t="s">
        <v>46</v>
      </c>
      <c r="E354" t="s">
        <v>39</v>
      </c>
      <c r="G354" t="s">
        <v>127</v>
      </c>
      <c r="H354" t="str">
        <f t="shared" si="45"/>
        <v>Somalia Malaria</v>
      </c>
      <c r="I354"/>
      <c r="J354" s="23" t="s">
        <v>41</v>
      </c>
      <c r="K354" s="23"/>
      <c r="L354" s="23"/>
      <c r="M354" s="24"/>
      <c r="N354" s="25" t="s">
        <v>43</v>
      </c>
      <c r="O354" s="23"/>
      <c r="P354" s="23" t="s">
        <v>43</v>
      </c>
      <c r="Q354" s="24" t="s">
        <v>43</v>
      </c>
      <c r="R354" s="25"/>
      <c r="S354" s="24" t="s">
        <v>43</v>
      </c>
      <c r="T354" s="24"/>
      <c r="U354" s="24"/>
      <c r="V354" s="24"/>
      <c r="W354" s="3" t="str">
        <f>_xlfn.TEXTJOIN(", ", TRUE, priority[[#This Row],[Top 15 Largest Allocations and/or Funding Increases]:[C19RM Top-25]])</f>
        <v/>
      </c>
      <c r="X35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354" s="5">
        <f t="shared" si="46"/>
        <v>0</v>
      </c>
      <c r="Z354" s="5">
        <f>IF(priority[[#This Row],[Challenging Operating Environment (as approved by EGMC on 24 March 2022) Opt-in]]="COE",1,0)</f>
        <v>1</v>
      </c>
      <c r="AA354" s="5">
        <f t="shared" si="47"/>
        <v>0</v>
      </c>
      <c r="AB354" s="5">
        <f t="shared" si="48"/>
        <v>0</v>
      </c>
      <c r="AC354" s="5">
        <f t="shared" si="49"/>
        <v>0</v>
      </c>
      <c r="AD354" s="5">
        <f t="shared" si="50"/>
        <v>0</v>
      </c>
      <c r="AE354" s="5">
        <f t="shared" si="51"/>
        <v>0</v>
      </c>
      <c r="AF354" s="5">
        <f t="shared" si="52"/>
        <v>0</v>
      </c>
      <c r="AG354" s="5">
        <f t="shared" si="53"/>
        <v>0</v>
      </c>
      <c r="AH354" s="5">
        <f t="shared" si="53"/>
        <v>0</v>
      </c>
      <c r="AI354" s="5">
        <f t="shared" si="53"/>
        <v>0</v>
      </c>
    </row>
    <row r="355" spans="1:35" x14ac:dyDescent="0.35">
      <c r="A355" s="5"/>
      <c r="B355" t="s">
        <v>278</v>
      </c>
      <c r="C355" t="s">
        <v>279</v>
      </c>
      <c r="D355" t="s">
        <v>44</v>
      </c>
      <c r="E355" t="s">
        <v>67</v>
      </c>
      <c r="G355" t="s">
        <v>92</v>
      </c>
      <c r="H355" t="str">
        <f t="shared" si="45"/>
        <v>South Africa Tuberculosis</v>
      </c>
      <c r="I355"/>
      <c r="J355" s="25" t="s">
        <v>43</v>
      </c>
      <c r="K355" s="23" t="s">
        <v>45</v>
      </c>
      <c r="L355" s="24" t="s">
        <v>56</v>
      </c>
      <c r="M355" s="24"/>
      <c r="N355" s="25" t="s">
        <v>103</v>
      </c>
      <c r="O355" s="23"/>
      <c r="P355" s="23" t="s">
        <v>43</v>
      </c>
      <c r="Q355" s="24" t="s">
        <v>71</v>
      </c>
      <c r="R355" s="25"/>
      <c r="S355" s="24" t="s">
        <v>43</v>
      </c>
      <c r="T355" s="24" t="s">
        <v>20</v>
      </c>
      <c r="U355" s="24"/>
      <c r="V355" s="24" t="s">
        <v>70</v>
      </c>
      <c r="W355" s="3" t="str">
        <f>_xlfn.TEXTJOIN(", ", TRUE, priority[[#This Row],[Top 15 Largest Allocations and/or Funding Increases]:[C19RM Top-25]])</f>
        <v>Top Largest, TB Top 20, Gender Equality, C19RM Top 25</v>
      </c>
      <c r="X35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25%, Allocation Increase &gt;$15M</v>
      </c>
      <c r="Y355" s="5">
        <f t="shared" si="46"/>
        <v>0</v>
      </c>
      <c r="Z355" s="5">
        <f>IF(priority[[#This Row],[Challenging Operating Environment (as approved by EGMC on 24 March 2022) Opt-in]]="COE",1,0)</f>
        <v>0</v>
      </c>
      <c r="AA355" s="5">
        <f t="shared" si="47"/>
        <v>0</v>
      </c>
      <c r="AB355" s="5">
        <f t="shared" si="48"/>
        <v>0</v>
      </c>
      <c r="AC355" s="5">
        <f t="shared" si="49"/>
        <v>0</v>
      </c>
      <c r="AD355" s="5">
        <f t="shared" si="50"/>
        <v>0</v>
      </c>
      <c r="AE355" s="5">
        <f t="shared" si="51"/>
        <v>0</v>
      </c>
      <c r="AF355" s="5">
        <f t="shared" si="52"/>
        <v>0</v>
      </c>
      <c r="AG355" s="5">
        <f t="shared" si="53"/>
        <v>0</v>
      </c>
      <c r="AH355" s="5">
        <f t="shared" si="53"/>
        <v>0</v>
      </c>
      <c r="AI355" s="5">
        <f t="shared" si="53"/>
        <v>0</v>
      </c>
    </row>
    <row r="356" spans="1:35" x14ac:dyDescent="0.35">
      <c r="A356" s="5"/>
      <c r="B356" t="s">
        <v>278</v>
      </c>
      <c r="C356" t="s">
        <v>279</v>
      </c>
      <c r="D356" t="s">
        <v>38</v>
      </c>
      <c r="E356" t="s">
        <v>67</v>
      </c>
      <c r="G356" t="s">
        <v>92</v>
      </c>
      <c r="H356" t="str">
        <f t="shared" si="45"/>
        <v>South Africa HIV/AIDS</v>
      </c>
      <c r="I356"/>
      <c r="J356" s="25" t="s">
        <v>43</v>
      </c>
      <c r="K356" s="25"/>
      <c r="L356" s="24"/>
      <c r="M356" s="24"/>
      <c r="N356" s="25" t="s">
        <v>103</v>
      </c>
      <c r="O356" s="23" t="s">
        <v>115</v>
      </c>
      <c r="P356" s="23" t="s">
        <v>87</v>
      </c>
      <c r="Q356" s="24" t="s">
        <v>43</v>
      </c>
      <c r="R356" s="25"/>
      <c r="S356" s="24" t="s">
        <v>43</v>
      </c>
      <c r="T356" s="24" t="s">
        <v>20</v>
      </c>
      <c r="U356" s="24"/>
      <c r="V356" s="24" t="s">
        <v>70</v>
      </c>
      <c r="W356" s="3" t="str">
        <f>_xlfn.TEXTJOIN(", ", TRUE, priority[[#This Row],[Top 15 Largest Allocations and/or Funding Increases]:[C19RM Top-25]])</f>
        <v>Top Largest, Incidence Reduction, AGYW, Gender Equality, C19RM Top 25</v>
      </c>
      <c r="X35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56" s="5">
        <f t="shared" si="46"/>
        <v>0</v>
      </c>
      <c r="Z356" s="5">
        <f>IF(priority[[#This Row],[Challenging Operating Environment (as approved by EGMC on 24 March 2022) Opt-in]]="COE",1,0)</f>
        <v>0</v>
      </c>
      <c r="AA356" s="5">
        <f t="shared" si="47"/>
        <v>0</v>
      </c>
      <c r="AB356" s="5">
        <f t="shared" si="48"/>
        <v>0</v>
      </c>
      <c r="AC356" s="5">
        <f t="shared" si="49"/>
        <v>1</v>
      </c>
      <c r="AD356" s="5">
        <f t="shared" si="50"/>
        <v>0</v>
      </c>
      <c r="AE356" s="5">
        <f t="shared" si="51"/>
        <v>0</v>
      </c>
      <c r="AF356" s="5">
        <f t="shared" si="52"/>
        <v>0</v>
      </c>
      <c r="AG356" s="5">
        <f t="shared" si="53"/>
        <v>0</v>
      </c>
      <c r="AH356" s="5">
        <f t="shared" si="53"/>
        <v>0</v>
      </c>
      <c r="AI356" s="5">
        <f t="shared" si="53"/>
        <v>0</v>
      </c>
    </row>
    <row r="357" spans="1:35" x14ac:dyDescent="0.35">
      <c r="A357" s="5"/>
      <c r="B357" t="s">
        <v>278</v>
      </c>
      <c r="C357" t="s">
        <v>279</v>
      </c>
      <c r="D357" t="s">
        <v>46</v>
      </c>
      <c r="E357" t="s">
        <v>67</v>
      </c>
      <c r="G357" t="s">
        <v>92</v>
      </c>
      <c r="H357" t="str">
        <f t="shared" si="45"/>
        <v>South Africa Malaria</v>
      </c>
      <c r="I357"/>
      <c r="J357" s="25" t="s">
        <v>43</v>
      </c>
      <c r="K357" s="25"/>
      <c r="L357" s="24"/>
      <c r="M357" s="24"/>
      <c r="N357" s="25" t="s">
        <v>103</v>
      </c>
      <c r="O357" s="23"/>
      <c r="P357" s="23" t="s">
        <v>43</v>
      </c>
      <c r="Q357" s="24" t="s">
        <v>43</v>
      </c>
      <c r="R357" s="25"/>
      <c r="S357" s="24" t="s">
        <v>43</v>
      </c>
      <c r="T357" s="24" t="s">
        <v>20</v>
      </c>
      <c r="U357" s="24"/>
      <c r="V357" s="24" t="s">
        <v>70</v>
      </c>
      <c r="W357" s="3" t="str">
        <f>_xlfn.TEXTJOIN(", ", TRUE, priority[[#This Row],[Top 15 Largest Allocations and/or Funding Increases]:[C19RM Top-25]])</f>
        <v>Top Largest, Gender Equality, C19RM Top 25</v>
      </c>
      <c r="X35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57" s="5">
        <f t="shared" si="46"/>
        <v>0</v>
      </c>
      <c r="Z357" s="5">
        <f>IF(priority[[#This Row],[Challenging Operating Environment (as approved by EGMC on 24 March 2022) Opt-in]]="COE",1,0)</f>
        <v>0</v>
      </c>
      <c r="AA357" s="5">
        <f t="shared" si="47"/>
        <v>0</v>
      </c>
      <c r="AB357" s="5">
        <f t="shared" si="48"/>
        <v>0</v>
      </c>
      <c r="AC357" s="5">
        <f t="shared" si="49"/>
        <v>0</v>
      </c>
      <c r="AD357" s="5">
        <f t="shared" si="50"/>
        <v>0</v>
      </c>
      <c r="AE357" s="5">
        <f t="shared" si="51"/>
        <v>0</v>
      </c>
      <c r="AF357" s="5">
        <f t="shared" si="52"/>
        <v>0</v>
      </c>
      <c r="AG357" s="5">
        <f t="shared" si="53"/>
        <v>0</v>
      </c>
      <c r="AH357" s="5">
        <f t="shared" si="53"/>
        <v>0</v>
      </c>
      <c r="AI357" s="5">
        <f t="shared" si="53"/>
        <v>0</v>
      </c>
    </row>
    <row r="358" spans="1:35" x14ac:dyDescent="0.35">
      <c r="A358" s="5"/>
      <c r="B358" t="s">
        <v>280</v>
      </c>
      <c r="C358" t="s">
        <v>281</v>
      </c>
      <c r="D358" t="s">
        <v>38</v>
      </c>
      <c r="E358" t="s">
        <v>39</v>
      </c>
      <c r="G358" t="s">
        <v>127</v>
      </c>
      <c r="H358" t="str">
        <f t="shared" si="45"/>
        <v>South Sudan HIV/AIDS</v>
      </c>
      <c r="I358"/>
      <c r="J358" s="23" t="s">
        <v>41</v>
      </c>
      <c r="K358" s="23"/>
      <c r="L358" s="23"/>
      <c r="M358" s="24"/>
      <c r="N358" s="25" t="s">
        <v>43</v>
      </c>
      <c r="O358" s="23" t="s">
        <v>115</v>
      </c>
      <c r="P358" s="23" t="s">
        <v>43</v>
      </c>
      <c r="Q358" s="24" t="s">
        <v>43</v>
      </c>
      <c r="R358" s="25"/>
      <c r="S358" s="24" t="s">
        <v>43</v>
      </c>
      <c r="T358" s="24"/>
      <c r="U358" s="24" t="s">
        <v>69</v>
      </c>
      <c r="V358" s="24"/>
      <c r="W358" s="3" t="str">
        <f>_xlfn.TEXTJOIN(", ", TRUE, priority[[#This Row],[Top 15 Largest Allocations and/or Funding Increases]:[C19RM Top-25]])</f>
        <v>Incidence Reduction, RSSH Priority</v>
      </c>
      <c r="X35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358" s="5">
        <f t="shared" si="46"/>
        <v>0</v>
      </c>
      <c r="Z358" s="5">
        <f>IF(priority[[#This Row],[Challenging Operating Environment (as approved by EGMC on 24 March 2022) Opt-in]]="COE",1,0)</f>
        <v>1</v>
      </c>
      <c r="AA358" s="5">
        <f t="shared" si="47"/>
        <v>0</v>
      </c>
      <c r="AB358" s="5">
        <f t="shared" si="48"/>
        <v>0</v>
      </c>
      <c r="AC358" s="5">
        <f t="shared" si="49"/>
        <v>0</v>
      </c>
      <c r="AD358" s="5">
        <f t="shared" si="50"/>
        <v>0</v>
      </c>
      <c r="AE358" s="5">
        <f t="shared" si="51"/>
        <v>0</v>
      </c>
      <c r="AF358" s="5">
        <f t="shared" si="52"/>
        <v>0</v>
      </c>
      <c r="AG358" s="5">
        <f t="shared" si="53"/>
        <v>0</v>
      </c>
      <c r="AH358" s="5">
        <f t="shared" si="53"/>
        <v>0</v>
      </c>
      <c r="AI358" s="5">
        <f t="shared" si="53"/>
        <v>0</v>
      </c>
    </row>
    <row r="359" spans="1:35" x14ac:dyDescent="0.35">
      <c r="A359" s="5"/>
      <c r="B359" t="s">
        <v>280</v>
      </c>
      <c r="C359" t="s">
        <v>281</v>
      </c>
      <c r="D359" t="s">
        <v>44</v>
      </c>
      <c r="E359" t="s">
        <v>39</v>
      </c>
      <c r="G359" t="s">
        <v>127</v>
      </c>
      <c r="H359" t="str">
        <f t="shared" si="45"/>
        <v>South Sudan Tuberculosis</v>
      </c>
      <c r="I359"/>
      <c r="J359" s="23" t="s">
        <v>41</v>
      </c>
      <c r="K359" s="23" t="s">
        <v>45</v>
      </c>
      <c r="L359" s="23"/>
      <c r="M359" s="24"/>
      <c r="N359" s="25" t="s">
        <v>58</v>
      </c>
      <c r="O359" s="23"/>
      <c r="P359" s="23" t="s">
        <v>43</v>
      </c>
      <c r="Q359" s="24" t="s">
        <v>43</v>
      </c>
      <c r="R359" s="25"/>
      <c r="S359" s="24" t="s">
        <v>43</v>
      </c>
      <c r="T359" s="24"/>
      <c r="U359" s="24" t="s">
        <v>69</v>
      </c>
      <c r="V359" s="24"/>
      <c r="W359" s="3" t="str">
        <f>_xlfn.TEXTJOIN(", ", TRUE, priority[[#This Row],[Top 15 Largest Allocations and/or Funding Increases]:[C19RM Top-25]])</f>
        <v>Funding Increase Disease, RSSH Priority</v>
      </c>
      <c r="X35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Allocation Increase 25%</v>
      </c>
      <c r="Y359" s="5">
        <f t="shared" si="46"/>
        <v>0</v>
      </c>
      <c r="Z359" s="5">
        <f>IF(priority[[#This Row],[Challenging Operating Environment (as approved by EGMC on 24 March 2022) Opt-in]]="COE",1,0)</f>
        <v>1</v>
      </c>
      <c r="AA359" s="5">
        <f t="shared" si="47"/>
        <v>0</v>
      </c>
      <c r="AB359" s="5">
        <f t="shared" si="48"/>
        <v>0</v>
      </c>
      <c r="AC359" s="5">
        <f t="shared" si="49"/>
        <v>0</v>
      </c>
      <c r="AD359" s="5">
        <f t="shared" si="50"/>
        <v>0</v>
      </c>
      <c r="AE359" s="5">
        <f t="shared" si="51"/>
        <v>0</v>
      </c>
      <c r="AF359" s="5">
        <f t="shared" si="52"/>
        <v>0</v>
      </c>
      <c r="AG359" s="5">
        <f t="shared" si="53"/>
        <v>0</v>
      </c>
      <c r="AH359" s="5">
        <f t="shared" si="53"/>
        <v>0</v>
      </c>
      <c r="AI359" s="5">
        <f t="shared" si="53"/>
        <v>0</v>
      </c>
    </row>
    <row r="360" spans="1:35" x14ac:dyDescent="0.35">
      <c r="A360" s="5"/>
      <c r="B360" t="s">
        <v>280</v>
      </c>
      <c r="C360" t="s">
        <v>281</v>
      </c>
      <c r="D360" t="s">
        <v>46</v>
      </c>
      <c r="E360" t="s">
        <v>39</v>
      </c>
      <c r="G360" t="s">
        <v>127</v>
      </c>
      <c r="H360" t="str">
        <f t="shared" si="45"/>
        <v>South Sudan Malaria</v>
      </c>
      <c r="I360"/>
      <c r="J360" s="23" t="s">
        <v>41</v>
      </c>
      <c r="K360" s="23"/>
      <c r="L360" s="23"/>
      <c r="M360" s="24"/>
      <c r="N360" s="25" t="s">
        <v>43</v>
      </c>
      <c r="O360" s="23"/>
      <c r="P360" s="23" t="s">
        <v>43</v>
      </c>
      <c r="Q360" s="24" t="s">
        <v>43</v>
      </c>
      <c r="R360" s="25"/>
      <c r="S360" s="24" t="s">
        <v>43</v>
      </c>
      <c r="T360" s="24"/>
      <c r="U360" s="24" t="s">
        <v>69</v>
      </c>
      <c r="V360" s="24"/>
      <c r="W360" s="3" t="str">
        <f>_xlfn.TEXTJOIN(", ", TRUE, priority[[#This Row],[Top 15 Largest Allocations and/or Funding Increases]:[C19RM Top-25]])</f>
        <v>RSSH Priority</v>
      </c>
      <c r="X36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360" s="5">
        <f t="shared" si="46"/>
        <v>0</v>
      </c>
      <c r="Z360" s="5">
        <f>IF(priority[[#This Row],[Challenging Operating Environment (as approved by EGMC on 24 March 2022) Opt-in]]="COE",1,0)</f>
        <v>1</v>
      </c>
      <c r="AA360" s="5">
        <f t="shared" si="47"/>
        <v>0</v>
      </c>
      <c r="AB360" s="5">
        <f t="shared" si="48"/>
        <v>0</v>
      </c>
      <c r="AC360" s="5">
        <f t="shared" si="49"/>
        <v>0</v>
      </c>
      <c r="AD360" s="5">
        <f t="shared" si="50"/>
        <v>0</v>
      </c>
      <c r="AE360" s="5">
        <f t="shared" si="51"/>
        <v>0</v>
      </c>
      <c r="AF360" s="5">
        <f t="shared" si="52"/>
        <v>0</v>
      </c>
      <c r="AG360" s="5">
        <f t="shared" si="53"/>
        <v>0</v>
      </c>
      <c r="AH360" s="5">
        <f t="shared" si="53"/>
        <v>0</v>
      </c>
      <c r="AI360" s="5">
        <f t="shared" si="53"/>
        <v>0</v>
      </c>
    </row>
    <row r="361" spans="1:35" x14ac:dyDescent="0.35">
      <c r="A361" s="5" t="s">
        <v>47</v>
      </c>
      <c r="C361" t="s">
        <v>281</v>
      </c>
      <c r="D361" t="s">
        <v>62</v>
      </c>
      <c r="E361" t="s">
        <v>39</v>
      </c>
      <c r="H361" t="str">
        <f t="shared" si="45"/>
        <v>South Sudan HIV/TB</v>
      </c>
      <c r="I361"/>
      <c r="J361" s="23" t="s">
        <v>41</v>
      </c>
      <c r="K361" s="23" t="s">
        <v>45</v>
      </c>
      <c r="L361" s="23"/>
      <c r="M361" s="24"/>
      <c r="N361" s="25" t="s">
        <v>58</v>
      </c>
      <c r="O361" s="23" t="s">
        <v>115</v>
      </c>
      <c r="P361" s="23"/>
      <c r="Q361" s="24"/>
      <c r="R361" s="25"/>
      <c r="S361" s="24"/>
      <c r="T361" s="24"/>
      <c r="U361" s="24" t="s">
        <v>69</v>
      </c>
      <c r="V361" s="24"/>
      <c r="W361" s="3" t="str">
        <f>_xlfn.TEXTJOIN(", ", TRUE, priority[[#This Row],[Top 15 Largest Allocations and/or Funding Increases]:[C19RM Top-25]])</f>
        <v>Funding Increase Disease, Incidence Reduction, RSSH Priority</v>
      </c>
      <c r="X36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Allocation Increase 25%</v>
      </c>
      <c r="Y361" s="27">
        <f t="shared" si="46"/>
        <v>0</v>
      </c>
      <c r="Z361" s="5">
        <f>IF(priority[[#This Row],[Challenging Operating Environment (as approved by EGMC on 24 March 2022) Opt-in]]="COE",1,0)</f>
        <v>1</v>
      </c>
      <c r="AA361" s="5">
        <f t="shared" si="47"/>
        <v>0</v>
      </c>
      <c r="AB361" s="5">
        <f t="shared" si="48"/>
        <v>0</v>
      </c>
      <c r="AC361" s="5">
        <f t="shared" si="49"/>
        <v>0</v>
      </c>
      <c r="AD361" s="5">
        <f t="shared" si="50"/>
        <v>0</v>
      </c>
      <c r="AE361" s="5">
        <f t="shared" si="51"/>
        <v>0</v>
      </c>
      <c r="AF361" s="5">
        <f t="shared" si="52"/>
        <v>0</v>
      </c>
      <c r="AG361" s="5">
        <f t="shared" si="53"/>
        <v>0</v>
      </c>
      <c r="AH361" s="5">
        <f t="shared" si="53"/>
        <v>0</v>
      </c>
      <c r="AI361" s="5">
        <f t="shared" si="53"/>
        <v>0</v>
      </c>
    </row>
    <row r="362" spans="1:35" x14ac:dyDescent="0.35">
      <c r="A362" s="5"/>
      <c r="B362" t="s">
        <v>282</v>
      </c>
      <c r="C362" t="s">
        <v>283</v>
      </c>
      <c r="D362" t="s">
        <v>38</v>
      </c>
      <c r="E362" t="s">
        <v>51</v>
      </c>
      <c r="F362" t="s">
        <v>215</v>
      </c>
      <c r="G362" t="s">
        <v>40</v>
      </c>
      <c r="H362" t="str">
        <f t="shared" si="45"/>
        <v>Sri Lanka HIV/AIDS</v>
      </c>
      <c r="I362"/>
      <c r="J362" s="25" t="s">
        <v>43</v>
      </c>
      <c r="K362" s="25"/>
      <c r="L362" s="24"/>
      <c r="M362" s="24"/>
      <c r="N362" s="25" t="s">
        <v>43</v>
      </c>
      <c r="O362" s="23"/>
      <c r="P362" s="23" t="s">
        <v>43</v>
      </c>
      <c r="Q362" s="24" t="s">
        <v>43</v>
      </c>
      <c r="R362" s="25"/>
      <c r="S362" s="24" t="s">
        <v>43</v>
      </c>
      <c r="T362" s="24"/>
      <c r="U362" s="24"/>
      <c r="V362" s="24"/>
      <c r="W362" s="3" t="str">
        <f>_xlfn.TEXTJOIN(", ", TRUE, priority[[#This Row],[Top 15 Largest Allocations and/or Funding Increases]:[C19RM Top-25]])</f>
        <v/>
      </c>
      <c r="X36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62" s="5">
        <f t="shared" si="46"/>
        <v>0</v>
      </c>
      <c r="Z362" s="5">
        <f>IF(priority[[#This Row],[Challenging Operating Environment (as approved by EGMC on 24 March 2022) Opt-in]]="COE",1,0)</f>
        <v>0</v>
      </c>
      <c r="AA362" s="5">
        <f t="shared" si="47"/>
        <v>0</v>
      </c>
      <c r="AB362" s="5">
        <f t="shared" si="48"/>
        <v>0</v>
      </c>
      <c r="AC362" s="5">
        <f t="shared" si="49"/>
        <v>0</v>
      </c>
      <c r="AD362" s="5">
        <f t="shared" si="50"/>
        <v>0</v>
      </c>
      <c r="AE362" s="5">
        <f t="shared" si="51"/>
        <v>0</v>
      </c>
      <c r="AF362" s="5">
        <f t="shared" si="52"/>
        <v>0</v>
      </c>
      <c r="AG362" s="5">
        <f t="shared" si="53"/>
        <v>0</v>
      </c>
      <c r="AH362" s="5">
        <f t="shared" si="53"/>
        <v>0</v>
      </c>
      <c r="AI362" s="5">
        <f t="shared" si="53"/>
        <v>0</v>
      </c>
    </row>
    <row r="363" spans="1:35" x14ac:dyDescent="0.35">
      <c r="A363" s="5"/>
      <c r="B363" t="s">
        <v>282</v>
      </c>
      <c r="C363" t="s">
        <v>283</v>
      </c>
      <c r="D363" t="s">
        <v>44</v>
      </c>
      <c r="E363" t="s">
        <v>51</v>
      </c>
      <c r="F363" t="s">
        <v>215</v>
      </c>
      <c r="G363" t="s">
        <v>40</v>
      </c>
      <c r="H363" t="str">
        <f t="shared" si="45"/>
        <v>Sri Lanka Tuberculosis</v>
      </c>
      <c r="I363"/>
      <c r="J363" s="25" t="s">
        <v>43</v>
      </c>
      <c r="K363" s="25"/>
      <c r="L363" s="24"/>
      <c r="M363" s="24"/>
      <c r="N363" s="25" t="s">
        <v>43</v>
      </c>
      <c r="O363" s="23"/>
      <c r="P363" s="23" t="s">
        <v>43</v>
      </c>
      <c r="Q363" s="24" t="s">
        <v>43</v>
      </c>
      <c r="R363" s="25"/>
      <c r="S363" s="24" t="s">
        <v>43</v>
      </c>
      <c r="T363" s="24"/>
      <c r="U363" s="24"/>
      <c r="V363" s="24"/>
      <c r="W363" s="3" t="str">
        <f>_xlfn.TEXTJOIN(", ", TRUE, priority[[#This Row],[Top 15 Largest Allocations and/or Funding Increases]:[C19RM Top-25]])</f>
        <v/>
      </c>
      <c r="X36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63" s="5">
        <f t="shared" si="46"/>
        <v>0</v>
      </c>
      <c r="Z363" s="5">
        <f>IF(priority[[#This Row],[Challenging Operating Environment (as approved by EGMC on 24 March 2022) Opt-in]]="COE",1,0)</f>
        <v>0</v>
      </c>
      <c r="AA363" s="5">
        <f t="shared" si="47"/>
        <v>0</v>
      </c>
      <c r="AB363" s="5">
        <f t="shared" si="48"/>
        <v>0</v>
      </c>
      <c r="AC363" s="5">
        <f t="shared" si="49"/>
        <v>0</v>
      </c>
      <c r="AD363" s="5">
        <f t="shared" si="50"/>
        <v>0</v>
      </c>
      <c r="AE363" s="5">
        <f t="shared" si="51"/>
        <v>0</v>
      </c>
      <c r="AF363" s="5">
        <f t="shared" si="52"/>
        <v>0</v>
      </c>
      <c r="AG363" s="5">
        <f t="shared" si="53"/>
        <v>0</v>
      </c>
      <c r="AH363" s="5">
        <f t="shared" si="53"/>
        <v>0</v>
      </c>
      <c r="AI363" s="5">
        <f t="shared" si="53"/>
        <v>0</v>
      </c>
    </row>
    <row r="364" spans="1:35" x14ac:dyDescent="0.35">
      <c r="A364" s="5"/>
      <c r="B364" t="s">
        <v>282</v>
      </c>
      <c r="C364" t="s">
        <v>283</v>
      </c>
      <c r="D364" t="s">
        <v>46</v>
      </c>
      <c r="E364" t="s">
        <v>51</v>
      </c>
      <c r="F364" t="s">
        <v>215</v>
      </c>
      <c r="G364" t="s">
        <v>40</v>
      </c>
      <c r="H364" t="str">
        <f t="shared" si="45"/>
        <v>Sri Lanka Malaria</v>
      </c>
      <c r="I364"/>
      <c r="J364" s="25" t="s">
        <v>43</v>
      </c>
      <c r="K364" s="25"/>
      <c r="L364" s="24"/>
      <c r="M364" s="24"/>
      <c r="N364" s="25" t="s">
        <v>43</v>
      </c>
      <c r="O364" s="23"/>
      <c r="P364" s="23" t="s">
        <v>43</v>
      </c>
      <c r="Q364" s="24" t="s">
        <v>43</v>
      </c>
      <c r="R364" s="25"/>
      <c r="S364" s="24" t="s">
        <v>43</v>
      </c>
      <c r="T364" s="24"/>
      <c r="U364" s="24"/>
      <c r="V364" s="24"/>
      <c r="W364" s="3" t="str">
        <f>_xlfn.TEXTJOIN(", ", TRUE, priority[[#This Row],[Top 15 Largest Allocations and/or Funding Increases]:[C19RM Top-25]])</f>
        <v/>
      </c>
      <c r="X36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64" s="5">
        <f t="shared" si="46"/>
        <v>0</v>
      </c>
      <c r="Z364" s="5">
        <f>IF(priority[[#This Row],[Challenging Operating Environment (as approved by EGMC on 24 March 2022) Opt-in]]="COE",1,0)</f>
        <v>0</v>
      </c>
      <c r="AA364" s="5">
        <f t="shared" si="47"/>
        <v>0</v>
      </c>
      <c r="AB364" s="5">
        <f t="shared" si="48"/>
        <v>0</v>
      </c>
      <c r="AC364" s="5">
        <f t="shared" si="49"/>
        <v>0</v>
      </c>
      <c r="AD364" s="5">
        <f t="shared" si="50"/>
        <v>0</v>
      </c>
      <c r="AE364" s="5">
        <f t="shared" si="51"/>
        <v>0</v>
      </c>
      <c r="AF364" s="5">
        <f t="shared" si="52"/>
        <v>0</v>
      </c>
      <c r="AG364" s="5">
        <f t="shared" si="53"/>
        <v>0</v>
      </c>
      <c r="AH364" s="5">
        <f t="shared" si="53"/>
        <v>0</v>
      </c>
      <c r="AI364" s="5">
        <f t="shared" si="53"/>
        <v>0</v>
      </c>
    </row>
    <row r="365" spans="1:35" x14ac:dyDescent="0.35">
      <c r="A365" s="5"/>
      <c r="B365" t="s">
        <v>284</v>
      </c>
      <c r="C365" t="s">
        <v>285</v>
      </c>
      <c r="D365" t="s">
        <v>38</v>
      </c>
      <c r="E365" t="s">
        <v>39</v>
      </c>
      <c r="G365" t="s">
        <v>127</v>
      </c>
      <c r="H365" t="str">
        <f t="shared" si="45"/>
        <v>Sudan HIV/AIDS</v>
      </c>
      <c r="I365"/>
      <c r="J365" s="23" t="s">
        <v>41</v>
      </c>
      <c r="K365" s="23"/>
      <c r="L365" s="23"/>
      <c r="M365" s="24"/>
      <c r="N365" s="25" t="s">
        <v>43</v>
      </c>
      <c r="O365" s="23"/>
      <c r="P365" s="23" t="s">
        <v>43</v>
      </c>
      <c r="Q365" s="24" t="s">
        <v>43</v>
      </c>
      <c r="R365" s="25"/>
      <c r="S365" s="24" t="s">
        <v>43</v>
      </c>
      <c r="T365" s="24"/>
      <c r="U365" s="24" t="s">
        <v>69</v>
      </c>
      <c r="V365" s="24"/>
      <c r="W365" s="3" t="str">
        <f>_xlfn.TEXTJOIN(", ", TRUE, priority[[#This Row],[Top 15 Largest Allocations and/or Funding Increases]:[C19RM Top-25]])</f>
        <v>RSSH Priority</v>
      </c>
      <c r="X36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365" s="5">
        <f t="shared" si="46"/>
        <v>0</v>
      </c>
      <c r="Z365" s="5">
        <f>IF(priority[[#This Row],[Challenging Operating Environment (as approved by EGMC on 24 March 2022) Opt-in]]="COE",1,0)</f>
        <v>1</v>
      </c>
      <c r="AA365" s="5">
        <f t="shared" si="47"/>
        <v>0</v>
      </c>
      <c r="AB365" s="5">
        <f t="shared" si="48"/>
        <v>0</v>
      </c>
      <c r="AC365" s="5">
        <f t="shared" si="49"/>
        <v>0</v>
      </c>
      <c r="AD365" s="5">
        <f t="shared" si="50"/>
        <v>0</v>
      </c>
      <c r="AE365" s="5">
        <f t="shared" si="51"/>
        <v>0</v>
      </c>
      <c r="AF365" s="5">
        <f t="shared" si="52"/>
        <v>0</v>
      </c>
      <c r="AG365" s="5">
        <f t="shared" si="53"/>
        <v>0</v>
      </c>
      <c r="AH365" s="5">
        <f t="shared" si="53"/>
        <v>0</v>
      </c>
      <c r="AI365" s="5">
        <f t="shared" si="53"/>
        <v>0</v>
      </c>
    </row>
    <row r="366" spans="1:35" x14ac:dyDescent="0.35">
      <c r="A366" s="5"/>
      <c r="B366" t="s">
        <v>284</v>
      </c>
      <c r="C366" t="s">
        <v>285</v>
      </c>
      <c r="D366" t="s">
        <v>44</v>
      </c>
      <c r="E366" t="s">
        <v>39</v>
      </c>
      <c r="G366" t="s">
        <v>127</v>
      </c>
      <c r="H366" t="str">
        <f t="shared" si="45"/>
        <v>Sudan Tuberculosis</v>
      </c>
      <c r="I366"/>
      <c r="J366" s="23" t="s">
        <v>41</v>
      </c>
      <c r="K366" s="23"/>
      <c r="L366" s="23"/>
      <c r="M366" s="24"/>
      <c r="N366" s="25" t="s">
        <v>43</v>
      </c>
      <c r="O366" s="23"/>
      <c r="P366" s="23" t="s">
        <v>43</v>
      </c>
      <c r="Q366" s="24" t="s">
        <v>43</v>
      </c>
      <c r="R366" s="25"/>
      <c r="S366" s="24" t="s">
        <v>43</v>
      </c>
      <c r="T366" s="24"/>
      <c r="U366" s="24" t="s">
        <v>69</v>
      </c>
      <c r="V366" s="24"/>
      <c r="W366" s="3" t="str">
        <f>_xlfn.TEXTJOIN(", ", TRUE, priority[[#This Row],[Top 15 Largest Allocations and/or Funding Increases]:[C19RM Top-25]])</f>
        <v>RSSH Priority</v>
      </c>
      <c r="X36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366" s="5">
        <f t="shared" si="46"/>
        <v>0</v>
      </c>
      <c r="Z366" s="5">
        <f>IF(priority[[#This Row],[Challenging Operating Environment (as approved by EGMC on 24 March 2022) Opt-in]]="COE",1,0)</f>
        <v>1</v>
      </c>
      <c r="AA366" s="5">
        <f t="shared" si="47"/>
        <v>0</v>
      </c>
      <c r="AB366" s="5">
        <f t="shared" si="48"/>
        <v>0</v>
      </c>
      <c r="AC366" s="5">
        <f t="shared" si="49"/>
        <v>0</v>
      </c>
      <c r="AD366" s="5">
        <f t="shared" si="50"/>
        <v>0</v>
      </c>
      <c r="AE366" s="5">
        <f t="shared" si="51"/>
        <v>0</v>
      </c>
      <c r="AF366" s="5">
        <f t="shared" si="52"/>
        <v>0</v>
      </c>
      <c r="AG366" s="5">
        <f t="shared" si="53"/>
        <v>0</v>
      </c>
      <c r="AH366" s="5">
        <f t="shared" si="53"/>
        <v>0</v>
      </c>
      <c r="AI366" s="5">
        <f t="shared" si="53"/>
        <v>0</v>
      </c>
    </row>
    <row r="367" spans="1:35" x14ac:dyDescent="0.35">
      <c r="A367" s="5" t="s">
        <v>230</v>
      </c>
      <c r="B367" t="s">
        <v>284</v>
      </c>
      <c r="C367" t="s">
        <v>285</v>
      </c>
      <c r="D367" t="s">
        <v>62</v>
      </c>
      <c r="E367" t="s">
        <v>39</v>
      </c>
      <c r="G367" t="s">
        <v>127</v>
      </c>
      <c r="H367" t="str">
        <f>C367&amp;" "&amp;D367</f>
        <v>Sudan HIV/TB</v>
      </c>
      <c r="I367"/>
      <c r="J367" s="23" t="s">
        <v>41</v>
      </c>
      <c r="K367" s="23"/>
      <c r="L367" s="23"/>
      <c r="M367" s="24"/>
      <c r="N367" s="25"/>
      <c r="O367" s="23"/>
      <c r="P367" s="23"/>
      <c r="Q367" s="24"/>
      <c r="R367" s="25"/>
      <c r="S367" s="24"/>
      <c r="T367" s="24"/>
      <c r="U367" s="24" t="s">
        <v>69</v>
      </c>
      <c r="V367" s="24"/>
      <c r="W367" s="3" t="str">
        <f>_xlfn.TEXTJOIN(", ", TRUE, priority[[#This Row],[Top 15 Largest Allocations and/or Funding Increases]:[C19RM Top-25]])</f>
        <v>RSSH Priority</v>
      </c>
      <c r="X36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367" s="5">
        <f>IF(I367="Transition",1,0)</f>
        <v>0</v>
      </c>
      <c r="Z367" s="5">
        <f>IF(priority[[#This Row],[Challenging Operating Environment (as approved by EGMC on 24 March 2022) Opt-in]]="COE",1,0)</f>
        <v>1</v>
      </c>
      <c r="AA367" s="5">
        <f>IF(OR(N367="TopLargest", N367="FundingIncreaseDisease"),1,0)</f>
        <v>0</v>
      </c>
      <c r="AB367" s="5">
        <f>IF(O367="IncidenceReduction",1,0)</f>
        <v>0</v>
      </c>
      <c r="AC367" s="5">
        <f>IF(P367="AGYW",1,0)</f>
        <v>0</v>
      </c>
      <c r="AD367" s="5">
        <f>IF(Q367="TBTop20",1,0)</f>
        <v>0</v>
      </c>
      <c r="AE367" s="5">
        <f>IF(R367="RAI",1,0)</f>
        <v>0</v>
      </c>
      <c r="AF367" s="5">
        <f>IF(OR(S367="HBHI", S367="Sahel 5"),1,0)</f>
        <v>0</v>
      </c>
      <c r="AG367" s="5">
        <f>IF(T367="Yes",1,0)</f>
        <v>0</v>
      </c>
      <c r="AH367" s="5">
        <f>IF(U367="Yes",1,0)</f>
        <v>0</v>
      </c>
      <c r="AI367" s="5">
        <f>IF(V367="Yes",1,0)</f>
        <v>0</v>
      </c>
    </row>
    <row r="368" spans="1:35" x14ac:dyDescent="0.35">
      <c r="A368" s="5"/>
      <c r="B368" t="s">
        <v>284</v>
      </c>
      <c r="C368" t="s">
        <v>285</v>
      </c>
      <c r="D368" t="s">
        <v>46</v>
      </c>
      <c r="E368" t="s">
        <v>39</v>
      </c>
      <c r="G368" t="s">
        <v>127</v>
      </c>
      <c r="H368" t="str">
        <f t="shared" si="45"/>
        <v>Sudan Malaria</v>
      </c>
      <c r="I368"/>
      <c r="J368" s="23" t="s">
        <v>41</v>
      </c>
      <c r="K368" s="23"/>
      <c r="L368" s="23"/>
      <c r="M368" s="24"/>
      <c r="N368" s="25" t="s">
        <v>43</v>
      </c>
      <c r="O368" s="23"/>
      <c r="P368" s="23" t="s">
        <v>43</v>
      </c>
      <c r="Q368" s="24" t="s">
        <v>43</v>
      </c>
      <c r="R368" s="25"/>
      <c r="S368" s="24" t="s">
        <v>43</v>
      </c>
      <c r="T368" s="24"/>
      <c r="U368" s="24" t="s">
        <v>69</v>
      </c>
      <c r="V368" s="24"/>
      <c r="W368" s="3" t="str">
        <f>_xlfn.TEXTJOIN(", ", TRUE, priority[[#This Row],[Top 15 Largest Allocations and/or Funding Increases]:[C19RM Top-25]])</f>
        <v>RSSH Priority</v>
      </c>
      <c r="X36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368" s="5">
        <f t="shared" si="46"/>
        <v>0</v>
      </c>
      <c r="Z368" s="5">
        <f>IF(priority[[#This Row],[Challenging Operating Environment (as approved by EGMC on 24 March 2022) Opt-in]]="COE",1,0)</f>
        <v>1</v>
      </c>
      <c r="AA368" s="5">
        <f t="shared" si="47"/>
        <v>0</v>
      </c>
      <c r="AB368" s="5">
        <f t="shared" si="48"/>
        <v>0</v>
      </c>
      <c r="AC368" s="5">
        <f t="shared" si="49"/>
        <v>0</v>
      </c>
      <c r="AD368" s="5">
        <f t="shared" si="50"/>
        <v>0</v>
      </c>
      <c r="AE368" s="5">
        <f t="shared" si="51"/>
        <v>0</v>
      </c>
      <c r="AF368" s="5">
        <f t="shared" si="52"/>
        <v>0</v>
      </c>
      <c r="AG368" s="5">
        <f t="shared" si="53"/>
        <v>0</v>
      </c>
      <c r="AH368" s="5">
        <f t="shared" si="53"/>
        <v>0</v>
      </c>
      <c r="AI368" s="5">
        <f t="shared" si="53"/>
        <v>0</v>
      </c>
    </row>
    <row r="369" spans="1:35" x14ac:dyDescent="0.35">
      <c r="A369" s="5"/>
      <c r="B369" t="s">
        <v>286</v>
      </c>
      <c r="C369" t="s">
        <v>287</v>
      </c>
      <c r="D369" t="s">
        <v>38</v>
      </c>
      <c r="E369" t="s">
        <v>51</v>
      </c>
      <c r="F369" t="s">
        <v>82</v>
      </c>
      <c r="G369" t="s">
        <v>76</v>
      </c>
      <c r="H369" t="str">
        <f t="shared" si="45"/>
        <v>Suriname HIV/AIDS</v>
      </c>
      <c r="I369"/>
      <c r="J369" s="25" t="s">
        <v>43</v>
      </c>
      <c r="K369" s="25"/>
      <c r="L369" s="24"/>
      <c r="M369" s="24"/>
      <c r="N369" s="25" t="s">
        <v>43</v>
      </c>
      <c r="O369" s="23"/>
      <c r="P369" s="23" t="s">
        <v>43</v>
      </c>
      <c r="Q369" s="24" t="s">
        <v>43</v>
      </c>
      <c r="R369" s="25"/>
      <c r="S369" s="24" t="s">
        <v>43</v>
      </c>
      <c r="T369" s="24"/>
      <c r="U369" s="24"/>
      <c r="V369" s="24"/>
      <c r="W369" s="3" t="str">
        <f>_xlfn.TEXTJOIN(", ", TRUE, priority[[#This Row],[Top 15 Largest Allocations and/or Funding Increases]:[C19RM Top-25]])</f>
        <v/>
      </c>
      <c r="X36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69" s="5">
        <f t="shared" si="46"/>
        <v>0</v>
      </c>
      <c r="Z369" s="5">
        <f>IF(priority[[#This Row],[Challenging Operating Environment (as approved by EGMC on 24 March 2022) Opt-in]]="COE",1,0)</f>
        <v>0</v>
      </c>
      <c r="AA369" s="5">
        <f t="shared" si="47"/>
        <v>0</v>
      </c>
      <c r="AB369" s="5">
        <f t="shared" si="48"/>
        <v>0</v>
      </c>
      <c r="AC369" s="5">
        <f t="shared" si="49"/>
        <v>0</v>
      </c>
      <c r="AD369" s="5">
        <f t="shared" si="50"/>
        <v>0</v>
      </c>
      <c r="AE369" s="5">
        <f t="shared" si="51"/>
        <v>0</v>
      </c>
      <c r="AF369" s="5">
        <f t="shared" si="52"/>
        <v>0</v>
      </c>
      <c r="AG369" s="5">
        <f t="shared" si="53"/>
        <v>0</v>
      </c>
      <c r="AH369" s="5">
        <f t="shared" si="53"/>
        <v>0</v>
      </c>
      <c r="AI369" s="5">
        <f t="shared" si="53"/>
        <v>0</v>
      </c>
    </row>
    <row r="370" spans="1:35" x14ac:dyDescent="0.35">
      <c r="A370" s="5"/>
      <c r="B370" t="s">
        <v>286</v>
      </c>
      <c r="C370" t="s">
        <v>287</v>
      </c>
      <c r="D370" t="s">
        <v>44</v>
      </c>
      <c r="E370" t="s">
        <v>51</v>
      </c>
      <c r="F370" t="s">
        <v>82</v>
      </c>
      <c r="G370" t="s">
        <v>76</v>
      </c>
      <c r="H370" t="str">
        <f t="shared" si="45"/>
        <v>Suriname Tuberculosis</v>
      </c>
      <c r="I370"/>
      <c r="J370" s="25" t="s">
        <v>43</v>
      </c>
      <c r="K370" s="25"/>
      <c r="L370" s="24"/>
      <c r="M370" s="24"/>
      <c r="N370" s="25" t="s">
        <v>43</v>
      </c>
      <c r="O370" s="23"/>
      <c r="P370" s="23" t="s">
        <v>43</v>
      </c>
      <c r="Q370" s="24" t="s">
        <v>43</v>
      </c>
      <c r="R370" s="25"/>
      <c r="S370" s="24" t="s">
        <v>43</v>
      </c>
      <c r="T370" s="24"/>
      <c r="U370" s="24"/>
      <c r="V370" s="24"/>
      <c r="W370" s="3" t="str">
        <f>_xlfn.TEXTJOIN(", ", TRUE, priority[[#This Row],[Top 15 Largest Allocations and/or Funding Increases]:[C19RM Top-25]])</f>
        <v/>
      </c>
      <c r="X37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70" s="5">
        <f t="shared" si="46"/>
        <v>0</v>
      </c>
      <c r="Z370" s="5">
        <f>IF(priority[[#This Row],[Challenging Operating Environment (as approved by EGMC on 24 March 2022) Opt-in]]="COE",1,0)</f>
        <v>0</v>
      </c>
      <c r="AA370" s="5">
        <f t="shared" si="47"/>
        <v>0</v>
      </c>
      <c r="AB370" s="5">
        <f t="shared" si="48"/>
        <v>0</v>
      </c>
      <c r="AC370" s="5">
        <f t="shared" si="49"/>
        <v>0</v>
      </c>
      <c r="AD370" s="5">
        <f t="shared" si="50"/>
        <v>0</v>
      </c>
      <c r="AE370" s="5">
        <f t="shared" si="51"/>
        <v>0</v>
      </c>
      <c r="AF370" s="5">
        <f t="shared" si="52"/>
        <v>0</v>
      </c>
      <c r="AG370" s="5">
        <f t="shared" si="53"/>
        <v>0</v>
      </c>
      <c r="AH370" s="5">
        <f t="shared" si="53"/>
        <v>0</v>
      </c>
      <c r="AI370" s="5">
        <f t="shared" si="53"/>
        <v>0</v>
      </c>
    </row>
    <row r="371" spans="1:35" x14ac:dyDescent="0.35">
      <c r="A371" s="5"/>
      <c r="B371" t="s">
        <v>286</v>
      </c>
      <c r="C371" t="s">
        <v>287</v>
      </c>
      <c r="D371" t="s">
        <v>46</v>
      </c>
      <c r="E371" t="s">
        <v>51</v>
      </c>
      <c r="F371" t="s">
        <v>82</v>
      </c>
      <c r="G371" t="s">
        <v>76</v>
      </c>
      <c r="H371" t="str">
        <f t="shared" si="45"/>
        <v>Suriname Malaria</v>
      </c>
      <c r="I371"/>
      <c r="J371" s="25" t="s">
        <v>43</v>
      </c>
      <c r="K371" s="25"/>
      <c r="L371" s="24"/>
      <c r="M371" s="24"/>
      <c r="N371" s="25" t="s">
        <v>43</v>
      </c>
      <c r="O371" s="23"/>
      <c r="P371" s="23" t="s">
        <v>43</v>
      </c>
      <c r="Q371" s="24" t="s">
        <v>43</v>
      </c>
      <c r="R371" s="25"/>
      <c r="S371" s="24" t="s">
        <v>43</v>
      </c>
      <c r="T371" s="24"/>
      <c r="U371" s="24"/>
      <c r="V371" s="24"/>
      <c r="W371" s="3" t="str">
        <f>_xlfn.TEXTJOIN(", ", TRUE, priority[[#This Row],[Top 15 Largest Allocations and/or Funding Increases]:[C19RM Top-25]])</f>
        <v/>
      </c>
      <c r="X37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71" s="5">
        <f t="shared" si="46"/>
        <v>0</v>
      </c>
      <c r="Z371" s="5">
        <f>IF(priority[[#This Row],[Challenging Operating Environment (as approved by EGMC on 24 March 2022) Opt-in]]="COE",1,0)</f>
        <v>0</v>
      </c>
      <c r="AA371" s="5">
        <f t="shared" si="47"/>
        <v>0</v>
      </c>
      <c r="AB371" s="5">
        <f t="shared" si="48"/>
        <v>0</v>
      </c>
      <c r="AC371" s="5">
        <f t="shared" si="49"/>
        <v>0</v>
      </c>
      <c r="AD371" s="5">
        <f t="shared" si="50"/>
        <v>0</v>
      </c>
      <c r="AE371" s="5">
        <f t="shared" si="51"/>
        <v>0</v>
      </c>
      <c r="AF371" s="5">
        <f t="shared" si="52"/>
        <v>0</v>
      </c>
      <c r="AG371" s="5">
        <f t="shared" si="53"/>
        <v>0</v>
      </c>
      <c r="AH371" s="5">
        <f t="shared" si="53"/>
        <v>0</v>
      </c>
      <c r="AI371" s="5">
        <f t="shared" si="53"/>
        <v>0</v>
      </c>
    </row>
    <row r="372" spans="1:35" x14ac:dyDescent="0.35">
      <c r="A372" s="5"/>
      <c r="B372" t="s">
        <v>288</v>
      </c>
      <c r="C372" t="s">
        <v>289</v>
      </c>
      <c r="D372" t="s">
        <v>38</v>
      </c>
      <c r="E372" t="s">
        <v>51</v>
      </c>
      <c r="F372" t="s">
        <v>130</v>
      </c>
      <c r="G372" t="s">
        <v>127</v>
      </c>
      <c r="H372" t="str">
        <f t="shared" si="45"/>
        <v>Syrian Arab Republic HIV/AIDS</v>
      </c>
      <c r="I372"/>
      <c r="J372" s="23" t="s">
        <v>41</v>
      </c>
      <c r="K372" s="23"/>
      <c r="L372" s="23"/>
      <c r="M372" s="24"/>
      <c r="N372" s="25" t="s">
        <v>43</v>
      </c>
      <c r="O372" s="23"/>
      <c r="P372" s="23" t="s">
        <v>43</v>
      </c>
      <c r="Q372" s="24" t="s">
        <v>43</v>
      </c>
      <c r="R372" s="25"/>
      <c r="S372" s="24" t="s">
        <v>43</v>
      </c>
      <c r="T372" s="24"/>
      <c r="U372" s="24"/>
      <c r="V372" s="24"/>
      <c r="W372" s="3" t="str">
        <f>_xlfn.TEXTJOIN(", ", TRUE, priority[[#This Row],[Top 15 Largest Allocations and/or Funding Increases]:[C19RM Top-25]])</f>
        <v/>
      </c>
      <c r="X37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372" s="5">
        <f t="shared" si="46"/>
        <v>0</v>
      </c>
      <c r="Z372" s="5">
        <f>IF(priority[[#This Row],[Challenging Operating Environment (as approved by EGMC on 24 March 2022) Opt-in]]="COE",1,0)</f>
        <v>1</v>
      </c>
      <c r="AA372" s="5">
        <f t="shared" si="47"/>
        <v>0</v>
      </c>
      <c r="AB372" s="5">
        <f t="shared" si="48"/>
        <v>0</v>
      </c>
      <c r="AC372" s="5">
        <f t="shared" si="49"/>
        <v>0</v>
      </c>
      <c r="AD372" s="5">
        <f t="shared" si="50"/>
        <v>0</v>
      </c>
      <c r="AE372" s="5">
        <f t="shared" si="51"/>
        <v>0</v>
      </c>
      <c r="AF372" s="5">
        <f t="shared" si="52"/>
        <v>0</v>
      </c>
      <c r="AG372" s="5">
        <f t="shared" si="53"/>
        <v>0</v>
      </c>
      <c r="AH372" s="5">
        <f t="shared" si="53"/>
        <v>0</v>
      </c>
      <c r="AI372" s="5">
        <f t="shared" si="53"/>
        <v>0</v>
      </c>
    </row>
    <row r="373" spans="1:35" x14ac:dyDescent="0.35">
      <c r="A373" s="5"/>
      <c r="B373" t="s">
        <v>288</v>
      </c>
      <c r="C373" t="s">
        <v>289</v>
      </c>
      <c r="D373" t="s">
        <v>44</v>
      </c>
      <c r="E373" t="s">
        <v>51</v>
      </c>
      <c r="F373" t="s">
        <v>130</v>
      </c>
      <c r="G373" t="s">
        <v>127</v>
      </c>
      <c r="H373" t="str">
        <f t="shared" si="45"/>
        <v>Syrian Arab Republic Tuberculosis</v>
      </c>
      <c r="I373"/>
      <c r="J373" s="23" t="s">
        <v>41</v>
      </c>
      <c r="K373" s="23"/>
      <c r="L373" s="23"/>
      <c r="M373" s="24"/>
      <c r="N373" s="25" t="s">
        <v>43</v>
      </c>
      <c r="O373" s="23"/>
      <c r="P373" s="23" t="s">
        <v>43</v>
      </c>
      <c r="Q373" s="24" t="s">
        <v>43</v>
      </c>
      <c r="R373" s="25"/>
      <c r="S373" s="24" t="s">
        <v>43</v>
      </c>
      <c r="T373" s="24"/>
      <c r="U373" s="24"/>
      <c r="V373" s="24"/>
      <c r="W373" s="3" t="str">
        <f>_xlfn.TEXTJOIN(", ", TRUE, priority[[#This Row],[Top 15 Largest Allocations and/or Funding Increases]:[C19RM Top-25]])</f>
        <v/>
      </c>
      <c r="X37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373" s="5">
        <f t="shared" si="46"/>
        <v>0</v>
      </c>
      <c r="Z373" s="5">
        <f>IF(priority[[#This Row],[Challenging Operating Environment (as approved by EGMC on 24 March 2022) Opt-in]]="COE",1,0)</f>
        <v>1</v>
      </c>
      <c r="AA373" s="5">
        <f t="shared" si="47"/>
        <v>0</v>
      </c>
      <c r="AB373" s="5">
        <f t="shared" si="48"/>
        <v>0</v>
      </c>
      <c r="AC373" s="5">
        <f t="shared" si="49"/>
        <v>0</v>
      </c>
      <c r="AD373" s="5">
        <f t="shared" si="50"/>
        <v>0</v>
      </c>
      <c r="AE373" s="5">
        <f t="shared" si="51"/>
        <v>0</v>
      </c>
      <c r="AF373" s="5">
        <f t="shared" si="52"/>
        <v>0</v>
      </c>
      <c r="AG373" s="5">
        <f t="shared" si="53"/>
        <v>0</v>
      </c>
      <c r="AH373" s="5">
        <f t="shared" si="53"/>
        <v>0</v>
      </c>
      <c r="AI373" s="5">
        <f t="shared" si="53"/>
        <v>0</v>
      </c>
    </row>
    <row r="374" spans="1:35" x14ac:dyDescent="0.35">
      <c r="A374" s="5"/>
      <c r="B374" t="s">
        <v>288</v>
      </c>
      <c r="C374" t="s">
        <v>289</v>
      </c>
      <c r="D374" t="s">
        <v>46</v>
      </c>
      <c r="E374" t="s">
        <v>51</v>
      </c>
      <c r="F374" t="s">
        <v>130</v>
      </c>
      <c r="G374" t="s">
        <v>127</v>
      </c>
      <c r="H374" t="str">
        <f t="shared" si="45"/>
        <v>Syrian Arab Republic Malaria</v>
      </c>
      <c r="I374"/>
      <c r="J374" s="23" t="s">
        <v>41</v>
      </c>
      <c r="K374" s="23"/>
      <c r="L374" s="23"/>
      <c r="M374" s="24"/>
      <c r="N374" s="25" t="s">
        <v>43</v>
      </c>
      <c r="O374" s="23"/>
      <c r="P374" s="23" t="s">
        <v>43</v>
      </c>
      <c r="Q374" s="24" t="s">
        <v>43</v>
      </c>
      <c r="R374" s="25"/>
      <c r="S374" s="24" t="s">
        <v>43</v>
      </c>
      <c r="T374" s="24"/>
      <c r="U374" s="24"/>
      <c r="V374" s="24"/>
      <c r="W374" s="3" t="str">
        <f>_xlfn.TEXTJOIN(", ", TRUE, priority[[#This Row],[Top 15 Largest Allocations and/or Funding Increases]:[C19RM Top-25]])</f>
        <v/>
      </c>
      <c r="X37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374" s="5">
        <f t="shared" si="46"/>
        <v>0</v>
      </c>
      <c r="Z374" s="5">
        <f>IF(priority[[#This Row],[Challenging Operating Environment (as approved by EGMC on 24 March 2022) Opt-in]]="COE",1,0)</f>
        <v>1</v>
      </c>
      <c r="AA374" s="5">
        <f t="shared" si="47"/>
        <v>0</v>
      </c>
      <c r="AB374" s="5">
        <f t="shared" si="48"/>
        <v>0</v>
      </c>
      <c r="AC374" s="5">
        <f t="shared" si="49"/>
        <v>0</v>
      </c>
      <c r="AD374" s="5">
        <f t="shared" si="50"/>
        <v>0</v>
      </c>
      <c r="AE374" s="5">
        <f t="shared" si="51"/>
        <v>0</v>
      </c>
      <c r="AF374" s="5">
        <f t="shared" si="52"/>
        <v>0</v>
      </c>
      <c r="AG374" s="5">
        <f t="shared" si="53"/>
        <v>0</v>
      </c>
      <c r="AH374" s="5">
        <f t="shared" si="53"/>
        <v>0</v>
      </c>
      <c r="AI374" s="5">
        <f t="shared" si="53"/>
        <v>0</v>
      </c>
    </row>
    <row r="375" spans="1:35" x14ac:dyDescent="0.35">
      <c r="A375" s="5"/>
      <c r="B375" t="s">
        <v>290</v>
      </c>
      <c r="C375" t="s">
        <v>291</v>
      </c>
      <c r="D375" t="s">
        <v>38</v>
      </c>
      <c r="E375" t="s">
        <v>51</v>
      </c>
      <c r="F375" t="s">
        <v>52</v>
      </c>
      <c r="G375" t="s">
        <v>61</v>
      </c>
      <c r="H375" t="str">
        <f t="shared" si="45"/>
        <v>Tajikistan HIV/AIDS</v>
      </c>
      <c r="I375"/>
      <c r="J375" s="25" t="s">
        <v>43</v>
      </c>
      <c r="K375" s="25"/>
      <c r="L375" s="24"/>
      <c r="M375" s="24"/>
      <c r="N375" s="25" t="s">
        <v>43</v>
      </c>
      <c r="O375" s="23"/>
      <c r="P375" s="23" t="s">
        <v>43</v>
      </c>
      <c r="Q375" s="24" t="s">
        <v>43</v>
      </c>
      <c r="R375" s="25"/>
      <c r="S375" s="24" t="s">
        <v>43</v>
      </c>
      <c r="T375" s="24"/>
      <c r="U375" s="24"/>
      <c r="V375" s="24"/>
      <c r="W375" s="3" t="str">
        <f>_xlfn.TEXTJOIN(", ", TRUE, priority[[#This Row],[Top 15 Largest Allocations and/or Funding Increases]:[C19RM Top-25]])</f>
        <v/>
      </c>
      <c r="X37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75" s="5">
        <f t="shared" si="46"/>
        <v>0</v>
      </c>
      <c r="Z375" s="5">
        <f>IF(priority[[#This Row],[Challenging Operating Environment (as approved by EGMC on 24 March 2022) Opt-in]]="COE",1,0)</f>
        <v>0</v>
      </c>
      <c r="AA375" s="5">
        <f t="shared" si="47"/>
        <v>0</v>
      </c>
      <c r="AB375" s="5">
        <f t="shared" si="48"/>
        <v>0</v>
      </c>
      <c r="AC375" s="5">
        <f t="shared" si="49"/>
        <v>0</v>
      </c>
      <c r="AD375" s="5">
        <f t="shared" si="50"/>
        <v>0</v>
      </c>
      <c r="AE375" s="5">
        <f t="shared" si="51"/>
        <v>0</v>
      </c>
      <c r="AF375" s="5">
        <f t="shared" si="52"/>
        <v>0</v>
      </c>
      <c r="AG375" s="5">
        <f t="shared" si="53"/>
        <v>0</v>
      </c>
      <c r="AH375" s="5">
        <f t="shared" si="53"/>
        <v>0</v>
      </c>
      <c r="AI375" s="5">
        <f t="shared" si="53"/>
        <v>0</v>
      </c>
    </row>
    <row r="376" spans="1:35" x14ac:dyDescent="0.35">
      <c r="A376" s="5"/>
      <c r="B376" t="s">
        <v>290</v>
      </c>
      <c r="C376" t="s">
        <v>291</v>
      </c>
      <c r="D376" t="s">
        <v>44</v>
      </c>
      <c r="E376" t="s">
        <v>51</v>
      </c>
      <c r="F376" t="s">
        <v>52</v>
      </c>
      <c r="G376" t="s">
        <v>61</v>
      </c>
      <c r="H376" t="str">
        <f t="shared" si="45"/>
        <v>Tajikistan Tuberculosis</v>
      </c>
      <c r="I376"/>
      <c r="J376" s="25" t="s">
        <v>43</v>
      </c>
      <c r="K376" s="25"/>
      <c r="L376" s="24"/>
      <c r="M376" s="24"/>
      <c r="N376" s="25" t="s">
        <v>43</v>
      </c>
      <c r="O376" s="23"/>
      <c r="P376" s="23" t="s">
        <v>43</v>
      </c>
      <c r="Q376" s="24" t="s">
        <v>43</v>
      </c>
      <c r="R376" s="25"/>
      <c r="S376" s="24" t="s">
        <v>43</v>
      </c>
      <c r="T376" s="24"/>
      <c r="U376" s="24"/>
      <c r="V376" s="24"/>
      <c r="W376" s="3" t="str">
        <f>_xlfn.TEXTJOIN(", ", TRUE, priority[[#This Row],[Top 15 Largest Allocations and/or Funding Increases]:[C19RM Top-25]])</f>
        <v/>
      </c>
      <c r="X37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76" s="5">
        <f t="shared" si="46"/>
        <v>0</v>
      </c>
      <c r="Z376" s="5">
        <f>IF(priority[[#This Row],[Challenging Operating Environment (as approved by EGMC on 24 March 2022) Opt-in]]="COE",1,0)</f>
        <v>0</v>
      </c>
      <c r="AA376" s="5">
        <f t="shared" si="47"/>
        <v>0</v>
      </c>
      <c r="AB376" s="5">
        <f t="shared" si="48"/>
        <v>0</v>
      </c>
      <c r="AC376" s="5">
        <f t="shared" si="49"/>
        <v>0</v>
      </c>
      <c r="AD376" s="5">
        <f t="shared" si="50"/>
        <v>0</v>
      </c>
      <c r="AE376" s="5">
        <f t="shared" si="51"/>
        <v>0</v>
      </c>
      <c r="AF376" s="5">
        <f t="shared" si="52"/>
        <v>0</v>
      </c>
      <c r="AG376" s="5">
        <f t="shared" si="53"/>
        <v>0</v>
      </c>
      <c r="AH376" s="5">
        <f t="shared" si="53"/>
        <v>0</v>
      </c>
      <c r="AI376" s="5">
        <f t="shared" si="53"/>
        <v>0</v>
      </c>
    </row>
    <row r="377" spans="1:35" x14ac:dyDescent="0.35">
      <c r="A377" s="5"/>
      <c r="B377" t="s">
        <v>290</v>
      </c>
      <c r="C377" t="s">
        <v>291</v>
      </c>
      <c r="D377" t="s">
        <v>46</v>
      </c>
      <c r="E377" t="s">
        <v>51</v>
      </c>
      <c r="F377" t="s">
        <v>52</v>
      </c>
      <c r="G377" t="s">
        <v>61</v>
      </c>
      <c r="H377" t="str">
        <f t="shared" si="45"/>
        <v>Tajikistan Malaria</v>
      </c>
      <c r="I377"/>
      <c r="J377" s="25" t="s">
        <v>43</v>
      </c>
      <c r="K377" s="25"/>
      <c r="L377" s="24"/>
      <c r="M377" s="24"/>
      <c r="N377" s="25" t="s">
        <v>43</v>
      </c>
      <c r="O377" s="23"/>
      <c r="P377" s="23" t="s">
        <v>43</v>
      </c>
      <c r="Q377" s="24" t="s">
        <v>43</v>
      </c>
      <c r="R377" s="25"/>
      <c r="S377" s="24" t="s">
        <v>43</v>
      </c>
      <c r="T377" s="24"/>
      <c r="U377" s="24"/>
      <c r="V377" s="24"/>
      <c r="W377" s="3" t="str">
        <f>_xlfn.TEXTJOIN(", ", TRUE, priority[[#This Row],[Top 15 Largest Allocations and/or Funding Increases]:[C19RM Top-25]])</f>
        <v/>
      </c>
      <c r="X37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77" s="5">
        <f t="shared" si="46"/>
        <v>0</v>
      </c>
      <c r="Z377" s="5">
        <f>IF(priority[[#This Row],[Challenging Operating Environment (as approved by EGMC on 24 March 2022) Opt-in]]="COE",1,0)</f>
        <v>0</v>
      </c>
      <c r="AA377" s="5">
        <f t="shared" si="47"/>
        <v>0</v>
      </c>
      <c r="AB377" s="5">
        <f t="shared" si="48"/>
        <v>0</v>
      </c>
      <c r="AC377" s="5">
        <f t="shared" si="49"/>
        <v>0</v>
      </c>
      <c r="AD377" s="5">
        <f t="shared" si="50"/>
        <v>0</v>
      </c>
      <c r="AE377" s="5">
        <f t="shared" si="51"/>
        <v>0</v>
      </c>
      <c r="AF377" s="5">
        <f t="shared" si="52"/>
        <v>0</v>
      </c>
      <c r="AG377" s="5">
        <f t="shared" si="53"/>
        <v>0</v>
      </c>
      <c r="AH377" s="5">
        <f t="shared" si="53"/>
        <v>0</v>
      </c>
      <c r="AI377" s="5">
        <f t="shared" si="53"/>
        <v>0</v>
      </c>
    </row>
    <row r="378" spans="1:35" x14ac:dyDescent="0.35">
      <c r="A378" s="5" t="s">
        <v>47</v>
      </c>
      <c r="C378" t="s">
        <v>291</v>
      </c>
      <c r="D378" t="s">
        <v>62</v>
      </c>
      <c r="E378" t="s">
        <v>51</v>
      </c>
      <c r="H378" t="str">
        <f t="shared" si="45"/>
        <v>Tajikistan HIV/TB</v>
      </c>
      <c r="I378"/>
      <c r="J378" s="23"/>
      <c r="K378" s="23"/>
      <c r="L378" s="23"/>
      <c r="M378" s="24"/>
      <c r="N378" s="25"/>
      <c r="O378" s="23"/>
      <c r="P378" s="23"/>
      <c r="Q378" s="24"/>
      <c r="R378" s="25"/>
      <c r="S378" s="24"/>
      <c r="T378" s="24"/>
      <c r="U378" s="24"/>
      <c r="V378" s="24"/>
      <c r="W378" s="3" t="str">
        <f>_xlfn.TEXTJOIN(", ", TRUE, priority[[#This Row],[Top 15 Largest Allocations and/or Funding Increases]:[C19RM Top-25]])</f>
        <v/>
      </c>
      <c r="X37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78" s="27">
        <f t="shared" si="46"/>
        <v>0</v>
      </c>
      <c r="Z378" s="5">
        <f>IF(priority[[#This Row],[Challenging Operating Environment (as approved by EGMC on 24 March 2022) Opt-in]]="COE",1,0)</f>
        <v>0</v>
      </c>
      <c r="AA378" s="5">
        <f t="shared" si="47"/>
        <v>0</v>
      </c>
      <c r="AB378" s="5">
        <f t="shared" si="48"/>
        <v>0</v>
      </c>
      <c r="AC378" s="5">
        <f t="shared" si="49"/>
        <v>0</v>
      </c>
      <c r="AD378" s="5">
        <f t="shared" si="50"/>
        <v>0</v>
      </c>
      <c r="AE378" s="5">
        <f t="shared" si="51"/>
        <v>0</v>
      </c>
      <c r="AF378" s="5">
        <f t="shared" si="52"/>
        <v>0</v>
      </c>
      <c r="AG378" s="5">
        <f t="shared" si="53"/>
        <v>0</v>
      </c>
      <c r="AH378" s="5">
        <f t="shared" si="53"/>
        <v>0</v>
      </c>
      <c r="AI378" s="5">
        <f t="shared" si="53"/>
        <v>0</v>
      </c>
    </row>
    <row r="379" spans="1:35" x14ac:dyDescent="0.35">
      <c r="A379" s="5"/>
      <c r="B379" t="s">
        <v>292</v>
      </c>
      <c r="C379" t="s">
        <v>293</v>
      </c>
      <c r="D379" t="s">
        <v>44</v>
      </c>
      <c r="E379" t="s">
        <v>67</v>
      </c>
      <c r="G379" t="s">
        <v>92</v>
      </c>
      <c r="H379" t="str">
        <f t="shared" si="45"/>
        <v>Tanzania (United Republic) Tuberculosis</v>
      </c>
      <c r="I379"/>
      <c r="J379" s="25" t="s">
        <v>43</v>
      </c>
      <c r="K379" s="25"/>
      <c r="L379" s="24"/>
      <c r="M379" s="24"/>
      <c r="N379" s="25" t="s">
        <v>103</v>
      </c>
      <c r="O379" s="23"/>
      <c r="P379" s="23" t="s">
        <v>43</v>
      </c>
      <c r="Q379" s="24" t="s">
        <v>71</v>
      </c>
      <c r="R379" s="25"/>
      <c r="S379" s="24" t="s">
        <v>43</v>
      </c>
      <c r="T379" s="24" t="s">
        <v>20</v>
      </c>
      <c r="U379" s="24"/>
      <c r="V379" s="24" t="s">
        <v>70</v>
      </c>
      <c r="W379" s="3" t="str">
        <f>_xlfn.TEXTJOIN(", ", TRUE, priority[[#This Row],[Top 15 Largest Allocations and/or Funding Increases]:[C19RM Top-25]])</f>
        <v>Top Largest, TB Top 20, Gender Equality, C19RM Top 25</v>
      </c>
      <c r="X37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79" s="5">
        <f t="shared" si="46"/>
        <v>0</v>
      </c>
      <c r="Z379" s="5">
        <f>IF(priority[[#This Row],[Challenging Operating Environment (as approved by EGMC on 24 March 2022) Opt-in]]="COE",1,0)</f>
        <v>0</v>
      </c>
      <c r="AA379" s="5">
        <f t="shared" si="47"/>
        <v>0</v>
      </c>
      <c r="AB379" s="5">
        <f t="shared" si="48"/>
        <v>0</v>
      </c>
      <c r="AC379" s="5">
        <f t="shared" si="49"/>
        <v>0</v>
      </c>
      <c r="AD379" s="5">
        <f t="shared" si="50"/>
        <v>0</v>
      </c>
      <c r="AE379" s="5">
        <f t="shared" si="51"/>
        <v>0</v>
      </c>
      <c r="AF379" s="5">
        <f t="shared" si="52"/>
        <v>0</v>
      </c>
      <c r="AG379" s="5">
        <f t="shared" si="53"/>
        <v>0</v>
      </c>
      <c r="AH379" s="5">
        <f t="shared" si="53"/>
        <v>0</v>
      </c>
      <c r="AI379" s="5">
        <f t="shared" si="53"/>
        <v>0</v>
      </c>
    </row>
    <row r="380" spans="1:35" x14ac:dyDescent="0.35">
      <c r="A380" s="5"/>
      <c r="B380" t="s">
        <v>292</v>
      </c>
      <c r="C380" t="s">
        <v>293</v>
      </c>
      <c r="D380" t="s">
        <v>38</v>
      </c>
      <c r="E380" t="s">
        <v>67</v>
      </c>
      <c r="G380" t="s">
        <v>92</v>
      </c>
      <c r="H380" t="str">
        <f t="shared" si="45"/>
        <v>Tanzania (United Republic) HIV/AIDS</v>
      </c>
      <c r="I380"/>
      <c r="J380" s="25" t="s">
        <v>43</v>
      </c>
      <c r="K380" s="25"/>
      <c r="L380" s="24"/>
      <c r="M380" s="24"/>
      <c r="N380" s="25" t="s">
        <v>103</v>
      </c>
      <c r="O380" s="23" t="s">
        <v>115</v>
      </c>
      <c r="P380" s="23" t="s">
        <v>87</v>
      </c>
      <c r="Q380" s="24" t="s">
        <v>43</v>
      </c>
      <c r="R380" s="25"/>
      <c r="S380" s="24" t="s">
        <v>43</v>
      </c>
      <c r="T380" s="24" t="s">
        <v>20</v>
      </c>
      <c r="U380" s="24"/>
      <c r="V380" s="24" t="s">
        <v>70</v>
      </c>
      <c r="W380" s="3" t="str">
        <f>_xlfn.TEXTJOIN(", ", TRUE, priority[[#This Row],[Top 15 Largest Allocations and/or Funding Increases]:[C19RM Top-25]])</f>
        <v>Top Largest, Incidence Reduction, AGYW, Gender Equality, C19RM Top 25</v>
      </c>
      <c r="X38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80" s="5">
        <f t="shared" si="46"/>
        <v>0</v>
      </c>
      <c r="Z380" s="5">
        <f>IF(priority[[#This Row],[Challenging Operating Environment (as approved by EGMC on 24 March 2022) Opt-in]]="COE",1,0)</f>
        <v>0</v>
      </c>
      <c r="AA380" s="5">
        <f t="shared" si="47"/>
        <v>0</v>
      </c>
      <c r="AB380" s="5">
        <f t="shared" si="48"/>
        <v>0</v>
      </c>
      <c r="AC380" s="5">
        <f t="shared" si="49"/>
        <v>1</v>
      </c>
      <c r="AD380" s="5">
        <f t="shared" si="50"/>
        <v>0</v>
      </c>
      <c r="AE380" s="5">
        <f t="shared" si="51"/>
        <v>0</v>
      </c>
      <c r="AF380" s="5">
        <f t="shared" si="52"/>
        <v>0</v>
      </c>
      <c r="AG380" s="5">
        <f t="shared" si="53"/>
        <v>0</v>
      </c>
      <c r="AH380" s="5">
        <f t="shared" si="53"/>
        <v>0</v>
      </c>
      <c r="AI380" s="5">
        <f t="shared" si="53"/>
        <v>0</v>
      </c>
    </row>
    <row r="381" spans="1:35" x14ac:dyDescent="0.35">
      <c r="A381" s="5"/>
      <c r="B381" t="s">
        <v>292</v>
      </c>
      <c r="C381" t="s">
        <v>293</v>
      </c>
      <c r="D381" t="s">
        <v>46</v>
      </c>
      <c r="E381" t="s">
        <v>67</v>
      </c>
      <c r="G381" t="s">
        <v>92</v>
      </c>
      <c r="H381" t="str">
        <f t="shared" si="45"/>
        <v>Tanzania (United Republic) Malaria</v>
      </c>
      <c r="I381"/>
      <c r="J381" s="25" t="s">
        <v>43</v>
      </c>
      <c r="K381" s="25"/>
      <c r="L381" s="24"/>
      <c r="M381" s="24" t="s">
        <v>57</v>
      </c>
      <c r="N381" s="25" t="s">
        <v>103</v>
      </c>
      <c r="O381" s="23"/>
      <c r="P381" s="23" t="s">
        <v>43</v>
      </c>
      <c r="Q381" s="24" t="s">
        <v>43</v>
      </c>
      <c r="R381" s="25"/>
      <c r="S381" s="24" t="s">
        <v>91</v>
      </c>
      <c r="T381" s="24" t="s">
        <v>20</v>
      </c>
      <c r="U381" s="24"/>
      <c r="V381" s="24" t="s">
        <v>70</v>
      </c>
      <c r="W381" s="3" t="str">
        <f>_xlfn.TEXTJOIN(", ", TRUE, priority[[#This Row],[Top 15 Largest Allocations and/or Funding Increases]:[C19RM Top-25]])</f>
        <v>Top Largest, HBHI, Gender Equality, C19RM Top 25</v>
      </c>
      <c r="X38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PMI Country</v>
      </c>
      <c r="Y381" s="5">
        <f t="shared" si="46"/>
        <v>0</v>
      </c>
      <c r="Z381" s="5">
        <f>IF(priority[[#This Row],[Challenging Operating Environment (as approved by EGMC on 24 March 2022) Opt-in]]="COE",1,0)</f>
        <v>0</v>
      </c>
      <c r="AA381" s="5">
        <f t="shared" si="47"/>
        <v>0</v>
      </c>
      <c r="AB381" s="5">
        <f t="shared" si="48"/>
        <v>0</v>
      </c>
      <c r="AC381" s="5">
        <f t="shared" si="49"/>
        <v>0</v>
      </c>
      <c r="AD381" s="5">
        <f t="shared" si="50"/>
        <v>0</v>
      </c>
      <c r="AE381" s="5">
        <f t="shared" si="51"/>
        <v>0</v>
      </c>
      <c r="AF381" s="5">
        <f t="shared" si="52"/>
        <v>1</v>
      </c>
      <c r="AG381" s="5">
        <f t="shared" si="53"/>
        <v>0</v>
      </c>
      <c r="AH381" s="5">
        <f t="shared" si="53"/>
        <v>0</v>
      </c>
      <c r="AI381" s="5">
        <f t="shared" si="53"/>
        <v>0</v>
      </c>
    </row>
    <row r="382" spans="1:35" x14ac:dyDescent="0.35">
      <c r="A382" s="5" t="s">
        <v>47</v>
      </c>
      <c r="C382" t="s">
        <v>293</v>
      </c>
      <c r="D382" t="s">
        <v>62</v>
      </c>
      <c r="E382" t="s">
        <v>67</v>
      </c>
      <c r="H382" t="str">
        <f t="shared" si="45"/>
        <v>Tanzania (United Republic) HIV/TB</v>
      </c>
      <c r="I382"/>
      <c r="J382" s="23"/>
      <c r="K382" s="23"/>
      <c r="L382" s="23"/>
      <c r="M382" s="24"/>
      <c r="N382" s="25" t="s">
        <v>103</v>
      </c>
      <c r="O382" s="23" t="s">
        <v>115</v>
      </c>
      <c r="P382" s="23" t="s">
        <v>87</v>
      </c>
      <c r="Q382" s="24" t="s">
        <v>71</v>
      </c>
      <c r="R382" s="25"/>
      <c r="S382" s="24"/>
      <c r="T382" s="24" t="s">
        <v>20</v>
      </c>
      <c r="U382" s="24"/>
      <c r="V382" s="24" t="s">
        <v>70</v>
      </c>
      <c r="W382" s="3" t="str">
        <f>_xlfn.TEXTJOIN(", ", TRUE, priority[[#This Row],[Top 15 Largest Allocations and/or Funding Increases]:[C19RM Top-25]])</f>
        <v>Top Largest, Incidence Reduction, AGYW, TB Top 20, Gender Equality, C19RM Top 25</v>
      </c>
      <c r="X38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82" s="27">
        <f t="shared" si="46"/>
        <v>0</v>
      </c>
      <c r="Z382" s="5">
        <f>IF(priority[[#This Row],[Challenging Operating Environment (as approved by EGMC on 24 March 2022) Opt-in]]="COE",1,0)</f>
        <v>0</v>
      </c>
      <c r="AA382" s="5">
        <f t="shared" si="47"/>
        <v>0</v>
      </c>
      <c r="AB382" s="5">
        <f t="shared" si="48"/>
        <v>0</v>
      </c>
      <c r="AC382" s="5">
        <f t="shared" si="49"/>
        <v>1</v>
      </c>
      <c r="AD382" s="5">
        <f t="shared" si="50"/>
        <v>0</v>
      </c>
      <c r="AE382" s="5">
        <f t="shared" si="51"/>
        <v>0</v>
      </c>
      <c r="AF382" s="5">
        <f t="shared" si="52"/>
        <v>0</v>
      </c>
      <c r="AG382" s="5">
        <f t="shared" si="53"/>
        <v>0</v>
      </c>
      <c r="AH382" s="5">
        <f t="shared" si="53"/>
        <v>0</v>
      </c>
      <c r="AI382" s="5">
        <f t="shared" si="53"/>
        <v>0</v>
      </c>
    </row>
    <row r="383" spans="1:35" x14ac:dyDescent="0.35">
      <c r="A383" s="5"/>
      <c r="B383" t="s">
        <v>294</v>
      </c>
      <c r="C383" t="s">
        <v>295</v>
      </c>
      <c r="D383" t="s">
        <v>38</v>
      </c>
      <c r="E383" t="s">
        <v>67</v>
      </c>
      <c r="G383" t="s">
        <v>68</v>
      </c>
      <c r="H383" t="str">
        <f t="shared" si="45"/>
        <v>Thailand HIV/AIDS</v>
      </c>
      <c r="I383"/>
      <c r="J383" s="25" t="s">
        <v>43</v>
      </c>
      <c r="K383" s="25"/>
      <c r="L383" s="24"/>
      <c r="M383" s="24"/>
      <c r="N383" s="25" t="s">
        <v>43</v>
      </c>
      <c r="O383" s="23"/>
      <c r="P383" s="23" t="s">
        <v>43</v>
      </c>
      <c r="Q383" s="24" t="s">
        <v>43</v>
      </c>
      <c r="R383" s="25" t="s">
        <v>18</v>
      </c>
      <c r="S383" s="24" t="s">
        <v>43</v>
      </c>
      <c r="T383" s="24"/>
      <c r="U383" s="24"/>
      <c r="V383" s="24"/>
      <c r="W383" s="3" t="str">
        <f>_xlfn.TEXTJOIN(", ", TRUE, priority[[#This Row],[Top 15 Largest Allocations and/or Funding Increases]:[C19RM Top-25]])</f>
        <v>RAI</v>
      </c>
      <c r="X38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83" s="5">
        <f t="shared" si="46"/>
        <v>0</v>
      </c>
      <c r="Z383" s="5">
        <f>IF(priority[[#This Row],[Challenging Operating Environment (as approved by EGMC on 24 March 2022) Opt-in]]="COE",1,0)</f>
        <v>0</v>
      </c>
      <c r="AA383" s="5">
        <f t="shared" si="47"/>
        <v>0</v>
      </c>
      <c r="AB383" s="5">
        <f t="shared" si="48"/>
        <v>0</v>
      </c>
      <c r="AC383" s="5">
        <f t="shared" si="49"/>
        <v>0</v>
      </c>
      <c r="AD383" s="5">
        <f t="shared" si="50"/>
        <v>0</v>
      </c>
      <c r="AE383" s="5">
        <f t="shared" si="51"/>
        <v>1</v>
      </c>
      <c r="AF383" s="5">
        <f t="shared" si="52"/>
        <v>0</v>
      </c>
      <c r="AG383" s="5">
        <f t="shared" si="53"/>
        <v>0</v>
      </c>
      <c r="AH383" s="5">
        <f t="shared" si="53"/>
        <v>0</v>
      </c>
      <c r="AI383" s="5">
        <f t="shared" si="53"/>
        <v>0</v>
      </c>
    </row>
    <row r="384" spans="1:35" x14ac:dyDescent="0.35">
      <c r="A384" s="5"/>
      <c r="B384" t="s">
        <v>294</v>
      </c>
      <c r="C384" t="s">
        <v>295</v>
      </c>
      <c r="D384" t="s">
        <v>44</v>
      </c>
      <c r="E384" t="s">
        <v>67</v>
      </c>
      <c r="G384" t="s">
        <v>68</v>
      </c>
      <c r="H384" t="str">
        <f t="shared" si="45"/>
        <v>Thailand Tuberculosis</v>
      </c>
      <c r="I384"/>
      <c r="J384" s="25" t="s">
        <v>43</v>
      </c>
      <c r="K384" s="25"/>
      <c r="L384" s="24"/>
      <c r="M384" s="24"/>
      <c r="N384" s="25" t="s">
        <v>43</v>
      </c>
      <c r="O384" s="23"/>
      <c r="P384" s="23" t="s">
        <v>43</v>
      </c>
      <c r="Q384" s="24" t="s">
        <v>43</v>
      </c>
      <c r="R384" s="25" t="s">
        <v>18</v>
      </c>
      <c r="S384" s="24" t="s">
        <v>43</v>
      </c>
      <c r="T384" s="24"/>
      <c r="U384" s="24"/>
      <c r="V384" s="24"/>
      <c r="W384" s="3" t="str">
        <f>_xlfn.TEXTJOIN(", ", TRUE, priority[[#This Row],[Top 15 Largest Allocations and/or Funding Increases]:[C19RM Top-25]])</f>
        <v>RAI</v>
      </c>
      <c r="X38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84" s="5">
        <f t="shared" si="46"/>
        <v>0</v>
      </c>
      <c r="Z384" s="5">
        <f>IF(priority[[#This Row],[Challenging Operating Environment (as approved by EGMC on 24 March 2022) Opt-in]]="COE",1,0)</f>
        <v>0</v>
      </c>
      <c r="AA384" s="5">
        <f t="shared" si="47"/>
        <v>0</v>
      </c>
      <c r="AB384" s="5">
        <f t="shared" si="48"/>
        <v>0</v>
      </c>
      <c r="AC384" s="5">
        <f t="shared" si="49"/>
        <v>0</v>
      </c>
      <c r="AD384" s="5">
        <f t="shared" si="50"/>
        <v>0</v>
      </c>
      <c r="AE384" s="5">
        <f t="shared" si="51"/>
        <v>1</v>
      </c>
      <c r="AF384" s="5">
        <f t="shared" si="52"/>
        <v>0</v>
      </c>
      <c r="AG384" s="5">
        <f t="shared" si="53"/>
        <v>0</v>
      </c>
      <c r="AH384" s="5">
        <f t="shared" si="53"/>
        <v>0</v>
      </c>
      <c r="AI384" s="5">
        <f t="shared" si="53"/>
        <v>0</v>
      </c>
    </row>
    <row r="385" spans="1:35" x14ac:dyDescent="0.35">
      <c r="A385" s="5"/>
      <c r="B385" t="s">
        <v>294</v>
      </c>
      <c r="C385" t="s">
        <v>295</v>
      </c>
      <c r="D385" t="s">
        <v>46</v>
      </c>
      <c r="E385" t="s">
        <v>67</v>
      </c>
      <c r="G385" t="s">
        <v>68</v>
      </c>
      <c r="H385" t="str">
        <f t="shared" si="45"/>
        <v>Thailand Malaria</v>
      </c>
      <c r="I385"/>
      <c r="J385" s="25" t="s">
        <v>43</v>
      </c>
      <c r="K385" s="25"/>
      <c r="L385" s="24"/>
      <c r="M385" s="24" t="s">
        <v>57</v>
      </c>
      <c r="N385" s="25" t="s">
        <v>43</v>
      </c>
      <c r="O385" s="23"/>
      <c r="P385" s="23" t="s">
        <v>43</v>
      </c>
      <c r="Q385" s="24" t="s">
        <v>43</v>
      </c>
      <c r="R385" s="25" t="s">
        <v>18</v>
      </c>
      <c r="S385" s="24" t="s">
        <v>43</v>
      </c>
      <c r="T385" s="24"/>
      <c r="U385" s="24"/>
      <c r="V385" s="24"/>
      <c r="W385" s="3" t="str">
        <f>_xlfn.TEXTJOIN(", ", TRUE, priority[[#This Row],[Top 15 Largest Allocations and/or Funding Increases]:[C19RM Top-25]])</f>
        <v>RAI</v>
      </c>
      <c r="X38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PMI Country</v>
      </c>
      <c r="Y385" s="5">
        <f t="shared" si="46"/>
        <v>0</v>
      </c>
      <c r="Z385" s="5">
        <f>IF(priority[[#This Row],[Challenging Operating Environment (as approved by EGMC on 24 March 2022) Opt-in]]="COE",1,0)</f>
        <v>0</v>
      </c>
      <c r="AA385" s="5">
        <f t="shared" si="47"/>
        <v>0</v>
      </c>
      <c r="AB385" s="5">
        <f t="shared" si="48"/>
        <v>0</v>
      </c>
      <c r="AC385" s="5">
        <f t="shared" si="49"/>
        <v>0</v>
      </c>
      <c r="AD385" s="5">
        <f t="shared" si="50"/>
        <v>0</v>
      </c>
      <c r="AE385" s="5">
        <f t="shared" si="51"/>
        <v>1</v>
      </c>
      <c r="AF385" s="5">
        <f t="shared" si="52"/>
        <v>0</v>
      </c>
      <c r="AG385" s="5">
        <f t="shared" si="53"/>
        <v>0</v>
      </c>
      <c r="AH385" s="5">
        <f t="shared" si="53"/>
        <v>0</v>
      </c>
      <c r="AI385" s="5">
        <f t="shared" si="53"/>
        <v>0</v>
      </c>
    </row>
    <row r="386" spans="1:35" x14ac:dyDescent="0.35">
      <c r="A386" s="5" t="s">
        <v>47</v>
      </c>
      <c r="C386" t="s">
        <v>295</v>
      </c>
      <c r="D386" t="s">
        <v>62</v>
      </c>
      <c r="E386" t="s">
        <v>67</v>
      </c>
      <c r="H386" t="str">
        <f t="shared" si="45"/>
        <v>Thailand HIV/TB</v>
      </c>
      <c r="I386"/>
      <c r="J386" s="23"/>
      <c r="K386" s="23"/>
      <c r="L386" s="23"/>
      <c r="M386" s="24"/>
      <c r="N386" s="25"/>
      <c r="O386" s="23"/>
      <c r="P386" s="23"/>
      <c r="Q386" s="24"/>
      <c r="R386" s="25" t="s">
        <v>18</v>
      </c>
      <c r="S386" s="24"/>
      <c r="T386" s="24"/>
      <c r="U386" s="24"/>
      <c r="V386" s="24"/>
      <c r="W386" s="3" t="str">
        <f>_xlfn.TEXTJOIN(", ", TRUE, priority[[#This Row],[Top 15 Largest Allocations and/or Funding Increases]:[C19RM Top-25]])</f>
        <v>RAI</v>
      </c>
      <c r="X38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86" s="27">
        <f t="shared" si="46"/>
        <v>0</v>
      </c>
      <c r="Z386" s="5">
        <f>IF(priority[[#This Row],[Challenging Operating Environment (as approved by EGMC on 24 March 2022) Opt-in]]="COE",1,0)</f>
        <v>0</v>
      </c>
      <c r="AA386" s="5">
        <f t="shared" si="47"/>
        <v>0</v>
      </c>
      <c r="AB386" s="5">
        <f t="shared" si="48"/>
        <v>0</v>
      </c>
      <c r="AC386" s="5">
        <f t="shared" si="49"/>
        <v>0</v>
      </c>
      <c r="AD386" s="5">
        <f t="shared" si="50"/>
        <v>0</v>
      </c>
      <c r="AE386" s="5">
        <f t="shared" si="51"/>
        <v>1</v>
      </c>
      <c r="AF386" s="5">
        <f t="shared" si="52"/>
        <v>0</v>
      </c>
      <c r="AG386" s="5">
        <f t="shared" si="53"/>
        <v>0</v>
      </c>
      <c r="AH386" s="5">
        <f t="shared" si="53"/>
        <v>0</v>
      </c>
      <c r="AI386" s="5">
        <f t="shared" si="53"/>
        <v>0</v>
      </c>
    </row>
    <row r="387" spans="1:35" x14ac:dyDescent="0.35">
      <c r="A387" s="5"/>
      <c r="B387" t="s">
        <v>296</v>
      </c>
      <c r="C387" t="s">
        <v>297</v>
      </c>
      <c r="D387" t="s">
        <v>38</v>
      </c>
      <c r="E387" t="s">
        <v>51</v>
      </c>
      <c r="F387" t="s">
        <v>215</v>
      </c>
      <c r="G387" t="s">
        <v>40</v>
      </c>
      <c r="H387" t="str">
        <f t="shared" si="45"/>
        <v>Timor-Leste HIV/AIDS</v>
      </c>
      <c r="I387"/>
      <c r="J387" s="25" t="s">
        <v>43</v>
      </c>
      <c r="K387" s="25"/>
      <c r="L387" s="24"/>
      <c r="M387" s="24"/>
      <c r="N387" s="25" t="s">
        <v>43</v>
      </c>
      <c r="O387" s="23"/>
      <c r="P387" s="23" t="s">
        <v>43</v>
      </c>
      <c r="Q387" s="24" t="s">
        <v>43</v>
      </c>
      <c r="R387" s="25"/>
      <c r="S387" s="24" t="s">
        <v>43</v>
      </c>
      <c r="T387" s="24"/>
      <c r="U387" s="24"/>
      <c r="V387" s="24"/>
      <c r="W387" s="3" t="str">
        <f>_xlfn.TEXTJOIN(", ", TRUE, priority[[#This Row],[Top 15 Largest Allocations and/or Funding Increases]:[C19RM Top-25]])</f>
        <v/>
      </c>
      <c r="X38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87" s="5">
        <f t="shared" si="46"/>
        <v>0</v>
      </c>
      <c r="Z387" s="5">
        <f>IF(priority[[#This Row],[Challenging Operating Environment (as approved by EGMC on 24 March 2022) Opt-in]]="COE",1,0)</f>
        <v>0</v>
      </c>
      <c r="AA387" s="5">
        <f t="shared" si="47"/>
        <v>0</v>
      </c>
      <c r="AB387" s="5">
        <f t="shared" si="48"/>
        <v>0</v>
      </c>
      <c r="AC387" s="5">
        <f t="shared" si="49"/>
        <v>0</v>
      </c>
      <c r="AD387" s="5">
        <f t="shared" si="50"/>
        <v>0</v>
      </c>
      <c r="AE387" s="5">
        <f t="shared" si="51"/>
        <v>0</v>
      </c>
      <c r="AF387" s="5">
        <f t="shared" si="52"/>
        <v>0</v>
      </c>
      <c r="AG387" s="5">
        <f t="shared" si="53"/>
        <v>0</v>
      </c>
      <c r="AH387" s="5">
        <f t="shared" si="53"/>
        <v>0</v>
      </c>
      <c r="AI387" s="5">
        <f t="shared" si="53"/>
        <v>0</v>
      </c>
    </row>
    <row r="388" spans="1:35" x14ac:dyDescent="0.35">
      <c r="A388" s="5"/>
      <c r="B388" t="s">
        <v>296</v>
      </c>
      <c r="C388" t="s">
        <v>297</v>
      </c>
      <c r="D388" t="s">
        <v>44</v>
      </c>
      <c r="E388" t="s">
        <v>51</v>
      </c>
      <c r="F388" t="s">
        <v>215</v>
      </c>
      <c r="G388" t="s">
        <v>40</v>
      </c>
      <c r="H388" t="str">
        <f t="shared" si="45"/>
        <v>Timor-Leste Tuberculosis</v>
      </c>
      <c r="I388"/>
      <c r="J388" s="25"/>
      <c r="K388" s="23" t="s">
        <v>45</v>
      </c>
      <c r="L388" s="24"/>
      <c r="M388" s="24"/>
      <c r="N388" s="25" t="s">
        <v>58</v>
      </c>
      <c r="O388" s="23"/>
      <c r="P388" s="23" t="s">
        <v>43</v>
      </c>
      <c r="Q388" s="24" t="s">
        <v>43</v>
      </c>
      <c r="R388" s="25"/>
      <c r="S388" s="24" t="s">
        <v>43</v>
      </c>
      <c r="T388" s="24"/>
      <c r="U388" s="24"/>
      <c r="V388" s="24"/>
      <c r="W388" s="3" t="str">
        <f>_xlfn.TEXTJOIN(", ", TRUE, priority[[#This Row],[Top 15 Largest Allocations and/or Funding Increases]:[C19RM Top-25]])</f>
        <v>Funding Increase Disease</v>
      </c>
      <c r="X38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388" s="5">
        <f t="shared" si="46"/>
        <v>0</v>
      </c>
      <c r="Z388" s="5">
        <f>IF(priority[[#This Row],[Challenging Operating Environment (as approved by EGMC on 24 March 2022) Opt-in]]="COE",1,0)</f>
        <v>0</v>
      </c>
      <c r="AA388" s="5">
        <f t="shared" si="47"/>
        <v>0</v>
      </c>
      <c r="AB388" s="5">
        <f t="shared" si="48"/>
        <v>0</v>
      </c>
      <c r="AC388" s="5">
        <f t="shared" si="49"/>
        <v>0</v>
      </c>
      <c r="AD388" s="5">
        <f t="shared" si="50"/>
        <v>0</v>
      </c>
      <c r="AE388" s="5">
        <f t="shared" si="51"/>
        <v>0</v>
      </c>
      <c r="AF388" s="5">
        <f t="shared" si="52"/>
        <v>0</v>
      </c>
      <c r="AG388" s="5">
        <f t="shared" si="53"/>
        <v>0</v>
      </c>
      <c r="AH388" s="5">
        <f t="shared" si="53"/>
        <v>0</v>
      </c>
      <c r="AI388" s="5">
        <f t="shared" si="53"/>
        <v>0</v>
      </c>
    </row>
    <row r="389" spans="1:35" x14ac:dyDescent="0.35">
      <c r="A389" s="5"/>
      <c r="B389" t="s">
        <v>296</v>
      </c>
      <c r="C389" t="s">
        <v>297</v>
      </c>
      <c r="D389" t="s">
        <v>46</v>
      </c>
      <c r="E389" t="s">
        <v>51</v>
      </c>
      <c r="F389" t="s">
        <v>215</v>
      </c>
      <c r="G389" t="s">
        <v>40</v>
      </c>
      <c r="H389" t="str">
        <f t="shared" si="45"/>
        <v>Timor-Leste Malaria</v>
      </c>
      <c r="I389"/>
      <c r="J389" s="25" t="s">
        <v>43</v>
      </c>
      <c r="K389" s="23" t="s">
        <v>42</v>
      </c>
      <c r="L389" s="24"/>
      <c r="M389" s="24"/>
      <c r="N389" s="25" t="s">
        <v>43</v>
      </c>
      <c r="O389" s="23"/>
      <c r="P389" s="23" t="s">
        <v>43</v>
      </c>
      <c r="Q389" s="24" t="s">
        <v>43</v>
      </c>
      <c r="R389" s="25"/>
      <c r="S389" s="24" t="s">
        <v>43</v>
      </c>
      <c r="T389" s="24"/>
      <c r="U389" s="24"/>
      <c r="V389" s="24"/>
      <c r="W389" s="3" t="str">
        <f>_xlfn.TEXTJOIN(", ", TRUE, priority[[#This Row],[Top 15 Largest Allocations and/or Funding Increases]:[C19RM Top-25]])</f>
        <v/>
      </c>
      <c r="X38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Decrease 25%</v>
      </c>
      <c r="Y389" s="5">
        <f t="shared" si="46"/>
        <v>0</v>
      </c>
      <c r="Z389" s="5">
        <f>IF(priority[[#This Row],[Challenging Operating Environment (as approved by EGMC on 24 March 2022) Opt-in]]="COE",1,0)</f>
        <v>0</v>
      </c>
      <c r="AA389" s="5">
        <f t="shared" si="47"/>
        <v>0</v>
      </c>
      <c r="AB389" s="5">
        <f t="shared" si="48"/>
        <v>0</v>
      </c>
      <c r="AC389" s="5">
        <f t="shared" si="49"/>
        <v>0</v>
      </c>
      <c r="AD389" s="5">
        <f t="shared" si="50"/>
        <v>0</v>
      </c>
      <c r="AE389" s="5">
        <f t="shared" si="51"/>
        <v>0</v>
      </c>
      <c r="AF389" s="5">
        <f t="shared" si="52"/>
        <v>0</v>
      </c>
      <c r="AG389" s="5">
        <f t="shared" si="53"/>
        <v>0</v>
      </c>
      <c r="AH389" s="5">
        <f t="shared" si="53"/>
        <v>0</v>
      </c>
      <c r="AI389" s="5">
        <f t="shared" si="53"/>
        <v>0</v>
      </c>
    </row>
    <row r="390" spans="1:35" x14ac:dyDescent="0.35">
      <c r="A390" s="5" t="s">
        <v>47</v>
      </c>
      <c r="C390" t="s">
        <v>297</v>
      </c>
      <c r="D390" t="s">
        <v>62</v>
      </c>
      <c r="E390" t="s">
        <v>51</v>
      </c>
      <c r="H390" t="str">
        <f t="shared" si="45"/>
        <v>Timor-Leste HIV/TB</v>
      </c>
      <c r="I390"/>
      <c r="J390" s="23"/>
      <c r="K390" s="23" t="s">
        <v>45</v>
      </c>
      <c r="L390" s="24"/>
      <c r="M390" s="24"/>
      <c r="N390" s="25" t="s">
        <v>58</v>
      </c>
      <c r="O390" s="23"/>
      <c r="P390" s="23"/>
      <c r="Q390" s="24"/>
      <c r="R390" s="25"/>
      <c r="S390" s="24"/>
      <c r="T390" s="24"/>
      <c r="U390" s="24"/>
      <c r="V390" s="24"/>
      <c r="W390" s="3" t="str">
        <f>_xlfn.TEXTJOIN(", ", TRUE, priority[[#This Row],[Top 15 Largest Allocations and/or Funding Increases]:[C19RM Top-25]])</f>
        <v>Funding Increase Disease</v>
      </c>
      <c r="X39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390" s="27">
        <f t="shared" si="46"/>
        <v>0</v>
      </c>
      <c r="Z390" s="5">
        <f>IF(priority[[#This Row],[Challenging Operating Environment (as approved by EGMC on 24 March 2022) Opt-in]]="COE",1,0)</f>
        <v>0</v>
      </c>
      <c r="AA390" s="5">
        <f t="shared" si="47"/>
        <v>0</v>
      </c>
      <c r="AB390" s="5">
        <f t="shared" si="48"/>
        <v>0</v>
      </c>
      <c r="AC390" s="5">
        <f t="shared" si="49"/>
        <v>0</v>
      </c>
      <c r="AD390" s="5">
        <f t="shared" si="50"/>
        <v>0</v>
      </c>
      <c r="AE390" s="5">
        <f t="shared" si="51"/>
        <v>0</v>
      </c>
      <c r="AF390" s="5">
        <f t="shared" si="52"/>
        <v>0</v>
      </c>
      <c r="AG390" s="5">
        <f t="shared" si="53"/>
        <v>0</v>
      </c>
      <c r="AH390" s="5">
        <f t="shared" si="53"/>
        <v>0</v>
      </c>
      <c r="AI390" s="5">
        <f t="shared" si="53"/>
        <v>0</v>
      </c>
    </row>
    <row r="391" spans="1:35" x14ac:dyDescent="0.35">
      <c r="A391" s="5"/>
      <c r="B391" t="s">
        <v>298</v>
      </c>
      <c r="C391" t="s">
        <v>299</v>
      </c>
      <c r="D391" t="s">
        <v>38</v>
      </c>
      <c r="E391" t="s">
        <v>39</v>
      </c>
      <c r="G391" t="s">
        <v>79</v>
      </c>
      <c r="H391" t="str">
        <f t="shared" si="45"/>
        <v>Togo HIV/AIDS</v>
      </c>
      <c r="I391"/>
      <c r="J391" s="25" t="s">
        <v>43</v>
      </c>
      <c r="K391" s="25"/>
      <c r="L391" s="24"/>
      <c r="M391" s="24"/>
      <c r="N391" s="25" t="s">
        <v>43</v>
      </c>
      <c r="O391" s="23"/>
      <c r="P391" s="23" t="s">
        <v>43</v>
      </c>
      <c r="Q391" s="24" t="s">
        <v>43</v>
      </c>
      <c r="R391" s="25"/>
      <c r="S391" s="24" t="s">
        <v>43</v>
      </c>
      <c r="T391" s="24"/>
      <c r="U391" s="24" t="s">
        <v>69</v>
      </c>
      <c r="V391" s="24"/>
      <c r="W391" s="3" t="str">
        <f>_xlfn.TEXTJOIN(", ", TRUE, priority[[#This Row],[Top 15 Largest Allocations and/or Funding Increases]:[C19RM Top-25]])</f>
        <v>RSSH Priority</v>
      </c>
      <c r="X39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91" s="5">
        <f t="shared" si="46"/>
        <v>0</v>
      </c>
      <c r="Z391" s="5">
        <f>IF(priority[[#This Row],[Challenging Operating Environment (as approved by EGMC on 24 March 2022) Opt-in]]="COE",1,0)</f>
        <v>0</v>
      </c>
      <c r="AA391" s="5">
        <f t="shared" si="47"/>
        <v>0</v>
      </c>
      <c r="AB391" s="5">
        <f t="shared" si="48"/>
        <v>0</v>
      </c>
      <c r="AC391" s="5">
        <f t="shared" si="49"/>
        <v>0</v>
      </c>
      <c r="AD391" s="5">
        <f t="shared" si="50"/>
        <v>0</v>
      </c>
      <c r="AE391" s="5">
        <f t="shared" si="51"/>
        <v>0</v>
      </c>
      <c r="AF391" s="5">
        <f t="shared" si="52"/>
        <v>0</v>
      </c>
      <c r="AG391" s="5">
        <f t="shared" si="53"/>
        <v>0</v>
      </c>
      <c r="AH391" s="5">
        <f t="shared" si="53"/>
        <v>0</v>
      </c>
      <c r="AI391" s="5">
        <f t="shared" si="53"/>
        <v>0</v>
      </c>
    </row>
    <row r="392" spans="1:35" x14ac:dyDescent="0.35">
      <c r="A392" s="5"/>
      <c r="B392" t="s">
        <v>298</v>
      </c>
      <c r="C392" t="s">
        <v>299</v>
      </c>
      <c r="D392" t="s">
        <v>44</v>
      </c>
      <c r="E392" t="s">
        <v>39</v>
      </c>
      <c r="G392" t="s">
        <v>79</v>
      </c>
      <c r="H392" t="str">
        <f t="shared" si="45"/>
        <v>Togo Tuberculosis</v>
      </c>
      <c r="I392"/>
      <c r="J392" s="25" t="s">
        <v>43</v>
      </c>
      <c r="K392" s="25"/>
      <c r="L392" s="24"/>
      <c r="M392" s="24"/>
      <c r="N392" s="25" t="s">
        <v>43</v>
      </c>
      <c r="O392" s="23"/>
      <c r="P392" s="23" t="s">
        <v>43</v>
      </c>
      <c r="Q392" s="24" t="s">
        <v>43</v>
      </c>
      <c r="R392" s="25"/>
      <c r="S392" s="24" t="s">
        <v>43</v>
      </c>
      <c r="T392" s="24"/>
      <c r="U392" s="24" t="s">
        <v>69</v>
      </c>
      <c r="V392" s="24"/>
      <c r="W392" s="3" t="str">
        <f>_xlfn.TEXTJOIN(", ", TRUE, priority[[#This Row],[Top 15 Largest Allocations and/or Funding Increases]:[C19RM Top-25]])</f>
        <v>RSSH Priority</v>
      </c>
      <c r="X39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92" s="5">
        <f t="shared" si="46"/>
        <v>0</v>
      </c>
      <c r="Z392" s="5">
        <f>IF(priority[[#This Row],[Challenging Operating Environment (as approved by EGMC on 24 March 2022) Opt-in]]="COE",1,0)</f>
        <v>0</v>
      </c>
      <c r="AA392" s="5">
        <f t="shared" si="47"/>
        <v>0</v>
      </c>
      <c r="AB392" s="5">
        <f t="shared" si="48"/>
        <v>0</v>
      </c>
      <c r="AC392" s="5">
        <f t="shared" si="49"/>
        <v>0</v>
      </c>
      <c r="AD392" s="5">
        <f t="shared" si="50"/>
        <v>0</v>
      </c>
      <c r="AE392" s="5">
        <f t="shared" si="51"/>
        <v>0</v>
      </c>
      <c r="AF392" s="5">
        <f t="shared" si="52"/>
        <v>0</v>
      </c>
      <c r="AG392" s="5">
        <f t="shared" si="53"/>
        <v>0</v>
      </c>
      <c r="AH392" s="5">
        <f t="shared" si="53"/>
        <v>0</v>
      </c>
      <c r="AI392" s="5">
        <f t="shared" si="53"/>
        <v>0</v>
      </c>
    </row>
    <row r="393" spans="1:35" x14ac:dyDescent="0.35">
      <c r="A393" s="5"/>
      <c r="B393" t="s">
        <v>298</v>
      </c>
      <c r="C393" t="s">
        <v>299</v>
      </c>
      <c r="D393" t="s">
        <v>46</v>
      </c>
      <c r="E393" t="s">
        <v>39</v>
      </c>
      <c r="G393" t="s">
        <v>79</v>
      </c>
      <c r="H393" t="str">
        <f t="shared" si="45"/>
        <v>Togo Malaria</v>
      </c>
      <c r="I393"/>
      <c r="J393" s="25" t="s">
        <v>43</v>
      </c>
      <c r="K393" s="25"/>
      <c r="L393" s="24"/>
      <c r="M393" s="24"/>
      <c r="N393" s="25" t="s">
        <v>43</v>
      </c>
      <c r="O393" s="23"/>
      <c r="P393" s="23" t="s">
        <v>43</v>
      </c>
      <c r="Q393" s="24" t="s">
        <v>43</v>
      </c>
      <c r="R393" s="25"/>
      <c r="S393" s="24" t="s">
        <v>43</v>
      </c>
      <c r="T393" s="24"/>
      <c r="U393" s="24" t="s">
        <v>69</v>
      </c>
      <c r="V393" s="24"/>
      <c r="W393" s="3" t="str">
        <f>_xlfn.TEXTJOIN(", ", TRUE, priority[[#This Row],[Top 15 Largest Allocations and/or Funding Increases]:[C19RM Top-25]])</f>
        <v>RSSH Priority</v>
      </c>
      <c r="X39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93" s="5">
        <f t="shared" si="46"/>
        <v>0</v>
      </c>
      <c r="Z393" s="5">
        <f>IF(priority[[#This Row],[Challenging Operating Environment (as approved by EGMC on 24 March 2022) Opt-in]]="COE",1,0)</f>
        <v>0</v>
      </c>
      <c r="AA393" s="5">
        <f t="shared" si="47"/>
        <v>0</v>
      </c>
      <c r="AB393" s="5">
        <f t="shared" si="48"/>
        <v>0</v>
      </c>
      <c r="AC393" s="5">
        <f t="shared" si="49"/>
        <v>0</v>
      </c>
      <c r="AD393" s="5">
        <f t="shared" si="50"/>
        <v>0</v>
      </c>
      <c r="AE393" s="5">
        <f t="shared" si="51"/>
        <v>0</v>
      </c>
      <c r="AF393" s="5">
        <f t="shared" si="52"/>
        <v>0</v>
      </c>
      <c r="AG393" s="5">
        <f t="shared" si="53"/>
        <v>0</v>
      </c>
      <c r="AH393" s="5">
        <f t="shared" si="53"/>
        <v>0</v>
      </c>
      <c r="AI393" s="5">
        <f t="shared" si="53"/>
        <v>0</v>
      </c>
    </row>
    <row r="394" spans="1:35" x14ac:dyDescent="0.35">
      <c r="A394" s="5"/>
      <c r="B394" t="s">
        <v>300</v>
      </c>
      <c r="C394" t="s">
        <v>301</v>
      </c>
      <c r="D394" t="s">
        <v>38</v>
      </c>
      <c r="E394" t="s">
        <v>51</v>
      </c>
      <c r="F394" t="s">
        <v>130</v>
      </c>
      <c r="G394" t="s">
        <v>40</v>
      </c>
      <c r="H394" t="str">
        <f t="shared" si="45"/>
        <v>Tonga HIV/AIDS</v>
      </c>
      <c r="I394"/>
      <c r="J394" s="25" t="s">
        <v>43</v>
      </c>
      <c r="K394" s="25"/>
      <c r="L394" s="24"/>
      <c r="M394" s="24"/>
      <c r="N394" s="25" t="s">
        <v>43</v>
      </c>
      <c r="O394" s="23"/>
      <c r="P394" s="23" t="s">
        <v>43</v>
      </c>
      <c r="Q394" s="24" t="s">
        <v>43</v>
      </c>
      <c r="R394" s="25"/>
      <c r="S394" s="24" t="s">
        <v>43</v>
      </c>
      <c r="T394" s="24"/>
      <c r="U394" s="24"/>
      <c r="V394" s="24"/>
      <c r="W394" s="3" t="str">
        <f>_xlfn.TEXTJOIN(", ", TRUE, priority[[#This Row],[Top 15 Largest Allocations and/or Funding Increases]:[C19RM Top-25]])</f>
        <v/>
      </c>
      <c r="X39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94" s="5">
        <f t="shared" si="46"/>
        <v>0</v>
      </c>
      <c r="Z394" s="5">
        <f>IF(priority[[#This Row],[Challenging Operating Environment (as approved by EGMC on 24 March 2022) Opt-in]]="COE",1,0)</f>
        <v>0</v>
      </c>
      <c r="AA394" s="5">
        <f t="shared" si="47"/>
        <v>0</v>
      </c>
      <c r="AB394" s="5">
        <f t="shared" si="48"/>
        <v>0</v>
      </c>
      <c r="AC394" s="5">
        <f t="shared" si="49"/>
        <v>0</v>
      </c>
      <c r="AD394" s="5">
        <f t="shared" si="50"/>
        <v>0</v>
      </c>
      <c r="AE394" s="5">
        <f t="shared" si="51"/>
        <v>0</v>
      </c>
      <c r="AF394" s="5">
        <f t="shared" si="52"/>
        <v>0</v>
      </c>
      <c r="AG394" s="5">
        <f t="shared" si="53"/>
        <v>0</v>
      </c>
      <c r="AH394" s="5">
        <f t="shared" si="53"/>
        <v>0</v>
      </c>
      <c r="AI394" s="5">
        <f t="shared" si="53"/>
        <v>0</v>
      </c>
    </row>
    <row r="395" spans="1:35" x14ac:dyDescent="0.35">
      <c r="A395" s="5"/>
      <c r="B395" t="s">
        <v>300</v>
      </c>
      <c r="C395" t="s">
        <v>301</v>
      </c>
      <c r="D395" t="s">
        <v>44</v>
      </c>
      <c r="E395" t="s">
        <v>51</v>
      </c>
      <c r="F395" t="s">
        <v>130</v>
      </c>
      <c r="G395" t="s">
        <v>40</v>
      </c>
      <c r="H395" t="str">
        <f t="shared" si="45"/>
        <v>Tonga Tuberculosis</v>
      </c>
      <c r="I395"/>
      <c r="J395" s="25" t="s">
        <v>43</v>
      </c>
      <c r="K395" s="25"/>
      <c r="L395" s="24"/>
      <c r="M395" s="24"/>
      <c r="N395" s="25" t="s">
        <v>43</v>
      </c>
      <c r="O395" s="23"/>
      <c r="P395" s="23" t="s">
        <v>43</v>
      </c>
      <c r="Q395" s="24" t="s">
        <v>43</v>
      </c>
      <c r="R395" s="25"/>
      <c r="S395" s="24" t="s">
        <v>43</v>
      </c>
      <c r="T395" s="24"/>
      <c r="U395" s="24"/>
      <c r="V395" s="24"/>
      <c r="W395" s="3" t="str">
        <f>_xlfn.TEXTJOIN(", ", TRUE, priority[[#This Row],[Top 15 Largest Allocations and/or Funding Increases]:[C19RM Top-25]])</f>
        <v/>
      </c>
      <c r="X39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95" s="5">
        <f t="shared" si="46"/>
        <v>0</v>
      </c>
      <c r="Z395" s="5">
        <f>IF(priority[[#This Row],[Challenging Operating Environment (as approved by EGMC on 24 March 2022) Opt-in]]="COE",1,0)</f>
        <v>0</v>
      </c>
      <c r="AA395" s="5">
        <f t="shared" si="47"/>
        <v>0</v>
      </c>
      <c r="AB395" s="5">
        <f t="shared" si="48"/>
        <v>0</v>
      </c>
      <c r="AC395" s="5">
        <f t="shared" si="49"/>
        <v>0</v>
      </c>
      <c r="AD395" s="5">
        <f t="shared" si="50"/>
        <v>0</v>
      </c>
      <c r="AE395" s="5">
        <f t="shared" si="51"/>
        <v>0</v>
      </c>
      <c r="AF395" s="5">
        <f t="shared" si="52"/>
        <v>0</v>
      </c>
      <c r="AG395" s="5">
        <f t="shared" si="53"/>
        <v>0</v>
      </c>
      <c r="AH395" s="5">
        <f t="shared" si="53"/>
        <v>0</v>
      </c>
      <c r="AI395" s="5">
        <f t="shared" si="53"/>
        <v>0</v>
      </c>
    </row>
    <row r="396" spans="1:35" x14ac:dyDescent="0.35">
      <c r="A396" s="5"/>
      <c r="B396" t="s">
        <v>300</v>
      </c>
      <c r="C396" t="s">
        <v>301</v>
      </c>
      <c r="D396" t="s">
        <v>46</v>
      </c>
      <c r="E396" t="s">
        <v>51</v>
      </c>
      <c r="F396" t="s">
        <v>130</v>
      </c>
      <c r="G396" t="s">
        <v>40</v>
      </c>
      <c r="H396" t="str">
        <f t="shared" si="45"/>
        <v>Tonga Malaria</v>
      </c>
      <c r="I396"/>
      <c r="J396" s="25" t="s">
        <v>43</v>
      </c>
      <c r="K396" s="25"/>
      <c r="L396" s="24"/>
      <c r="M396" s="24"/>
      <c r="N396" s="25" t="s">
        <v>43</v>
      </c>
      <c r="O396" s="23"/>
      <c r="P396" s="23" t="s">
        <v>43</v>
      </c>
      <c r="Q396" s="24" t="s">
        <v>43</v>
      </c>
      <c r="R396" s="25"/>
      <c r="S396" s="24" t="s">
        <v>43</v>
      </c>
      <c r="T396" s="24"/>
      <c r="U396" s="24"/>
      <c r="V396" s="24"/>
      <c r="W396" s="3" t="str">
        <f>_xlfn.TEXTJOIN(", ", TRUE, priority[[#This Row],[Top 15 Largest Allocations and/or Funding Increases]:[C19RM Top-25]])</f>
        <v/>
      </c>
      <c r="X39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96" s="5">
        <f t="shared" si="46"/>
        <v>0</v>
      </c>
      <c r="Z396" s="5">
        <f>IF(priority[[#This Row],[Challenging Operating Environment (as approved by EGMC on 24 March 2022) Opt-in]]="COE",1,0)</f>
        <v>0</v>
      </c>
      <c r="AA396" s="5">
        <f t="shared" si="47"/>
        <v>0</v>
      </c>
      <c r="AB396" s="5">
        <f t="shared" si="48"/>
        <v>0</v>
      </c>
      <c r="AC396" s="5">
        <f t="shared" si="49"/>
        <v>0</v>
      </c>
      <c r="AD396" s="5">
        <f t="shared" si="50"/>
        <v>0</v>
      </c>
      <c r="AE396" s="5">
        <f t="shared" si="51"/>
        <v>0</v>
      </c>
      <c r="AF396" s="5">
        <f t="shared" si="52"/>
        <v>0</v>
      </c>
      <c r="AG396" s="5">
        <f t="shared" si="53"/>
        <v>0</v>
      </c>
      <c r="AH396" s="5">
        <f t="shared" si="53"/>
        <v>0</v>
      </c>
      <c r="AI396" s="5">
        <f t="shared" si="53"/>
        <v>0</v>
      </c>
    </row>
    <row r="397" spans="1:35" x14ac:dyDescent="0.35">
      <c r="A397" s="5"/>
      <c r="B397" t="s">
        <v>302</v>
      </c>
      <c r="C397" t="s">
        <v>303</v>
      </c>
      <c r="D397" t="s">
        <v>38</v>
      </c>
      <c r="E397" t="s">
        <v>51</v>
      </c>
      <c r="F397" t="s">
        <v>52</v>
      </c>
      <c r="G397" t="s">
        <v>127</v>
      </c>
      <c r="H397" t="str">
        <f t="shared" si="45"/>
        <v>Tunisia HIV/AIDS</v>
      </c>
      <c r="I397"/>
      <c r="J397" s="25" t="s">
        <v>43</v>
      </c>
      <c r="K397" s="25"/>
      <c r="L397" s="24"/>
      <c r="M397" s="24"/>
      <c r="N397" s="25" t="s">
        <v>43</v>
      </c>
      <c r="O397" s="23"/>
      <c r="P397" s="23" t="s">
        <v>43</v>
      </c>
      <c r="Q397" s="24" t="s">
        <v>43</v>
      </c>
      <c r="R397" s="25"/>
      <c r="S397" s="24" t="s">
        <v>43</v>
      </c>
      <c r="T397" s="24"/>
      <c r="U397" s="24"/>
      <c r="V397" s="24"/>
      <c r="W397" s="3" t="str">
        <f>_xlfn.TEXTJOIN(", ", TRUE, priority[[#This Row],[Top 15 Largest Allocations and/or Funding Increases]:[C19RM Top-25]])</f>
        <v/>
      </c>
      <c r="X39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97" s="5">
        <f t="shared" si="46"/>
        <v>0</v>
      </c>
      <c r="Z397" s="5">
        <f>IF(priority[[#This Row],[Challenging Operating Environment (as approved by EGMC on 24 March 2022) Opt-in]]="COE",1,0)</f>
        <v>0</v>
      </c>
      <c r="AA397" s="5">
        <f t="shared" si="47"/>
        <v>0</v>
      </c>
      <c r="AB397" s="5">
        <f t="shared" si="48"/>
        <v>0</v>
      </c>
      <c r="AC397" s="5">
        <f t="shared" si="49"/>
        <v>0</v>
      </c>
      <c r="AD397" s="5">
        <f t="shared" si="50"/>
        <v>0</v>
      </c>
      <c r="AE397" s="5">
        <f t="shared" si="51"/>
        <v>0</v>
      </c>
      <c r="AF397" s="5">
        <f t="shared" si="52"/>
        <v>0</v>
      </c>
      <c r="AG397" s="5">
        <f t="shared" si="53"/>
        <v>0</v>
      </c>
      <c r="AH397" s="5">
        <f t="shared" si="53"/>
        <v>0</v>
      </c>
      <c r="AI397" s="5">
        <f t="shared" si="53"/>
        <v>0</v>
      </c>
    </row>
    <row r="398" spans="1:35" x14ac:dyDescent="0.35">
      <c r="A398" s="5"/>
      <c r="B398" t="s">
        <v>302</v>
      </c>
      <c r="C398" t="s">
        <v>303</v>
      </c>
      <c r="D398" t="s">
        <v>44</v>
      </c>
      <c r="E398" t="s">
        <v>51</v>
      </c>
      <c r="F398" t="s">
        <v>52</v>
      </c>
      <c r="G398" t="s">
        <v>127</v>
      </c>
      <c r="H398" t="str">
        <f t="shared" si="45"/>
        <v>Tunisia Tuberculosis</v>
      </c>
      <c r="I398"/>
      <c r="J398" s="25" t="s">
        <v>43</v>
      </c>
      <c r="K398" s="25"/>
      <c r="L398" s="24"/>
      <c r="M398" s="24"/>
      <c r="N398" s="25" t="s">
        <v>43</v>
      </c>
      <c r="O398" s="23"/>
      <c r="P398" s="23" t="s">
        <v>43</v>
      </c>
      <c r="Q398" s="24" t="s">
        <v>43</v>
      </c>
      <c r="R398" s="25"/>
      <c r="S398" s="24" t="s">
        <v>43</v>
      </c>
      <c r="T398" s="24"/>
      <c r="U398" s="24"/>
      <c r="V398" s="24"/>
      <c r="W398" s="3" t="str">
        <f>_xlfn.TEXTJOIN(", ", TRUE, priority[[#This Row],[Top 15 Largest Allocations and/or Funding Increases]:[C19RM Top-25]])</f>
        <v/>
      </c>
      <c r="X39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98" s="5">
        <f t="shared" si="46"/>
        <v>0</v>
      </c>
      <c r="Z398" s="5">
        <f>IF(priority[[#This Row],[Challenging Operating Environment (as approved by EGMC on 24 March 2022) Opt-in]]="COE",1,0)</f>
        <v>0</v>
      </c>
      <c r="AA398" s="5">
        <f t="shared" si="47"/>
        <v>0</v>
      </c>
      <c r="AB398" s="5">
        <f t="shared" si="48"/>
        <v>0</v>
      </c>
      <c r="AC398" s="5">
        <f t="shared" si="49"/>
        <v>0</v>
      </c>
      <c r="AD398" s="5">
        <f t="shared" si="50"/>
        <v>0</v>
      </c>
      <c r="AE398" s="5">
        <f t="shared" si="51"/>
        <v>0</v>
      </c>
      <c r="AF398" s="5">
        <f t="shared" si="52"/>
        <v>0</v>
      </c>
      <c r="AG398" s="5">
        <f t="shared" si="53"/>
        <v>0</v>
      </c>
      <c r="AH398" s="5">
        <f t="shared" si="53"/>
        <v>0</v>
      </c>
      <c r="AI398" s="5">
        <f t="shared" si="53"/>
        <v>0</v>
      </c>
    </row>
    <row r="399" spans="1:35" x14ac:dyDescent="0.35">
      <c r="A399" s="5"/>
      <c r="B399" t="s">
        <v>302</v>
      </c>
      <c r="C399" t="s">
        <v>303</v>
      </c>
      <c r="D399" t="s">
        <v>46</v>
      </c>
      <c r="E399" t="s">
        <v>51</v>
      </c>
      <c r="F399" t="s">
        <v>52</v>
      </c>
      <c r="G399" t="s">
        <v>127</v>
      </c>
      <c r="H399" t="str">
        <f t="shared" si="45"/>
        <v>Tunisia Malaria</v>
      </c>
      <c r="I399"/>
      <c r="J399" s="25" t="s">
        <v>43</v>
      </c>
      <c r="K399" s="25"/>
      <c r="L399" s="24"/>
      <c r="M399" s="24"/>
      <c r="N399" s="25" t="s">
        <v>43</v>
      </c>
      <c r="O399" s="23"/>
      <c r="P399" s="23" t="s">
        <v>43</v>
      </c>
      <c r="Q399" s="24" t="s">
        <v>43</v>
      </c>
      <c r="R399" s="25"/>
      <c r="S399" s="24" t="s">
        <v>43</v>
      </c>
      <c r="T399" s="24"/>
      <c r="U399" s="24"/>
      <c r="V399" s="24"/>
      <c r="W399" s="3" t="str">
        <f>_xlfn.TEXTJOIN(", ", TRUE, priority[[#This Row],[Top 15 Largest Allocations and/or Funding Increases]:[C19RM Top-25]])</f>
        <v/>
      </c>
      <c r="X39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399" s="5">
        <f t="shared" si="46"/>
        <v>0</v>
      </c>
      <c r="Z399" s="5">
        <f>IF(priority[[#This Row],[Challenging Operating Environment (as approved by EGMC on 24 March 2022) Opt-in]]="COE",1,0)</f>
        <v>0</v>
      </c>
      <c r="AA399" s="5">
        <f t="shared" si="47"/>
        <v>0</v>
      </c>
      <c r="AB399" s="5">
        <f t="shared" si="48"/>
        <v>0</v>
      </c>
      <c r="AC399" s="5">
        <f t="shared" si="49"/>
        <v>0</v>
      </c>
      <c r="AD399" s="5">
        <f t="shared" si="50"/>
        <v>0</v>
      </c>
      <c r="AE399" s="5">
        <f t="shared" si="51"/>
        <v>0</v>
      </c>
      <c r="AF399" s="5">
        <f t="shared" si="52"/>
        <v>0</v>
      </c>
      <c r="AG399" s="5">
        <f t="shared" si="53"/>
        <v>0</v>
      </c>
      <c r="AH399" s="5">
        <f t="shared" si="53"/>
        <v>0</v>
      </c>
      <c r="AI399" s="5">
        <f t="shared" si="53"/>
        <v>0</v>
      </c>
    </row>
    <row r="400" spans="1:35" x14ac:dyDescent="0.35">
      <c r="A400" s="5"/>
      <c r="B400" t="s">
        <v>304</v>
      </c>
      <c r="C400" t="s">
        <v>305</v>
      </c>
      <c r="D400" t="s">
        <v>38</v>
      </c>
      <c r="E400" t="s">
        <v>51</v>
      </c>
      <c r="F400" t="s">
        <v>52</v>
      </c>
      <c r="G400" t="s">
        <v>61</v>
      </c>
      <c r="H400" t="str">
        <f t="shared" si="45"/>
        <v>Turkmenistan HIV/AIDS</v>
      </c>
      <c r="I400"/>
      <c r="J400" s="25" t="s">
        <v>43</v>
      </c>
      <c r="K400" s="25"/>
      <c r="L400" s="24"/>
      <c r="M400" s="24"/>
      <c r="N400" s="25" t="s">
        <v>43</v>
      </c>
      <c r="O400" s="23"/>
      <c r="P400" s="23" t="s">
        <v>43</v>
      </c>
      <c r="Q400" s="24" t="s">
        <v>43</v>
      </c>
      <c r="R400" s="25"/>
      <c r="S400" s="24" t="s">
        <v>43</v>
      </c>
      <c r="T400" s="24"/>
      <c r="U400" s="24"/>
      <c r="V400" s="24"/>
      <c r="W400" s="3" t="str">
        <f>_xlfn.TEXTJOIN(", ", TRUE, priority[[#This Row],[Top 15 Largest Allocations and/or Funding Increases]:[C19RM Top-25]])</f>
        <v/>
      </c>
      <c r="X40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00" s="5">
        <f t="shared" si="46"/>
        <v>0</v>
      </c>
      <c r="Z400" s="5">
        <f>IF(priority[[#This Row],[Challenging Operating Environment (as approved by EGMC on 24 March 2022) Opt-in]]="COE",1,0)</f>
        <v>0</v>
      </c>
      <c r="AA400" s="5">
        <f t="shared" si="47"/>
        <v>0</v>
      </c>
      <c r="AB400" s="5">
        <f t="shared" si="48"/>
        <v>0</v>
      </c>
      <c r="AC400" s="5">
        <f t="shared" si="49"/>
        <v>0</v>
      </c>
      <c r="AD400" s="5">
        <f t="shared" si="50"/>
        <v>0</v>
      </c>
      <c r="AE400" s="5">
        <f t="shared" si="51"/>
        <v>0</v>
      </c>
      <c r="AF400" s="5">
        <f t="shared" si="52"/>
        <v>0</v>
      </c>
      <c r="AG400" s="5">
        <f t="shared" si="53"/>
        <v>0</v>
      </c>
      <c r="AH400" s="5">
        <f t="shared" si="53"/>
        <v>0</v>
      </c>
      <c r="AI400" s="5">
        <f t="shared" si="53"/>
        <v>0</v>
      </c>
    </row>
    <row r="401" spans="1:35" x14ac:dyDescent="0.35">
      <c r="A401" s="5"/>
      <c r="B401" t="s">
        <v>304</v>
      </c>
      <c r="C401" t="s">
        <v>305</v>
      </c>
      <c r="D401" t="s">
        <v>44</v>
      </c>
      <c r="E401" t="s">
        <v>51</v>
      </c>
      <c r="F401" t="s">
        <v>52</v>
      </c>
      <c r="G401" t="s">
        <v>61</v>
      </c>
      <c r="H401" t="str">
        <f t="shared" si="45"/>
        <v>Turkmenistan Tuberculosis</v>
      </c>
      <c r="I401"/>
      <c r="J401" s="25" t="s">
        <v>43</v>
      </c>
      <c r="K401" s="25"/>
      <c r="L401" s="24"/>
      <c r="M401" s="24"/>
      <c r="N401" s="25" t="s">
        <v>43</v>
      </c>
      <c r="O401" s="23"/>
      <c r="P401" s="23" t="s">
        <v>43</v>
      </c>
      <c r="Q401" s="24" t="s">
        <v>43</v>
      </c>
      <c r="R401" s="25"/>
      <c r="S401" s="24" t="s">
        <v>43</v>
      </c>
      <c r="T401" s="24"/>
      <c r="U401" s="24"/>
      <c r="V401" s="24"/>
      <c r="W401" s="3" t="str">
        <f>_xlfn.TEXTJOIN(", ", TRUE, priority[[#This Row],[Top 15 Largest Allocations and/or Funding Increases]:[C19RM Top-25]])</f>
        <v/>
      </c>
      <c r="X40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01" s="5">
        <f t="shared" si="46"/>
        <v>0</v>
      </c>
      <c r="Z401" s="5">
        <f>IF(priority[[#This Row],[Challenging Operating Environment (as approved by EGMC on 24 March 2022) Opt-in]]="COE",1,0)</f>
        <v>0</v>
      </c>
      <c r="AA401" s="5">
        <f t="shared" si="47"/>
        <v>0</v>
      </c>
      <c r="AB401" s="5">
        <f t="shared" si="48"/>
        <v>0</v>
      </c>
      <c r="AC401" s="5">
        <f t="shared" si="49"/>
        <v>0</v>
      </c>
      <c r="AD401" s="5">
        <f t="shared" si="50"/>
        <v>0</v>
      </c>
      <c r="AE401" s="5">
        <f t="shared" si="51"/>
        <v>0</v>
      </c>
      <c r="AF401" s="5">
        <f t="shared" si="52"/>
        <v>0</v>
      </c>
      <c r="AG401" s="5">
        <f t="shared" si="53"/>
        <v>0</v>
      </c>
      <c r="AH401" s="5">
        <f t="shared" si="53"/>
        <v>0</v>
      </c>
      <c r="AI401" s="5">
        <f t="shared" si="53"/>
        <v>0</v>
      </c>
    </row>
    <row r="402" spans="1:35" x14ac:dyDescent="0.35">
      <c r="A402" s="5"/>
      <c r="B402" t="s">
        <v>304</v>
      </c>
      <c r="C402" t="s">
        <v>305</v>
      </c>
      <c r="D402" t="s">
        <v>46</v>
      </c>
      <c r="E402" t="s">
        <v>51</v>
      </c>
      <c r="F402" t="s">
        <v>52</v>
      </c>
      <c r="G402" t="s">
        <v>61</v>
      </c>
      <c r="H402" t="str">
        <f t="shared" si="45"/>
        <v>Turkmenistan Malaria</v>
      </c>
      <c r="I402"/>
      <c r="J402" s="25" t="s">
        <v>43</v>
      </c>
      <c r="K402" s="25"/>
      <c r="L402" s="24"/>
      <c r="M402" s="24"/>
      <c r="N402" s="25" t="s">
        <v>43</v>
      </c>
      <c r="O402" s="23"/>
      <c r="P402" s="23" t="s">
        <v>43</v>
      </c>
      <c r="Q402" s="24" t="s">
        <v>43</v>
      </c>
      <c r="R402" s="25"/>
      <c r="S402" s="24" t="s">
        <v>43</v>
      </c>
      <c r="T402" s="24"/>
      <c r="U402" s="24"/>
      <c r="V402" s="24"/>
      <c r="W402" s="3" t="str">
        <f>_xlfn.TEXTJOIN(", ", TRUE, priority[[#This Row],[Top 15 Largest Allocations and/or Funding Increases]:[C19RM Top-25]])</f>
        <v/>
      </c>
      <c r="X40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02" s="5">
        <f t="shared" si="46"/>
        <v>0</v>
      </c>
      <c r="Z402" s="5">
        <f>IF(priority[[#This Row],[Challenging Operating Environment (as approved by EGMC on 24 March 2022) Opt-in]]="COE",1,0)</f>
        <v>0</v>
      </c>
      <c r="AA402" s="5">
        <f t="shared" si="47"/>
        <v>0</v>
      </c>
      <c r="AB402" s="5">
        <f t="shared" si="48"/>
        <v>0</v>
      </c>
      <c r="AC402" s="5">
        <f t="shared" si="49"/>
        <v>0</v>
      </c>
      <c r="AD402" s="5">
        <f t="shared" si="50"/>
        <v>0</v>
      </c>
      <c r="AE402" s="5">
        <f t="shared" si="51"/>
        <v>0</v>
      </c>
      <c r="AF402" s="5">
        <f t="shared" si="52"/>
        <v>0</v>
      </c>
      <c r="AG402" s="5">
        <f t="shared" si="53"/>
        <v>0</v>
      </c>
      <c r="AH402" s="5">
        <f t="shared" si="53"/>
        <v>0</v>
      </c>
      <c r="AI402" s="5">
        <f t="shared" si="53"/>
        <v>0</v>
      </c>
    </row>
    <row r="403" spans="1:35" x14ac:dyDescent="0.35">
      <c r="A403" s="5"/>
      <c r="B403" t="s">
        <v>306</v>
      </c>
      <c r="C403" t="s">
        <v>307</v>
      </c>
      <c r="D403" t="s">
        <v>38</v>
      </c>
      <c r="E403" t="s">
        <v>51</v>
      </c>
      <c r="F403" t="s">
        <v>130</v>
      </c>
      <c r="G403" t="s">
        <v>40</v>
      </c>
      <c r="H403" t="str">
        <f t="shared" si="45"/>
        <v>Tuvalu HIV/AIDS</v>
      </c>
      <c r="I403"/>
      <c r="J403" s="25" t="s">
        <v>43</v>
      </c>
      <c r="K403" s="25"/>
      <c r="L403" s="24"/>
      <c r="M403" s="24"/>
      <c r="N403" s="25" t="s">
        <v>43</v>
      </c>
      <c r="O403" s="23"/>
      <c r="P403" s="23" t="s">
        <v>43</v>
      </c>
      <c r="Q403" s="24" t="s">
        <v>43</v>
      </c>
      <c r="R403" s="25"/>
      <c r="S403" s="24" t="s">
        <v>43</v>
      </c>
      <c r="T403" s="24"/>
      <c r="U403" s="24"/>
      <c r="V403" s="24"/>
      <c r="W403" s="3" t="str">
        <f>_xlfn.TEXTJOIN(", ", TRUE, priority[[#This Row],[Top 15 Largest Allocations and/or Funding Increases]:[C19RM Top-25]])</f>
        <v/>
      </c>
      <c r="X40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03" s="5">
        <f t="shared" si="46"/>
        <v>0</v>
      </c>
      <c r="Z403" s="5">
        <f>IF(priority[[#This Row],[Challenging Operating Environment (as approved by EGMC on 24 March 2022) Opt-in]]="COE",1,0)</f>
        <v>0</v>
      </c>
      <c r="AA403" s="5">
        <f t="shared" si="47"/>
        <v>0</v>
      </c>
      <c r="AB403" s="5">
        <f t="shared" si="48"/>
        <v>0</v>
      </c>
      <c r="AC403" s="5">
        <f t="shared" si="49"/>
        <v>0</v>
      </c>
      <c r="AD403" s="5">
        <f t="shared" si="50"/>
        <v>0</v>
      </c>
      <c r="AE403" s="5">
        <f t="shared" si="51"/>
        <v>0</v>
      </c>
      <c r="AF403" s="5">
        <f t="shared" si="52"/>
        <v>0</v>
      </c>
      <c r="AG403" s="5">
        <f t="shared" si="53"/>
        <v>0</v>
      </c>
      <c r="AH403" s="5">
        <f t="shared" si="53"/>
        <v>0</v>
      </c>
      <c r="AI403" s="5">
        <f t="shared" si="53"/>
        <v>0</v>
      </c>
    </row>
    <row r="404" spans="1:35" x14ac:dyDescent="0.35">
      <c r="A404" s="5"/>
      <c r="B404" t="s">
        <v>306</v>
      </c>
      <c r="C404" t="s">
        <v>307</v>
      </c>
      <c r="D404" t="s">
        <v>44</v>
      </c>
      <c r="E404" t="s">
        <v>51</v>
      </c>
      <c r="F404" t="s">
        <v>130</v>
      </c>
      <c r="G404" t="s">
        <v>40</v>
      </c>
      <c r="H404" t="str">
        <f t="shared" si="45"/>
        <v>Tuvalu Tuberculosis</v>
      </c>
      <c r="I404"/>
      <c r="J404" s="25" t="s">
        <v>43</v>
      </c>
      <c r="K404" s="25"/>
      <c r="L404" s="24"/>
      <c r="M404" s="24"/>
      <c r="N404" s="25" t="s">
        <v>43</v>
      </c>
      <c r="O404" s="23"/>
      <c r="P404" s="23" t="s">
        <v>43</v>
      </c>
      <c r="Q404" s="24" t="s">
        <v>43</v>
      </c>
      <c r="R404" s="25"/>
      <c r="S404" s="24" t="s">
        <v>43</v>
      </c>
      <c r="T404" s="24"/>
      <c r="U404" s="24"/>
      <c r="V404" s="24"/>
      <c r="W404" s="3" t="str">
        <f>_xlfn.TEXTJOIN(", ", TRUE, priority[[#This Row],[Top 15 Largest Allocations and/or Funding Increases]:[C19RM Top-25]])</f>
        <v/>
      </c>
      <c r="X40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04" s="5">
        <f t="shared" si="46"/>
        <v>0</v>
      </c>
      <c r="Z404" s="5">
        <f>IF(priority[[#This Row],[Challenging Operating Environment (as approved by EGMC on 24 March 2022) Opt-in]]="COE",1,0)</f>
        <v>0</v>
      </c>
      <c r="AA404" s="5">
        <f t="shared" si="47"/>
        <v>0</v>
      </c>
      <c r="AB404" s="5">
        <f t="shared" si="48"/>
        <v>0</v>
      </c>
      <c r="AC404" s="5">
        <f t="shared" si="49"/>
        <v>0</v>
      </c>
      <c r="AD404" s="5">
        <f t="shared" si="50"/>
        <v>0</v>
      </c>
      <c r="AE404" s="5">
        <f t="shared" si="51"/>
        <v>0</v>
      </c>
      <c r="AF404" s="5">
        <f t="shared" si="52"/>
        <v>0</v>
      </c>
      <c r="AG404" s="5">
        <f t="shared" si="53"/>
        <v>0</v>
      </c>
      <c r="AH404" s="5">
        <f t="shared" si="53"/>
        <v>0</v>
      </c>
      <c r="AI404" s="5">
        <f t="shared" si="53"/>
        <v>0</v>
      </c>
    </row>
    <row r="405" spans="1:35" x14ac:dyDescent="0.35">
      <c r="A405" s="5"/>
      <c r="B405" t="s">
        <v>306</v>
      </c>
      <c r="C405" t="s">
        <v>307</v>
      </c>
      <c r="D405" t="s">
        <v>46</v>
      </c>
      <c r="E405" t="s">
        <v>51</v>
      </c>
      <c r="F405" t="s">
        <v>130</v>
      </c>
      <c r="G405" t="s">
        <v>40</v>
      </c>
      <c r="H405" t="str">
        <f t="shared" si="45"/>
        <v>Tuvalu Malaria</v>
      </c>
      <c r="I405"/>
      <c r="J405" s="25" t="s">
        <v>43</v>
      </c>
      <c r="K405" s="25"/>
      <c r="L405" s="24"/>
      <c r="M405" s="24"/>
      <c r="N405" s="25" t="s">
        <v>43</v>
      </c>
      <c r="O405" s="23"/>
      <c r="P405" s="23" t="s">
        <v>43</v>
      </c>
      <c r="Q405" s="24" t="s">
        <v>43</v>
      </c>
      <c r="R405" s="25"/>
      <c r="S405" s="24" t="s">
        <v>43</v>
      </c>
      <c r="T405" s="24"/>
      <c r="U405" s="24"/>
      <c r="V405" s="24"/>
      <c r="W405" s="3" t="str">
        <f>_xlfn.TEXTJOIN(", ", TRUE, priority[[#This Row],[Top 15 Largest Allocations and/or Funding Increases]:[C19RM Top-25]])</f>
        <v/>
      </c>
      <c r="X40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05" s="5">
        <f t="shared" si="46"/>
        <v>0</v>
      </c>
      <c r="Z405" s="5">
        <f>IF(priority[[#This Row],[Challenging Operating Environment (as approved by EGMC on 24 March 2022) Opt-in]]="COE",1,0)</f>
        <v>0</v>
      </c>
      <c r="AA405" s="5">
        <f t="shared" si="47"/>
        <v>0</v>
      </c>
      <c r="AB405" s="5">
        <f t="shared" si="48"/>
        <v>0</v>
      </c>
      <c r="AC405" s="5">
        <f t="shared" si="49"/>
        <v>0</v>
      </c>
      <c r="AD405" s="5">
        <f t="shared" si="50"/>
        <v>0</v>
      </c>
      <c r="AE405" s="5">
        <f t="shared" si="51"/>
        <v>0</v>
      </c>
      <c r="AF405" s="5">
        <f t="shared" si="52"/>
        <v>0</v>
      </c>
      <c r="AG405" s="5">
        <f t="shared" si="53"/>
        <v>0</v>
      </c>
      <c r="AH405" s="5">
        <f t="shared" si="53"/>
        <v>0</v>
      </c>
      <c r="AI405" s="5">
        <f t="shared" si="53"/>
        <v>0</v>
      </c>
    </row>
    <row r="406" spans="1:35" x14ac:dyDescent="0.35">
      <c r="A406" s="5"/>
      <c r="B406" t="s">
        <v>308</v>
      </c>
      <c r="C406" t="s">
        <v>309</v>
      </c>
      <c r="D406" t="s">
        <v>44</v>
      </c>
      <c r="E406" t="s">
        <v>67</v>
      </c>
      <c r="G406" t="s">
        <v>92</v>
      </c>
      <c r="H406" t="str">
        <f t="shared" ref="H406:H440" si="54">C406&amp;" "&amp;D406</f>
        <v>Uganda Tuberculosis</v>
      </c>
      <c r="I406"/>
      <c r="J406" s="25" t="s">
        <v>43</v>
      </c>
      <c r="K406" s="25"/>
      <c r="L406" s="24"/>
      <c r="M406" s="24"/>
      <c r="N406" s="25" t="s">
        <v>103</v>
      </c>
      <c r="O406" s="23"/>
      <c r="P406" s="23" t="s">
        <v>43</v>
      </c>
      <c r="Q406" s="24" t="s">
        <v>71</v>
      </c>
      <c r="R406" s="25"/>
      <c r="S406" s="24" t="s">
        <v>43</v>
      </c>
      <c r="T406" s="24" t="s">
        <v>20</v>
      </c>
      <c r="U406" s="24" t="s">
        <v>69</v>
      </c>
      <c r="V406" s="24" t="s">
        <v>70</v>
      </c>
      <c r="W406" s="3" t="str">
        <f>_xlfn.TEXTJOIN(", ", TRUE, priority[[#This Row],[Top 15 Largest Allocations and/or Funding Increases]:[C19RM Top-25]])</f>
        <v>Top Largest, TB Top 20, Gender Equality, RSSH Priority, C19RM Top 25</v>
      </c>
      <c r="X40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06" s="5">
        <f t="shared" ref="Y406:Y440" si="55">IF(I406="Transition",1,0)</f>
        <v>0</v>
      </c>
      <c r="Z406" s="5">
        <f>IF(priority[[#This Row],[Challenging Operating Environment (as approved by EGMC on 24 March 2022) Opt-in]]="COE",1,0)</f>
        <v>0</v>
      </c>
      <c r="AA406" s="5">
        <f t="shared" ref="AA406:AA440" si="56">IF(OR(N406="TopLargest", N406="FundingIncreaseDisease"),1,0)</f>
        <v>0</v>
      </c>
      <c r="AB406" s="5">
        <f t="shared" ref="AB406:AB440" si="57">IF(O406="IncidenceReduction",1,0)</f>
        <v>0</v>
      </c>
      <c r="AC406" s="5">
        <f t="shared" ref="AC406:AC440" si="58">IF(P406="AGYW",1,0)</f>
        <v>0</v>
      </c>
      <c r="AD406" s="5">
        <f t="shared" ref="AD406:AD440" si="59">IF(Q406="TBTop20",1,0)</f>
        <v>0</v>
      </c>
      <c r="AE406" s="5">
        <f t="shared" ref="AE406:AE440" si="60">IF(R406="RAI",1,0)</f>
        <v>0</v>
      </c>
      <c r="AF406" s="5">
        <f t="shared" ref="AF406:AF440" si="61">IF(OR(S406="HBHI", S406="Sahel 5"),1,0)</f>
        <v>0</v>
      </c>
      <c r="AG406" s="5">
        <f t="shared" ref="AG406:AI440" si="62">IF(T406="Yes",1,0)</f>
        <v>0</v>
      </c>
      <c r="AH406" s="5">
        <f t="shared" si="62"/>
        <v>0</v>
      </c>
      <c r="AI406" s="5">
        <f t="shared" si="62"/>
        <v>0</v>
      </c>
    </row>
    <row r="407" spans="1:35" x14ac:dyDescent="0.35">
      <c r="A407" s="5"/>
      <c r="B407" t="s">
        <v>308</v>
      </c>
      <c r="C407" t="s">
        <v>309</v>
      </c>
      <c r="D407" t="s">
        <v>38</v>
      </c>
      <c r="E407" t="s">
        <v>67</v>
      </c>
      <c r="G407" t="s">
        <v>92</v>
      </c>
      <c r="H407" t="str">
        <f t="shared" si="54"/>
        <v>Uganda HIV/AIDS</v>
      </c>
      <c r="I407"/>
      <c r="J407" s="25" t="s">
        <v>43</v>
      </c>
      <c r="K407" s="25"/>
      <c r="L407" s="24"/>
      <c r="M407" s="24"/>
      <c r="N407" s="25" t="s">
        <v>103</v>
      </c>
      <c r="O407" s="23" t="s">
        <v>115</v>
      </c>
      <c r="P407" s="23" t="s">
        <v>87</v>
      </c>
      <c r="Q407" s="24" t="s">
        <v>43</v>
      </c>
      <c r="R407" s="25"/>
      <c r="S407" s="24" t="s">
        <v>43</v>
      </c>
      <c r="T407" s="24" t="s">
        <v>20</v>
      </c>
      <c r="U407" s="24" t="s">
        <v>69</v>
      </c>
      <c r="V407" s="24" t="s">
        <v>70</v>
      </c>
      <c r="W407" s="3" t="str">
        <f>_xlfn.TEXTJOIN(", ", TRUE, priority[[#This Row],[Top 15 Largest Allocations and/or Funding Increases]:[C19RM Top-25]])</f>
        <v>Top Largest, Incidence Reduction, AGYW, Gender Equality, RSSH Priority, C19RM Top 25</v>
      </c>
      <c r="X40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07" s="5">
        <f t="shared" si="55"/>
        <v>0</v>
      </c>
      <c r="Z407" s="5">
        <f>IF(priority[[#This Row],[Challenging Operating Environment (as approved by EGMC on 24 March 2022) Opt-in]]="COE",1,0)</f>
        <v>0</v>
      </c>
      <c r="AA407" s="5">
        <f t="shared" si="56"/>
        <v>0</v>
      </c>
      <c r="AB407" s="5">
        <f t="shared" si="57"/>
        <v>0</v>
      </c>
      <c r="AC407" s="5">
        <f t="shared" si="58"/>
        <v>1</v>
      </c>
      <c r="AD407" s="5">
        <f t="shared" si="59"/>
        <v>0</v>
      </c>
      <c r="AE407" s="5">
        <f t="shared" si="60"/>
        <v>0</v>
      </c>
      <c r="AF407" s="5">
        <f t="shared" si="61"/>
        <v>0</v>
      </c>
      <c r="AG407" s="5">
        <f t="shared" si="62"/>
        <v>0</v>
      </c>
      <c r="AH407" s="5">
        <f t="shared" si="62"/>
        <v>0</v>
      </c>
      <c r="AI407" s="5">
        <f t="shared" si="62"/>
        <v>0</v>
      </c>
    </row>
    <row r="408" spans="1:35" x14ac:dyDescent="0.35">
      <c r="A408" s="5"/>
      <c r="B408" t="s">
        <v>308</v>
      </c>
      <c r="C408" t="s">
        <v>309</v>
      </c>
      <c r="D408" t="s">
        <v>46</v>
      </c>
      <c r="E408" t="s">
        <v>67</v>
      </c>
      <c r="G408" t="s">
        <v>92</v>
      </c>
      <c r="H408" t="str">
        <f t="shared" si="54"/>
        <v>Uganda Malaria</v>
      </c>
      <c r="I408"/>
      <c r="J408" s="25" t="s">
        <v>43</v>
      </c>
      <c r="K408" s="25"/>
      <c r="L408" s="24"/>
      <c r="M408" s="24" t="s">
        <v>57</v>
      </c>
      <c r="N408" s="25" t="s">
        <v>103</v>
      </c>
      <c r="O408" s="23"/>
      <c r="P408" s="23" t="s">
        <v>43</v>
      </c>
      <c r="Q408" s="24" t="s">
        <v>43</v>
      </c>
      <c r="R408" s="25"/>
      <c r="S408" s="24" t="s">
        <v>91</v>
      </c>
      <c r="T408" s="24" t="s">
        <v>20</v>
      </c>
      <c r="U408" s="24" t="s">
        <v>69</v>
      </c>
      <c r="V408" s="24" t="s">
        <v>70</v>
      </c>
      <c r="W408" s="3" t="str">
        <f>_xlfn.TEXTJOIN(", ", TRUE, priority[[#This Row],[Top 15 Largest Allocations and/or Funding Increases]:[C19RM Top-25]])</f>
        <v>Top Largest, HBHI, Gender Equality, RSSH Priority, C19RM Top 25</v>
      </c>
      <c r="X40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PMI Country</v>
      </c>
      <c r="Y408" s="5">
        <f t="shared" si="55"/>
        <v>0</v>
      </c>
      <c r="Z408" s="5">
        <f>IF(priority[[#This Row],[Challenging Operating Environment (as approved by EGMC on 24 March 2022) Opt-in]]="COE",1,0)</f>
        <v>0</v>
      </c>
      <c r="AA408" s="5">
        <f t="shared" si="56"/>
        <v>0</v>
      </c>
      <c r="AB408" s="5">
        <f t="shared" si="57"/>
        <v>0</v>
      </c>
      <c r="AC408" s="5">
        <f t="shared" si="58"/>
        <v>0</v>
      </c>
      <c r="AD408" s="5">
        <f t="shared" si="59"/>
        <v>0</v>
      </c>
      <c r="AE408" s="5">
        <f t="shared" si="60"/>
        <v>0</v>
      </c>
      <c r="AF408" s="5">
        <f t="shared" si="61"/>
        <v>1</v>
      </c>
      <c r="AG408" s="5">
        <f t="shared" si="62"/>
        <v>0</v>
      </c>
      <c r="AH408" s="5">
        <f t="shared" si="62"/>
        <v>0</v>
      </c>
      <c r="AI408" s="5">
        <f t="shared" si="62"/>
        <v>0</v>
      </c>
    </row>
    <row r="409" spans="1:35" x14ac:dyDescent="0.35">
      <c r="A409" s="5" t="s">
        <v>47</v>
      </c>
      <c r="C409" t="s">
        <v>309</v>
      </c>
      <c r="D409" t="s">
        <v>62</v>
      </c>
      <c r="E409" t="s">
        <v>67</v>
      </c>
      <c r="H409" t="str">
        <f t="shared" si="54"/>
        <v>Uganda HIV/TB</v>
      </c>
      <c r="I409"/>
      <c r="J409" s="23"/>
      <c r="K409" s="23"/>
      <c r="L409" s="23"/>
      <c r="M409" s="24"/>
      <c r="N409" s="25" t="s">
        <v>103</v>
      </c>
      <c r="O409" s="23" t="s">
        <v>115</v>
      </c>
      <c r="P409" s="23" t="s">
        <v>87</v>
      </c>
      <c r="Q409" s="24" t="s">
        <v>71</v>
      </c>
      <c r="R409" s="25"/>
      <c r="S409" s="24"/>
      <c r="T409" s="24" t="s">
        <v>20</v>
      </c>
      <c r="U409" s="24" t="s">
        <v>69</v>
      </c>
      <c r="V409" s="24" t="s">
        <v>70</v>
      </c>
      <c r="W409" s="3" t="str">
        <f>_xlfn.TEXTJOIN(", ", TRUE, priority[[#This Row],[Top 15 Largest Allocations and/or Funding Increases]:[C19RM Top-25]])</f>
        <v>Top Largest, Incidence Reduction, AGYW, TB Top 20, Gender Equality, RSSH Priority, C19RM Top 25</v>
      </c>
      <c r="X40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09" s="27">
        <f t="shared" si="55"/>
        <v>0</v>
      </c>
      <c r="Z409" s="5">
        <f>IF(priority[[#This Row],[Challenging Operating Environment (as approved by EGMC on 24 March 2022) Opt-in]]="COE",1,0)</f>
        <v>0</v>
      </c>
      <c r="AA409" s="5">
        <f t="shared" si="56"/>
        <v>0</v>
      </c>
      <c r="AB409" s="5">
        <f t="shared" si="57"/>
        <v>0</v>
      </c>
      <c r="AC409" s="5">
        <f t="shared" si="58"/>
        <v>1</v>
      </c>
      <c r="AD409" s="5">
        <f t="shared" si="59"/>
        <v>0</v>
      </c>
      <c r="AE409" s="5">
        <f t="shared" si="60"/>
        <v>0</v>
      </c>
      <c r="AF409" s="5">
        <f t="shared" si="61"/>
        <v>0</v>
      </c>
      <c r="AG409" s="5">
        <f t="shared" si="62"/>
        <v>0</v>
      </c>
      <c r="AH409" s="5">
        <f t="shared" si="62"/>
        <v>0</v>
      </c>
      <c r="AI409" s="5">
        <f t="shared" si="62"/>
        <v>0</v>
      </c>
    </row>
    <row r="410" spans="1:35" x14ac:dyDescent="0.35">
      <c r="A410" s="5"/>
      <c r="B410" t="s">
        <v>310</v>
      </c>
      <c r="C410" t="s">
        <v>311</v>
      </c>
      <c r="D410" t="s">
        <v>44</v>
      </c>
      <c r="E410" t="s">
        <v>39</v>
      </c>
      <c r="G410" t="s">
        <v>61</v>
      </c>
      <c r="H410" t="str">
        <f t="shared" si="54"/>
        <v>Ukraine Tuberculosis</v>
      </c>
      <c r="I410"/>
      <c r="J410" s="23" t="s">
        <v>41</v>
      </c>
      <c r="K410" s="23"/>
      <c r="L410" s="23"/>
      <c r="M410" s="24"/>
      <c r="N410" s="25" t="s">
        <v>43</v>
      </c>
      <c r="O410" s="23"/>
      <c r="P410" s="23" t="s">
        <v>43</v>
      </c>
      <c r="Q410" s="24" t="s">
        <v>71</v>
      </c>
      <c r="R410" s="25"/>
      <c r="S410" s="24" t="s">
        <v>43</v>
      </c>
      <c r="T410" s="24"/>
      <c r="U410" s="24"/>
      <c r="V410" s="24" t="s">
        <v>70</v>
      </c>
      <c r="W410" s="3" t="str">
        <f>_xlfn.TEXTJOIN(", ", TRUE, priority[[#This Row],[Top 15 Largest Allocations and/or Funding Increases]:[C19RM Top-25]])</f>
        <v>TB Top 20, C19RM Top 25</v>
      </c>
      <c r="X41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410" s="5">
        <f t="shared" si="55"/>
        <v>0</v>
      </c>
      <c r="Z410" s="5">
        <f>IF(priority[[#This Row],[Challenging Operating Environment (as approved by EGMC on 24 March 2022) Opt-in]]="COE",1,0)</f>
        <v>1</v>
      </c>
      <c r="AA410" s="5">
        <f t="shared" si="56"/>
        <v>0</v>
      </c>
      <c r="AB410" s="5">
        <f t="shared" si="57"/>
        <v>0</v>
      </c>
      <c r="AC410" s="5">
        <f t="shared" si="58"/>
        <v>0</v>
      </c>
      <c r="AD410" s="5">
        <f t="shared" si="59"/>
        <v>0</v>
      </c>
      <c r="AE410" s="5">
        <f t="shared" si="60"/>
        <v>0</v>
      </c>
      <c r="AF410" s="5">
        <f t="shared" si="61"/>
        <v>0</v>
      </c>
      <c r="AG410" s="5">
        <f t="shared" si="62"/>
        <v>0</v>
      </c>
      <c r="AH410" s="5">
        <f t="shared" si="62"/>
        <v>0</v>
      </c>
      <c r="AI410" s="5">
        <f t="shared" si="62"/>
        <v>0</v>
      </c>
    </row>
    <row r="411" spans="1:35" x14ac:dyDescent="0.35">
      <c r="A411" s="5"/>
      <c r="B411" t="s">
        <v>310</v>
      </c>
      <c r="C411" t="s">
        <v>311</v>
      </c>
      <c r="D411" t="s">
        <v>38</v>
      </c>
      <c r="E411" t="s">
        <v>39</v>
      </c>
      <c r="G411" t="s">
        <v>61</v>
      </c>
      <c r="H411" t="str">
        <f t="shared" si="54"/>
        <v>Ukraine HIV/AIDS</v>
      </c>
      <c r="I411"/>
      <c r="J411" s="23" t="s">
        <v>41</v>
      </c>
      <c r="K411" s="23" t="s">
        <v>45</v>
      </c>
      <c r="L411" s="24" t="s">
        <v>56</v>
      </c>
      <c r="M411" s="24"/>
      <c r="N411" s="25" t="s">
        <v>43</v>
      </c>
      <c r="O411" s="23"/>
      <c r="P411" s="23" t="s">
        <v>43</v>
      </c>
      <c r="Q411" s="24" t="s">
        <v>43</v>
      </c>
      <c r="R411" s="25"/>
      <c r="S411" s="24" t="s">
        <v>43</v>
      </c>
      <c r="T411" s="24"/>
      <c r="U411" s="24"/>
      <c r="V411" s="24" t="s">
        <v>70</v>
      </c>
      <c r="W411" s="3" t="str">
        <f>_xlfn.TEXTJOIN(", ", TRUE, priority[[#This Row],[Top 15 Largest Allocations and/or Funding Increases]:[C19RM Top-25]])</f>
        <v>C19RM Top 25</v>
      </c>
      <c r="X41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Allocation Increase 25%, Allocation Increase &gt;$15M</v>
      </c>
      <c r="Y411" s="5">
        <f t="shared" si="55"/>
        <v>0</v>
      </c>
      <c r="Z411" s="5">
        <f>IF(priority[[#This Row],[Challenging Operating Environment (as approved by EGMC on 24 March 2022) Opt-in]]="COE",1,0)</f>
        <v>1</v>
      </c>
      <c r="AA411" s="5">
        <f t="shared" si="56"/>
        <v>0</v>
      </c>
      <c r="AB411" s="5">
        <f t="shared" si="57"/>
        <v>0</v>
      </c>
      <c r="AC411" s="5">
        <f t="shared" si="58"/>
        <v>0</v>
      </c>
      <c r="AD411" s="5">
        <f t="shared" si="59"/>
        <v>0</v>
      </c>
      <c r="AE411" s="5">
        <f t="shared" si="60"/>
        <v>0</v>
      </c>
      <c r="AF411" s="5">
        <f t="shared" si="61"/>
        <v>0</v>
      </c>
      <c r="AG411" s="5">
        <f t="shared" si="62"/>
        <v>0</v>
      </c>
      <c r="AH411" s="5">
        <f t="shared" si="62"/>
        <v>0</v>
      </c>
      <c r="AI411" s="5">
        <f t="shared" si="62"/>
        <v>0</v>
      </c>
    </row>
    <row r="412" spans="1:35" x14ac:dyDescent="0.35">
      <c r="A412" s="5"/>
      <c r="B412" t="s">
        <v>310</v>
      </c>
      <c r="C412" t="s">
        <v>311</v>
      </c>
      <c r="D412" t="s">
        <v>46</v>
      </c>
      <c r="E412" t="s">
        <v>39</v>
      </c>
      <c r="G412" t="s">
        <v>61</v>
      </c>
      <c r="H412" t="str">
        <f t="shared" si="54"/>
        <v>Ukraine Malaria</v>
      </c>
      <c r="I412"/>
      <c r="J412" s="23" t="s">
        <v>41</v>
      </c>
      <c r="K412" s="23"/>
      <c r="L412" s="23"/>
      <c r="M412" s="24"/>
      <c r="N412" s="25" t="s">
        <v>43</v>
      </c>
      <c r="O412" s="23"/>
      <c r="P412" s="23" t="s">
        <v>43</v>
      </c>
      <c r="Q412" s="24" t="s">
        <v>43</v>
      </c>
      <c r="R412" s="25"/>
      <c r="S412" s="24" t="s">
        <v>43</v>
      </c>
      <c r="T412" s="24"/>
      <c r="U412" s="24"/>
      <c r="V412" s="24" t="s">
        <v>70</v>
      </c>
      <c r="W412" s="3" t="str">
        <f>_xlfn.TEXTJOIN(", ", TRUE, priority[[#This Row],[Top 15 Largest Allocations and/or Funding Increases]:[C19RM Top-25]])</f>
        <v>C19RM Top 25</v>
      </c>
      <c r="X41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412" s="5">
        <f t="shared" si="55"/>
        <v>0</v>
      </c>
      <c r="Z412" s="5">
        <f>IF(priority[[#This Row],[Challenging Operating Environment (as approved by EGMC on 24 March 2022) Opt-in]]="COE",1,0)</f>
        <v>1</v>
      </c>
      <c r="AA412" s="5">
        <f t="shared" si="56"/>
        <v>0</v>
      </c>
      <c r="AB412" s="5">
        <f t="shared" si="57"/>
        <v>0</v>
      </c>
      <c r="AC412" s="5">
        <f t="shared" si="58"/>
        <v>0</v>
      </c>
      <c r="AD412" s="5">
        <f t="shared" si="59"/>
        <v>0</v>
      </c>
      <c r="AE412" s="5">
        <f t="shared" si="60"/>
        <v>0</v>
      </c>
      <c r="AF412" s="5">
        <f t="shared" si="61"/>
        <v>0</v>
      </c>
      <c r="AG412" s="5">
        <f t="shared" si="62"/>
        <v>0</v>
      </c>
      <c r="AH412" s="5">
        <f t="shared" si="62"/>
        <v>0</v>
      </c>
      <c r="AI412" s="5">
        <f t="shared" si="62"/>
        <v>0</v>
      </c>
    </row>
    <row r="413" spans="1:35" x14ac:dyDescent="0.35">
      <c r="A413" s="5" t="s">
        <v>47</v>
      </c>
      <c r="C413" t="s">
        <v>311</v>
      </c>
      <c r="D413" t="s">
        <v>62</v>
      </c>
      <c r="E413" t="s">
        <v>39</v>
      </c>
      <c r="H413" t="str">
        <f t="shared" si="54"/>
        <v>Ukraine HIV/TB</v>
      </c>
      <c r="I413"/>
      <c r="J413" s="23" t="s">
        <v>41</v>
      </c>
      <c r="K413" s="23" t="s">
        <v>45</v>
      </c>
      <c r="L413" s="24" t="s">
        <v>56</v>
      </c>
      <c r="M413" s="24"/>
      <c r="N413" s="25"/>
      <c r="O413" s="23"/>
      <c r="P413" s="23"/>
      <c r="Q413" s="24"/>
      <c r="R413" s="25"/>
      <c r="S413" s="24"/>
      <c r="T413" s="24"/>
      <c r="U413" s="24"/>
      <c r="V413" s="24" t="s">
        <v>70</v>
      </c>
      <c r="W413" s="3" t="str">
        <f>_xlfn.TEXTJOIN(", ", TRUE, priority[[#This Row],[Top 15 Largest Allocations and/or Funding Increases]:[C19RM Top-25]])</f>
        <v>C19RM Top 25</v>
      </c>
      <c r="X41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Allocation Increase 25%, Allocation Increase &gt;$15M</v>
      </c>
      <c r="Y413" s="27">
        <f t="shared" si="55"/>
        <v>0</v>
      </c>
      <c r="Z413" s="5">
        <f>IF(priority[[#This Row],[Challenging Operating Environment (as approved by EGMC on 24 March 2022) Opt-in]]="COE",1,0)</f>
        <v>1</v>
      </c>
      <c r="AA413" s="5">
        <f t="shared" si="56"/>
        <v>0</v>
      </c>
      <c r="AB413" s="5">
        <f t="shared" si="57"/>
        <v>0</v>
      </c>
      <c r="AC413" s="5">
        <f t="shared" si="58"/>
        <v>0</v>
      </c>
      <c r="AD413" s="5">
        <f t="shared" si="59"/>
        <v>0</v>
      </c>
      <c r="AE413" s="5">
        <f t="shared" si="60"/>
        <v>0</v>
      </c>
      <c r="AF413" s="5">
        <f t="shared" si="61"/>
        <v>0</v>
      </c>
      <c r="AG413" s="5">
        <f t="shared" si="62"/>
        <v>0</v>
      </c>
      <c r="AH413" s="5">
        <f t="shared" si="62"/>
        <v>0</v>
      </c>
      <c r="AI413" s="5">
        <f t="shared" si="62"/>
        <v>0</v>
      </c>
    </row>
    <row r="414" spans="1:35" x14ac:dyDescent="0.35">
      <c r="A414" s="5"/>
      <c r="B414" t="s">
        <v>312</v>
      </c>
      <c r="C414" t="s">
        <v>313</v>
      </c>
      <c r="D414" t="s">
        <v>38</v>
      </c>
      <c r="E414" t="s">
        <v>51</v>
      </c>
      <c r="F414" t="s">
        <v>52</v>
      </c>
      <c r="G414" t="s">
        <v>61</v>
      </c>
      <c r="H414" t="str">
        <f t="shared" si="54"/>
        <v>Uzbekistan HIV/AIDS</v>
      </c>
      <c r="I414"/>
      <c r="J414" s="25" t="s">
        <v>43</v>
      </c>
      <c r="K414" s="25"/>
      <c r="L414" s="24"/>
      <c r="M414" s="24"/>
      <c r="N414" s="25" t="s">
        <v>43</v>
      </c>
      <c r="O414" s="23"/>
      <c r="P414" s="23" t="s">
        <v>43</v>
      </c>
      <c r="Q414" s="24" t="s">
        <v>43</v>
      </c>
      <c r="R414" s="25"/>
      <c r="S414" s="24" t="s">
        <v>43</v>
      </c>
      <c r="T414" s="24"/>
      <c r="U414" s="24"/>
      <c r="V414" s="24"/>
      <c r="W414" s="3" t="str">
        <f>_xlfn.TEXTJOIN(", ", TRUE, priority[[#This Row],[Top 15 Largest Allocations and/or Funding Increases]:[C19RM Top-25]])</f>
        <v/>
      </c>
      <c r="X41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14" s="5">
        <f t="shared" si="55"/>
        <v>0</v>
      </c>
      <c r="Z414" s="5">
        <f>IF(priority[[#This Row],[Challenging Operating Environment (as approved by EGMC on 24 March 2022) Opt-in]]="COE",1,0)</f>
        <v>0</v>
      </c>
      <c r="AA414" s="5">
        <f t="shared" si="56"/>
        <v>0</v>
      </c>
      <c r="AB414" s="5">
        <f t="shared" si="57"/>
        <v>0</v>
      </c>
      <c r="AC414" s="5">
        <f t="shared" si="58"/>
        <v>0</v>
      </c>
      <c r="AD414" s="5">
        <f t="shared" si="59"/>
        <v>0</v>
      </c>
      <c r="AE414" s="5">
        <f t="shared" si="60"/>
        <v>0</v>
      </c>
      <c r="AF414" s="5">
        <f t="shared" si="61"/>
        <v>0</v>
      </c>
      <c r="AG414" s="5">
        <f t="shared" si="62"/>
        <v>0</v>
      </c>
      <c r="AH414" s="5">
        <f t="shared" si="62"/>
        <v>0</v>
      </c>
      <c r="AI414" s="5">
        <f t="shared" si="62"/>
        <v>0</v>
      </c>
    </row>
    <row r="415" spans="1:35" x14ac:dyDescent="0.35">
      <c r="A415" s="5"/>
      <c r="B415" t="s">
        <v>312</v>
      </c>
      <c r="C415" t="s">
        <v>313</v>
      </c>
      <c r="D415" t="s">
        <v>44</v>
      </c>
      <c r="E415" t="s">
        <v>51</v>
      </c>
      <c r="F415" t="s">
        <v>52</v>
      </c>
      <c r="G415" t="s">
        <v>61</v>
      </c>
      <c r="H415" t="str">
        <f t="shared" si="54"/>
        <v>Uzbekistan Tuberculosis</v>
      </c>
      <c r="I415"/>
      <c r="J415" s="25" t="s">
        <v>43</v>
      </c>
      <c r="K415" s="25"/>
      <c r="L415" s="24"/>
      <c r="M415" s="24"/>
      <c r="N415" s="25" t="s">
        <v>43</v>
      </c>
      <c r="O415" s="23"/>
      <c r="P415" s="23" t="s">
        <v>43</v>
      </c>
      <c r="Q415" s="24" t="s">
        <v>43</v>
      </c>
      <c r="R415" s="25"/>
      <c r="S415" s="24" t="s">
        <v>43</v>
      </c>
      <c r="T415" s="24"/>
      <c r="U415" s="24"/>
      <c r="V415" s="24"/>
      <c r="W415" s="3" t="str">
        <f>_xlfn.TEXTJOIN(", ", TRUE, priority[[#This Row],[Top 15 Largest Allocations and/or Funding Increases]:[C19RM Top-25]])</f>
        <v/>
      </c>
      <c r="X41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15" s="5">
        <f t="shared" si="55"/>
        <v>0</v>
      </c>
      <c r="Z415" s="5">
        <f>IF(priority[[#This Row],[Challenging Operating Environment (as approved by EGMC on 24 March 2022) Opt-in]]="COE",1,0)</f>
        <v>0</v>
      </c>
      <c r="AA415" s="5">
        <f t="shared" si="56"/>
        <v>0</v>
      </c>
      <c r="AB415" s="5">
        <f t="shared" si="57"/>
        <v>0</v>
      </c>
      <c r="AC415" s="5">
        <f t="shared" si="58"/>
        <v>0</v>
      </c>
      <c r="AD415" s="5">
        <f t="shared" si="59"/>
        <v>0</v>
      </c>
      <c r="AE415" s="5">
        <f t="shared" si="60"/>
        <v>0</v>
      </c>
      <c r="AF415" s="5">
        <f t="shared" si="61"/>
        <v>0</v>
      </c>
      <c r="AG415" s="5">
        <f t="shared" si="62"/>
        <v>0</v>
      </c>
      <c r="AH415" s="5">
        <f t="shared" si="62"/>
        <v>0</v>
      </c>
      <c r="AI415" s="5">
        <f t="shared" si="62"/>
        <v>0</v>
      </c>
    </row>
    <row r="416" spans="1:35" x14ac:dyDescent="0.35">
      <c r="A416" s="5"/>
      <c r="B416" t="s">
        <v>312</v>
      </c>
      <c r="C416" t="s">
        <v>313</v>
      </c>
      <c r="D416" t="s">
        <v>46</v>
      </c>
      <c r="E416" t="s">
        <v>51</v>
      </c>
      <c r="F416" t="s">
        <v>52</v>
      </c>
      <c r="G416" t="s">
        <v>61</v>
      </c>
      <c r="H416" t="str">
        <f t="shared" si="54"/>
        <v>Uzbekistan Malaria</v>
      </c>
      <c r="I416"/>
      <c r="J416" s="25" t="s">
        <v>43</v>
      </c>
      <c r="K416" s="25"/>
      <c r="L416" s="24"/>
      <c r="M416" s="24"/>
      <c r="N416" s="25" t="s">
        <v>43</v>
      </c>
      <c r="O416" s="23"/>
      <c r="P416" s="23" t="s">
        <v>43</v>
      </c>
      <c r="Q416" s="24" t="s">
        <v>43</v>
      </c>
      <c r="R416" s="25"/>
      <c r="S416" s="24" t="s">
        <v>43</v>
      </c>
      <c r="T416" s="24"/>
      <c r="U416" s="24"/>
      <c r="V416" s="24"/>
      <c r="W416" s="3" t="str">
        <f>_xlfn.TEXTJOIN(", ", TRUE, priority[[#This Row],[Top 15 Largest Allocations and/or Funding Increases]:[C19RM Top-25]])</f>
        <v/>
      </c>
      <c r="X41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16" s="5">
        <f t="shared" si="55"/>
        <v>0</v>
      </c>
      <c r="Z416" s="5">
        <f>IF(priority[[#This Row],[Challenging Operating Environment (as approved by EGMC on 24 March 2022) Opt-in]]="COE",1,0)</f>
        <v>0</v>
      </c>
      <c r="AA416" s="5">
        <f t="shared" si="56"/>
        <v>0</v>
      </c>
      <c r="AB416" s="5">
        <f t="shared" si="57"/>
        <v>0</v>
      </c>
      <c r="AC416" s="5">
        <f t="shared" si="58"/>
        <v>0</v>
      </c>
      <c r="AD416" s="5">
        <f t="shared" si="59"/>
        <v>0</v>
      </c>
      <c r="AE416" s="5">
        <f t="shared" si="60"/>
        <v>0</v>
      </c>
      <c r="AF416" s="5">
        <f t="shared" si="61"/>
        <v>0</v>
      </c>
      <c r="AG416" s="5">
        <f t="shared" si="62"/>
        <v>0</v>
      </c>
      <c r="AH416" s="5">
        <f t="shared" si="62"/>
        <v>0</v>
      </c>
      <c r="AI416" s="5">
        <f t="shared" si="62"/>
        <v>0</v>
      </c>
    </row>
    <row r="417" spans="1:35" x14ac:dyDescent="0.35">
      <c r="A417" s="5"/>
      <c r="B417" t="s">
        <v>314</v>
      </c>
      <c r="C417" t="s">
        <v>315</v>
      </c>
      <c r="D417" t="s">
        <v>38</v>
      </c>
      <c r="E417" t="s">
        <v>51</v>
      </c>
      <c r="F417" t="s">
        <v>130</v>
      </c>
      <c r="G417" t="s">
        <v>40</v>
      </c>
      <c r="H417" t="str">
        <f t="shared" si="54"/>
        <v>Vanuatu HIV/AIDS</v>
      </c>
      <c r="I417"/>
      <c r="J417" s="25" t="s">
        <v>43</v>
      </c>
      <c r="K417" s="25"/>
      <c r="L417" s="24"/>
      <c r="M417" s="24"/>
      <c r="N417" s="25" t="s">
        <v>43</v>
      </c>
      <c r="O417" s="23"/>
      <c r="P417" s="23" t="s">
        <v>43</v>
      </c>
      <c r="Q417" s="24" t="s">
        <v>43</v>
      </c>
      <c r="R417" s="25"/>
      <c r="S417" s="24" t="s">
        <v>43</v>
      </c>
      <c r="T417" s="24"/>
      <c r="U417" s="24"/>
      <c r="V417" s="24"/>
      <c r="W417" s="3" t="str">
        <f>_xlfn.TEXTJOIN(", ", TRUE, priority[[#This Row],[Top 15 Largest Allocations and/or Funding Increases]:[C19RM Top-25]])</f>
        <v/>
      </c>
      <c r="X41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17" s="5">
        <f t="shared" si="55"/>
        <v>0</v>
      </c>
      <c r="Z417" s="5">
        <f>IF(priority[[#This Row],[Challenging Operating Environment (as approved by EGMC on 24 March 2022) Opt-in]]="COE",1,0)</f>
        <v>0</v>
      </c>
      <c r="AA417" s="5">
        <f t="shared" si="56"/>
        <v>0</v>
      </c>
      <c r="AB417" s="5">
        <f t="shared" si="57"/>
        <v>0</v>
      </c>
      <c r="AC417" s="5">
        <f t="shared" si="58"/>
        <v>0</v>
      </c>
      <c r="AD417" s="5">
        <f t="shared" si="59"/>
        <v>0</v>
      </c>
      <c r="AE417" s="5">
        <f t="shared" si="60"/>
        <v>0</v>
      </c>
      <c r="AF417" s="5">
        <f t="shared" si="61"/>
        <v>0</v>
      </c>
      <c r="AG417" s="5">
        <f t="shared" si="62"/>
        <v>0</v>
      </c>
      <c r="AH417" s="5">
        <f t="shared" si="62"/>
        <v>0</v>
      </c>
      <c r="AI417" s="5">
        <f t="shared" si="62"/>
        <v>0</v>
      </c>
    </row>
    <row r="418" spans="1:35" x14ac:dyDescent="0.35">
      <c r="A418" s="5"/>
      <c r="B418" t="s">
        <v>314</v>
      </c>
      <c r="C418" t="s">
        <v>315</v>
      </c>
      <c r="D418" t="s">
        <v>44</v>
      </c>
      <c r="E418" t="s">
        <v>51</v>
      </c>
      <c r="F418" t="s">
        <v>130</v>
      </c>
      <c r="G418" t="s">
        <v>40</v>
      </c>
      <c r="H418" t="str">
        <f t="shared" si="54"/>
        <v>Vanuatu Tuberculosis</v>
      </c>
      <c r="I418"/>
      <c r="J418" s="25" t="s">
        <v>43</v>
      </c>
      <c r="K418" s="25"/>
      <c r="L418" s="24"/>
      <c r="M418" s="24"/>
      <c r="N418" s="25" t="s">
        <v>43</v>
      </c>
      <c r="O418" s="23"/>
      <c r="P418" s="23" t="s">
        <v>43</v>
      </c>
      <c r="Q418" s="24" t="s">
        <v>43</v>
      </c>
      <c r="R418" s="25"/>
      <c r="S418" s="24" t="s">
        <v>43</v>
      </c>
      <c r="T418" s="24"/>
      <c r="U418" s="24"/>
      <c r="V418" s="24"/>
      <c r="W418" s="3" t="str">
        <f>_xlfn.TEXTJOIN(", ", TRUE, priority[[#This Row],[Top 15 Largest Allocations and/or Funding Increases]:[C19RM Top-25]])</f>
        <v/>
      </c>
      <c r="X41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18" s="5">
        <f t="shared" si="55"/>
        <v>0</v>
      </c>
      <c r="Z418" s="5">
        <f>IF(priority[[#This Row],[Challenging Operating Environment (as approved by EGMC on 24 March 2022) Opt-in]]="COE",1,0)</f>
        <v>0</v>
      </c>
      <c r="AA418" s="5">
        <f t="shared" si="56"/>
        <v>0</v>
      </c>
      <c r="AB418" s="5">
        <f t="shared" si="57"/>
        <v>0</v>
      </c>
      <c r="AC418" s="5">
        <f t="shared" si="58"/>
        <v>0</v>
      </c>
      <c r="AD418" s="5">
        <f t="shared" si="59"/>
        <v>0</v>
      </c>
      <c r="AE418" s="5">
        <f t="shared" si="60"/>
        <v>0</v>
      </c>
      <c r="AF418" s="5">
        <f t="shared" si="61"/>
        <v>0</v>
      </c>
      <c r="AG418" s="5">
        <f t="shared" si="62"/>
        <v>0</v>
      </c>
      <c r="AH418" s="5">
        <f t="shared" si="62"/>
        <v>0</v>
      </c>
      <c r="AI418" s="5">
        <f t="shared" si="62"/>
        <v>0</v>
      </c>
    </row>
    <row r="419" spans="1:35" x14ac:dyDescent="0.35">
      <c r="A419" s="5"/>
      <c r="B419" t="s">
        <v>314</v>
      </c>
      <c r="C419" t="s">
        <v>315</v>
      </c>
      <c r="D419" t="s">
        <v>46</v>
      </c>
      <c r="E419" t="s">
        <v>51</v>
      </c>
      <c r="F419" t="s">
        <v>130</v>
      </c>
      <c r="G419" t="s">
        <v>40</v>
      </c>
      <c r="H419" t="str">
        <f t="shared" si="54"/>
        <v>Vanuatu Malaria</v>
      </c>
      <c r="I419"/>
      <c r="J419" s="25" t="s">
        <v>43</v>
      </c>
      <c r="K419" s="25"/>
      <c r="L419" s="24"/>
      <c r="M419" s="24"/>
      <c r="N419" s="25" t="s">
        <v>43</v>
      </c>
      <c r="O419" s="23"/>
      <c r="P419" s="23" t="s">
        <v>43</v>
      </c>
      <c r="Q419" s="24" t="s">
        <v>43</v>
      </c>
      <c r="R419" s="25"/>
      <c r="S419" s="24" t="s">
        <v>43</v>
      </c>
      <c r="T419" s="24"/>
      <c r="U419" s="24"/>
      <c r="V419" s="24"/>
      <c r="W419" s="3" t="str">
        <f>_xlfn.TEXTJOIN(", ", TRUE, priority[[#This Row],[Top 15 Largest Allocations and/or Funding Increases]:[C19RM Top-25]])</f>
        <v/>
      </c>
      <c r="X41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19" s="5">
        <f t="shared" si="55"/>
        <v>0</v>
      </c>
      <c r="Z419" s="5">
        <f>IF(priority[[#This Row],[Challenging Operating Environment (as approved by EGMC on 24 March 2022) Opt-in]]="COE",1,0)</f>
        <v>0</v>
      </c>
      <c r="AA419" s="5">
        <f t="shared" si="56"/>
        <v>0</v>
      </c>
      <c r="AB419" s="5">
        <f t="shared" si="57"/>
        <v>0</v>
      </c>
      <c r="AC419" s="5">
        <f t="shared" si="58"/>
        <v>0</v>
      </c>
      <c r="AD419" s="5">
        <f t="shared" si="59"/>
        <v>0</v>
      </c>
      <c r="AE419" s="5">
        <f t="shared" si="60"/>
        <v>0</v>
      </c>
      <c r="AF419" s="5">
        <f t="shared" si="61"/>
        <v>0</v>
      </c>
      <c r="AG419" s="5">
        <f t="shared" si="62"/>
        <v>0</v>
      </c>
      <c r="AH419" s="5">
        <f t="shared" si="62"/>
        <v>0</v>
      </c>
      <c r="AI419" s="5">
        <f t="shared" si="62"/>
        <v>0</v>
      </c>
    </row>
    <row r="420" spans="1:35" x14ac:dyDescent="0.35">
      <c r="A420" s="5"/>
      <c r="B420" t="s">
        <v>316</v>
      </c>
      <c r="C420" t="s">
        <v>317</v>
      </c>
      <c r="D420" t="s">
        <v>38</v>
      </c>
      <c r="E420" t="s">
        <v>51</v>
      </c>
      <c r="F420" t="s">
        <v>130</v>
      </c>
      <c r="G420" t="s">
        <v>76</v>
      </c>
      <c r="H420" t="str">
        <f t="shared" si="54"/>
        <v>Venezuela HIV/AIDS</v>
      </c>
      <c r="I420"/>
      <c r="J420" s="23" t="s">
        <v>41</v>
      </c>
      <c r="K420" s="23" t="s">
        <v>45</v>
      </c>
      <c r="L420" s="24" t="s">
        <v>56</v>
      </c>
      <c r="M420" s="24"/>
      <c r="N420" s="25" t="s">
        <v>58</v>
      </c>
      <c r="O420" s="23"/>
      <c r="P420" s="23" t="s">
        <v>43</v>
      </c>
      <c r="Q420" s="24" t="s">
        <v>43</v>
      </c>
      <c r="R420" s="25"/>
      <c r="S420" s="24" t="s">
        <v>43</v>
      </c>
      <c r="T420" s="24"/>
      <c r="U420" s="24"/>
      <c r="V420" s="24"/>
      <c r="W420" s="3" t="str">
        <f>_xlfn.TEXTJOIN(", ", TRUE, priority[[#This Row],[Top 15 Largest Allocations and/or Funding Increases]:[C19RM Top-25]])</f>
        <v>Funding Increase Disease</v>
      </c>
      <c r="X42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Allocation Increase 25%, Allocation Increase &gt;$15M</v>
      </c>
      <c r="Y420" s="5">
        <f t="shared" si="55"/>
        <v>0</v>
      </c>
      <c r="Z420" s="5">
        <f>IF(priority[[#This Row],[Challenging Operating Environment (as approved by EGMC on 24 March 2022) Opt-in]]="COE",1,0)</f>
        <v>1</v>
      </c>
      <c r="AA420" s="5">
        <f t="shared" si="56"/>
        <v>0</v>
      </c>
      <c r="AB420" s="5">
        <f t="shared" si="57"/>
        <v>0</v>
      </c>
      <c r="AC420" s="5">
        <f t="shared" si="58"/>
        <v>0</v>
      </c>
      <c r="AD420" s="5">
        <f t="shared" si="59"/>
        <v>0</v>
      </c>
      <c r="AE420" s="5">
        <f t="shared" si="60"/>
        <v>0</v>
      </c>
      <c r="AF420" s="5">
        <f t="shared" si="61"/>
        <v>0</v>
      </c>
      <c r="AG420" s="5">
        <f t="shared" si="62"/>
        <v>0</v>
      </c>
      <c r="AH420" s="5">
        <f t="shared" si="62"/>
        <v>0</v>
      </c>
      <c r="AI420" s="5">
        <f t="shared" si="62"/>
        <v>0</v>
      </c>
    </row>
    <row r="421" spans="1:35" x14ac:dyDescent="0.35">
      <c r="A421" s="5"/>
      <c r="B421" t="s">
        <v>316</v>
      </c>
      <c r="C421" t="s">
        <v>317</v>
      </c>
      <c r="D421" t="s">
        <v>44</v>
      </c>
      <c r="E421" t="s">
        <v>51</v>
      </c>
      <c r="F421" t="s">
        <v>130</v>
      </c>
      <c r="G421" t="s">
        <v>76</v>
      </c>
      <c r="H421" t="str">
        <f t="shared" si="54"/>
        <v>Venezuela Tuberculosis</v>
      </c>
      <c r="I421"/>
      <c r="J421" s="23" t="s">
        <v>41</v>
      </c>
      <c r="K421" s="23" t="s">
        <v>45</v>
      </c>
      <c r="L421" s="23"/>
      <c r="M421" s="24"/>
      <c r="N421" s="25" t="s">
        <v>58</v>
      </c>
      <c r="O421" s="23"/>
      <c r="P421" s="23" t="s">
        <v>43</v>
      </c>
      <c r="Q421" s="24" t="s">
        <v>43</v>
      </c>
      <c r="R421" s="25"/>
      <c r="S421" s="24" t="s">
        <v>43</v>
      </c>
      <c r="T421" s="24"/>
      <c r="U421" s="24"/>
      <c r="V421" s="24"/>
      <c r="W421" s="3" t="str">
        <f>_xlfn.TEXTJOIN(", ", TRUE, priority[[#This Row],[Top 15 Largest Allocations and/or Funding Increases]:[C19RM Top-25]])</f>
        <v>Funding Increase Disease</v>
      </c>
      <c r="X42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Allocation Increase 25%</v>
      </c>
      <c r="Y421" s="5">
        <f t="shared" si="55"/>
        <v>0</v>
      </c>
      <c r="Z421" s="5">
        <f>IF(priority[[#This Row],[Challenging Operating Environment (as approved by EGMC on 24 March 2022) Opt-in]]="COE",1,0)</f>
        <v>1</v>
      </c>
      <c r="AA421" s="5">
        <f t="shared" si="56"/>
        <v>0</v>
      </c>
      <c r="AB421" s="5">
        <f t="shared" si="57"/>
        <v>0</v>
      </c>
      <c r="AC421" s="5">
        <f t="shared" si="58"/>
        <v>0</v>
      </c>
      <c r="AD421" s="5">
        <f t="shared" si="59"/>
        <v>0</v>
      </c>
      <c r="AE421" s="5">
        <f t="shared" si="60"/>
        <v>0</v>
      </c>
      <c r="AF421" s="5">
        <f t="shared" si="61"/>
        <v>0</v>
      </c>
      <c r="AG421" s="5">
        <f t="shared" si="62"/>
        <v>0</v>
      </c>
      <c r="AH421" s="5">
        <f t="shared" si="62"/>
        <v>0</v>
      </c>
      <c r="AI421" s="5">
        <f t="shared" si="62"/>
        <v>0</v>
      </c>
    </row>
    <row r="422" spans="1:35" x14ac:dyDescent="0.35">
      <c r="A422" s="5"/>
      <c r="B422" t="s">
        <v>316</v>
      </c>
      <c r="C422" t="s">
        <v>317</v>
      </c>
      <c r="D422" t="s">
        <v>46</v>
      </c>
      <c r="E422" t="s">
        <v>51</v>
      </c>
      <c r="F422" t="s">
        <v>130</v>
      </c>
      <c r="G422" t="s">
        <v>76</v>
      </c>
      <c r="H422" t="str">
        <f t="shared" si="54"/>
        <v>Venezuela Malaria</v>
      </c>
      <c r="I422"/>
      <c r="J422" s="23" t="s">
        <v>41</v>
      </c>
      <c r="K422" s="23" t="s">
        <v>42</v>
      </c>
      <c r="L422" s="23"/>
      <c r="M422" s="24"/>
      <c r="N422" s="25" t="s">
        <v>43</v>
      </c>
      <c r="O422" s="23"/>
      <c r="P422" s="23" t="s">
        <v>43</v>
      </c>
      <c r="Q422" s="24" t="s">
        <v>43</v>
      </c>
      <c r="R422" s="25"/>
      <c r="S422" s="24" t="s">
        <v>43</v>
      </c>
      <c r="T422" s="24"/>
      <c r="U422" s="24"/>
      <c r="V422" s="24"/>
      <c r="W422" s="3" t="str">
        <f>_xlfn.TEXTJOIN(", ", TRUE, priority[[#This Row],[Top 15 Largest Allocations and/or Funding Increases]:[C19RM Top-25]])</f>
        <v/>
      </c>
      <c r="X42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Allocation Decrease 25%</v>
      </c>
      <c r="Y422" s="5">
        <f t="shared" si="55"/>
        <v>0</v>
      </c>
      <c r="Z422" s="5">
        <f>IF(priority[[#This Row],[Challenging Operating Environment (as approved by EGMC on 24 March 2022) Opt-in]]="COE",1,0)</f>
        <v>1</v>
      </c>
      <c r="AA422" s="5">
        <f t="shared" si="56"/>
        <v>0</v>
      </c>
      <c r="AB422" s="5">
        <f t="shared" si="57"/>
        <v>0</v>
      </c>
      <c r="AC422" s="5">
        <f t="shared" si="58"/>
        <v>0</v>
      </c>
      <c r="AD422" s="5">
        <f t="shared" si="59"/>
        <v>0</v>
      </c>
      <c r="AE422" s="5">
        <f t="shared" si="60"/>
        <v>0</v>
      </c>
      <c r="AF422" s="5">
        <f t="shared" si="61"/>
        <v>0</v>
      </c>
      <c r="AG422" s="5">
        <f t="shared" si="62"/>
        <v>0</v>
      </c>
      <c r="AH422" s="5">
        <f t="shared" si="62"/>
        <v>0</v>
      </c>
      <c r="AI422" s="5">
        <f t="shared" si="62"/>
        <v>0</v>
      </c>
    </row>
    <row r="423" spans="1:35" x14ac:dyDescent="0.35">
      <c r="A423" s="5" t="s">
        <v>47</v>
      </c>
      <c r="C423" t="s">
        <v>317</v>
      </c>
      <c r="D423" t="s">
        <v>62</v>
      </c>
      <c r="E423" t="s">
        <v>39</v>
      </c>
      <c r="H423" t="str">
        <f t="shared" si="54"/>
        <v>Venezuela HIV/TB</v>
      </c>
      <c r="I423"/>
      <c r="J423" s="23" t="s">
        <v>41</v>
      </c>
      <c r="K423" s="23" t="s">
        <v>45</v>
      </c>
      <c r="L423" s="24" t="s">
        <v>56</v>
      </c>
      <c r="M423" s="24"/>
      <c r="N423" s="25" t="s">
        <v>58</v>
      </c>
      <c r="O423" s="23"/>
      <c r="P423" s="23"/>
      <c r="Q423" s="24"/>
      <c r="R423" s="25"/>
      <c r="S423" s="24"/>
      <c r="T423" s="24"/>
      <c r="U423" s="24"/>
      <c r="V423" s="24"/>
      <c r="W423" s="3" t="str">
        <f>_xlfn.TEXTJOIN(", ", TRUE, priority[[#This Row],[Top 15 Largest Allocations and/or Funding Increases]:[C19RM Top-25]])</f>
        <v>Funding Increase Disease</v>
      </c>
      <c r="X42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COE, Allocation Increase 25%, Allocation Increase &gt;$15M</v>
      </c>
      <c r="Y423" s="27">
        <f t="shared" si="55"/>
        <v>0</v>
      </c>
      <c r="Z423" s="5">
        <f>IF(priority[[#This Row],[Challenging Operating Environment (as approved by EGMC on 24 March 2022) Opt-in]]="COE",1,0)</f>
        <v>1</v>
      </c>
      <c r="AA423" s="5">
        <f t="shared" si="56"/>
        <v>0</v>
      </c>
      <c r="AB423" s="5">
        <f t="shared" si="57"/>
        <v>0</v>
      </c>
      <c r="AC423" s="5">
        <f t="shared" si="58"/>
        <v>0</v>
      </c>
      <c r="AD423" s="5">
        <f t="shared" si="59"/>
        <v>0</v>
      </c>
      <c r="AE423" s="5">
        <f t="shared" si="60"/>
        <v>0</v>
      </c>
      <c r="AF423" s="5">
        <f t="shared" si="61"/>
        <v>0</v>
      </c>
      <c r="AG423" s="5">
        <f t="shared" si="62"/>
        <v>0</v>
      </c>
      <c r="AH423" s="5">
        <f t="shared" si="62"/>
        <v>0</v>
      </c>
      <c r="AI423" s="5">
        <f t="shared" si="62"/>
        <v>0</v>
      </c>
    </row>
    <row r="424" spans="1:35" x14ac:dyDescent="0.35">
      <c r="A424" s="5"/>
      <c r="B424" t="s">
        <v>318</v>
      </c>
      <c r="C424" t="s">
        <v>319</v>
      </c>
      <c r="D424" t="s">
        <v>44</v>
      </c>
      <c r="E424" t="s">
        <v>67</v>
      </c>
      <c r="G424" t="s">
        <v>68</v>
      </c>
      <c r="H424" t="str">
        <f t="shared" si="54"/>
        <v>Viet Nam Tuberculosis</v>
      </c>
      <c r="I424"/>
      <c r="J424" s="25" t="s">
        <v>43</v>
      </c>
      <c r="K424" s="25"/>
      <c r="L424" s="24"/>
      <c r="M424" s="24"/>
      <c r="N424" s="25"/>
      <c r="O424" s="23"/>
      <c r="P424" s="23" t="s">
        <v>43</v>
      </c>
      <c r="Q424" s="24" t="s">
        <v>71</v>
      </c>
      <c r="R424" s="25" t="s">
        <v>18</v>
      </c>
      <c r="S424" s="24" t="s">
        <v>43</v>
      </c>
      <c r="T424" s="24"/>
      <c r="U424" s="24"/>
      <c r="V424" s="24" t="s">
        <v>70</v>
      </c>
      <c r="W424" s="3" t="str">
        <f>_xlfn.TEXTJOIN(", ", TRUE, priority[[#This Row],[Top 15 Largest Allocations and/or Funding Increases]:[C19RM Top-25]])</f>
        <v>TB Top 20, RAI, C19RM Top 25</v>
      </c>
      <c r="X42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24" s="5">
        <f t="shared" si="55"/>
        <v>0</v>
      </c>
      <c r="Z424" s="5">
        <f>IF(priority[[#This Row],[Challenging Operating Environment (as approved by EGMC on 24 March 2022) Opt-in]]="COE",1,0)</f>
        <v>0</v>
      </c>
      <c r="AA424" s="5">
        <f t="shared" si="56"/>
        <v>0</v>
      </c>
      <c r="AB424" s="5">
        <f t="shared" si="57"/>
        <v>0</v>
      </c>
      <c r="AC424" s="5">
        <f t="shared" si="58"/>
        <v>0</v>
      </c>
      <c r="AD424" s="5">
        <f t="shared" si="59"/>
        <v>0</v>
      </c>
      <c r="AE424" s="5">
        <f t="shared" si="60"/>
        <v>1</v>
      </c>
      <c r="AF424" s="5">
        <f t="shared" si="61"/>
        <v>0</v>
      </c>
      <c r="AG424" s="5">
        <f t="shared" si="62"/>
        <v>0</v>
      </c>
      <c r="AH424" s="5">
        <f t="shared" si="62"/>
        <v>0</v>
      </c>
      <c r="AI424" s="5">
        <f t="shared" si="62"/>
        <v>0</v>
      </c>
    </row>
    <row r="425" spans="1:35" x14ac:dyDescent="0.35">
      <c r="A425" s="5"/>
      <c r="B425" t="s">
        <v>318</v>
      </c>
      <c r="C425" t="s">
        <v>319</v>
      </c>
      <c r="D425" t="s">
        <v>46</v>
      </c>
      <c r="E425" t="s">
        <v>67</v>
      </c>
      <c r="G425" t="s">
        <v>68</v>
      </c>
      <c r="H425" t="str">
        <f t="shared" si="54"/>
        <v>Viet Nam Malaria</v>
      </c>
      <c r="I425"/>
      <c r="J425" s="25" t="s">
        <v>43</v>
      </c>
      <c r="K425" s="25"/>
      <c r="L425" s="24"/>
      <c r="M425" s="24"/>
      <c r="N425" s="25" t="s">
        <v>43</v>
      </c>
      <c r="O425" s="23"/>
      <c r="P425" s="23" t="s">
        <v>43</v>
      </c>
      <c r="Q425" s="24" t="s">
        <v>43</v>
      </c>
      <c r="R425" s="25" t="s">
        <v>18</v>
      </c>
      <c r="S425" s="24" t="s">
        <v>43</v>
      </c>
      <c r="T425" s="24"/>
      <c r="U425" s="24"/>
      <c r="V425" s="24" t="s">
        <v>70</v>
      </c>
      <c r="W425" s="3" t="str">
        <f>_xlfn.TEXTJOIN(", ", TRUE, priority[[#This Row],[Top 15 Largest Allocations and/or Funding Increases]:[C19RM Top-25]])</f>
        <v>RAI, C19RM Top 25</v>
      </c>
      <c r="X42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25" s="5">
        <f t="shared" si="55"/>
        <v>0</v>
      </c>
      <c r="Z425" s="5">
        <f>IF(priority[[#This Row],[Challenging Operating Environment (as approved by EGMC on 24 March 2022) Opt-in]]="COE",1,0)</f>
        <v>0</v>
      </c>
      <c r="AA425" s="5">
        <f t="shared" si="56"/>
        <v>0</v>
      </c>
      <c r="AB425" s="5">
        <f t="shared" si="57"/>
        <v>0</v>
      </c>
      <c r="AC425" s="5">
        <f t="shared" si="58"/>
        <v>0</v>
      </c>
      <c r="AD425" s="5">
        <f t="shared" si="59"/>
        <v>0</v>
      </c>
      <c r="AE425" s="5">
        <f t="shared" si="60"/>
        <v>1</v>
      </c>
      <c r="AF425" s="5">
        <f t="shared" si="61"/>
        <v>0</v>
      </c>
      <c r="AG425" s="5">
        <f t="shared" si="62"/>
        <v>0</v>
      </c>
      <c r="AH425" s="5">
        <f t="shared" si="62"/>
        <v>0</v>
      </c>
      <c r="AI425" s="5">
        <f t="shared" si="62"/>
        <v>0</v>
      </c>
    </row>
    <row r="426" spans="1:35" x14ac:dyDescent="0.35">
      <c r="A426" s="5"/>
      <c r="B426" t="s">
        <v>318</v>
      </c>
      <c r="C426" t="s">
        <v>319</v>
      </c>
      <c r="D426" t="s">
        <v>38</v>
      </c>
      <c r="E426" t="s">
        <v>67</v>
      </c>
      <c r="G426" t="s">
        <v>68</v>
      </c>
      <c r="H426" t="str">
        <f t="shared" si="54"/>
        <v>Viet Nam HIV/AIDS</v>
      </c>
      <c r="I426"/>
      <c r="J426" s="25" t="s">
        <v>43</v>
      </c>
      <c r="K426" s="25"/>
      <c r="L426" s="24"/>
      <c r="M426" s="24"/>
      <c r="N426" s="25" t="s">
        <v>43</v>
      </c>
      <c r="O426" s="23"/>
      <c r="P426" s="23" t="s">
        <v>43</v>
      </c>
      <c r="Q426" s="24" t="s">
        <v>43</v>
      </c>
      <c r="R426" s="25" t="s">
        <v>18</v>
      </c>
      <c r="S426" s="24" t="s">
        <v>43</v>
      </c>
      <c r="T426" s="24"/>
      <c r="U426" s="24"/>
      <c r="V426" s="24" t="s">
        <v>70</v>
      </c>
      <c r="W426" s="3" t="str">
        <f>_xlfn.TEXTJOIN(", ", TRUE, priority[[#This Row],[Top 15 Largest Allocations and/or Funding Increases]:[C19RM Top-25]])</f>
        <v>RAI, C19RM Top 25</v>
      </c>
      <c r="X42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26" s="5">
        <f t="shared" si="55"/>
        <v>0</v>
      </c>
      <c r="Z426" s="5">
        <f>IF(priority[[#This Row],[Challenging Operating Environment (as approved by EGMC on 24 March 2022) Opt-in]]="COE",1,0)</f>
        <v>0</v>
      </c>
      <c r="AA426" s="5">
        <f t="shared" si="56"/>
        <v>0</v>
      </c>
      <c r="AB426" s="5">
        <f t="shared" si="57"/>
        <v>0</v>
      </c>
      <c r="AC426" s="5">
        <f t="shared" si="58"/>
        <v>0</v>
      </c>
      <c r="AD426" s="5">
        <f t="shared" si="59"/>
        <v>0</v>
      </c>
      <c r="AE426" s="5">
        <f t="shared" si="60"/>
        <v>1</v>
      </c>
      <c r="AF426" s="5">
        <f t="shared" si="61"/>
        <v>0</v>
      </c>
      <c r="AG426" s="5">
        <f t="shared" si="62"/>
        <v>0</v>
      </c>
      <c r="AH426" s="5">
        <f t="shared" si="62"/>
        <v>0</v>
      </c>
      <c r="AI426" s="5">
        <f t="shared" si="62"/>
        <v>0</v>
      </c>
    </row>
    <row r="427" spans="1:35" x14ac:dyDescent="0.35">
      <c r="A427" s="5"/>
      <c r="B427" t="s">
        <v>320</v>
      </c>
      <c r="C427" t="s">
        <v>321</v>
      </c>
      <c r="D427" t="s">
        <v>38</v>
      </c>
      <c r="E427" t="s">
        <v>51</v>
      </c>
      <c r="F427" t="s">
        <v>130</v>
      </c>
      <c r="G427" t="s">
        <v>127</v>
      </c>
      <c r="H427" t="str">
        <f t="shared" si="54"/>
        <v>Yemen HIV/AIDS</v>
      </c>
      <c r="I427"/>
      <c r="J427" s="23" t="s">
        <v>41</v>
      </c>
      <c r="K427" s="23"/>
      <c r="L427" s="23"/>
      <c r="M427" s="24"/>
      <c r="N427" s="25" t="s">
        <v>43</v>
      </c>
      <c r="O427" s="23"/>
      <c r="P427" s="23" t="s">
        <v>43</v>
      </c>
      <c r="Q427" s="24" t="s">
        <v>43</v>
      </c>
      <c r="R427" s="25"/>
      <c r="S427" s="24" t="s">
        <v>43</v>
      </c>
      <c r="T427" s="24"/>
      <c r="U427" s="24"/>
      <c r="V427" s="24"/>
      <c r="W427" s="3" t="str">
        <f>_xlfn.TEXTJOIN(", ", TRUE, priority[[#This Row],[Top 15 Largest Allocations and/or Funding Increases]:[C19RM Top-25]])</f>
        <v/>
      </c>
      <c r="X42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427" s="5">
        <f t="shared" si="55"/>
        <v>0</v>
      </c>
      <c r="Z427" s="5">
        <f>IF(priority[[#This Row],[Challenging Operating Environment (as approved by EGMC on 24 March 2022) Opt-in]]="COE",1,0)</f>
        <v>1</v>
      </c>
      <c r="AA427" s="5">
        <f t="shared" si="56"/>
        <v>0</v>
      </c>
      <c r="AB427" s="5">
        <f t="shared" si="57"/>
        <v>0</v>
      </c>
      <c r="AC427" s="5">
        <f t="shared" si="58"/>
        <v>0</v>
      </c>
      <c r="AD427" s="5">
        <f t="shared" si="59"/>
        <v>0</v>
      </c>
      <c r="AE427" s="5">
        <f t="shared" si="60"/>
        <v>0</v>
      </c>
      <c r="AF427" s="5">
        <f t="shared" si="61"/>
        <v>0</v>
      </c>
      <c r="AG427" s="5">
        <f t="shared" si="62"/>
        <v>0</v>
      </c>
      <c r="AH427" s="5">
        <f t="shared" si="62"/>
        <v>0</v>
      </c>
      <c r="AI427" s="5">
        <f t="shared" si="62"/>
        <v>0</v>
      </c>
    </row>
    <row r="428" spans="1:35" x14ac:dyDescent="0.35">
      <c r="A428" s="5"/>
      <c r="B428" t="s">
        <v>320</v>
      </c>
      <c r="C428" t="s">
        <v>321</v>
      </c>
      <c r="D428" t="s">
        <v>44</v>
      </c>
      <c r="E428" t="s">
        <v>51</v>
      </c>
      <c r="F428" t="s">
        <v>130</v>
      </c>
      <c r="G428" t="s">
        <v>127</v>
      </c>
      <c r="H428" t="str">
        <f t="shared" si="54"/>
        <v>Yemen Tuberculosis</v>
      </c>
      <c r="I428"/>
      <c r="J428" s="23" t="s">
        <v>41</v>
      </c>
      <c r="K428" s="23"/>
      <c r="L428" s="23"/>
      <c r="M428" s="24"/>
      <c r="N428" s="25" t="s">
        <v>43</v>
      </c>
      <c r="O428" s="23"/>
      <c r="P428" s="23" t="s">
        <v>43</v>
      </c>
      <c r="Q428" s="24" t="s">
        <v>43</v>
      </c>
      <c r="R428" s="25"/>
      <c r="S428" s="24" t="s">
        <v>43</v>
      </c>
      <c r="T428" s="24"/>
      <c r="U428" s="24"/>
      <c r="V428" s="24"/>
      <c r="W428" s="3" t="str">
        <f>_xlfn.TEXTJOIN(", ", TRUE, priority[[#This Row],[Top 15 Largest Allocations and/or Funding Increases]:[C19RM Top-25]])</f>
        <v/>
      </c>
      <c r="X42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428" s="5">
        <f t="shared" si="55"/>
        <v>0</v>
      </c>
      <c r="Z428" s="5">
        <f>IF(priority[[#This Row],[Challenging Operating Environment (as approved by EGMC on 24 March 2022) Opt-in]]="COE",1,0)</f>
        <v>1</v>
      </c>
      <c r="AA428" s="5">
        <f t="shared" si="56"/>
        <v>0</v>
      </c>
      <c r="AB428" s="5">
        <f t="shared" si="57"/>
        <v>0</v>
      </c>
      <c r="AC428" s="5">
        <f t="shared" si="58"/>
        <v>0</v>
      </c>
      <c r="AD428" s="5">
        <f t="shared" si="59"/>
        <v>0</v>
      </c>
      <c r="AE428" s="5">
        <f t="shared" si="60"/>
        <v>0</v>
      </c>
      <c r="AF428" s="5">
        <f t="shared" si="61"/>
        <v>0</v>
      </c>
      <c r="AG428" s="5">
        <f t="shared" si="62"/>
        <v>0</v>
      </c>
      <c r="AH428" s="5">
        <f t="shared" si="62"/>
        <v>0</v>
      </c>
      <c r="AI428" s="5">
        <f t="shared" si="62"/>
        <v>0</v>
      </c>
    </row>
    <row r="429" spans="1:35" x14ac:dyDescent="0.35">
      <c r="A429" s="5"/>
      <c r="B429" t="s">
        <v>320</v>
      </c>
      <c r="C429" t="s">
        <v>321</v>
      </c>
      <c r="D429" t="s">
        <v>46</v>
      </c>
      <c r="E429" t="s">
        <v>51</v>
      </c>
      <c r="F429" t="s">
        <v>130</v>
      </c>
      <c r="G429" t="s">
        <v>127</v>
      </c>
      <c r="H429" t="str">
        <f t="shared" si="54"/>
        <v>Yemen Malaria</v>
      </c>
      <c r="I429"/>
      <c r="J429" s="23" t="s">
        <v>41</v>
      </c>
      <c r="K429" s="23"/>
      <c r="L429" s="23"/>
      <c r="M429" s="24"/>
      <c r="N429" s="25" t="s">
        <v>43</v>
      </c>
      <c r="O429" s="23"/>
      <c r="P429" s="23" t="s">
        <v>43</v>
      </c>
      <c r="Q429" s="24" t="s">
        <v>43</v>
      </c>
      <c r="R429" s="25"/>
      <c r="S429" s="24" t="s">
        <v>43</v>
      </c>
      <c r="T429" s="24"/>
      <c r="U429" s="24"/>
      <c r="V429" s="24"/>
      <c r="W429" s="3" t="str">
        <f>_xlfn.TEXTJOIN(", ", TRUE, priority[[#This Row],[Top 15 Largest Allocations and/or Funding Increases]:[C19RM Top-25]])</f>
        <v/>
      </c>
      <c r="X42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COE</v>
      </c>
      <c r="Y429" s="5">
        <f t="shared" si="55"/>
        <v>0</v>
      </c>
      <c r="Z429" s="5">
        <f>IF(priority[[#This Row],[Challenging Operating Environment (as approved by EGMC on 24 March 2022) Opt-in]]="COE",1,0)</f>
        <v>1</v>
      </c>
      <c r="AA429" s="5">
        <f t="shared" si="56"/>
        <v>0</v>
      </c>
      <c r="AB429" s="5">
        <f t="shared" si="57"/>
        <v>0</v>
      </c>
      <c r="AC429" s="5">
        <f t="shared" si="58"/>
        <v>0</v>
      </c>
      <c r="AD429" s="5">
        <f t="shared" si="59"/>
        <v>0</v>
      </c>
      <c r="AE429" s="5">
        <f t="shared" si="60"/>
        <v>0</v>
      </c>
      <c r="AF429" s="5">
        <f t="shared" si="61"/>
        <v>0</v>
      </c>
      <c r="AG429" s="5">
        <f t="shared" si="62"/>
        <v>0</v>
      </c>
      <c r="AH429" s="5">
        <f t="shared" si="62"/>
        <v>0</v>
      </c>
      <c r="AI429" s="5">
        <f t="shared" si="62"/>
        <v>0</v>
      </c>
    </row>
    <row r="430" spans="1:35" x14ac:dyDescent="0.35">
      <c r="A430" s="5"/>
      <c r="B430" t="s">
        <v>322</v>
      </c>
      <c r="C430" t="s">
        <v>323</v>
      </c>
      <c r="D430" t="s">
        <v>44</v>
      </c>
      <c r="E430" t="s">
        <v>67</v>
      </c>
      <c r="G430" t="s">
        <v>92</v>
      </c>
      <c r="H430" t="str">
        <f t="shared" si="54"/>
        <v>Zambia Tuberculosis</v>
      </c>
      <c r="I430"/>
      <c r="J430" s="25" t="s">
        <v>43</v>
      </c>
      <c r="K430" s="23" t="s">
        <v>45</v>
      </c>
      <c r="L430" s="24"/>
      <c r="M430" s="24"/>
      <c r="N430" s="25" t="s">
        <v>103</v>
      </c>
      <c r="O430" s="23"/>
      <c r="P430" s="23" t="s">
        <v>43</v>
      </c>
      <c r="Q430" s="24"/>
      <c r="R430" s="25"/>
      <c r="S430" s="24" t="s">
        <v>43</v>
      </c>
      <c r="T430" s="24"/>
      <c r="U430" s="24" t="s">
        <v>69</v>
      </c>
      <c r="V430" s="24" t="s">
        <v>70</v>
      </c>
      <c r="W430" s="3" t="str">
        <f>_xlfn.TEXTJOIN(", ", TRUE, priority[[#This Row],[Top 15 Largest Allocations and/or Funding Increases]:[C19RM Top-25]])</f>
        <v>Top Largest, RSSH Priority, C19RM Top 25</v>
      </c>
      <c r="X43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</v>
      </c>
      <c r="Y430" s="5">
        <f t="shared" si="55"/>
        <v>0</v>
      </c>
      <c r="Z430" s="5">
        <f>IF(priority[[#This Row],[Challenging Operating Environment (as approved by EGMC on 24 March 2022) Opt-in]]="COE",1,0)</f>
        <v>0</v>
      </c>
      <c r="AA430" s="5">
        <f t="shared" si="56"/>
        <v>0</v>
      </c>
      <c r="AB430" s="5">
        <f t="shared" si="57"/>
        <v>0</v>
      </c>
      <c r="AC430" s="5">
        <f t="shared" si="58"/>
        <v>0</v>
      </c>
      <c r="AD430" s="5">
        <f t="shared" si="59"/>
        <v>0</v>
      </c>
      <c r="AE430" s="5">
        <f t="shared" si="60"/>
        <v>0</v>
      </c>
      <c r="AF430" s="5">
        <f t="shared" si="61"/>
        <v>0</v>
      </c>
      <c r="AG430" s="5">
        <f t="shared" si="62"/>
        <v>0</v>
      </c>
      <c r="AH430" s="5">
        <f t="shared" si="62"/>
        <v>0</v>
      </c>
      <c r="AI430" s="5">
        <f t="shared" si="62"/>
        <v>0</v>
      </c>
    </row>
    <row r="431" spans="1:35" x14ac:dyDescent="0.35">
      <c r="A431" s="5"/>
      <c r="B431" t="s">
        <v>322</v>
      </c>
      <c r="C431" t="s">
        <v>323</v>
      </c>
      <c r="D431" t="s">
        <v>38</v>
      </c>
      <c r="E431" t="s">
        <v>67</v>
      </c>
      <c r="G431" t="s">
        <v>92</v>
      </c>
      <c r="H431" t="str">
        <f t="shared" si="54"/>
        <v>Zambia HIV/AIDS</v>
      </c>
      <c r="I431"/>
      <c r="J431" s="25" t="s">
        <v>43</v>
      </c>
      <c r="K431" s="25"/>
      <c r="L431" s="24" t="s">
        <v>56</v>
      </c>
      <c r="M431" s="24"/>
      <c r="N431" s="25" t="s">
        <v>103</v>
      </c>
      <c r="O431" s="23" t="s">
        <v>115</v>
      </c>
      <c r="P431" s="23" t="s">
        <v>87</v>
      </c>
      <c r="Q431" s="24" t="s">
        <v>71</v>
      </c>
      <c r="R431" s="25"/>
      <c r="S431" s="24" t="s">
        <v>43</v>
      </c>
      <c r="T431" s="24"/>
      <c r="U431" s="24" t="s">
        <v>69</v>
      </c>
      <c r="V431" s="24" t="s">
        <v>70</v>
      </c>
      <c r="W431" s="3" t="str">
        <f>_xlfn.TEXTJOIN(", ", TRUE, priority[[#This Row],[Top 15 Largest Allocations and/or Funding Increases]:[C19RM Top-25]])</f>
        <v>Top Largest, Incidence Reduction, AGYW, TB Top 20, RSSH Priority, C19RM Top 25</v>
      </c>
      <c r="X431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&gt;$15M</v>
      </c>
      <c r="Y431" s="5">
        <f t="shared" si="55"/>
        <v>0</v>
      </c>
      <c r="Z431" s="5">
        <f>IF(priority[[#This Row],[Challenging Operating Environment (as approved by EGMC on 24 March 2022) Opt-in]]="COE",1,0)</f>
        <v>0</v>
      </c>
      <c r="AA431" s="5">
        <f t="shared" si="56"/>
        <v>0</v>
      </c>
      <c r="AB431" s="5">
        <f t="shared" si="57"/>
        <v>0</v>
      </c>
      <c r="AC431" s="5">
        <f t="shared" si="58"/>
        <v>1</v>
      </c>
      <c r="AD431" s="5">
        <f t="shared" si="59"/>
        <v>0</v>
      </c>
      <c r="AE431" s="5">
        <f t="shared" si="60"/>
        <v>0</v>
      </c>
      <c r="AF431" s="5">
        <f t="shared" si="61"/>
        <v>0</v>
      </c>
      <c r="AG431" s="5">
        <f t="shared" si="62"/>
        <v>0</v>
      </c>
      <c r="AH431" s="5">
        <f t="shared" si="62"/>
        <v>0</v>
      </c>
      <c r="AI431" s="5">
        <f t="shared" si="62"/>
        <v>0</v>
      </c>
    </row>
    <row r="432" spans="1:35" x14ac:dyDescent="0.35">
      <c r="A432" s="5"/>
      <c r="B432" t="s">
        <v>322</v>
      </c>
      <c r="C432" t="s">
        <v>323</v>
      </c>
      <c r="D432" t="s">
        <v>46</v>
      </c>
      <c r="E432" t="s">
        <v>67</v>
      </c>
      <c r="G432" t="s">
        <v>92</v>
      </c>
      <c r="H432" t="str">
        <f t="shared" si="54"/>
        <v>Zambia Malaria</v>
      </c>
      <c r="I432"/>
      <c r="J432" s="25" t="s">
        <v>43</v>
      </c>
      <c r="K432" s="25"/>
      <c r="L432" s="24"/>
      <c r="M432" s="24" t="s">
        <v>57</v>
      </c>
      <c r="N432" s="25" t="s">
        <v>103</v>
      </c>
      <c r="O432" s="23"/>
      <c r="P432" s="23" t="s">
        <v>43</v>
      </c>
      <c r="Q432" s="24" t="s">
        <v>43</v>
      </c>
      <c r="R432" s="25"/>
      <c r="S432" s="24" t="s">
        <v>43</v>
      </c>
      <c r="T432" s="24"/>
      <c r="U432" s="24" t="s">
        <v>69</v>
      </c>
      <c r="V432" s="24" t="s">
        <v>70</v>
      </c>
      <c r="W432" s="3" t="str">
        <f>_xlfn.TEXTJOIN(", ", TRUE, priority[[#This Row],[Top 15 Largest Allocations and/or Funding Increases]:[C19RM Top-25]])</f>
        <v>Top Largest, RSSH Priority, C19RM Top 25</v>
      </c>
      <c r="X432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PMI Country</v>
      </c>
      <c r="Y432" s="5">
        <f t="shared" si="55"/>
        <v>0</v>
      </c>
      <c r="Z432" s="5">
        <f>IF(priority[[#This Row],[Challenging Operating Environment (as approved by EGMC on 24 March 2022) Opt-in]]="COE",1,0)</f>
        <v>0</v>
      </c>
      <c r="AA432" s="5">
        <f t="shared" si="56"/>
        <v>0</v>
      </c>
      <c r="AB432" s="5">
        <f t="shared" si="57"/>
        <v>0</v>
      </c>
      <c r="AC432" s="5">
        <f t="shared" si="58"/>
        <v>0</v>
      </c>
      <c r="AD432" s="5">
        <f t="shared" si="59"/>
        <v>0</v>
      </c>
      <c r="AE432" s="5">
        <f t="shared" si="60"/>
        <v>0</v>
      </c>
      <c r="AF432" s="5">
        <f t="shared" si="61"/>
        <v>0</v>
      </c>
      <c r="AG432" s="5">
        <f t="shared" si="62"/>
        <v>0</v>
      </c>
      <c r="AH432" s="5">
        <f t="shared" si="62"/>
        <v>0</v>
      </c>
      <c r="AI432" s="5">
        <f t="shared" si="62"/>
        <v>0</v>
      </c>
    </row>
    <row r="433" spans="1:35" x14ac:dyDescent="0.35">
      <c r="A433" s="5" t="s">
        <v>47</v>
      </c>
      <c r="C433" t="s">
        <v>323</v>
      </c>
      <c r="D433" t="s">
        <v>62</v>
      </c>
      <c r="E433" t="s">
        <v>67</v>
      </c>
      <c r="H433" t="str">
        <f t="shared" si="54"/>
        <v>Zambia HIV/TB</v>
      </c>
      <c r="I433"/>
      <c r="J433" s="23"/>
      <c r="K433" s="23" t="s">
        <v>45</v>
      </c>
      <c r="L433" s="24" t="s">
        <v>56</v>
      </c>
      <c r="M433" s="24"/>
      <c r="N433" s="25" t="s">
        <v>103</v>
      </c>
      <c r="O433" s="23" t="s">
        <v>115</v>
      </c>
      <c r="P433" s="23" t="s">
        <v>87</v>
      </c>
      <c r="Q433" s="24" t="s">
        <v>71</v>
      </c>
      <c r="R433" s="25"/>
      <c r="S433" s="24"/>
      <c r="T433" s="24"/>
      <c r="U433" s="24" t="s">
        <v>69</v>
      </c>
      <c r="V433" s="24" t="s">
        <v>70</v>
      </c>
      <c r="W433" s="3" t="str">
        <f>_xlfn.TEXTJOIN(", ", TRUE, priority[[#This Row],[Top 15 Largest Allocations and/or Funding Increases]:[C19RM Top-25]])</f>
        <v>Top Largest, Incidence Reduction, AGYW, TB Top 20, RSSH Priority, C19RM Top 25</v>
      </c>
      <c r="X433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Allocation Increase 25%, Allocation Increase &gt;$15M</v>
      </c>
      <c r="Y433" s="27">
        <f t="shared" si="55"/>
        <v>0</v>
      </c>
      <c r="Z433" s="5">
        <f>IF(priority[[#This Row],[Challenging Operating Environment (as approved by EGMC on 24 March 2022) Opt-in]]="COE",1,0)</f>
        <v>0</v>
      </c>
      <c r="AA433" s="5">
        <f t="shared" si="56"/>
        <v>0</v>
      </c>
      <c r="AB433" s="5">
        <f t="shared" si="57"/>
        <v>0</v>
      </c>
      <c r="AC433" s="5">
        <f t="shared" si="58"/>
        <v>1</v>
      </c>
      <c r="AD433" s="5">
        <f t="shared" si="59"/>
        <v>0</v>
      </c>
      <c r="AE433" s="5">
        <f t="shared" si="60"/>
        <v>0</v>
      </c>
      <c r="AF433" s="5">
        <f t="shared" si="61"/>
        <v>0</v>
      </c>
      <c r="AG433" s="5">
        <f t="shared" si="62"/>
        <v>0</v>
      </c>
      <c r="AH433" s="5">
        <f t="shared" si="62"/>
        <v>0</v>
      </c>
      <c r="AI433" s="5">
        <f t="shared" si="62"/>
        <v>0</v>
      </c>
    </row>
    <row r="434" spans="1:35" x14ac:dyDescent="0.35">
      <c r="A434" s="5"/>
      <c r="B434" t="s">
        <v>324</v>
      </c>
      <c r="C434" t="s">
        <v>325</v>
      </c>
      <c r="D434" t="s">
        <v>38</v>
      </c>
      <c r="E434" t="s">
        <v>51</v>
      </c>
      <c r="F434" t="s">
        <v>215</v>
      </c>
      <c r="G434" t="s">
        <v>92</v>
      </c>
      <c r="H434" t="str">
        <f t="shared" si="54"/>
        <v>Zanzibar HIV/AIDS</v>
      </c>
      <c r="I434"/>
      <c r="J434" s="25" t="s">
        <v>43</v>
      </c>
      <c r="K434" s="25"/>
      <c r="L434" s="24"/>
      <c r="M434" s="24"/>
      <c r="N434" s="25" t="s">
        <v>43</v>
      </c>
      <c r="O434" s="23"/>
      <c r="P434" s="23" t="s">
        <v>43</v>
      </c>
      <c r="Q434" s="24" t="s">
        <v>43</v>
      </c>
      <c r="R434" s="25"/>
      <c r="S434" s="24" t="s">
        <v>43</v>
      </c>
      <c r="T434" s="24"/>
      <c r="U434" s="24"/>
      <c r="V434" s="24"/>
      <c r="W434" s="3" t="str">
        <f>_xlfn.TEXTJOIN(", ", TRUE, priority[[#This Row],[Top 15 Largest Allocations and/or Funding Increases]:[C19RM Top-25]])</f>
        <v/>
      </c>
      <c r="X434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34" s="5">
        <f t="shared" si="55"/>
        <v>0</v>
      </c>
      <c r="Z434" s="5">
        <f>IF(priority[[#This Row],[Challenging Operating Environment (as approved by EGMC on 24 March 2022) Opt-in]]="COE",1,0)</f>
        <v>0</v>
      </c>
      <c r="AA434" s="5">
        <f t="shared" si="56"/>
        <v>0</v>
      </c>
      <c r="AB434" s="5">
        <f t="shared" si="57"/>
        <v>0</v>
      </c>
      <c r="AC434" s="5">
        <f t="shared" si="58"/>
        <v>0</v>
      </c>
      <c r="AD434" s="5">
        <f t="shared" si="59"/>
        <v>0</v>
      </c>
      <c r="AE434" s="5">
        <f t="shared" si="60"/>
        <v>0</v>
      </c>
      <c r="AF434" s="5">
        <f t="shared" si="61"/>
        <v>0</v>
      </c>
      <c r="AG434" s="5">
        <f t="shared" si="62"/>
        <v>0</v>
      </c>
      <c r="AH434" s="5">
        <f t="shared" si="62"/>
        <v>0</v>
      </c>
      <c r="AI434" s="5">
        <f t="shared" si="62"/>
        <v>0</v>
      </c>
    </row>
    <row r="435" spans="1:35" x14ac:dyDescent="0.35">
      <c r="A435" s="5"/>
      <c r="B435" t="s">
        <v>324</v>
      </c>
      <c r="C435" t="s">
        <v>325</v>
      </c>
      <c r="D435" t="s">
        <v>44</v>
      </c>
      <c r="E435" t="s">
        <v>51</v>
      </c>
      <c r="F435" t="s">
        <v>215</v>
      </c>
      <c r="G435" t="s">
        <v>92</v>
      </c>
      <c r="H435" t="str">
        <f t="shared" si="54"/>
        <v>Zanzibar Tuberculosis</v>
      </c>
      <c r="I435"/>
      <c r="J435" s="25" t="s">
        <v>43</v>
      </c>
      <c r="K435" s="25"/>
      <c r="L435" s="24"/>
      <c r="M435" s="24"/>
      <c r="N435" s="25" t="s">
        <v>43</v>
      </c>
      <c r="O435" s="23"/>
      <c r="P435" s="23" t="s">
        <v>43</v>
      </c>
      <c r="Q435" s="24" t="s">
        <v>43</v>
      </c>
      <c r="R435" s="25"/>
      <c r="S435" s="24" t="s">
        <v>43</v>
      </c>
      <c r="T435" s="24"/>
      <c r="U435" s="24"/>
      <c r="V435" s="24"/>
      <c r="W435" s="3" t="str">
        <f>_xlfn.TEXTJOIN(", ", TRUE, priority[[#This Row],[Top 15 Largest Allocations and/or Funding Increases]:[C19RM Top-25]])</f>
        <v/>
      </c>
      <c r="X435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35" s="5">
        <f t="shared" si="55"/>
        <v>0</v>
      </c>
      <c r="Z435" s="5">
        <f>IF(priority[[#This Row],[Challenging Operating Environment (as approved by EGMC on 24 March 2022) Opt-in]]="COE",1,0)</f>
        <v>0</v>
      </c>
      <c r="AA435" s="5">
        <f t="shared" si="56"/>
        <v>0</v>
      </c>
      <c r="AB435" s="5">
        <f t="shared" si="57"/>
        <v>0</v>
      </c>
      <c r="AC435" s="5">
        <f t="shared" si="58"/>
        <v>0</v>
      </c>
      <c r="AD435" s="5">
        <f t="shared" si="59"/>
        <v>0</v>
      </c>
      <c r="AE435" s="5">
        <f t="shared" si="60"/>
        <v>0</v>
      </c>
      <c r="AF435" s="5">
        <f t="shared" si="61"/>
        <v>0</v>
      </c>
      <c r="AG435" s="5">
        <f t="shared" si="62"/>
        <v>0</v>
      </c>
      <c r="AH435" s="5">
        <f t="shared" si="62"/>
        <v>0</v>
      </c>
      <c r="AI435" s="5">
        <f t="shared" si="62"/>
        <v>0</v>
      </c>
    </row>
    <row r="436" spans="1:35" x14ac:dyDescent="0.35">
      <c r="A436" s="5"/>
      <c r="B436" t="s">
        <v>324</v>
      </c>
      <c r="C436" t="s">
        <v>325</v>
      </c>
      <c r="D436" t="s">
        <v>46</v>
      </c>
      <c r="E436" t="s">
        <v>51</v>
      </c>
      <c r="F436" t="s">
        <v>215</v>
      </c>
      <c r="G436" t="s">
        <v>92</v>
      </c>
      <c r="H436" t="str">
        <f t="shared" si="54"/>
        <v>Zanzibar Malaria</v>
      </c>
      <c r="I436"/>
      <c r="J436" s="25" t="s">
        <v>43</v>
      </c>
      <c r="K436" s="25"/>
      <c r="L436" s="24"/>
      <c r="M436" s="24"/>
      <c r="N436" s="25" t="s">
        <v>43</v>
      </c>
      <c r="O436" s="23"/>
      <c r="P436" s="23" t="s">
        <v>43</v>
      </c>
      <c r="Q436" s="24" t="s">
        <v>43</v>
      </c>
      <c r="R436" s="25"/>
      <c r="S436" s="24" t="s">
        <v>43</v>
      </c>
      <c r="T436" s="24"/>
      <c r="U436" s="24"/>
      <c r="V436" s="24"/>
      <c r="W436" s="3" t="str">
        <f>_xlfn.TEXTJOIN(", ", TRUE, priority[[#This Row],[Top 15 Largest Allocations and/or Funding Increases]:[C19RM Top-25]])</f>
        <v/>
      </c>
      <c r="X436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36" s="5">
        <f t="shared" si="55"/>
        <v>0</v>
      </c>
      <c r="Z436" s="5">
        <f>IF(priority[[#This Row],[Challenging Operating Environment (as approved by EGMC on 24 March 2022) Opt-in]]="COE",1,0)</f>
        <v>0</v>
      </c>
      <c r="AA436" s="5">
        <f t="shared" si="56"/>
        <v>0</v>
      </c>
      <c r="AB436" s="5">
        <f t="shared" si="57"/>
        <v>0</v>
      </c>
      <c r="AC436" s="5">
        <f t="shared" si="58"/>
        <v>0</v>
      </c>
      <c r="AD436" s="5">
        <f t="shared" si="59"/>
        <v>0</v>
      </c>
      <c r="AE436" s="5">
        <f t="shared" si="60"/>
        <v>0</v>
      </c>
      <c r="AF436" s="5">
        <f t="shared" si="61"/>
        <v>0</v>
      </c>
      <c r="AG436" s="5">
        <f t="shared" si="62"/>
        <v>0</v>
      </c>
      <c r="AH436" s="5">
        <f t="shared" si="62"/>
        <v>0</v>
      </c>
      <c r="AI436" s="5">
        <f t="shared" si="62"/>
        <v>0</v>
      </c>
    </row>
    <row r="437" spans="1:35" x14ac:dyDescent="0.35">
      <c r="A437" s="5" t="s">
        <v>47</v>
      </c>
      <c r="C437" t="s">
        <v>325</v>
      </c>
      <c r="D437" t="s">
        <v>62</v>
      </c>
      <c r="E437" t="s">
        <v>51</v>
      </c>
      <c r="H437" t="str">
        <f t="shared" si="54"/>
        <v>Zanzibar HIV/TB</v>
      </c>
      <c r="I437"/>
      <c r="J437" s="23"/>
      <c r="K437" s="23"/>
      <c r="L437" s="23"/>
      <c r="M437" s="24"/>
      <c r="N437" s="25"/>
      <c r="O437" s="23"/>
      <c r="P437" s="23"/>
      <c r="Q437" s="24"/>
      <c r="R437" s="25"/>
      <c r="S437" s="24"/>
      <c r="T437" s="24"/>
      <c r="U437" s="24"/>
      <c r="V437" s="24"/>
      <c r="W437" s="3" t="str">
        <f>_xlfn.TEXTJOIN(", ", TRUE, priority[[#This Row],[Top 15 Largest Allocations and/or Funding Increases]:[C19RM Top-25]])</f>
        <v/>
      </c>
      <c r="X437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37" s="27">
        <f t="shared" si="55"/>
        <v>0</v>
      </c>
      <c r="Z437" s="5">
        <f>IF(priority[[#This Row],[Challenging Operating Environment (as approved by EGMC on 24 March 2022) Opt-in]]="COE",1,0)</f>
        <v>0</v>
      </c>
      <c r="AA437" s="5">
        <f t="shared" si="56"/>
        <v>0</v>
      </c>
      <c r="AB437" s="5">
        <f t="shared" si="57"/>
        <v>0</v>
      </c>
      <c r="AC437" s="5">
        <f t="shared" si="58"/>
        <v>0</v>
      </c>
      <c r="AD437" s="5">
        <f t="shared" si="59"/>
        <v>0</v>
      </c>
      <c r="AE437" s="5">
        <f t="shared" si="60"/>
        <v>0</v>
      </c>
      <c r="AF437" s="5">
        <f t="shared" si="61"/>
        <v>0</v>
      </c>
      <c r="AG437" s="5">
        <f t="shared" si="62"/>
        <v>0</v>
      </c>
      <c r="AH437" s="5">
        <f t="shared" si="62"/>
        <v>0</v>
      </c>
      <c r="AI437" s="5">
        <f t="shared" si="62"/>
        <v>0</v>
      </c>
    </row>
    <row r="438" spans="1:35" x14ac:dyDescent="0.35">
      <c r="A438" s="5"/>
      <c r="B438" t="s">
        <v>326</v>
      </c>
      <c r="C438" t="s">
        <v>327</v>
      </c>
      <c r="D438" t="s">
        <v>38</v>
      </c>
      <c r="E438" t="s">
        <v>67</v>
      </c>
      <c r="G438" t="s">
        <v>92</v>
      </c>
      <c r="H438" t="str">
        <f t="shared" si="54"/>
        <v>Zimbabwe HIV/AIDS</v>
      </c>
      <c r="I438"/>
      <c r="J438" s="25" t="s">
        <v>43</v>
      </c>
      <c r="K438" s="25"/>
      <c r="L438" s="24"/>
      <c r="M438" s="24"/>
      <c r="N438" s="25" t="s">
        <v>103</v>
      </c>
      <c r="O438" s="23"/>
      <c r="P438" s="23" t="s">
        <v>87</v>
      </c>
      <c r="Q438" s="24" t="s">
        <v>43</v>
      </c>
      <c r="R438" s="25"/>
      <c r="S438" s="24" t="s">
        <v>43</v>
      </c>
      <c r="T438" s="24"/>
      <c r="U438" s="24" t="s">
        <v>69</v>
      </c>
      <c r="V438" s="24" t="s">
        <v>70</v>
      </c>
      <c r="W438" s="3" t="str">
        <f>_xlfn.TEXTJOIN(", ", TRUE, priority[[#This Row],[Top 15 Largest Allocations and/or Funding Increases]:[C19RM Top-25]])</f>
        <v>Top Largest, AGYW, RSSH Priority, C19RM Top 25</v>
      </c>
      <c r="X438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38" s="5">
        <f t="shared" si="55"/>
        <v>0</v>
      </c>
      <c r="Z438" s="5">
        <f>IF(priority[[#This Row],[Challenging Operating Environment (as approved by EGMC on 24 March 2022) Opt-in]]="COE",1,0)</f>
        <v>0</v>
      </c>
      <c r="AA438" s="5">
        <f t="shared" si="56"/>
        <v>0</v>
      </c>
      <c r="AB438" s="5">
        <f t="shared" si="57"/>
        <v>0</v>
      </c>
      <c r="AC438" s="5">
        <f t="shared" si="58"/>
        <v>1</v>
      </c>
      <c r="AD438" s="5">
        <f t="shared" si="59"/>
        <v>0</v>
      </c>
      <c r="AE438" s="5">
        <f t="shared" si="60"/>
        <v>0</v>
      </c>
      <c r="AF438" s="5">
        <f t="shared" si="61"/>
        <v>0</v>
      </c>
      <c r="AG438" s="5">
        <f t="shared" si="62"/>
        <v>0</v>
      </c>
      <c r="AH438" s="5">
        <f t="shared" si="62"/>
        <v>0</v>
      </c>
      <c r="AI438" s="5">
        <f t="shared" si="62"/>
        <v>0</v>
      </c>
    </row>
    <row r="439" spans="1:35" x14ac:dyDescent="0.35">
      <c r="A439" s="5"/>
      <c r="B439" t="s">
        <v>326</v>
      </c>
      <c r="C439" t="s">
        <v>327</v>
      </c>
      <c r="D439" t="s">
        <v>44</v>
      </c>
      <c r="E439" t="s">
        <v>67</v>
      </c>
      <c r="G439" t="s">
        <v>92</v>
      </c>
      <c r="H439" t="str">
        <f t="shared" si="54"/>
        <v>Zimbabwe Tuberculosis</v>
      </c>
      <c r="I439"/>
      <c r="J439" s="25" t="s">
        <v>43</v>
      </c>
      <c r="K439" s="25"/>
      <c r="L439" s="24"/>
      <c r="M439" s="24"/>
      <c r="N439" s="25" t="s">
        <v>103</v>
      </c>
      <c r="O439" s="23"/>
      <c r="P439" s="23" t="s">
        <v>43</v>
      </c>
      <c r="Q439" s="24" t="s">
        <v>43</v>
      </c>
      <c r="R439" s="25"/>
      <c r="S439" s="24" t="s">
        <v>43</v>
      </c>
      <c r="T439" s="24"/>
      <c r="U439" s="24" t="s">
        <v>69</v>
      </c>
      <c r="V439" s="24" t="s">
        <v>70</v>
      </c>
      <c r="W439" s="3" t="str">
        <f>_xlfn.TEXTJOIN(", ", TRUE, priority[[#This Row],[Top 15 Largest Allocations and/or Funding Increases]:[C19RM Top-25]])</f>
        <v>Top Largest, RSSH Priority, C19RM Top 25</v>
      </c>
      <c r="X439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/>
      </c>
      <c r="Y439" s="5">
        <f t="shared" si="55"/>
        <v>0</v>
      </c>
      <c r="Z439" s="5">
        <f>IF(priority[[#This Row],[Challenging Operating Environment (as approved by EGMC on 24 March 2022) Opt-in]]="COE",1,0)</f>
        <v>0</v>
      </c>
      <c r="AA439" s="5">
        <f t="shared" si="56"/>
        <v>0</v>
      </c>
      <c r="AB439" s="5">
        <f t="shared" si="57"/>
        <v>0</v>
      </c>
      <c r="AC439" s="5">
        <f t="shared" si="58"/>
        <v>0</v>
      </c>
      <c r="AD439" s="5">
        <f t="shared" si="59"/>
        <v>0</v>
      </c>
      <c r="AE439" s="5">
        <f t="shared" si="60"/>
        <v>0</v>
      </c>
      <c r="AF439" s="5">
        <f t="shared" si="61"/>
        <v>0</v>
      </c>
      <c r="AG439" s="5">
        <f t="shared" si="62"/>
        <v>0</v>
      </c>
      <c r="AH439" s="5">
        <f t="shared" si="62"/>
        <v>0</v>
      </c>
      <c r="AI439" s="5">
        <f t="shared" si="62"/>
        <v>0</v>
      </c>
    </row>
    <row r="440" spans="1:35" x14ac:dyDescent="0.35">
      <c r="A440" s="5"/>
      <c r="B440" t="s">
        <v>326</v>
      </c>
      <c r="C440" t="s">
        <v>327</v>
      </c>
      <c r="D440" t="s">
        <v>46</v>
      </c>
      <c r="E440" t="s">
        <v>67</v>
      </c>
      <c r="G440" t="s">
        <v>92</v>
      </c>
      <c r="H440" t="str">
        <f t="shared" si="54"/>
        <v>Zimbabwe Malaria</v>
      </c>
      <c r="I440"/>
      <c r="J440" s="25" t="s">
        <v>43</v>
      </c>
      <c r="K440" s="25"/>
      <c r="L440" s="24"/>
      <c r="M440" s="24" t="s">
        <v>57</v>
      </c>
      <c r="N440" s="25" t="s">
        <v>103</v>
      </c>
      <c r="O440" s="23"/>
      <c r="P440" s="23" t="s">
        <v>43</v>
      </c>
      <c r="Q440" s="24" t="s">
        <v>43</v>
      </c>
      <c r="R440" s="25"/>
      <c r="S440" s="24" t="s">
        <v>43</v>
      </c>
      <c r="T440" s="24"/>
      <c r="U440" s="24" t="s">
        <v>69</v>
      </c>
      <c r="V440" s="24" t="s">
        <v>70</v>
      </c>
      <c r="W440" s="3" t="str">
        <f>_xlfn.TEXTJOIN(", ", TRUE, priority[[#This Row],[Top 15 Largest Allocations and/or Funding Increases]:[C19RM Top-25]])</f>
        <v>Top Largest, RSSH Priority, C19RM Top 25</v>
      </c>
      <c r="X440" s="3" t="str">
        <f>_xlfn.TEXTJOIN(", ", TRUE, priority[[#This Row],[Challenging Operating Environment (as approved by EGMC on 24 March 2022) Opt-in]],priority[[#This Row],[Allocation($) Increase/Decrease by 25% Opt-In]],priority[[#This Row],[Allocation($) increase &gt;$15m (by disease) Opt-In ]],priority[[#This Row],[PMI countries Opt-In]])</f>
        <v>PMI Country</v>
      </c>
      <c r="Y440" s="5">
        <f t="shared" si="55"/>
        <v>0</v>
      </c>
      <c r="Z440" s="5">
        <f>IF(priority[[#This Row],[Challenging Operating Environment (as approved by EGMC on 24 March 2022) Opt-in]]="COE",1,0)</f>
        <v>0</v>
      </c>
      <c r="AA440" s="5">
        <f t="shared" si="56"/>
        <v>0</v>
      </c>
      <c r="AB440" s="5">
        <f t="shared" si="57"/>
        <v>0</v>
      </c>
      <c r="AC440" s="5">
        <f t="shared" si="58"/>
        <v>0</v>
      </c>
      <c r="AD440" s="5">
        <f t="shared" si="59"/>
        <v>0</v>
      </c>
      <c r="AE440" s="5">
        <f t="shared" si="60"/>
        <v>0</v>
      </c>
      <c r="AF440" s="5">
        <f t="shared" si="61"/>
        <v>0</v>
      </c>
      <c r="AG440" s="5">
        <f t="shared" si="62"/>
        <v>0</v>
      </c>
      <c r="AH440" s="5">
        <f t="shared" si="62"/>
        <v>0</v>
      </c>
      <c r="AI440" s="5">
        <f t="shared" si="62"/>
        <v>0</v>
      </c>
    </row>
    <row r="441" spans="1:35" x14ac:dyDescent="0.35">
      <c r="K441" s="24"/>
      <c r="T441" s="24"/>
      <c r="AC441" s="5"/>
    </row>
    <row r="442" spans="1:35" x14ac:dyDescent="0.35">
      <c r="K442" s="24"/>
      <c r="T442" s="24"/>
      <c r="AC442" s="5"/>
    </row>
    <row r="443" spans="1:35" x14ac:dyDescent="0.35">
      <c r="K443" s="24"/>
      <c r="T443" s="24"/>
      <c r="AC443" s="5"/>
    </row>
    <row r="444" spans="1:35" x14ac:dyDescent="0.35">
      <c r="K444" s="24"/>
      <c r="T444" s="24"/>
      <c r="AC444" s="5"/>
    </row>
    <row r="445" spans="1:35" x14ac:dyDescent="0.35">
      <c r="K445" s="24"/>
      <c r="T445" s="24"/>
      <c r="AC445" s="5"/>
    </row>
    <row r="446" spans="1:35" x14ac:dyDescent="0.35">
      <c r="K446" s="24"/>
      <c r="T446" s="24"/>
      <c r="AC446" s="5"/>
    </row>
    <row r="447" spans="1:35" x14ac:dyDescent="0.35">
      <c r="K447" s="24"/>
      <c r="T447" s="24"/>
      <c r="AC447" s="5"/>
    </row>
    <row r="448" spans="1:35" x14ac:dyDescent="0.35">
      <c r="K448" s="24"/>
      <c r="T448" s="24"/>
      <c r="AC448" s="5"/>
    </row>
    <row r="449" spans="11:29" x14ac:dyDescent="0.35">
      <c r="K449" s="24"/>
      <c r="T449" s="24"/>
      <c r="AC449" s="5"/>
    </row>
    <row r="450" spans="11:29" x14ac:dyDescent="0.35">
      <c r="K450" s="24"/>
      <c r="T450" s="24"/>
      <c r="AC450" s="5"/>
    </row>
    <row r="451" spans="11:29" x14ac:dyDescent="0.35">
      <c r="K451" s="24"/>
      <c r="T451" s="24"/>
      <c r="AC451" s="5"/>
    </row>
    <row r="452" spans="11:29" x14ac:dyDescent="0.35">
      <c r="K452" s="24"/>
      <c r="T452" s="24"/>
      <c r="AC452" s="5"/>
    </row>
    <row r="453" spans="11:29" x14ac:dyDescent="0.35">
      <c r="K453" s="24"/>
      <c r="T453" s="24"/>
      <c r="AC453" s="5"/>
    </row>
    <row r="454" spans="11:29" x14ac:dyDescent="0.35">
      <c r="K454" s="24"/>
      <c r="T454" s="24"/>
      <c r="AC454" s="5"/>
    </row>
    <row r="455" spans="11:29" x14ac:dyDescent="0.35">
      <c r="K455" s="24"/>
      <c r="T455" s="24"/>
      <c r="AC455" s="5"/>
    </row>
    <row r="456" spans="11:29" x14ac:dyDescent="0.35">
      <c r="K456" s="24"/>
      <c r="T456" s="24"/>
      <c r="AC456" s="5"/>
    </row>
    <row r="457" spans="11:29" x14ac:dyDescent="0.35">
      <c r="K457" s="24"/>
      <c r="T457" s="24"/>
      <c r="AC457" s="5"/>
    </row>
    <row r="458" spans="11:29" x14ac:dyDescent="0.35">
      <c r="K458" s="24"/>
      <c r="T458" s="24"/>
      <c r="AC458" s="5"/>
    </row>
    <row r="459" spans="11:29" x14ac:dyDescent="0.35">
      <c r="K459" s="24"/>
      <c r="T459" s="24"/>
      <c r="AC459" s="5"/>
    </row>
    <row r="460" spans="11:29" x14ac:dyDescent="0.35">
      <c r="K460" s="24"/>
      <c r="T460" s="24"/>
      <c r="AC460" s="5"/>
    </row>
    <row r="461" spans="11:29" x14ac:dyDescent="0.35">
      <c r="K461" s="24"/>
      <c r="T461" s="24"/>
      <c r="AC461" s="5"/>
    </row>
    <row r="462" spans="11:29" x14ac:dyDescent="0.35">
      <c r="K462" s="24"/>
      <c r="T462" s="24"/>
      <c r="AC462" s="5"/>
    </row>
    <row r="463" spans="11:29" x14ac:dyDescent="0.35">
      <c r="K463" s="24"/>
      <c r="T463" s="24"/>
      <c r="AC463" s="5"/>
    </row>
    <row r="464" spans="11:29" x14ac:dyDescent="0.35">
      <c r="K464" s="24"/>
      <c r="T464" s="24"/>
      <c r="AC464" s="5"/>
    </row>
    <row r="465" spans="11:29" x14ac:dyDescent="0.35">
      <c r="K465" s="24"/>
      <c r="T465" s="24"/>
      <c r="AC465" s="5"/>
    </row>
    <row r="466" spans="11:29" x14ac:dyDescent="0.35">
      <c r="K466" s="24"/>
      <c r="T466" s="24"/>
      <c r="AC466" s="5"/>
    </row>
    <row r="467" spans="11:29" x14ac:dyDescent="0.35">
      <c r="K467" s="24"/>
      <c r="T467" s="24"/>
      <c r="AC467" s="5"/>
    </row>
    <row r="468" spans="11:29" x14ac:dyDescent="0.35">
      <c r="K468" s="24"/>
      <c r="T468" s="24"/>
      <c r="AC468" s="5"/>
    </row>
    <row r="469" spans="11:29" x14ac:dyDescent="0.35">
      <c r="K469" s="24"/>
      <c r="T469" s="24"/>
      <c r="AC469" s="5"/>
    </row>
    <row r="470" spans="11:29" x14ac:dyDescent="0.35">
      <c r="K470" s="24"/>
      <c r="T470" s="24"/>
      <c r="AC470" s="5"/>
    </row>
    <row r="471" spans="11:29" x14ac:dyDescent="0.35">
      <c r="K471" s="24"/>
      <c r="T471" s="24"/>
      <c r="AC471" s="5"/>
    </row>
    <row r="472" spans="11:29" x14ac:dyDescent="0.35">
      <c r="K472" s="24"/>
      <c r="T472" s="24"/>
      <c r="AC472" s="5"/>
    </row>
    <row r="473" spans="11:29" x14ac:dyDescent="0.35">
      <c r="K473" s="24"/>
      <c r="T473" s="24"/>
      <c r="AC473" s="5"/>
    </row>
    <row r="474" spans="11:29" x14ac:dyDescent="0.35">
      <c r="K474" s="24"/>
      <c r="T474" s="24"/>
      <c r="AC474" s="5"/>
    </row>
    <row r="475" spans="11:29" x14ac:dyDescent="0.35">
      <c r="K475" s="24"/>
      <c r="T475" s="24"/>
      <c r="AC475" s="5"/>
    </row>
    <row r="476" spans="11:29" x14ac:dyDescent="0.35">
      <c r="K476" s="24"/>
      <c r="T476" s="24"/>
      <c r="AC476" s="5"/>
    </row>
    <row r="477" spans="11:29" x14ac:dyDescent="0.35">
      <c r="K477" s="24"/>
      <c r="T477" s="24"/>
      <c r="AC477" s="5"/>
    </row>
    <row r="478" spans="11:29" x14ac:dyDescent="0.35">
      <c r="K478" s="24"/>
      <c r="T478" s="24"/>
      <c r="AC478" s="5"/>
    </row>
    <row r="479" spans="11:29" x14ac:dyDescent="0.35">
      <c r="K479" s="24"/>
      <c r="T479" s="24"/>
      <c r="AC479" s="5"/>
    </row>
    <row r="480" spans="11:29" x14ac:dyDescent="0.35">
      <c r="K480" s="24"/>
      <c r="T480" s="24"/>
      <c r="AC480" s="5"/>
    </row>
    <row r="481" spans="11:29" x14ac:dyDescent="0.35">
      <c r="K481" s="24"/>
      <c r="T481" s="24"/>
      <c r="AC481" s="5"/>
    </row>
    <row r="482" spans="11:29" x14ac:dyDescent="0.35">
      <c r="K482" s="24"/>
      <c r="T482" s="24"/>
      <c r="AC482" s="5"/>
    </row>
    <row r="483" spans="11:29" x14ac:dyDescent="0.35">
      <c r="K483" s="24"/>
      <c r="T483" s="24"/>
      <c r="AC483" s="5"/>
    </row>
    <row r="484" spans="11:29" x14ac:dyDescent="0.35">
      <c r="K484" s="24"/>
      <c r="T484" s="24"/>
      <c r="AC484" s="5"/>
    </row>
    <row r="485" spans="11:29" x14ac:dyDescent="0.35">
      <c r="K485" s="24"/>
      <c r="T485" s="24"/>
      <c r="AC485" s="5"/>
    </row>
    <row r="486" spans="11:29" x14ac:dyDescent="0.35">
      <c r="K486" s="24"/>
      <c r="T486" s="24"/>
      <c r="AC486" s="5"/>
    </row>
    <row r="487" spans="11:29" x14ac:dyDescent="0.35">
      <c r="K487" s="24"/>
      <c r="T487" s="24"/>
      <c r="AC487" s="5"/>
    </row>
    <row r="488" spans="11:29" x14ac:dyDescent="0.35">
      <c r="K488" s="24"/>
      <c r="T488" s="24"/>
      <c r="AC488" s="5"/>
    </row>
    <row r="489" spans="11:29" x14ac:dyDescent="0.35">
      <c r="K489" s="24"/>
      <c r="T489" s="24"/>
      <c r="AC489" s="5"/>
    </row>
    <row r="490" spans="11:29" x14ac:dyDescent="0.35">
      <c r="K490" s="24"/>
      <c r="T490" s="24"/>
      <c r="AC490" s="5"/>
    </row>
    <row r="491" spans="11:29" x14ac:dyDescent="0.35">
      <c r="K491" s="24"/>
      <c r="T491" s="24"/>
      <c r="AC491" s="5"/>
    </row>
    <row r="492" spans="11:29" x14ac:dyDescent="0.35">
      <c r="K492" s="24"/>
      <c r="T492" s="24"/>
      <c r="AC492" s="5"/>
    </row>
    <row r="493" spans="11:29" x14ac:dyDescent="0.35">
      <c r="K493" s="24"/>
      <c r="T493" s="24"/>
      <c r="AC493" s="5"/>
    </row>
    <row r="494" spans="11:29" x14ac:dyDescent="0.35">
      <c r="K494" s="24"/>
      <c r="T494" s="24"/>
      <c r="AC494" s="5"/>
    </row>
    <row r="495" spans="11:29" x14ac:dyDescent="0.35">
      <c r="K495" s="24"/>
      <c r="T495" s="24"/>
      <c r="AC495" s="5"/>
    </row>
    <row r="496" spans="11:29" x14ac:dyDescent="0.35">
      <c r="K496" s="24"/>
      <c r="T496" s="24"/>
      <c r="AC496" s="5"/>
    </row>
    <row r="497" spans="11:29" x14ac:dyDescent="0.35">
      <c r="K497" s="24"/>
      <c r="T497" s="24"/>
      <c r="AC497" s="5"/>
    </row>
    <row r="498" spans="11:29" x14ac:dyDescent="0.35">
      <c r="K498" s="24"/>
      <c r="T498" s="24"/>
      <c r="AC498" s="5"/>
    </row>
    <row r="499" spans="11:29" x14ac:dyDescent="0.35">
      <c r="K499" s="24"/>
      <c r="T499" s="24"/>
      <c r="AC499" s="5"/>
    </row>
    <row r="500" spans="11:29" x14ac:dyDescent="0.35">
      <c r="K500" s="24"/>
      <c r="T500" s="24"/>
      <c r="AC500" s="5"/>
    </row>
    <row r="501" spans="11:29" x14ac:dyDescent="0.35">
      <c r="K501" s="24"/>
      <c r="T501" s="24"/>
      <c r="AC501" s="5"/>
    </row>
    <row r="502" spans="11:29" x14ac:dyDescent="0.35">
      <c r="K502" s="24"/>
      <c r="T502" s="24"/>
      <c r="AC502" s="5"/>
    </row>
    <row r="503" spans="11:29" x14ac:dyDescent="0.35">
      <c r="K503" s="24"/>
      <c r="T503" s="24"/>
      <c r="AC503" s="5"/>
    </row>
    <row r="504" spans="11:29" x14ac:dyDescent="0.35">
      <c r="K504" s="24"/>
      <c r="T504" s="24"/>
      <c r="AC504" s="5"/>
    </row>
    <row r="505" spans="11:29" x14ac:dyDescent="0.35">
      <c r="K505" s="24"/>
      <c r="T505" s="24"/>
      <c r="AC505" s="5"/>
    </row>
    <row r="506" spans="11:29" x14ac:dyDescent="0.35">
      <c r="K506" s="24"/>
      <c r="T506" s="24"/>
      <c r="AC506" s="5"/>
    </row>
    <row r="507" spans="11:29" x14ac:dyDescent="0.35">
      <c r="K507" s="24"/>
      <c r="T507" s="24"/>
      <c r="AC507" s="5"/>
    </row>
    <row r="508" spans="11:29" x14ac:dyDescent="0.35">
      <c r="K508" s="24"/>
      <c r="T508" s="24"/>
      <c r="AC508" s="5"/>
    </row>
    <row r="509" spans="11:29" x14ac:dyDescent="0.35">
      <c r="K509" s="24"/>
      <c r="T509" s="24"/>
      <c r="AC509" s="5"/>
    </row>
    <row r="510" spans="11:29" x14ac:dyDescent="0.35">
      <c r="K510" s="24"/>
      <c r="T510" s="24"/>
      <c r="AC510" s="5"/>
    </row>
    <row r="511" spans="11:29" x14ac:dyDescent="0.35">
      <c r="K511" s="24"/>
      <c r="T511" s="24"/>
      <c r="AC511" s="5"/>
    </row>
    <row r="512" spans="11:29" x14ac:dyDescent="0.35">
      <c r="K512" s="24"/>
      <c r="T512" s="24"/>
      <c r="AC512" s="5"/>
    </row>
    <row r="513" spans="11:29" x14ac:dyDescent="0.35">
      <c r="K513" s="24"/>
      <c r="T513" s="24"/>
      <c r="AC513" s="5"/>
    </row>
    <row r="514" spans="11:29" x14ac:dyDescent="0.35">
      <c r="K514" s="24"/>
      <c r="T514" s="24"/>
      <c r="AC514" s="5"/>
    </row>
    <row r="515" spans="11:29" x14ac:dyDescent="0.35">
      <c r="K515" s="24"/>
      <c r="T515" s="24"/>
      <c r="AC515" s="5"/>
    </row>
    <row r="516" spans="11:29" x14ac:dyDescent="0.35">
      <c r="K516" s="24"/>
      <c r="T516" s="24"/>
      <c r="AC516" s="5"/>
    </row>
    <row r="517" spans="11:29" x14ac:dyDescent="0.35">
      <c r="K517" s="24"/>
      <c r="T517" s="24"/>
      <c r="AC517" s="5"/>
    </row>
    <row r="518" spans="11:29" x14ac:dyDescent="0.35">
      <c r="K518" s="24"/>
      <c r="T518" s="24"/>
      <c r="AC518" s="5"/>
    </row>
    <row r="519" spans="11:29" x14ac:dyDescent="0.35">
      <c r="K519" s="24"/>
      <c r="T519" s="24"/>
      <c r="AC519" s="5"/>
    </row>
    <row r="520" spans="11:29" x14ac:dyDescent="0.35">
      <c r="K520" s="24"/>
      <c r="T520" s="24"/>
      <c r="AC520" s="5"/>
    </row>
    <row r="521" spans="11:29" x14ac:dyDescent="0.35">
      <c r="K521" s="24"/>
      <c r="T521" s="24"/>
      <c r="AC521" s="5"/>
    </row>
    <row r="522" spans="11:29" x14ac:dyDescent="0.35">
      <c r="K522" s="24"/>
      <c r="T522" s="24"/>
      <c r="AC522" s="5"/>
    </row>
    <row r="523" spans="11:29" x14ac:dyDescent="0.35">
      <c r="K523" s="24"/>
      <c r="T523" s="24"/>
      <c r="AC523" s="5"/>
    </row>
    <row r="524" spans="11:29" x14ac:dyDescent="0.35">
      <c r="K524" s="24"/>
      <c r="T524" s="24"/>
      <c r="AC524" s="5"/>
    </row>
    <row r="525" spans="11:29" x14ac:dyDescent="0.35">
      <c r="K525" s="24"/>
      <c r="T525" s="24"/>
      <c r="AC525" s="5"/>
    </row>
    <row r="526" spans="11:29" x14ac:dyDescent="0.35">
      <c r="K526" s="24"/>
      <c r="T526" s="24"/>
      <c r="AC526" s="5"/>
    </row>
    <row r="527" spans="11:29" x14ac:dyDescent="0.35">
      <c r="K527" s="24"/>
      <c r="T527" s="24"/>
      <c r="AC527" s="5"/>
    </row>
    <row r="528" spans="11:29" x14ac:dyDescent="0.35">
      <c r="K528" s="24"/>
      <c r="T528" s="24"/>
      <c r="AC528" s="5"/>
    </row>
    <row r="529" spans="11:29" x14ac:dyDescent="0.35">
      <c r="K529" s="24"/>
      <c r="T529" s="24"/>
      <c r="AC529" s="5"/>
    </row>
    <row r="530" spans="11:29" x14ac:dyDescent="0.35">
      <c r="K530" s="24"/>
      <c r="T530" s="24"/>
      <c r="AC530" s="5"/>
    </row>
    <row r="531" spans="11:29" x14ac:dyDescent="0.35">
      <c r="K531" s="24"/>
      <c r="T531" s="24"/>
      <c r="AC531" s="5"/>
    </row>
    <row r="532" spans="11:29" x14ac:dyDescent="0.35">
      <c r="K532" s="24"/>
      <c r="T532" s="24"/>
      <c r="AC532" s="5"/>
    </row>
    <row r="533" spans="11:29" x14ac:dyDescent="0.35">
      <c r="K533" s="24"/>
      <c r="T533" s="24"/>
      <c r="AC533" s="5"/>
    </row>
    <row r="534" spans="11:29" x14ac:dyDescent="0.35">
      <c r="K534" s="24"/>
      <c r="T534" s="24"/>
      <c r="AC534" s="5"/>
    </row>
    <row r="535" spans="11:29" x14ac:dyDescent="0.35">
      <c r="K535" s="24"/>
      <c r="T535" s="24"/>
      <c r="AC535" s="5"/>
    </row>
    <row r="536" spans="11:29" x14ac:dyDescent="0.35">
      <c r="K536" s="24"/>
      <c r="T536" s="24"/>
      <c r="AC536" s="5"/>
    </row>
    <row r="537" spans="11:29" x14ac:dyDescent="0.35">
      <c r="K537" s="24"/>
      <c r="T537" s="24"/>
      <c r="AC537" s="5"/>
    </row>
    <row r="538" spans="11:29" x14ac:dyDescent="0.35">
      <c r="K538" s="24"/>
      <c r="T538" s="24"/>
      <c r="AC538" s="5"/>
    </row>
    <row r="539" spans="11:29" x14ac:dyDescent="0.35">
      <c r="K539" s="24"/>
      <c r="T539" s="24"/>
      <c r="AC539" s="5"/>
    </row>
    <row r="540" spans="11:29" x14ac:dyDescent="0.35">
      <c r="K540" s="24"/>
      <c r="T540" s="24"/>
      <c r="AC540" s="5"/>
    </row>
    <row r="541" spans="11:29" x14ac:dyDescent="0.35">
      <c r="K541" s="24"/>
      <c r="T541" s="24"/>
      <c r="AC541" s="5"/>
    </row>
    <row r="542" spans="11:29" x14ac:dyDescent="0.35">
      <c r="K542" s="24"/>
      <c r="T542" s="24"/>
      <c r="AC542" s="5"/>
    </row>
    <row r="543" spans="11:29" x14ac:dyDescent="0.35">
      <c r="K543" s="24"/>
      <c r="T543" s="24"/>
      <c r="AC543" s="5"/>
    </row>
    <row r="544" spans="11:29" x14ac:dyDescent="0.35">
      <c r="K544" s="24"/>
      <c r="T544" s="24"/>
      <c r="AC544" s="5"/>
    </row>
    <row r="545" spans="11:29" x14ac:dyDescent="0.35">
      <c r="K545" s="24"/>
      <c r="T545" s="24"/>
      <c r="AC545" s="5"/>
    </row>
    <row r="546" spans="11:29" x14ac:dyDescent="0.35">
      <c r="K546" s="24"/>
      <c r="T546" s="24"/>
      <c r="AC546" s="5"/>
    </row>
    <row r="547" spans="11:29" x14ac:dyDescent="0.35">
      <c r="K547" s="24"/>
      <c r="T547" s="24"/>
      <c r="AC547" s="5"/>
    </row>
    <row r="548" spans="11:29" x14ac:dyDescent="0.35">
      <c r="K548" s="24"/>
      <c r="T548" s="24"/>
      <c r="AC548" s="5"/>
    </row>
    <row r="549" spans="11:29" x14ac:dyDescent="0.35">
      <c r="K549" s="24"/>
      <c r="T549" s="24"/>
      <c r="AC549" s="5"/>
    </row>
    <row r="550" spans="11:29" x14ac:dyDescent="0.35">
      <c r="K550" s="24"/>
      <c r="T550" s="24"/>
      <c r="AC550" s="5"/>
    </row>
    <row r="551" spans="11:29" x14ac:dyDescent="0.35">
      <c r="K551" s="24"/>
      <c r="T551" s="24"/>
      <c r="AC551" s="5"/>
    </row>
    <row r="552" spans="11:29" x14ac:dyDescent="0.35">
      <c r="K552" s="24"/>
      <c r="T552" s="24"/>
      <c r="AC552" s="5"/>
    </row>
    <row r="553" spans="11:29" x14ac:dyDescent="0.35">
      <c r="K553" s="24"/>
      <c r="T553" s="24"/>
      <c r="AC553" s="5"/>
    </row>
    <row r="554" spans="11:29" x14ac:dyDescent="0.35">
      <c r="K554" s="24"/>
      <c r="T554" s="24"/>
      <c r="AC554" s="5"/>
    </row>
    <row r="555" spans="11:29" x14ac:dyDescent="0.35">
      <c r="K555" s="24"/>
      <c r="T555" s="24"/>
      <c r="AC555" s="5"/>
    </row>
    <row r="556" spans="11:29" x14ac:dyDescent="0.35">
      <c r="K556" s="24"/>
      <c r="T556" s="24"/>
      <c r="AC556" s="5"/>
    </row>
    <row r="557" spans="11:29" x14ac:dyDescent="0.35">
      <c r="K557" s="24"/>
      <c r="T557" s="24"/>
      <c r="AC557" s="5"/>
    </row>
    <row r="558" spans="11:29" x14ac:dyDescent="0.35">
      <c r="K558" s="24"/>
      <c r="T558" s="24"/>
      <c r="AC558" s="5"/>
    </row>
    <row r="559" spans="11:29" x14ac:dyDescent="0.35">
      <c r="K559" s="24"/>
      <c r="T559" s="24"/>
      <c r="AC559" s="5"/>
    </row>
    <row r="560" spans="11:29" x14ac:dyDescent="0.35">
      <c r="K560" s="24"/>
      <c r="T560" s="24"/>
      <c r="AC560" s="5"/>
    </row>
    <row r="561" spans="11:29" x14ac:dyDescent="0.35">
      <c r="K561" s="24"/>
      <c r="T561" s="24"/>
      <c r="AC561" s="5"/>
    </row>
    <row r="562" spans="11:29" x14ac:dyDescent="0.35">
      <c r="K562" s="24"/>
      <c r="T562" s="24"/>
      <c r="AC562" s="5"/>
    </row>
    <row r="563" spans="11:29" x14ac:dyDescent="0.35">
      <c r="K563" s="24"/>
      <c r="T563" s="24"/>
      <c r="AC563" s="5"/>
    </row>
    <row r="564" spans="11:29" x14ac:dyDescent="0.35">
      <c r="K564" s="24"/>
      <c r="T564" s="24"/>
      <c r="AC564" s="5"/>
    </row>
    <row r="565" spans="11:29" x14ac:dyDescent="0.35">
      <c r="K565" s="24"/>
      <c r="T565" s="24"/>
      <c r="AC565" s="5"/>
    </row>
    <row r="566" spans="11:29" x14ac:dyDescent="0.35">
      <c r="K566" s="24"/>
      <c r="T566" s="24"/>
      <c r="AC566" s="5"/>
    </row>
    <row r="567" spans="11:29" x14ac:dyDescent="0.35">
      <c r="K567" s="24"/>
      <c r="T567" s="24"/>
      <c r="AC567" s="5"/>
    </row>
    <row r="568" spans="11:29" x14ac:dyDescent="0.35">
      <c r="K568" s="24"/>
      <c r="T568" s="24"/>
      <c r="AC568" s="5"/>
    </row>
    <row r="569" spans="11:29" x14ac:dyDescent="0.35">
      <c r="K569" s="24"/>
      <c r="T569" s="24"/>
      <c r="AC569" s="5"/>
    </row>
    <row r="570" spans="11:29" x14ac:dyDescent="0.35">
      <c r="K570" s="24"/>
      <c r="T570" s="24"/>
      <c r="AC570" s="5"/>
    </row>
    <row r="571" spans="11:29" x14ac:dyDescent="0.35">
      <c r="K571" s="24"/>
      <c r="T571" s="24"/>
      <c r="AC571" s="5"/>
    </row>
    <row r="572" spans="11:29" x14ac:dyDescent="0.35">
      <c r="K572" s="24"/>
      <c r="T572" s="24"/>
      <c r="AC572" s="5"/>
    </row>
    <row r="573" spans="11:29" x14ac:dyDescent="0.35">
      <c r="K573" s="24"/>
      <c r="T573" s="24"/>
      <c r="AC573" s="5"/>
    </row>
    <row r="574" spans="11:29" x14ac:dyDescent="0.35">
      <c r="K574" s="24"/>
      <c r="T574" s="24"/>
      <c r="AC574" s="5"/>
    </row>
    <row r="575" spans="11:29" x14ac:dyDescent="0.35">
      <c r="K575" s="24"/>
      <c r="T575" s="24"/>
      <c r="AC575" s="5"/>
    </row>
    <row r="576" spans="11:29" x14ac:dyDescent="0.35">
      <c r="K576" s="24"/>
      <c r="T576" s="24"/>
      <c r="AC576" s="5"/>
    </row>
    <row r="577" spans="11:29" x14ac:dyDescent="0.35">
      <c r="K577" s="24"/>
      <c r="T577" s="24"/>
      <c r="AC577" s="5"/>
    </row>
    <row r="578" spans="11:29" x14ac:dyDescent="0.35">
      <c r="K578" s="24"/>
      <c r="T578" s="24"/>
      <c r="AC578" s="5"/>
    </row>
    <row r="579" spans="11:29" x14ac:dyDescent="0.35">
      <c r="K579" s="24"/>
      <c r="T579" s="24"/>
      <c r="AC579" s="5"/>
    </row>
    <row r="580" spans="11:29" x14ac:dyDescent="0.35">
      <c r="K580" s="24"/>
      <c r="T580" s="24"/>
      <c r="AC580" s="5"/>
    </row>
    <row r="581" spans="11:29" x14ac:dyDescent="0.35">
      <c r="K581" s="24"/>
      <c r="T581" s="24"/>
      <c r="AC581" s="5"/>
    </row>
    <row r="582" spans="11:29" x14ac:dyDescent="0.35">
      <c r="K582" s="24"/>
      <c r="T582" s="24"/>
      <c r="AC582" s="5"/>
    </row>
    <row r="583" spans="11:29" x14ac:dyDescent="0.35">
      <c r="K583" s="24"/>
      <c r="T583" s="24"/>
      <c r="AC583" s="5"/>
    </row>
    <row r="584" spans="11:29" x14ac:dyDescent="0.35">
      <c r="K584" s="24"/>
      <c r="T584" s="24"/>
      <c r="AC584" s="5"/>
    </row>
    <row r="585" spans="11:29" x14ac:dyDescent="0.35">
      <c r="K585" s="24"/>
      <c r="T585" s="24"/>
      <c r="AC585" s="5"/>
    </row>
    <row r="586" spans="11:29" x14ac:dyDescent="0.35">
      <c r="K586" s="24"/>
      <c r="T586" s="24"/>
      <c r="AC586" s="5"/>
    </row>
    <row r="587" spans="11:29" x14ac:dyDescent="0.35">
      <c r="K587" s="24"/>
      <c r="T587" s="24"/>
      <c r="AC587" s="5"/>
    </row>
    <row r="588" spans="11:29" x14ac:dyDescent="0.35">
      <c r="K588" s="24"/>
      <c r="T588" s="24"/>
      <c r="AC588" s="5"/>
    </row>
    <row r="589" spans="11:29" x14ac:dyDescent="0.35">
      <c r="K589" s="24"/>
      <c r="T589" s="24"/>
      <c r="AC589" s="5"/>
    </row>
    <row r="590" spans="11:29" x14ac:dyDescent="0.35">
      <c r="K590" s="24"/>
      <c r="T590" s="24"/>
      <c r="AC590" s="5"/>
    </row>
    <row r="591" spans="11:29" x14ac:dyDescent="0.35">
      <c r="K591" s="24"/>
      <c r="T591" s="24"/>
      <c r="AC591" s="5"/>
    </row>
    <row r="592" spans="11:29" x14ac:dyDescent="0.35">
      <c r="K592" s="24"/>
      <c r="T592" s="24"/>
      <c r="AC592" s="5"/>
    </row>
    <row r="593" spans="11:29" x14ac:dyDescent="0.35">
      <c r="K593" s="24"/>
      <c r="T593" s="24"/>
      <c r="AC593" s="5"/>
    </row>
    <row r="594" spans="11:29" x14ac:dyDescent="0.35">
      <c r="K594" s="24"/>
      <c r="T594" s="24"/>
      <c r="AC594" s="5"/>
    </row>
    <row r="595" spans="11:29" x14ac:dyDescent="0.35">
      <c r="K595" s="24"/>
      <c r="T595" s="24"/>
      <c r="AC595" s="5"/>
    </row>
    <row r="596" spans="11:29" x14ac:dyDescent="0.35">
      <c r="K596" s="24"/>
      <c r="T596" s="24"/>
      <c r="AC596" s="5"/>
    </row>
    <row r="597" spans="11:29" x14ac:dyDescent="0.35">
      <c r="K597" s="24"/>
      <c r="T597" s="24"/>
      <c r="AC597" s="5"/>
    </row>
    <row r="598" spans="11:29" x14ac:dyDescent="0.35">
      <c r="K598" s="24"/>
      <c r="T598" s="24"/>
      <c r="AC598" s="5"/>
    </row>
    <row r="599" spans="11:29" x14ac:dyDescent="0.35">
      <c r="K599" s="24"/>
      <c r="T599" s="24"/>
      <c r="AC599" s="5"/>
    </row>
    <row r="600" spans="11:29" x14ac:dyDescent="0.35">
      <c r="K600" s="24"/>
      <c r="T600" s="24"/>
      <c r="AC600" s="5"/>
    </row>
    <row r="601" spans="11:29" x14ac:dyDescent="0.35">
      <c r="K601" s="24"/>
      <c r="T601" s="24"/>
      <c r="AC601" s="5"/>
    </row>
    <row r="602" spans="11:29" x14ac:dyDescent="0.35">
      <c r="K602" s="24"/>
      <c r="T602" s="24"/>
      <c r="AC602" s="5"/>
    </row>
    <row r="603" spans="11:29" x14ac:dyDescent="0.35">
      <c r="K603" s="24"/>
      <c r="T603" s="24"/>
      <c r="AC603" s="5"/>
    </row>
    <row r="604" spans="11:29" x14ac:dyDescent="0.35">
      <c r="K604" s="24"/>
      <c r="T604" s="24"/>
      <c r="AC604" s="5"/>
    </row>
    <row r="605" spans="11:29" x14ac:dyDescent="0.35">
      <c r="K605" s="24"/>
      <c r="T605" s="24"/>
      <c r="AC605" s="5"/>
    </row>
    <row r="606" spans="11:29" x14ac:dyDescent="0.35">
      <c r="K606" s="24"/>
      <c r="T606" s="24"/>
      <c r="AC606" s="5"/>
    </row>
    <row r="607" spans="11:29" x14ac:dyDescent="0.35">
      <c r="K607" s="24"/>
      <c r="T607" s="24"/>
      <c r="AC607" s="5"/>
    </row>
    <row r="608" spans="11:29" x14ac:dyDescent="0.35">
      <c r="K608" s="24"/>
      <c r="T608" s="24"/>
      <c r="AC608" s="5"/>
    </row>
    <row r="609" spans="11:29" x14ac:dyDescent="0.35">
      <c r="K609" s="24"/>
      <c r="T609" s="24"/>
      <c r="AC609" s="5"/>
    </row>
    <row r="610" spans="11:29" x14ac:dyDescent="0.35">
      <c r="K610" s="24"/>
      <c r="T610" s="24"/>
      <c r="AC610" s="5"/>
    </row>
    <row r="611" spans="11:29" x14ac:dyDescent="0.35">
      <c r="K611" s="24"/>
      <c r="T611" s="24"/>
      <c r="AC611" s="5"/>
    </row>
    <row r="612" spans="11:29" x14ac:dyDescent="0.35">
      <c r="K612" s="24"/>
      <c r="T612" s="24"/>
      <c r="AC612" s="5"/>
    </row>
    <row r="613" spans="11:29" x14ac:dyDescent="0.35">
      <c r="K613" s="24"/>
      <c r="T613" s="24"/>
      <c r="AC613" s="5"/>
    </row>
    <row r="614" spans="11:29" x14ac:dyDescent="0.35">
      <c r="K614" s="24"/>
      <c r="T614" s="24"/>
      <c r="AC614" s="5"/>
    </row>
    <row r="615" spans="11:29" x14ac:dyDescent="0.35">
      <c r="K615" s="24"/>
      <c r="T615" s="24"/>
      <c r="AC615" s="5"/>
    </row>
    <row r="616" spans="11:29" x14ac:dyDescent="0.35">
      <c r="K616" s="24"/>
      <c r="T616" s="24"/>
      <c r="AC616" s="5"/>
    </row>
    <row r="617" spans="11:29" x14ac:dyDescent="0.35">
      <c r="K617" s="24"/>
      <c r="T617" s="24"/>
      <c r="AC617" s="5"/>
    </row>
    <row r="618" spans="11:29" x14ac:dyDescent="0.35">
      <c r="K618" s="24"/>
      <c r="T618" s="24"/>
      <c r="AC618" s="5"/>
    </row>
    <row r="619" spans="11:29" x14ac:dyDescent="0.35">
      <c r="K619" s="24"/>
      <c r="T619" s="24"/>
      <c r="AC619" s="5"/>
    </row>
    <row r="620" spans="11:29" x14ac:dyDescent="0.35">
      <c r="K620" s="24"/>
      <c r="T620" s="24"/>
      <c r="AC620" s="5"/>
    </row>
    <row r="621" spans="11:29" x14ac:dyDescent="0.35">
      <c r="K621" s="24"/>
      <c r="T621" s="24"/>
      <c r="AC621" s="5"/>
    </row>
    <row r="622" spans="11:29" x14ac:dyDescent="0.35">
      <c r="K622" s="24"/>
      <c r="T622" s="24"/>
      <c r="AC622" s="5"/>
    </row>
    <row r="623" spans="11:29" x14ac:dyDescent="0.35">
      <c r="K623" s="24"/>
      <c r="T623" s="24"/>
      <c r="AC623" s="5"/>
    </row>
    <row r="624" spans="11:29" x14ac:dyDescent="0.35">
      <c r="K624" s="24"/>
      <c r="T624" s="24"/>
      <c r="AC624" s="5"/>
    </row>
    <row r="625" spans="11:29" x14ac:dyDescent="0.35">
      <c r="K625" s="24"/>
      <c r="T625" s="24"/>
      <c r="AC625" s="5"/>
    </row>
    <row r="626" spans="11:29" x14ac:dyDescent="0.35">
      <c r="K626" s="24"/>
      <c r="T626" s="24"/>
      <c r="AC626" s="5"/>
    </row>
    <row r="627" spans="11:29" x14ac:dyDescent="0.35">
      <c r="K627" s="24"/>
      <c r="T627" s="24"/>
      <c r="AC627" s="5"/>
    </row>
    <row r="628" spans="11:29" x14ac:dyDescent="0.35">
      <c r="K628" s="24"/>
      <c r="T628" s="24"/>
      <c r="AC628" s="5"/>
    </row>
    <row r="629" spans="11:29" x14ac:dyDescent="0.35">
      <c r="K629" s="24"/>
      <c r="T629" s="24"/>
      <c r="AC629" s="5"/>
    </row>
    <row r="630" spans="11:29" x14ac:dyDescent="0.35">
      <c r="K630" s="24"/>
      <c r="T630" s="24"/>
      <c r="AC630" s="5"/>
    </row>
    <row r="631" spans="11:29" x14ac:dyDescent="0.35">
      <c r="K631" s="24"/>
      <c r="T631" s="24"/>
      <c r="AC631" s="5"/>
    </row>
    <row r="632" spans="11:29" x14ac:dyDescent="0.35">
      <c r="K632" s="24"/>
      <c r="T632" s="24"/>
      <c r="AC632" s="5"/>
    </row>
    <row r="633" spans="11:29" x14ac:dyDescent="0.35">
      <c r="K633" s="24"/>
      <c r="T633" s="24"/>
      <c r="AC633" s="5"/>
    </row>
    <row r="634" spans="11:29" x14ac:dyDescent="0.35">
      <c r="K634" s="24"/>
      <c r="T634" s="24"/>
      <c r="AC634" s="5"/>
    </row>
    <row r="635" spans="11:29" x14ac:dyDescent="0.35">
      <c r="K635" s="24"/>
      <c r="T635" s="24"/>
      <c r="AC635" s="5"/>
    </row>
    <row r="636" spans="11:29" x14ac:dyDescent="0.35">
      <c r="K636" s="24"/>
      <c r="T636" s="24"/>
      <c r="AC636" s="5"/>
    </row>
    <row r="637" spans="11:29" x14ac:dyDescent="0.35">
      <c r="K637" s="24"/>
      <c r="T637" s="24"/>
      <c r="AC637" s="5"/>
    </row>
    <row r="638" spans="11:29" x14ac:dyDescent="0.35">
      <c r="K638" s="24"/>
      <c r="T638" s="24"/>
      <c r="AC638" s="5"/>
    </row>
    <row r="639" spans="11:29" x14ac:dyDescent="0.35">
      <c r="K639" s="24"/>
      <c r="T639" s="24"/>
      <c r="AC639" s="5"/>
    </row>
    <row r="640" spans="11:29" x14ac:dyDescent="0.35">
      <c r="K640" s="24"/>
      <c r="T640" s="24"/>
      <c r="AC640" s="5"/>
    </row>
    <row r="641" spans="11:29" x14ac:dyDescent="0.35">
      <c r="K641" s="24"/>
      <c r="T641" s="24"/>
      <c r="AC641" s="5"/>
    </row>
    <row r="642" spans="11:29" x14ac:dyDescent="0.35">
      <c r="K642" s="24"/>
      <c r="T642" s="24"/>
      <c r="AC642" s="5"/>
    </row>
    <row r="643" spans="11:29" x14ac:dyDescent="0.35">
      <c r="K643" s="24"/>
      <c r="T643" s="24"/>
      <c r="AC643" s="5"/>
    </row>
    <row r="644" spans="11:29" x14ac:dyDescent="0.35">
      <c r="K644" s="24"/>
      <c r="T644" s="24"/>
      <c r="AC644" s="5"/>
    </row>
    <row r="645" spans="11:29" x14ac:dyDescent="0.35">
      <c r="K645" s="24"/>
      <c r="T645" s="24"/>
      <c r="AC645" s="5"/>
    </row>
    <row r="646" spans="11:29" x14ac:dyDescent="0.35">
      <c r="K646" s="24"/>
      <c r="T646" s="24"/>
      <c r="AC646" s="5"/>
    </row>
    <row r="647" spans="11:29" x14ac:dyDescent="0.35">
      <c r="K647" s="24"/>
      <c r="T647" s="24"/>
      <c r="AC647" s="5"/>
    </row>
    <row r="648" spans="11:29" x14ac:dyDescent="0.35">
      <c r="K648" s="24"/>
      <c r="T648" s="24"/>
      <c r="AC648" s="5"/>
    </row>
    <row r="649" spans="11:29" x14ac:dyDescent="0.35">
      <c r="K649" s="24"/>
      <c r="T649" s="24"/>
      <c r="AC649" s="5"/>
    </row>
    <row r="650" spans="11:29" x14ac:dyDescent="0.35">
      <c r="K650" s="24"/>
      <c r="T650" s="24"/>
      <c r="AC650" s="5"/>
    </row>
    <row r="651" spans="11:29" x14ac:dyDescent="0.35">
      <c r="K651" s="24"/>
      <c r="T651" s="24"/>
      <c r="AC651" s="5"/>
    </row>
    <row r="652" spans="11:29" x14ac:dyDescent="0.35">
      <c r="K652" s="24"/>
      <c r="T652" s="24"/>
      <c r="AC652" s="5"/>
    </row>
    <row r="653" spans="11:29" x14ac:dyDescent="0.35">
      <c r="K653" s="24"/>
      <c r="T653" s="24"/>
      <c r="AC653" s="5"/>
    </row>
    <row r="654" spans="11:29" x14ac:dyDescent="0.35">
      <c r="K654" s="24"/>
      <c r="T654" s="24"/>
      <c r="AC654" s="5"/>
    </row>
    <row r="655" spans="11:29" x14ac:dyDescent="0.35">
      <c r="K655" s="24"/>
      <c r="T655" s="24"/>
      <c r="AC655" s="5"/>
    </row>
    <row r="656" spans="11:29" x14ac:dyDescent="0.35">
      <c r="K656" s="24"/>
      <c r="T656" s="24"/>
      <c r="AC656" s="5"/>
    </row>
    <row r="657" spans="11:29" x14ac:dyDescent="0.35">
      <c r="K657" s="24"/>
      <c r="T657" s="24"/>
      <c r="AC657" s="5"/>
    </row>
    <row r="658" spans="11:29" x14ac:dyDescent="0.35">
      <c r="K658" s="24"/>
      <c r="T658" s="24"/>
      <c r="AC658" s="5"/>
    </row>
    <row r="659" spans="11:29" x14ac:dyDescent="0.35">
      <c r="K659" s="24"/>
      <c r="T659" s="24"/>
      <c r="AC659" s="5"/>
    </row>
    <row r="660" spans="11:29" x14ac:dyDescent="0.35">
      <c r="K660" s="24"/>
      <c r="T660" s="24"/>
      <c r="AC660" s="5"/>
    </row>
    <row r="661" spans="11:29" x14ac:dyDescent="0.35">
      <c r="K661" s="24"/>
      <c r="T661" s="24"/>
      <c r="AC661" s="5"/>
    </row>
    <row r="662" spans="11:29" x14ac:dyDescent="0.35">
      <c r="K662" s="24"/>
      <c r="T662" s="24"/>
      <c r="AC662" s="5"/>
    </row>
    <row r="663" spans="11:29" x14ac:dyDescent="0.35">
      <c r="K663" s="24"/>
      <c r="T663" s="24"/>
      <c r="AC663" s="5"/>
    </row>
    <row r="664" spans="11:29" x14ac:dyDescent="0.35">
      <c r="K664" s="24"/>
      <c r="T664" s="24"/>
      <c r="AC664" s="5"/>
    </row>
    <row r="665" spans="11:29" x14ac:dyDescent="0.35">
      <c r="K665" s="24"/>
      <c r="T665" s="24"/>
      <c r="AC665" s="5"/>
    </row>
    <row r="666" spans="11:29" x14ac:dyDescent="0.35">
      <c r="K666" s="24"/>
      <c r="T666" s="24"/>
      <c r="AC666" s="5"/>
    </row>
    <row r="667" spans="11:29" x14ac:dyDescent="0.35">
      <c r="K667" s="24"/>
      <c r="T667" s="24"/>
      <c r="AC667" s="5"/>
    </row>
    <row r="668" spans="11:29" x14ac:dyDescent="0.35">
      <c r="K668" s="24"/>
      <c r="T668" s="24"/>
      <c r="AC668" s="5"/>
    </row>
    <row r="669" spans="11:29" x14ac:dyDescent="0.35">
      <c r="K669" s="24"/>
      <c r="T669" s="24"/>
      <c r="AC669" s="5"/>
    </row>
    <row r="670" spans="11:29" x14ac:dyDescent="0.35">
      <c r="K670" s="24"/>
      <c r="T670" s="24"/>
      <c r="AC670" s="5"/>
    </row>
    <row r="671" spans="11:29" x14ac:dyDescent="0.35">
      <c r="K671" s="24"/>
      <c r="T671" s="24"/>
      <c r="AC671" s="5"/>
    </row>
    <row r="672" spans="11:29" x14ac:dyDescent="0.35">
      <c r="K672" s="24"/>
      <c r="T672" s="24"/>
      <c r="AC672" s="5"/>
    </row>
    <row r="673" spans="11:29" x14ac:dyDescent="0.35">
      <c r="K673" s="24"/>
      <c r="T673" s="24"/>
      <c r="AC673" s="5"/>
    </row>
    <row r="674" spans="11:29" x14ac:dyDescent="0.35">
      <c r="K674" s="24"/>
      <c r="T674" s="24"/>
      <c r="AC674" s="5"/>
    </row>
    <row r="675" spans="11:29" x14ac:dyDescent="0.35">
      <c r="K675" s="24"/>
      <c r="T675" s="24"/>
      <c r="AC675" s="5"/>
    </row>
    <row r="676" spans="11:29" x14ac:dyDescent="0.35">
      <c r="K676" s="24"/>
      <c r="T676" s="24"/>
      <c r="AC676" s="5"/>
    </row>
    <row r="677" spans="11:29" x14ac:dyDescent="0.35">
      <c r="K677" s="24"/>
      <c r="T677" s="24"/>
      <c r="AC677" s="5"/>
    </row>
    <row r="678" spans="11:29" x14ac:dyDescent="0.35">
      <c r="K678" s="24"/>
      <c r="T678" s="24"/>
      <c r="AC678" s="5"/>
    </row>
    <row r="679" spans="11:29" x14ac:dyDescent="0.35">
      <c r="K679" s="24"/>
      <c r="T679" s="24"/>
      <c r="AC679" s="5"/>
    </row>
    <row r="680" spans="11:29" x14ac:dyDescent="0.35">
      <c r="K680" s="24"/>
      <c r="T680" s="24"/>
      <c r="AC680" s="5"/>
    </row>
    <row r="681" spans="11:29" x14ac:dyDescent="0.35">
      <c r="K681" s="24"/>
      <c r="T681" s="24"/>
      <c r="AC681" s="5"/>
    </row>
    <row r="682" spans="11:29" x14ac:dyDescent="0.35">
      <c r="K682" s="24"/>
      <c r="T682" s="24"/>
      <c r="AC682" s="5"/>
    </row>
    <row r="683" spans="11:29" x14ac:dyDescent="0.35">
      <c r="K683" s="24"/>
      <c r="T683" s="24"/>
      <c r="AC683" s="5"/>
    </row>
    <row r="684" spans="11:29" x14ac:dyDescent="0.35">
      <c r="K684" s="24"/>
      <c r="T684" s="24"/>
      <c r="AC684" s="5"/>
    </row>
    <row r="685" spans="11:29" x14ac:dyDescent="0.35">
      <c r="K685" s="24"/>
      <c r="T685" s="24"/>
      <c r="AC685" s="5"/>
    </row>
    <row r="686" spans="11:29" x14ac:dyDescent="0.35">
      <c r="K686" s="24"/>
      <c r="T686" s="24"/>
      <c r="AC686" s="5"/>
    </row>
    <row r="687" spans="11:29" x14ac:dyDescent="0.35">
      <c r="K687" s="24"/>
      <c r="T687" s="24"/>
      <c r="AC687" s="5"/>
    </row>
    <row r="688" spans="11:29" x14ac:dyDescent="0.35">
      <c r="K688" s="24"/>
      <c r="T688" s="24"/>
      <c r="AC688" s="5"/>
    </row>
    <row r="689" spans="11:29" x14ac:dyDescent="0.35">
      <c r="K689" s="24"/>
      <c r="T689" s="24"/>
      <c r="AC689" s="5"/>
    </row>
    <row r="690" spans="11:29" x14ac:dyDescent="0.35">
      <c r="K690" s="24"/>
      <c r="T690" s="24"/>
      <c r="AC690" s="5"/>
    </row>
    <row r="691" spans="11:29" x14ac:dyDescent="0.35">
      <c r="K691" s="24"/>
      <c r="T691" s="24"/>
      <c r="AC691" s="5"/>
    </row>
    <row r="692" spans="11:29" x14ac:dyDescent="0.35">
      <c r="K692" s="24"/>
      <c r="T692" s="24"/>
      <c r="AC692" s="5"/>
    </row>
    <row r="693" spans="11:29" x14ac:dyDescent="0.35">
      <c r="K693" s="24"/>
      <c r="T693" s="24"/>
      <c r="AC693" s="5"/>
    </row>
    <row r="694" spans="11:29" x14ac:dyDescent="0.35">
      <c r="K694" s="24"/>
      <c r="T694" s="24"/>
      <c r="AC694" s="5"/>
    </row>
    <row r="695" spans="11:29" x14ac:dyDescent="0.35">
      <c r="K695" s="24"/>
      <c r="T695" s="24"/>
      <c r="AC695" s="5"/>
    </row>
    <row r="696" spans="11:29" x14ac:dyDescent="0.35">
      <c r="K696" s="24"/>
      <c r="T696" s="24"/>
      <c r="AC696" s="5"/>
    </row>
    <row r="697" spans="11:29" x14ac:dyDescent="0.35">
      <c r="K697" s="24"/>
      <c r="T697" s="24"/>
      <c r="AC697" s="5"/>
    </row>
    <row r="698" spans="11:29" x14ac:dyDescent="0.35">
      <c r="K698" s="24"/>
      <c r="T698" s="24"/>
      <c r="AC698" s="5"/>
    </row>
    <row r="699" spans="11:29" x14ac:dyDescent="0.35">
      <c r="K699" s="24"/>
      <c r="T699" s="24"/>
      <c r="AC699" s="5"/>
    </row>
    <row r="700" spans="11:29" x14ac:dyDescent="0.35">
      <c r="K700" s="24"/>
      <c r="T700" s="24"/>
      <c r="AC700" s="5"/>
    </row>
    <row r="701" spans="11:29" x14ac:dyDescent="0.35">
      <c r="K701" s="24"/>
      <c r="T701" s="24"/>
      <c r="AC701" s="5"/>
    </row>
    <row r="702" spans="11:29" x14ac:dyDescent="0.35">
      <c r="K702" s="24"/>
      <c r="T702" s="24"/>
      <c r="AC702" s="5"/>
    </row>
    <row r="703" spans="11:29" x14ac:dyDescent="0.35">
      <c r="K703" s="24"/>
      <c r="T703" s="24"/>
      <c r="AC703" s="5"/>
    </row>
    <row r="704" spans="11:29" x14ac:dyDescent="0.35">
      <c r="K704" s="24"/>
      <c r="T704" s="24"/>
      <c r="AC704" s="5"/>
    </row>
    <row r="705" spans="11:29" x14ac:dyDescent="0.35">
      <c r="K705" s="24"/>
      <c r="T705" s="24"/>
      <c r="AC705" s="5"/>
    </row>
    <row r="706" spans="11:29" x14ac:dyDescent="0.35">
      <c r="K706" s="24"/>
      <c r="T706" s="24"/>
      <c r="AC706" s="5"/>
    </row>
    <row r="707" spans="11:29" x14ac:dyDescent="0.35">
      <c r="K707" s="24"/>
      <c r="T707" s="24"/>
      <c r="AC707" s="5"/>
    </row>
    <row r="708" spans="11:29" x14ac:dyDescent="0.35">
      <c r="K708" s="24"/>
      <c r="T708" s="24"/>
      <c r="AC708" s="5"/>
    </row>
    <row r="709" spans="11:29" x14ac:dyDescent="0.35">
      <c r="K709" s="24"/>
      <c r="T709" s="24"/>
      <c r="AC709" s="5"/>
    </row>
    <row r="710" spans="11:29" x14ac:dyDescent="0.35">
      <c r="K710" s="24"/>
      <c r="T710" s="24"/>
      <c r="AC710" s="5"/>
    </row>
    <row r="711" spans="11:29" x14ac:dyDescent="0.35">
      <c r="K711" s="24"/>
      <c r="T711" s="24"/>
      <c r="AC711" s="5"/>
    </row>
    <row r="712" spans="11:29" x14ac:dyDescent="0.35">
      <c r="K712" s="24"/>
      <c r="T712" s="24"/>
      <c r="AC712" s="5"/>
    </row>
    <row r="713" spans="11:29" x14ac:dyDescent="0.35">
      <c r="K713" s="24"/>
      <c r="T713" s="24"/>
      <c r="AC713" s="5"/>
    </row>
    <row r="714" spans="11:29" x14ac:dyDescent="0.35">
      <c r="K714" s="24"/>
      <c r="T714" s="24"/>
      <c r="AC714" s="5"/>
    </row>
    <row r="715" spans="11:29" x14ac:dyDescent="0.35">
      <c r="K715" s="24"/>
      <c r="T715" s="24"/>
      <c r="AC715" s="5"/>
    </row>
    <row r="716" spans="11:29" x14ac:dyDescent="0.35">
      <c r="K716" s="24"/>
      <c r="T716" s="24"/>
      <c r="AC716" s="5"/>
    </row>
    <row r="717" spans="11:29" x14ac:dyDescent="0.35">
      <c r="K717" s="24"/>
      <c r="T717" s="24"/>
      <c r="AC717" s="5"/>
    </row>
    <row r="718" spans="11:29" x14ac:dyDescent="0.35">
      <c r="K718" s="24"/>
      <c r="T718" s="24"/>
      <c r="AC718" s="5"/>
    </row>
    <row r="719" spans="11:29" x14ac:dyDescent="0.35">
      <c r="K719" s="24"/>
      <c r="T719" s="24"/>
      <c r="AC719" s="5"/>
    </row>
    <row r="720" spans="11:29" x14ac:dyDescent="0.35">
      <c r="K720" s="24"/>
      <c r="T720" s="24"/>
      <c r="AC720" s="5"/>
    </row>
    <row r="721" spans="11:29" x14ac:dyDescent="0.35">
      <c r="K721" s="24"/>
      <c r="T721" s="24"/>
      <c r="AC721" s="5"/>
    </row>
    <row r="722" spans="11:29" x14ac:dyDescent="0.35">
      <c r="K722" s="24"/>
      <c r="T722" s="24"/>
      <c r="AC722" s="5"/>
    </row>
    <row r="723" spans="11:29" x14ac:dyDescent="0.35">
      <c r="K723" s="24"/>
      <c r="T723" s="24"/>
      <c r="AC723" s="5"/>
    </row>
    <row r="724" spans="11:29" x14ac:dyDescent="0.35">
      <c r="K724" s="24"/>
      <c r="T724" s="24"/>
      <c r="AC724" s="5"/>
    </row>
    <row r="725" spans="11:29" x14ac:dyDescent="0.35">
      <c r="K725" s="24"/>
      <c r="T725" s="24"/>
      <c r="AC725" s="5"/>
    </row>
    <row r="726" spans="11:29" x14ac:dyDescent="0.35">
      <c r="K726" s="24"/>
      <c r="AC726" s="5"/>
    </row>
    <row r="727" spans="11:29" x14ac:dyDescent="0.35">
      <c r="K727" s="24"/>
      <c r="AC727" s="5"/>
    </row>
    <row r="728" spans="11:29" x14ac:dyDescent="0.35">
      <c r="K728" s="24"/>
      <c r="AC728" s="5"/>
    </row>
    <row r="729" spans="11:29" x14ac:dyDescent="0.35">
      <c r="K729" s="24"/>
      <c r="AC729" s="5"/>
    </row>
    <row r="730" spans="11:29" x14ac:dyDescent="0.35">
      <c r="K730" s="24"/>
      <c r="AC730" s="5"/>
    </row>
    <row r="731" spans="11:29" x14ac:dyDescent="0.35">
      <c r="K731" s="24"/>
      <c r="AC731" s="5"/>
    </row>
    <row r="732" spans="11:29" x14ac:dyDescent="0.35">
      <c r="K732" s="24"/>
      <c r="AC732" s="5"/>
    </row>
    <row r="733" spans="11:29" x14ac:dyDescent="0.35">
      <c r="K733" s="24"/>
      <c r="AC733" s="5"/>
    </row>
    <row r="734" spans="11:29" x14ac:dyDescent="0.35">
      <c r="K734" s="24"/>
      <c r="AC734" s="5"/>
    </row>
    <row r="735" spans="11:29" x14ac:dyDescent="0.35">
      <c r="K735" s="24"/>
      <c r="AC735" s="5"/>
    </row>
    <row r="736" spans="11:29" x14ac:dyDescent="0.35">
      <c r="K736" s="24"/>
      <c r="AC736" s="5"/>
    </row>
    <row r="737" spans="11:29" x14ac:dyDescent="0.35">
      <c r="K737" s="24"/>
      <c r="AC737" s="5"/>
    </row>
    <row r="738" spans="11:29" x14ac:dyDescent="0.35">
      <c r="K738" s="24"/>
      <c r="AC738" s="5"/>
    </row>
    <row r="739" spans="11:29" x14ac:dyDescent="0.35">
      <c r="K739" s="24"/>
      <c r="AC739" s="5"/>
    </row>
    <row r="740" spans="11:29" x14ac:dyDescent="0.35">
      <c r="K740" s="24"/>
      <c r="AC740" s="5"/>
    </row>
    <row r="741" spans="11:29" x14ac:dyDescent="0.35">
      <c r="K741" s="24"/>
      <c r="AC741" s="5"/>
    </row>
    <row r="742" spans="11:29" x14ac:dyDescent="0.35">
      <c r="K742" s="24"/>
      <c r="AC742" s="5"/>
    </row>
    <row r="743" spans="11:29" x14ac:dyDescent="0.35">
      <c r="K743" s="24"/>
      <c r="AC743" s="5"/>
    </row>
    <row r="744" spans="11:29" x14ac:dyDescent="0.35">
      <c r="K744" s="24"/>
      <c r="AC744" s="5"/>
    </row>
    <row r="745" spans="11:29" x14ac:dyDescent="0.35">
      <c r="K745" s="24"/>
      <c r="AC745" s="5"/>
    </row>
    <row r="746" spans="11:29" x14ac:dyDescent="0.35">
      <c r="K746" s="24"/>
      <c r="AC746" s="5"/>
    </row>
    <row r="747" spans="11:29" x14ac:dyDescent="0.35">
      <c r="K747" s="24"/>
      <c r="AC747" s="5"/>
    </row>
    <row r="748" spans="11:29" x14ac:dyDescent="0.35">
      <c r="K748" s="24"/>
      <c r="AC748" s="5"/>
    </row>
    <row r="749" spans="11:29" x14ac:dyDescent="0.35">
      <c r="K749" s="24"/>
      <c r="AC749" s="5"/>
    </row>
    <row r="750" spans="11:29" x14ac:dyDescent="0.35">
      <c r="K750" s="24"/>
      <c r="AC750" s="5"/>
    </row>
    <row r="751" spans="11:29" x14ac:dyDescent="0.35">
      <c r="K751" s="24"/>
      <c r="AC751" s="5"/>
    </row>
    <row r="752" spans="11:29" x14ac:dyDescent="0.35">
      <c r="K752" s="24"/>
      <c r="AC752" s="5"/>
    </row>
    <row r="753" spans="11:29" x14ac:dyDescent="0.35">
      <c r="K753" s="24"/>
      <c r="AC753" s="5"/>
    </row>
    <row r="754" spans="11:29" x14ac:dyDescent="0.35">
      <c r="K754" s="24"/>
      <c r="AC754" s="5"/>
    </row>
    <row r="755" spans="11:29" x14ac:dyDescent="0.35">
      <c r="K755" s="24"/>
      <c r="AC755" s="5"/>
    </row>
    <row r="756" spans="11:29" x14ac:dyDescent="0.35">
      <c r="K756" s="24"/>
      <c r="AC756" s="5"/>
    </row>
    <row r="757" spans="11:29" x14ac:dyDescent="0.35">
      <c r="K757" s="24"/>
      <c r="AC757" s="5"/>
    </row>
    <row r="758" spans="11:29" x14ac:dyDescent="0.35">
      <c r="K758" s="24"/>
      <c r="AC758" s="5"/>
    </row>
    <row r="759" spans="11:29" x14ac:dyDescent="0.35">
      <c r="K759" s="24"/>
      <c r="AC759" s="5"/>
    </row>
    <row r="760" spans="11:29" x14ac:dyDescent="0.35">
      <c r="K760" s="24"/>
      <c r="AC760" s="5"/>
    </row>
    <row r="761" spans="11:29" x14ac:dyDescent="0.35">
      <c r="K761" s="24"/>
      <c r="AC761" s="5"/>
    </row>
    <row r="762" spans="11:29" x14ac:dyDescent="0.35">
      <c r="K762" s="24"/>
      <c r="AC762" s="5"/>
    </row>
    <row r="763" spans="11:29" x14ac:dyDescent="0.35">
      <c r="K763" s="24"/>
      <c r="AC763" s="5"/>
    </row>
    <row r="764" spans="11:29" x14ac:dyDescent="0.35">
      <c r="K764" s="24"/>
      <c r="AC764" s="5"/>
    </row>
    <row r="765" spans="11:29" x14ac:dyDescent="0.35">
      <c r="K765" s="24"/>
      <c r="AC765" s="5"/>
    </row>
    <row r="766" spans="11:29" x14ac:dyDescent="0.35">
      <c r="K766" s="24"/>
      <c r="AC766" s="5"/>
    </row>
    <row r="767" spans="11:29" x14ac:dyDescent="0.35">
      <c r="K767" s="24"/>
      <c r="AC767" s="5"/>
    </row>
    <row r="768" spans="11:29" x14ac:dyDescent="0.35">
      <c r="K768" s="24"/>
      <c r="AC768" s="5"/>
    </row>
    <row r="769" spans="11:29" x14ac:dyDescent="0.35">
      <c r="K769" s="24"/>
      <c r="AC769" s="5"/>
    </row>
    <row r="770" spans="11:29" x14ac:dyDescent="0.35">
      <c r="K770" s="24"/>
      <c r="AC770" s="5"/>
    </row>
    <row r="771" spans="11:29" x14ac:dyDescent="0.35">
      <c r="K771" s="24"/>
      <c r="AC771" s="5"/>
    </row>
    <row r="772" spans="11:29" x14ac:dyDescent="0.35">
      <c r="K772" s="24"/>
      <c r="AC772" s="5"/>
    </row>
    <row r="773" spans="11:29" x14ac:dyDescent="0.35">
      <c r="K773" s="24"/>
      <c r="AC773" s="5"/>
    </row>
    <row r="774" spans="11:29" x14ac:dyDescent="0.35">
      <c r="K774" s="24"/>
      <c r="AC774" s="5"/>
    </row>
    <row r="775" spans="11:29" x14ac:dyDescent="0.35">
      <c r="K775" s="24"/>
      <c r="AC775" s="5"/>
    </row>
    <row r="776" spans="11:29" x14ac:dyDescent="0.35">
      <c r="K776" s="24"/>
      <c r="AC776" s="5"/>
    </row>
    <row r="777" spans="11:29" x14ac:dyDescent="0.35">
      <c r="K777" s="24"/>
      <c r="AC777" s="5"/>
    </row>
    <row r="778" spans="11:29" x14ac:dyDescent="0.35">
      <c r="K778" s="24"/>
      <c r="AC778" s="5"/>
    </row>
    <row r="779" spans="11:29" x14ac:dyDescent="0.35">
      <c r="K779" s="24"/>
      <c r="AC779" s="5"/>
    </row>
    <row r="780" spans="11:29" x14ac:dyDescent="0.35">
      <c r="K780" s="24"/>
      <c r="AC780" s="5"/>
    </row>
    <row r="781" spans="11:29" x14ac:dyDescent="0.35">
      <c r="K781" s="24"/>
      <c r="AC781" s="5"/>
    </row>
    <row r="782" spans="11:29" x14ac:dyDescent="0.35">
      <c r="K782" s="24"/>
      <c r="AC782" s="5"/>
    </row>
    <row r="783" spans="11:29" x14ac:dyDescent="0.35">
      <c r="K783" s="24"/>
      <c r="AC783" s="5"/>
    </row>
    <row r="784" spans="11:29" x14ac:dyDescent="0.35">
      <c r="K784" s="24"/>
      <c r="AC784" s="5"/>
    </row>
    <row r="785" spans="11:29" x14ac:dyDescent="0.35">
      <c r="K785" s="24"/>
      <c r="AC785" s="5"/>
    </row>
    <row r="786" spans="11:29" x14ac:dyDescent="0.35">
      <c r="K786" s="24"/>
      <c r="AC786" s="5"/>
    </row>
    <row r="787" spans="11:29" x14ac:dyDescent="0.35">
      <c r="K787" s="24"/>
      <c r="AC787" s="5"/>
    </row>
    <row r="788" spans="11:29" x14ac:dyDescent="0.35">
      <c r="K788" s="24"/>
      <c r="AC788" s="5"/>
    </row>
    <row r="789" spans="11:29" x14ac:dyDescent="0.35">
      <c r="K789" s="24"/>
      <c r="AC789" s="5"/>
    </row>
    <row r="790" spans="11:29" x14ac:dyDescent="0.35">
      <c r="K790" s="24"/>
      <c r="AC790" s="5"/>
    </row>
    <row r="791" spans="11:29" x14ac:dyDescent="0.35">
      <c r="K791" s="24"/>
      <c r="AC791" s="5"/>
    </row>
    <row r="792" spans="11:29" x14ac:dyDescent="0.35">
      <c r="K792" s="24"/>
      <c r="AC792" s="5"/>
    </row>
    <row r="793" spans="11:29" x14ac:dyDescent="0.35">
      <c r="K793" s="24"/>
      <c r="AC793" s="5"/>
    </row>
    <row r="794" spans="11:29" x14ac:dyDescent="0.35">
      <c r="K794" s="24"/>
      <c r="AC794" s="5"/>
    </row>
    <row r="795" spans="11:29" x14ac:dyDescent="0.35">
      <c r="K795" s="24"/>
      <c r="AC795" s="5"/>
    </row>
    <row r="796" spans="11:29" x14ac:dyDescent="0.35">
      <c r="K796" s="24"/>
      <c r="AC796" s="5"/>
    </row>
    <row r="797" spans="11:29" x14ac:dyDescent="0.35">
      <c r="K797" s="24"/>
      <c r="AC797" s="5"/>
    </row>
    <row r="798" spans="11:29" x14ac:dyDescent="0.35">
      <c r="K798" s="24"/>
      <c r="AC798" s="5"/>
    </row>
    <row r="799" spans="11:29" x14ac:dyDescent="0.35">
      <c r="K799" s="24"/>
      <c r="AC799" s="5"/>
    </row>
    <row r="800" spans="11:29" x14ac:dyDescent="0.35">
      <c r="K800" s="24"/>
      <c r="AC800" s="5"/>
    </row>
    <row r="801" spans="11:29" x14ac:dyDescent="0.35">
      <c r="K801" s="24"/>
      <c r="AC801" s="5"/>
    </row>
    <row r="802" spans="11:29" x14ac:dyDescent="0.35">
      <c r="K802" s="24"/>
      <c r="AC802" s="5"/>
    </row>
    <row r="803" spans="11:29" x14ac:dyDescent="0.35">
      <c r="K803" s="24"/>
      <c r="AC803" s="5"/>
    </row>
    <row r="804" spans="11:29" x14ac:dyDescent="0.35">
      <c r="K804" s="24"/>
      <c r="AC804" s="5"/>
    </row>
    <row r="805" spans="11:29" x14ac:dyDescent="0.35">
      <c r="K805" s="24"/>
      <c r="AC805" s="5"/>
    </row>
    <row r="806" spans="11:29" x14ac:dyDescent="0.35">
      <c r="K806" s="24"/>
      <c r="AC806" s="5"/>
    </row>
    <row r="807" spans="11:29" x14ac:dyDescent="0.35">
      <c r="K807" s="24"/>
      <c r="AC807" s="5"/>
    </row>
    <row r="808" spans="11:29" x14ac:dyDescent="0.35">
      <c r="K808" s="24"/>
      <c r="AC808" s="5"/>
    </row>
    <row r="809" spans="11:29" x14ac:dyDescent="0.35">
      <c r="K809" s="24"/>
      <c r="AC809" s="5"/>
    </row>
    <row r="810" spans="11:29" x14ac:dyDescent="0.35">
      <c r="K810" s="24"/>
      <c r="AC810" s="5"/>
    </row>
    <row r="811" spans="11:29" x14ac:dyDescent="0.35">
      <c r="K811" s="24"/>
      <c r="AC811" s="5"/>
    </row>
    <row r="812" spans="11:29" x14ac:dyDescent="0.35">
      <c r="K812" s="24"/>
      <c r="AC812" s="5"/>
    </row>
    <row r="813" spans="11:29" x14ac:dyDescent="0.35">
      <c r="K813" s="24"/>
      <c r="AC813" s="5"/>
    </row>
    <row r="814" spans="11:29" x14ac:dyDescent="0.35">
      <c r="K814" s="24"/>
      <c r="AC814" s="5"/>
    </row>
    <row r="815" spans="11:29" x14ac:dyDescent="0.35">
      <c r="K815" s="24"/>
      <c r="AC815" s="5"/>
    </row>
    <row r="816" spans="11:29" x14ac:dyDescent="0.35">
      <c r="K816" s="24"/>
      <c r="AC816" s="5"/>
    </row>
    <row r="817" spans="11:29" x14ac:dyDescent="0.35">
      <c r="K817" s="24"/>
      <c r="AC817" s="5"/>
    </row>
    <row r="818" spans="11:29" x14ac:dyDescent="0.35">
      <c r="K818" s="24"/>
      <c r="AC818" s="5"/>
    </row>
    <row r="819" spans="11:29" x14ac:dyDescent="0.35">
      <c r="K819" s="24"/>
      <c r="AC819" s="5"/>
    </row>
    <row r="820" spans="11:29" x14ac:dyDescent="0.35">
      <c r="K820" s="24"/>
      <c r="AC820" s="5"/>
    </row>
    <row r="821" spans="11:29" x14ac:dyDescent="0.35">
      <c r="K821" s="24"/>
      <c r="AC821" s="5"/>
    </row>
    <row r="822" spans="11:29" x14ac:dyDescent="0.35">
      <c r="K822" s="24"/>
      <c r="AC822" s="5"/>
    </row>
    <row r="823" spans="11:29" x14ac:dyDescent="0.35">
      <c r="K823" s="24"/>
      <c r="AC823" s="5"/>
    </row>
    <row r="824" spans="11:29" x14ac:dyDescent="0.35">
      <c r="K824" s="24"/>
      <c r="AC824" s="5"/>
    </row>
    <row r="825" spans="11:29" x14ac:dyDescent="0.35">
      <c r="K825" s="24"/>
      <c r="AC825" s="5"/>
    </row>
    <row r="826" spans="11:29" x14ac:dyDescent="0.35">
      <c r="K826" s="24"/>
      <c r="AC826" s="5"/>
    </row>
    <row r="827" spans="11:29" x14ac:dyDescent="0.35">
      <c r="K827" s="24"/>
      <c r="AC827" s="5"/>
    </row>
    <row r="828" spans="11:29" x14ac:dyDescent="0.35">
      <c r="K828" s="24"/>
      <c r="AC828" s="5"/>
    </row>
    <row r="829" spans="11:29" x14ac:dyDescent="0.35">
      <c r="K829" s="24"/>
      <c r="AC829" s="5"/>
    </row>
    <row r="830" spans="11:29" x14ac:dyDescent="0.35">
      <c r="K830" s="24"/>
      <c r="AC830" s="5"/>
    </row>
    <row r="831" spans="11:29" x14ac:dyDescent="0.35">
      <c r="K831" s="24"/>
      <c r="AC831" s="5"/>
    </row>
    <row r="832" spans="11:29" x14ac:dyDescent="0.35">
      <c r="K832" s="24"/>
      <c r="AC832" s="5"/>
    </row>
    <row r="833" spans="11:29" x14ac:dyDescent="0.35">
      <c r="K833" s="24"/>
      <c r="AC833" s="5"/>
    </row>
    <row r="834" spans="11:29" x14ac:dyDescent="0.35">
      <c r="K834" s="24"/>
      <c r="AC834" s="5"/>
    </row>
    <row r="835" spans="11:29" x14ac:dyDescent="0.35">
      <c r="K835" s="24"/>
      <c r="AC835" s="5"/>
    </row>
    <row r="836" spans="11:29" x14ac:dyDescent="0.35">
      <c r="K836" s="24"/>
      <c r="AC836" s="5"/>
    </row>
    <row r="837" spans="11:29" x14ac:dyDescent="0.35">
      <c r="K837" s="24"/>
      <c r="AC837" s="5"/>
    </row>
    <row r="838" spans="11:29" x14ac:dyDescent="0.35">
      <c r="K838" s="24"/>
      <c r="AC838" s="5"/>
    </row>
    <row r="839" spans="11:29" x14ac:dyDescent="0.35">
      <c r="K839" s="24"/>
      <c r="AC839" s="5"/>
    </row>
    <row r="840" spans="11:29" x14ac:dyDescent="0.35">
      <c r="K840" s="24"/>
      <c r="AC840" s="5"/>
    </row>
    <row r="841" spans="11:29" x14ac:dyDescent="0.35">
      <c r="K841" s="24"/>
      <c r="AC841" s="5"/>
    </row>
    <row r="842" spans="11:29" x14ac:dyDescent="0.35">
      <c r="K842" s="24"/>
      <c r="AC842" s="5"/>
    </row>
    <row r="843" spans="11:29" x14ac:dyDescent="0.35">
      <c r="K843" s="24"/>
      <c r="AC843" s="5"/>
    </row>
    <row r="844" spans="11:29" x14ac:dyDescent="0.35">
      <c r="K844" s="24"/>
      <c r="AC844" s="5"/>
    </row>
    <row r="845" spans="11:29" x14ac:dyDescent="0.35">
      <c r="K845" s="24"/>
      <c r="AC845" s="5"/>
    </row>
    <row r="846" spans="11:29" x14ac:dyDescent="0.35">
      <c r="K846" s="24"/>
      <c r="AC846" s="5"/>
    </row>
    <row r="847" spans="11:29" x14ac:dyDescent="0.35">
      <c r="K847" s="24"/>
      <c r="AC847" s="5"/>
    </row>
    <row r="848" spans="11:29" x14ac:dyDescent="0.35">
      <c r="K848" s="24"/>
      <c r="AC848" s="5"/>
    </row>
    <row r="849" spans="11:29" x14ac:dyDescent="0.35">
      <c r="K849" s="24"/>
      <c r="AC849" s="5"/>
    </row>
    <row r="850" spans="11:29" x14ac:dyDescent="0.35">
      <c r="K850" s="24"/>
      <c r="AC850" s="5"/>
    </row>
    <row r="851" spans="11:29" x14ac:dyDescent="0.35">
      <c r="K851" s="24"/>
      <c r="AC851" s="5"/>
    </row>
    <row r="852" spans="11:29" x14ac:dyDescent="0.35">
      <c r="K852" s="24"/>
      <c r="AC852" s="5"/>
    </row>
    <row r="853" spans="11:29" x14ac:dyDescent="0.35">
      <c r="K853" s="24"/>
      <c r="AC853" s="5"/>
    </row>
    <row r="854" spans="11:29" x14ac:dyDescent="0.35">
      <c r="K854" s="24"/>
      <c r="AC854" s="5"/>
    </row>
    <row r="855" spans="11:29" x14ac:dyDescent="0.35">
      <c r="K855" s="24"/>
      <c r="AC855" s="5"/>
    </row>
    <row r="856" spans="11:29" x14ac:dyDescent="0.35">
      <c r="K856" s="24"/>
      <c r="AC856" s="5"/>
    </row>
    <row r="857" spans="11:29" x14ac:dyDescent="0.35">
      <c r="K857" s="24"/>
      <c r="AC857" s="5"/>
    </row>
    <row r="858" spans="11:29" x14ac:dyDescent="0.35">
      <c r="K858" s="24"/>
      <c r="AC858" s="5"/>
    </row>
    <row r="859" spans="11:29" x14ac:dyDescent="0.35">
      <c r="K859" s="24"/>
      <c r="AC859" s="5"/>
    </row>
    <row r="860" spans="11:29" x14ac:dyDescent="0.35">
      <c r="K860" s="24"/>
      <c r="AC860" s="5"/>
    </row>
    <row r="861" spans="11:29" x14ac:dyDescent="0.35">
      <c r="K861" s="24"/>
      <c r="AC861" s="5"/>
    </row>
    <row r="862" spans="11:29" x14ac:dyDescent="0.35">
      <c r="K862" s="24"/>
      <c r="AC862" s="5"/>
    </row>
    <row r="863" spans="11:29" x14ac:dyDescent="0.35">
      <c r="K863" s="24"/>
      <c r="AC863" s="5"/>
    </row>
    <row r="864" spans="11:29" x14ac:dyDescent="0.35">
      <c r="K864" s="24"/>
      <c r="AC864" s="5"/>
    </row>
    <row r="865" spans="11:29" x14ac:dyDescent="0.35">
      <c r="K865" s="24"/>
      <c r="AC865" s="5"/>
    </row>
    <row r="866" spans="11:29" x14ac:dyDescent="0.35">
      <c r="K866" s="24"/>
      <c r="AC866" s="5"/>
    </row>
    <row r="867" spans="11:29" x14ac:dyDescent="0.35">
      <c r="K867" s="24"/>
      <c r="AC867" s="5"/>
    </row>
    <row r="868" spans="11:29" x14ac:dyDescent="0.35">
      <c r="K868" s="24"/>
      <c r="AC868" s="5"/>
    </row>
    <row r="869" spans="11:29" x14ac:dyDescent="0.35">
      <c r="K869" s="24"/>
      <c r="AC869" s="5"/>
    </row>
    <row r="870" spans="11:29" x14ac:dyDescent="0.35">
      <c r="K870" s="24"/>
      <c r="AC870" s="5"/>
    </row>
    <row r="871" spans="11:29" x14ac:dyDescent="0.35">
      <c r="K871" s="24"/>
      <c r="AC871" s="5"/>
    </row>
    <row r="872" spans="11:29" x14ac:dyDescent="0.35">
      <c r="K872" s="24"/>
      <c r="AC872" s="5"/>
    </row>
    <row r="873" spans="11:29" x14ac:dyDescent="0.35">
      <c r="K873" s="24"/>
      <c r="AC873" s="5"/>
    </row>
    <row r="874" spans="11:29" x14ac:dyDescent="0.35">
      <c r="K874" s="24"/>
      <c r="AC874" s="5"/>
    </row>
    <row r="875" spans="11:29" x14ac:dyDescent="0.35">
      <c r="K875" s="24"/>
      <c r="AC875" s="5"/>
    </row>
    <row r="876" spans="11:29" x14ac:dyDescent="0.35">
      <c r="K876" s="24"/>
      <c r="AC876" s="5"/>
    </row>
    <row r="877" spans="11:29" x14ac:dyDescent="0.35">
      <c r="K877" s="24"/>
      <c r="AC877" s="5"/>
    </row>
    <row r="878" spans="11:29" x14ac:dyDescent="0.35">
      <c r="K878" s="24"/>
      <c r="AC878" s="5"/>
    </row>
    <row r="879" spans="11:29" x14ac:dyDescent="0.35">
      <c r="K879" s="24"/>
      <c r="AC879" s="5"/>
    </row>
    <row r="880" spans="11:29" x14ac:dyDescent="0.35">
      <c r="K880" s="24"/>
      <c r="AC880" s="5"/>
    </row>
    <row r="881" spans="11:29" x14ac:dyDescent="0.35">
      <c r="K881" s="24"/>
      <c r="AC881" s="5"/>
    </row>
    <row r="882" spans="11:29" x14ac:dyDescent="0.35">
      <c r="K882" s="24"/>
      <c r="AC882" s="5"/>
    </row>
    <row r="883" spans="11:29" x14ac:dyDescent="0.35">
      <c r="K883" s="24"/>
      <c r="AC883" s="5"/>
    </row>
    <row r="884" spans="11:29" x14ac:dyDescent="0.35">
      <c r="K884" s="24"/>
      <c r="AC884" s="5"/>
    </row>
    <row r="885" spans="11:29" x14ac:dyDescent="0.35">
      <c r="K885" s="24"/>
      <c r="AC885" s="5"/>
    </row>
    <row r="886" spans="11:29" x14ac:dyDescent="0.35">
      <c r="K886" s="24"/>
      <c r="AC886" s="5"/>
    </row>
    <row r="887" spans="11:29" x14ac:dyDescent="0.35">
      <c r="K887" s="24"/>
      <c r="AC887" s="5"/>
    </row>
    <row r="888" spans="11:29" x14ac:dyDescent="0.35">
      <c r="K888" s="24"/>
      <c r="AC888" s="5"/>
    </row>
    <row r="889" spans="11:29" x14ac:dyDescent="0.35">
      <c r="K889" s="24"/>
      <c r="AC889" s="5"/>
    </row>
    <row r="890" spans="11:29" x14ac:dyDescent="0.35">
      <c r="K890" s="24"/>
      <c r="AC890" s="5"/>
    </row>
    <row r="891" spans="11:29" x14ac:dyDescent="0.35">
      <c r="K891" s="24"/>
      <c r="AC891" s="5"/>
    </row>
    <row r="892" spans="11:29" x14ac:dyDescent="0.35">
      <c r="K892" s="24"/>
      <c r="AC892" s="5"/>
    </row>
    <row r="893" spans="11:29" x14ac:dyDescent="0.35">
      <c r="K893" s="24"/>
      <c r="AC893" s="5"/>
    </row>
    <row r="894" spans="11:29" x14ac:dyDescent="0.35">
      <c r="K894" s="24"/>
      <c r="AC894" s="5"/>
    </row>
    <row r="895" spans="11:29" x14ac:dyDescent="0.35">
      <c r="K895" s="24"/>
      <c r="AC895" s="5"/>
    </row>
    <row r="896" spans="11:29" x14ac:dyDescent="0.35">
      <c r="K896" s="24"/>
      <c r="AC896" s="5"/>
    </row>
    <row r="897" spans="11:29" x14ac:dyDescent="0.35">
      <c r="K897" s="24"/>
      <c r="AC897" s="5"/>
    </row>
    <row r="898" spans="11:29" x14ac:dyDescent="0.35">
      <c r="K898" s="24"/>
      <c r="AC898" s="5"/>
    </row>
    <row r="899" spans="11:29" x14ac:dyDescent="0.35">
      <c r="K899" s="24"/>
      <c r="AC899" s="5"/>
    </row>
    <row r="900" spans="11:29" x14ac:dyDescent="0.35">
      <c r="K900" s="24"/>
      <c r="AC900" s="5"/>
    </row>
    <row r="901" spans="11:29" x14ac:dyDescent="0.35">
      <c r="K901" s="24"/>
      <c r="AC901" s="5"/>
    </row>
    <row r="902" spans="11:29" x14ac:dyDescent="0.35">
      <c r="K902" s="24"/>
      <c r="AC902" s="5"/>
    </row>
    <row r="903" spans="11:29" x14ac:dyDescent="0.35">
      <c r="K903" s="24"/>
      <c r="AC903" s="5"/>
    </row>
    <row r="904" spans="11:29" x14ac:dyDescent="0.35">
      <c r="K904" s="24"/>
      <c r="AC904" s="5"/>
    </row>
    <row r="905" spans="11:29" x14ac:dyDescent="0.35">
      <c r="K905" s="24"/>
      <c r="AC905" s="5"/>
    </row>
    <row r="906" spans="11:29" x14ac:dyDescent="0.35">
      <c r="K906" s="24"/>
      <c r="AC906" s="5"/>
    </row>
    <row r="907" spans="11:29" x14ac:dyDescent="0.35">
      <c r="K907" s="24"/>
      <c r="AC907" s="5"/>
    </row>
    <row r="908" spans="11:29" x14ac:dyDescent="0.35">
      <c r="K908" s="24"/>
      <c r="AC908" s="5"/>
    </row>
    <row r="909" spans="11:29" x14ac:dyDescent="0.35">
      <c r="K909" s="24"/>
      <c r="AC909" s="5"/>
    </row>
    <row r="910" spans="11:29" x14ac:dyDescent="0.35">
      <c r="K910" s="24"/>
      <c r="AC910" s="5"/>
    </row>
    <row r="911" spans="11:29" x14ac:dyDescent="0.35">
      <c r="K911" s="24"/>
      <c r="AC911" s="5"/>
    </row>
    <row r="912" spans="11:29" x14ac:dyDescent="0.35">
      <c r="K912" s="24"/>
      <c r="AC912" s="5"/>
    </row>
    <row r="913" spans="11:29" x14ac:dyDescent="0.35">
      <c r="K913" s="24"/>
      <c r="AC913" s="5"/>
    </row>
    <row r="914" spans="11:29" x14ac:dyDescent="0.35">
      <c r="K914" s="24"/>
      <c r="AC914" s="5"/>
    </row>
    <row r="915" spans="11:29" x14ac:dyDescent="0.35">
      <c r="K915" s="24"/>
      <c r="AC915" s="5"/>
    </row>
    <row r="916" spans="11:29" x14ac:dyDescent="0.35">
      <c r="K916" s="24"/>
      <c r="AC916" s="5"/>
    </row>
    <row r="917" spans="11:29" x14ac:dyDescent="0.35">
      <c r="K917" s="24"/>
      <c r="AC917" s="5"/>
    </row>
    <row r="918" spans="11:29" x14ac:dyDescent="0.35">
      <c r="K918" s="24"/>
      <c r="AC918" s="5"/>
    </row>
    <row r="919" spans="11:29" x14ac:dyDescent="0.35">
      <c r="K919" s="24"/>
      <c r="AC919" s="5"/>
    </row>
    <row r="920" spans="11:29" x14ac:dyDescent="0.35">
      <c r="K920" s="24"/>
      <c r="AC920" s="5"/>
    </row>
    <row r="921" spans="11:29" x14ac:dyDescent="0.35">
      <c r="K921" s="24"/>
      <c r="AC921" s="5"/>
    </row>
    <row r="922" spans="11:29" x14ac:dyDescent="0.35">
      <c r="K922" s="24"/>
      <c r="AC922" s="5"/>
    </row>
    <row r="923" spans="11:29" x14ac:dyDescent="0.35">
      <c r="K923" s="24"/>
      <c r="AC923" s="5"/>
    </row>
    <row r="924" spans="11:29" x14ac:dyDescent="0.35">
      <c r="K924" s="24"/>
      <c r="AC924" s="5"/>
    </row>
    <row r="925" spans="11:29" x14ac:dyDescent="0.35">
      <c r="K925" s="24"/>
      <c r="AC925" s="5"/>
    </row>
    <row r="926" spans="11:29" x14ac:dyDescent="0.35">
      <c r="K926" s="24"/>
      <c r="AC926" s="5"/>
    </row>
    <row r="927" spans="11:29" x14ac:dyDescent="0.35">
      <c r="K927" s="24"/>
      <c r="AC927" s="5"/>
    </row>
    <row r="928" spans="11:29" x14ac:dyDescent="0.35">
      <c r="K928" s="24"/>
      <c r="AC928" s="5"/>
    </row>
    <row r="929" spans="11:29" x14ac:dyDescent="0.35">
      <c r="K929" s="24"/>
      <c r="AC929" s="5"/>
    </row>
    <row r="930" spans="11:29" x14ac:dyDescent="0.35">
      <c r="K930" s="24"/>
      <c r="AC930" s="5"/>
    </row>
    <row r="931" spans="11:29" x14ac:dyDescent="0.35">
      <c r="K931" s="24"/>
      <c r="AC931" s="5"/>
    </row>
    <row r="932" spans="11:29" x14ac:dyDescent="0.35">
      <c r="K932" s="24"/>
      <c r="AC932" s="5"/>
    </row>
    <row r="933" spans="11:29" x14ac:dyDescent="0.35">
      <c r="K933" s="24"/>
      <c r="AC933" s="5"/>
    </row>
    <row r="934" spans="11:29" x14ac:dyDescent="0.35">
      <c r="K934" s="24"/>
      <c r="AC934" s="5"/>
    </row>
    <row r="935" spans="11:29" x14ac:dyDescent="0.35">
      <c r="K935" s="24"/>
      <c r="AC935" s="5"/>
    </row>
    <row r="936" spans="11:29" x14ac:dyDescent="0.35">
      <c r="K936" s="24"/>
      <c r="AC936" s="5"/>
    </row>
    <row r="937" spans="11:29" x14ac:dyDescent="0.35">
      <c r="K937" s="24"/>
      <c r="AC937" s="5"/>
    </row>
    <row r="938" spans="11:29" x14ac:dyDescent="0.35">
      <c r="K938" s="24"/>
      <c r="AC938" s="5"/>
    </row>
    <row r="939" spans="11:29" x14ac:dyDescent="0.35">
      <c r="K939" s="24"/>
      <c r="AC939" s="5"/>
    </row>
    <row r="940" spans="11:29" x14ac:dyDescent="0.35">
      <c r="K940" s="24"/>
      <c r="AC940" s="5"/>
    </row>
    <row r="941" spans="11:29" x14ac:dyDescent="0.35">
      <c r="K941" s="24"/>
      <c r="AC941" s="5"/>
    </row>
    <row r="942" spans="11:29" x14ac:dyDescent="0.35">
      <c r="K942" s="24"/>
      <c r="AC942" s="5"/>
    </row>
    <row r="943" spans="11:29" x14ac:dyDescent="0.35">
      <c r="K943" s="24"/>
      <c r="AC943" s="5"/>
    </row>
    <row r="944" spans="11:29" x14ac:dyDescent="0.35">
      <c r="K944" s="24"/>
      <c r="AC944" s="5"/>
    </row>
    <row r="945" spans="11:29" x14ac:dyDescent="0.35">
      <c r="K945" s="24"/>
      <c r="AC945" s="5"/>
    </row>
    <row r="946" spans="11:29" x14ac:dyDescent="0.35">
      <c r="AC946" s="5"/>
    </row>
    <row r="947" spans="11:29" x14ac:dyDescent="0.35">
      <c r="AC947" s="5"/>
    </row>
    <row r="948" spans="11:29" x14ac:dyDescent="0.35">
      <c r="AC948" s="5"/>
    </row>
    <row r="949" spans="11:29" x14ac:dyDescent="0.35">
      <c r="AC949" s="5"/>
    </row>
    <row r="950" spans="11:29" x14ac:dyDescent="0.35">
      <c r="AC950" s="5"/>
    </row>
    <row r="951" spans="11:29" x14ac:dyDescent="0.35">
      <c r="AC951" s="5"/>
    </row>
    <row r="952" spans="11:29" x14ac:dyDescent="0.35">
      <c r="AC952" s="5"/>
    </row>
    <row r="953" spans="11:29" x14ac:dyDescent="0.35">
      <c r="AC953" s="5"/>
    </row>
    <row r="954" spans="11:29" x14ac:dyDescent="0.35">
      <c r="AC954" s="5"/>
    </row>
    <row r="955" spans="11:29" x14ac:dyDescent="0.35">
      <c r="AC955" s="5"/>
    </row>
    <row r="956" spans="11:29" x14ac:dyDescent="0.35">
      <c r="AC956" s="5"/>
    </row>
    <row r="957" spans="11:29" x14ac:dyDescent="0.35">
      <c r="AC957" s="5"/>
    </row>
    <row r="958" spans="11:29" x14ac:dyDescent="0.35">
      <c r="AC958" s="5"/>
    </row>
    <row r="959" spans="11:29" x14ac:dyDescent="0.35">
      <c r="AC959" s="5"/>
    </row>
    <row r="960" spans="11:29" x14ac:dyDescent="0.35">
      <c r="AC960" s="5"/>
    </row>
    <row r="961" spans="29:29" x14ac:dyDescent="0.35">
      <c r="AC961" s="5"/>
    </row>
    <row r="962" spans="29:29" x14ac:dyDescent="0.35">
      <c r="AC962" s="5"/>
    </row>
    <row r="963" spans="29:29" x14ac:dyDescent="0.35">
      <c r="AC963" s="5"/>
    </row>
    <row r="964" spans="29:29" x14ac:dyDescent="0.35">
      <c r="AC964" s="5"/>
    </row>
    <row r="965" spans="29:29" x14ac:dyDescent="0.35">
      <c r="AC965" s="5"/>
    </row>
    <row r="966" spans="29:29" x14ac:dyDescent="0.35">
      <c r="AC966" s="5"/>
    </row>
    <row r="967" spans="29:29" x14ac:dyDescent="0.35">
      <c r="AC967" s="5"/>
    </row>
    <row r="968" spans="29:29" x14ac:dyDescent="0.35">
      <c r="AC968" s="5"/>
    </row>
    <row r="969" spans="29:29" x14ac:dyDescent="0.35">
      <c r="AC969" s="5"/>
    </row>
    <row r="970" spans="29:29" x14ac:dyDescent="0.35">
      <c r="AC970" s="5"/>
    </row>
    <row r="971" spans="29:29" x14ac:dyDescent="0.35">
      <c r="AC971" s="5"/>
    </row>
    <row r="972" spans="29:29" x14ac:dyDescent="0.35">
      <c r="AC972" s="5"/>
    </row>
    <row r="973" spans="29:29" x14ac:dyDescent="0.35">
      <c r="AC973" s="5"/>
    </row>
    <row r="974" spans="29:29" x14ac:dyDescent="0.35">
      <c r="AC974" s="5"/>
    </row>
    <row r="975" spans="29:29" x14ac:dyDescent="0.35">
      <c r="AC975" s="5"/>
    </row>
    <row r="976" spans="29:29" x14ac:dyDescent="0.35">
      <c r="AC976" s="5"/>
    </row>
    <row r="977" spans="29:29" x14ac:dyDescent="0.35">
      <c r="AC977" s="5"/>
    </row>
    <row r="978" spans="29:29" x14ac:dyDescent="0.35">
      <c r="AC978" s="5"/>
    </row>
    <row r="979" spans="29:29" x14ac:dyDescent="0.35">
      <c r="AC979" s="5"/>
    </row>
    <row r="980" spans="29:29" x14ac:dyDescent="0.35">
      <c r="AC980" s="5"/>
    </row>
    <row r="981" spans="29:29" x14ac:dyDescent="0.35">
      <c r="AC981" s="5"/>
    </row>
    <row r="982" spans="29:29" x14ac:dyDescent="0.35">
      <c r="AC982" s="5"/>
    </row>
    <row r="983" spans="29:29" x14ac:dyDescent="0.35">
      <c r="AC983" s="5"/>
    </row>
    <row r="984" spans="29:29" x14ac:dyDescent="0.35">
      <c r="AC984" s="5"/>
    </row>
    <row r="985" spans="29:29" x14ac:dyDescent="0.35">
      <c r="AC985" s="5"/>
    </row>
    <row r="986" spans="29:29" x14ac:dyDescent="0.35">
      <c r="AC986" s="5"/>
    </row>
    <row r="987" spans="29:29" x14ac:dyDescent="0.35">
      <c r="AC987" s="5"/>
    </row>
    <row r="988" spans="29:29" x14ac:dyDescent="0.35">
      <c r="AC988" s="5"/>
    </row>
    <row r="989" spans="29:29" x14ac:dyDescent="0.35">
      <c r="AC989" s="5"/>
    </row>
    <row r="990" spans="29:29" x14ac:dyDescent="0.35">
      <c r="AC990" s="5"/>
    </row>
    <row r="991" spans="29:29" x14ac:dyDescent="0.35">
      <c r="AC991" s="5"/>
    </row>
    <row r="992" spans="29:29" x14ac:dyDescent="0.35">
      <c r="AC992" s="5"/>
    </row>
    <row r="993" spans="29:29" x14ac:dyDescent="0.35">
      <c r="AC993" s="5"/>
    </row>
    <row r="994" spans="29:29" x14ac:dyDescent="0.35">
      <c r="AC994" s="5"/>
    </row>
    <row r="995" spans="29:29" x14ac:dyDescent="0.35">
      <c r="AC995" s="5"/>
    </row>
    <row r="996" spans="29:29" x14ac:dyDescent="0.35">
      <c r="AC996" s="5"/>
    </row>
    <row r="997" spans="29:29" x14ac:dyDescent="0.35">
      <c r="AC997" s="5"/>
    </row>
    <row r="998" spans="29:29" x14ac:dyDescent="0.35">
      <c r="AC998" s="5"/>
    </row>
    <row r="999" spans="29:29" x14ac:dyDescent="0.35">
      <c r="AC999" s="5"/>
    </row>
    <row r="1000" spans="29:29" x14ac:dyDescent="0.35">
      <c r="AC1000" s="5"/>
    </row>
    <row r="1001" spans="29:29" x14ac:dyDescent="0.35">
      <c r="AC1001" s="5"/>
    </row>
    <row r="1002" spans="29:29" x14ac:dyDescent="0.35">
      <c r="AC1002" s="5"/>
    </row>
    <row r="1003" spans="29:29" x14ac:dyDescent="0.35">
      <c r="AC1003" s="5"/>
    </row>
    <row r="1004" spans="29:29" x14ac:dyDescent="0.35">
      <c r="AC1004" s="5"/>
    </row>
    <row r="1005" spans="29:29" x14ac:dyDescent="0.35">
      <c r="AC1005" s="5"/>
    </row>
    <row r="1006" spans="29:29" x14ac:dyDescent="0.35">
      <c r="AC1006" s="5"/>
    </row>
    <row r="1007" spans="29:29" x14ac:dyDescent="0.35">
      <c r="AC1007" s="5"/>
    </row>
    <row r="1008" spans="29:29" x14ac:dyDescent="0.35">
      <c r="AC1008" s="5"/>
    </row>
    <row r="1009" spans="29:29" x14ac:dyDescent="0.35">
      <c r="AC1009" s="5"/>
    </row>
    <row r="1010" spans="29:29" x14ac:dyDescent="0.35">
      <c r="AC1010" s="5"/>
    </row>
    <row r="1011" spans="29:29" x14ac:dyDescent="0.35">
      <c r="AC1011" s="5"/>
    </row>
    <row r="1012" spans="29:29" x14ac:dyDescent="0.35">
      <c r="AC1012" s="5"/>
    </row>
    <row r="1013" spans="29:29" x14ac:dyDescent="0.35">
      <c r="AC1013" s="5"/>
    </row>
    <row r="1014" spans="29:29" x14ac:dyDescent="0.35">
      <c r="AC1014" s="5"/>
    </row>
    <row r="1015" spans="29:29" x14ac:dyDescent="0.35">
      <c r="AC1015" s="5"/>
    </row>
    <row r="1016" spans="29:29" x14ac:dyDescent="0.35">
      <c r="AC1016" s="5"/>
    </row>
    <row r="1017" spans="29:29" x14ac:dyDescent="0.35">
      <c r="AC1017" s="5"/>
    </row>
    <row r="1018" spans="29:29" x14ac:dyDescent="0.35">
      <c r="AC1018" s="5"/>
    </row>
    <row r="1019" spans="29:29" x14ac:dyDescent="0.35">
      <c r="AC1019" s="5"/>
    </row>
    <row r="1020" spans="29:29" x14ac:dyDescent="0.35">
      <c r="AC1020" s="5"/>
    </row>
    <row r="1021" spans="29:29" x14ac:dyDescent="0.35">
      <c r="AC1021" s="5"/>
    </row>
    <row r="1022" spans="29:29" x14ac:dyDescent="0.35">
      <c r="AC1022" s="5"/>
    </row>
    <row r="1023" spans="29:29" x14ac:dyDescent="0.35">
      <c r="AC1023" s="5"/>
    </row>
    <row r="1024" spans="29:29" x14ac:dyDescent="0.35">
      <c r="AC1024" s="5"/>
    </row>
    <row r="1025" spans="29:29" x14ac:dyDescent="0.35">
      <c r="AC1025" s="5"/>
    </row>
    <row r="1026" spans="29:29" x14ac:dyDescent="0.35">
      <c r="AC1026" s="5"/>
    </row>
    <row r="1027" spans="29:29" x14ac:dyDescent="0.35">
      <c r="AC1027" s="5"/>
    </row>
    <row r="1028" spans="29:29" x14ac:dyDescent="0.35">
      <c r="AC1028" s="5"/>
    </row>
    <row r="1029" spans="29:29" x14ac:dyDescent="0.35">
      <c r="AC1029" s="5"/>
    </row>
    <row r="1030" spans="29:29" x14ac:dyDescent="0.35">
      <c r="AC1030" s="5"/>
    </row>
    <row r="1031" spans="29:29" x14ac:dyDescent="0.35">
      <c r="AC1031" s="5"/>
    </row>
    <row r="1032" spans="29:29" x14ac:dyDescent="0.35">
      <c r="AC1032" s="5"/>
    </row>
    <row r="1033" spans="29:29" x14ac:dyDescent="0.35">
      <c r="AC1033" s="5"/>
    </row>
    <row r="1034" spans="29:29" x14ac:dyDescent="0.35">
      <c r="AC1034" s="5"/>
    </row>
    <row r="1035" spans="29:29" x14ac:dyDescent="0.35">
      <c r="AC1035" s="5"/>
    </row>
    <row r="1036" spans="29:29" x14ac:dyDescent="0.35">
      <c r="AC1036" s="5"/>
    </row>
    <row r="1037" spans="29:29" x14ac:dyDescent="0.35">
      <c r="AC1037" s="5"/>
    </row>
    <row r="1038" spans="29:29" x14ac:dyDescent="0.35">
      <c r="AC1038" s="5"/>
    </row>
    <row r="1039" spans="29:29" x14ac:dyDescent="0.35">
      <c r="AC1039" s="5"/>
    </row>
    <row r="1040" spans="29:29" x14ac:dyDescent="0.35">
      <c r="AC1040" s="5"/>
    </row>
    <row r="1041" spans="29:29" x14ac:dyDescent="0.35">
      <c r="AC1041" s="5"/>
    </row>
    <row r="1042" spans="29:29" x14ac:dyDescent="0.35">
      <c r="AC1042" s="5"/>
    </row>
    <row r="1043" spans="29:29" x14ac:dyDescent="0.35">
      <c r="AC1043" s="5"/>
    </row>
    <row r="1044" spans="29:29" x14ac:dyDescent="0.35">
      <c r="AC1044" s="5"/>
    </row>
    <row r="1045" spans="29:29" x14ac:dyDescent="0.35">
      <c r="AC1045" s="5"/>
    </row>
    <row r="1046" spans="29:29" x14ac:dyDescent="0.35">
      <c r="AC1046" s="5"/>
    </row>
    <row r="1047" spans="29:29" x14ac:dyDescent="0.35">
      <c r="AC1047" s="5"/>
    </row>
    <row r="1048" spans="29:29" x14ac:dyDescent="0.35">
      <c r="AC1048" s="5"/>
    </row>
    <row r="1049" spans="29:29" x14ac:dyDescent="0.35">
      <c r="AC1049" s="5"/>
    </row>
    <row r="1050" spans="29:29" x14ac:dyDescent="0.35">
      <c r="AC1050" s="5"/>
    </row>
    <row r="1051" spans="29:29" x14ac:dyDescent="0.35">
      <c r="AC1051" s="5"/>
    </row>
    <row r="1052" spans="29:29" x14ac:dyDescent="0.35">
      <c r="AC1052" s="5"/>
    </row>
    <row r="1053" spans="29:29" x14ac:dyDescent="0.35">
      <c r="AC1053" s="5"/>
    </row>
    <row r="1054" spans="29:29" x14ac:dyDescent="0.35">
      <c r="AC1054" s="5"/>
    </row>
    <row r="1055" spans="29:29" x14ac:dyDescent="0.35">
      <c r="AC1055" s="5"/>
    </row>
    <row r="1056" spans="29:29" x14ac:dyDescent="0.35">
      <c r="AC1056" s="5"/>
    </row>
    <row r="1057" spans="29:29" x14ac:dyDescent="0.35">
      <c r="AC1057" s="5"/>
    </row>
    <row r="1058" spans="29:29" x14ac:dyDescent="0.35">
      <c r="AC1058" s="5"/>
    </row>
    <row r="1059" spans="29:29" x14ac:dyDescent="0.35">
      <c r="AC1059" s="5"/>
    </row>
    <row r="1060" spans="29:29" x14ac:dyDescent="0.35">
      <c r="AC1060" s="5"/>
    </row>
    <row r="1061" spans="29:29" x14ac:dyDescent="0.35">
      <c r="AC1061" s="5"/>
    </row>
    <row r="1062" spans="29:29" x14ac:dyDescent="0.35">
      <c r="AC1062" s="5"/>
    </row>
    <row r="1063" spans="29:29" x14ac:dyDescent="0.35">
      <c r="AC1063" s="5"/>
    </row>
    <row r="1064" spans="29:29" x14ac:dyDescent="0.35">
      <c r="AC1064" s="5"/>
    </row>
    <row r="1065" spans="29:29" x14ac:dyDescent="0.35">
      <c r="AC1065" s="5"/>
    </row>
    <row r="1066" spans="29:29" x14ac:dyDescent="0.35">
      <c r="AC1066" s="5"/>
    </row>
    <row r="1067" spans="29:29" x14ac:dyDescent="0.35">
      <c r="AC1067" s="5"/>
    </row>
    <row r="1068" spans="29:29" x14ac:dyDescent="0.35">
      <c r="AC1068" s="5"/>
    </row>
    <row r="1069" spans="29:29" x14ac:dyDescent="0.35">
      <c r="AC1069" s="5"/>
    </row>
    <row r="1070" spans="29:29" x14ac:dyDescent="0.35">
      <c r="AC1070" s="5"/>
    </row>
    <row r="1071" spans="29:29" x14ac:dyDescent="0.35">
      <c r="AC1071" s="5"/>
    </row>
    <row r="1072" spans="29:29" x14ac:dyDescent="0.35">
      <c r="AC1072" s="5"/>
    </row>
    <row r="1073" spans="29:29" x14ac:dyDescent="0.35">
      <c r="AC1073" s="5"/>
    </row>
    <row r="1074" spans="29:29" x14ac:dyDescent="0.35">
      <c r="AC1074" s="5"/>
    </row>
    <row r="1075" spans="29:29" x14ac:dyDescent="0.35">
      <c r="AC1075" s="5"/>
    </row>
    <row r="1076" spans="29:29" x14ac:dyDescent="0.35">
      <c r="AC1076" s="5"/>
    </row>
    <row r="1077" spans="29:29" x14ac:dyDescent="0.35">
      <c r="AC1077" s="5"/>
    </row>
    <row r="1078" spans="29:29" x14ac:dyDescent="0.35">
      <c r="AC1078" s="5"/>
    </row>
    <row r="1079" spans="29:29" x14ac:dyDescent="0.35">
      <c r="AC1079" s="5"/>
    </row>
    <row r="1080" spans="29:29" x14ac:dyDescent="0.35">
      <c r="AC1080" s="5"/>
    </row>
    <row r="1081" spans="29:29" x14ac:dyDescent="0.35">
      <c r="AC1081" s="5"/>
    </row>
    <row r="1082" spans="29:29" x14ac:dyDescent="0.35">
      <c r="AC1082" s="5"/>
    </row>
    <row r="1083" spans="29:29" x14ac:dyDescent="0.35">
      <c r="AC1083" s="5"/>
    </row>
    <row r="1084" spans="29:29" x14ac:dyDescent="0.35">
      <c r="AC1084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77920909-8782-4efb-aaf1-44ac114d7c03}" enabled="0" method="" siteId="{77920909-8782-4efb-aaf1-44ac114d7c0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GAC priority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Mccullagh</dc:creator>
  <cp:lastModifiedBy>James Mccullagh</cp:lastModifiedBy>
  <dcterms:created xsi:type="dcterms:W3CDTF">2024-05-23T09:27:06Z</dcterms:created>
  <dcterms:modified xsi:type="dcterms:W3CDTF">2024-06-17T09:29:55Z</dcterms:modified>
</cp:coreProperties>
</file>