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13_ncr:1_{EE668748-6B34-9248-B4A1-59F0FFA23736}" xr6:coauthVersionLast="32" xr6:coauthVersionMax="32" xr10:uidLastSave="{00000000-0000-0000-0000-000000000000}"/>
  <bookViews>
    <workbookView xWindow="0" yWindow="460" windowWidth="25600" windowHeight="15460" activeTab="9" xr2:uid="{00000000-000D-0000-FFFF-FFFF00000000}"/>
  </bookViews>
  <sheets>
    <sheet name="Test 1" sheetId="1" r:id="rId1"/>
    <sheet name="Test (2)" sheetId="3" r:id="rId2"/>
    <sheet name="Test (3)" sheetId="4" r:id="rId3"/>
    <sheet name="Test (4)" sheetId="5" r:id="rId4"/>
    <sheet name="Test (5)" sheetId="6" r:id="rId5"/>
    <sheet name="Test (6)" sheetId="7" r:id="rId6"/>
    <sheet name="Test (7)" sheetId="8" r:id="rId7"/>
    <sheet name="Test (8)" sheetId="9" r:id="rId8"/>
    <sheet name="analysis" sheetId="2" r:id="rId9"/>
    <sheet name="ANALYSIS 2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8" i="10" l="1"/>
  <c r="T132" i="10"/>
  <c r="T124" i="10"/>
  <c r="T119" i="10"/>
  <c r="T114" i="10"/>
  <c r="T92" i="10"/>
  <c r="T79" i="10"/>
  <c r="T51" i="10"/>
  <c r="T45" i="10"/>
  <c r="T41" i="10"/>
  <c r="T29" i="10"/>
  <c r="T131" i="10"/>
  <c r="T130" i="10"/>
  <c r="T123" i="10"/>
  <c r="U124" i="10" s="1"/>
  <c r="T112" i="10"/>
  <c r="T90" i="10"/>
  <c r="T89" i="10"/>
  <c r="T78" i="10"/>
  <c r="T77" i="10"/>
  <c r="T61" i="10"/>
  <c r="T60" i="10"/>
  <c r="T50" i="10"/>
  <c r="T40" i="10"/>
  <c r="T28" i="10"/>
  <c r="T27" i="10"/>
  <c r="T111" i="10"/>
  <c r="T110" i="10"/>
  <c r="U114" i="10" s="1"/>
  <c r="T98" i="10"/>
  <c r="T97" i="10"/>
  <c r="T88" i="10"/>
  <c r="T87" i="10"/>
  <c r="T75" i="10"/>
  <c r="T59" i="10"/>
  <c r="T49" i="10"/>
  <c r="T39" i="10"/>
  <c r="T38" i="10"/>
  <c r="T26" i="10"/>
  <c r="T128" i="10"/>
  <c r="T127" i="10"/>
  <c r="T118" i="10"/>
  <c r="T74" i="10"/>
  <c r="T69" i="10"/>
  <c r="T58" i="10"/>
  <c r="T37" i="10"/>
  <c r="T36" i="10"/>
  <c r="T35" i="10"/>
  <c r="T25" i="10"/>
  <c r="T126" i="10"/>
  <c r="T85" i="10"/>
  <c r="T84" i="10"/>
  <c r="T76" i="10"/>
  <c r="U79" i="10" s="1"/>
  <c r="T68" i="10"/>
  <c r="T67" i="10"/>
  <c r="T56" i="10"/>
  <c r="T44" i="10"/>
  <c r="T24" i="10"/>
  <c r="S135" i="10"/>
  <c r="S95" i="10"/>
  <c r="S83" i="10"/>
  <c r="T82" i="10"/>
  <c r="T73" i="10"/>
  <c r="T66" i="10"/>
  <c r="T55" i="10"/>
  <c r="T48" i="10"/>
  <c r="T43" i="10"/>
  <c r="T33" i="10"/>
  <c r="T23" i="10"/>
  <c r="S134" i="10"/>
  <c r="T134" i="10" s="1"/>
  <c r="T125" i="10"/>
  <c r="U132" i="10" s="1"/>
  <c r="T117" i="10"/>
  <c r="T81" i="10"/>
  <c r="T64" i="10"/>
  <c r="T63" i="10"/>
  <c r="T54" i="10"/>
  <c r="T53" i="10"/>
  <c r="T47" i="10"/>
  <c r="T22" i="10"/>
  <c r="S133" i="10"/>
  <c r="T133" i="10" s="1"/>
  <c r="U138" i="10" s="1"/>
  <c r="T116" i="10"/>
  <c r="T115" i="10"/>
  <c r="U119" i="10" s="1"/>
  <c r="T100" i="10"/>
  <c r="U106" i="10" s="1"/>
  <c r="T93" i="10"/>
  <c r="U99" i="10" s="1"/>
  <c r="T80" i="10"/>
  <c r="U92" i="10" s="1"/>
  <c r="T72" i="10"/>
  <c r="T71" i="10"/>
  <c r="U75" i="10" s="1"/>
  <c r="T62" i="10"/>
  <c r="U70" i="10" s="1"/>
  <c r="T52" i="10"/>
  <c r="U60" i="10" s="1"/>
  <c r="T46" i="10"/>
  <c r="U51" i="10" s="1"/>
  <c r="T42" i="10"/>
  <c r="U45" i="10" s="1"/>
  <c r="T31" i="10"/>
  <c r="U41" i="10" s="1"/>
  <c r="T20" i="10"/>
  <c r="U30" i="10" s="1"/>
  <c r="M138" i="10"/>
  <c r="M127" i="10"/>
  <c r="M99" i="10"/>
  <c r="N102" i="10" s="1"/>
  <c r="M91" i="10"/>
  <c r="M74" i="10"/>
  <c r="M58" i="10"/>
  <c r="M51" i="10"/>
  <c r="M37" i="10"/>
  <c r="M31" i="10"/>
  <c r="M30" i="10"/>
  <c r="M106" i="10"/>
  <c r="M102" i="10"/>
  <c r="M97" i="10"/>
  <c r="M90" i="10"/>
  <c r="M89" i="10"/>
  <c r="M57" i="10"/>
  <c r="M50" i="10"/>
  <c r="M49" i="10"/>
  <c r="M43" i="10"/>
  <c r="M29" i="10"/>
  <c r="M28" i="10"/>
  <c r="M136" i="10"/>
  <c r="M130" i="10"/>
  <c r="N131" i="10" s="1"/>
  <c r="M125" i="10"/>
  <c r="M124" i="10"/>
  <c r="M118" i="10"/>
  <c r="M88" i="10"/>
  <c r="M87" i="10"/>
  <c r="M78" i="10"/>
  <c r="M56" i="10"/>
  <c r="M42" i="10"/>
  <c r="M27" i="10"/>
  <c r="L135" i="10"/>
  <c r="M135" i="10" s="1"/>
  <c r="L117" i="10"/>
  <c r="M114" i="10"/>
  <c r="M105" i="10"/>
  <c r="N107" i="10" s="1"/>
  <c r="M86" i="10"/>
  <c r="M77" i="10"/>
  <c r="M55" i="10"/>
  <c r="M41" i="10"/>
  <c r="M40" i="10"/>
  <c r="L39" i="10"/>
  <c r="M26" i="10"/>
  <c r="L134" i="10"/>
  <c r="M134" i="10" s="1"/>
  <c r="L133" i="10"/>
  <c r="M133" i="10" s="1"/>
  <c r="N138" i="10" s="1"/>
  <c r="M113" i="10"/>
  <c r="L85" i="10"/>
  <c r="M85" i="10" s="1"/>
  <c r="M84" i="10"/>
  <c r="M76" i="10"/>
  <c r="L72" i="10"/>
  <c r="M72" i="10" s="1"/>
  <c r="M65" i="10"/>
  <c r="M59" i="10"/>
  <c r="M25" i="10"/>
  <c r="M24" i="10"/>
  <c r="M112" i="10"/>
  <c r="L93" i="10"/>
  <c r="M79" i="10"/>
  <c r="M64" i="10"/>
  <c r="M63" i="10"/>
  <c r="M54" i="10"/>
  <c r="M34" i="10"/>
  <c r="M33" i="10"/>
  <c r="M23" i="10"/>
  <c r="L132" i="10"/>
  <c r="M110" i="10"/>
  <c r="L100" i="10"/>
  <c r="M82" i="10"/>
  <c r="M81" i="10"/>
  <c r="M71" i="10"/>
  <c r="M62" i="10"/>
  <c r="M61" i="10"/>
  <c r="M52" i="10"/>
  <c r="N58" i="10" s="1"/>
  <c r="M22" i="10"/>
  <c r="M21" i="10"/>
  <c r="L119" i="10"/>
  <c r="M119" i="10" s="1"/>
  <c r="N127" i="10" s="1"/>
  <c r="M109" i="10"/>
  <c r="M108" i="10"/>
  <c r="N118" i="10" s="1"/>
  <c r="M92" i="10"/>
  <c r="N98" i="10" s="1"/>
  <c r="M80" i="10"/>
  <c r="N91" i="10" s="1"/>
  <c r="M75" i="10"/>
  <c r="N79" i="10" s="1"/>
  <c r="M70" i="10"/>
  <c r="M69" i="10"/>
  <c r="N74" i="10" s="1"/>
  <c r="M60" i="10"/>
  <c r="N68" i="10" s="1"/>
  <c r="M45" i="10"/>
  <c r="M44" i="10"/>
  <c r="N51" i="10" s="1"/>
  <c r="M38" i="10"/>
  <c r="N43" i="10" s="1"/>
  <c r="M32" i="10"/>
  <c r="N37" i="10" s="1"/>
  <c r="M20" i="10"/>
  <c r="M19" i="10"/>
  <c r="N31" i="10" s="1"/>
  <c r="F137" i="10"/>
  <c r="F130" i="10"/>
  <c r="F115" i="10"/>
  <c r="F108" i="10"/>
  <c r="F101" i="10"/>
  <c r="F92" i="10"/>
  <c r="F81" i="10"/>
  <c r="F80" i="10"/>
  <c r="F69" i="10"/>
  <c r="F59" i="10"/>
  <c r="F38" i="10"/>
  <c r="F37" i="10"/>
  <c r="F135" i="10"/>
  <c r="F129" i="10"/>
  <c r="F121" i="10"/>
  <c r="G121" i="10" s="1"/>
  <c r="F107" i="10"/>
  <c r="F91" i="10"/>
  <c r="F90" i="10"/>
  <c r="F79" i="10"/>
  <c r="F72" i="10"/>
  <c r="F58" i="10"/>
  <c r="F47" i="10"/>
  <c r="F35" i="10"/>
  <c r="F138" i="10"/>
  <c r="F134" i="10"/>
  <c r="F106" i="10"/>
  <c r="F89" i="10"/>
  <c r="F88" i="10"/>
  <c r="F67" i="10"/>
  <c r="F65" i="10"/>
  <c r="F46" i="10"/>
  <c r="F45" i="10"/>
  <c r="F28" i="10"/>
  <c r="F27" i="10"/>
  <c r="F26" i="10"/>
  <c r="F128" i="10"/>
  <c r="E127" i="10"/>
  <c r="F126" i="10"/>
  <c r="F114" i="10"/>
  <c r="F113" i="10"/>
  <c r="E104" i="10"/>
  <c r="F87" i="10"/>
  <c r="F78" i="10"/>
  <c r="E64" i="10"/>
  <c r="F51" i="10"/>
  <c r="F44" i="10"/>
  <c r="F32" i="10"/>
  <c r="F25" i="10"/>
  <c r="E133" i="10"/>
  <c r="F125" i="10"/>
  <c r="E119" i="10"/>
  <c r="F100" i="10"/>
  <c r="F86" i="10"/>
  <c r="F85" i="10"/>
  <c r="F77" i="10"/>
  <c r="F63" i="10"/>
  <c r="F56" i="10"/>
  <c r="E50" i="10"/>
  <c r="F43" i="10"/>
  <c r="F24" i="10"/>
  <c r="E132" i="10"/>
  <c r="F132" i="10" s="1"/>
  <c r="F112" i="10"/>
  <c r="F99" i="10"/>
  <c r="F97" i="10"/>
  <c r="F84" i="10"/>
  <c r="F76" i="10"/>
  <c r="F71" i="10"/>
  <c r="F62" i="10"/>
  <c r="E60" i="10"/>
  <c r="F60" i="10" s="1"/>
  <c r="F42" i="10"/>
  <c r="G47" i="10" s="1"/>
  <c r="E42" i="10"/>
  <c r="F30" i="10"/>
  <c r="E23" i="10"/>
  <c r="F22" i="10"/>
  <c r="E131" i="10"/>
  <c r="F131" i="10" s="1"/>
  <c r="G138" i="10" s="1"/>
  <c r="F124" i="10"/>
  <c r="E123" i="10"/>
  <c r="F123" i="10" s="1"/>
  <c r="F111" i="10"/>
  <c r="E110" i="10"/>
  <c r="F110" i="10" s="1"/>
  <c r="F103" i="10"/>
  <c r="F94" i="10"/>
  <c r="F83" i="10"/>
  <c r="E75" i="10"/>
  <c r="F75" i="10" s="1"/>
  <c r="F74" i="10"/>
  <c r="F73" i="10"/>
  <c r="F55" i="10"/>
  <c r="F41" i="10"/>
  <c r="F29" i="10"/>
  <c r="G38" i="10" s="1"/>
  <c r="F21" i="10"/>
  <c r="F122" i="10"/>
  <c r="G130" i="10" s="1"/>
  <c r="F109" i="10"/>
  <c r="F102" i="10"/>
  <c r="F98" i="10"/>
  <c r="G101" i="10" s="1"/>
  <c r="F93" i="10"/>
  <c r="G96" i="10" s="1"/>
  <c r="F82" i="10"/>
  <c r="F70" i="10"/>
  <c r="F61" i="10"/>
  <c r="F54" i="10"/>
  <c r="G59" i="10" s="1"/>
  <c r="F49" i="10"/>
  <c r="F48" i="10"/>
  <c r="F40" i="10"/>
  <c r="F39" i="10"/>
  <c r="F20" i="10"/>
  <c r="F19" i="10"/>
  <c r="G28" i="10" s="1"/>
  <c r="R19" i="1"/>
  <c r="R44" i="9"/>
  <c r="L43" i="9"/>
  <c r="F31" i="9"/>
  <c r="R34" i="9"/>
  <c r="R37" i="9"/>
  <c r="L38" i="9"/>
  <c r="F40" i="9"/>
  <c r="L31" i="9"/>
  <c r="F37" i="9"/>
  <c r="R42" i="9"/>
  <c r="L39" i="9"/>
  <c r="F44" i="9"/>
  <c r="R33" i="9"/>
  <c r="L33" i="9"/>
  <c r="L41" i="9"/>
  <c r="F41" i="9"/>
  <c r="F36" i="9"/>
  <c r="L32" i="9"/>
  <c r="F30" i="9"/>
  <c r="R43" i="9"/>
  <c r="F38" i="9"/>
  <c r="R32" i="9"/>
  <c r="L30" i="9"/>
  <c r="R40" i="9"/>
  <c r="L34" i="9"/>
  <c r="F34" i="9"/>
  <c r="R35" i="9"/>
  <c r="F39" i="9"/>
  <c r="R30" i="9"/>
  <c r="F42" i="9"/>
  <c r="R41" i="9"/>
  <c r="L44" i="9"/>
  <c r="F35" i="9"/>
  <c r="R34" i="8"/>
  <c r="R32" i="8"/>
  <c r="L33" i="8"/>
  <c r="F34" i="8"/>
  <c r="R28" i="8"/>
  <c r="F39" i="8"/>
  <c r="R37" i="8"/>
  <c r="R36" i="8"/>
  <c r="L36" i="8"/>
  <c r="F28" i="8"/>
  <c r="R26" i="8"/>
  <c r="L28" i="8"/>
  <c r="F37" i="8"/>
  <c r="R39" i="8"/>
  <c r="L30" i="8"/>
  <c r="F29" i="8"/>
  <c r="R31" i="8"/>
  <c r="F32" i="8"/>
  <c r="R27" i="8"/>
  <c r="L32" i="8"/>
  <c r="R30" i="8"/>
  <c r="L26" i="8"/>
  <c r="F26" i="8"/>
  <c r="R38" i="8"/>
  <c r="L31" i="8"/>
  <c r="F33" i="8"/>
  <c r="L35" i="8"/>
  <c r="F38" i="8"/>
  <c r="R25" i="8"/>
  <c r="L34" i="8"/>
  <c r="R33" i="8"/>
  <c r="L25" i="8"/>
  <c r="F35" i="8"/>
  <c r="R29" i="8"/>
  <c r="L29" i="8"/>
  <c r="F31" i="8"/>
  <c r="F40" i="8" s="1"/>
  <c r="R36" i="7"/>
  <c r="L38" i="7"/>
  <c r="F34" i="7"/>
  <c r="R30" i="7"/>
  <c r="L28" i="7"/>
  <c r="F31" i="7"/>
  <c r="R28" i="7"/>
  <c r="L34" i="7"/>
  <c r="F28" i="7"/>
  <c r="R34" i="7"/>
  <c r="F36" i="7"/>
  <c r="F30" i="7"/>
  <c r="R27" i="7"/>
  <c r="L40" i="7"/>
  <c r="F27" i="7"/>
  <c r="R35" i="7"/>
  <c r="R38" i="7"/>
  <c r="L33" i="7"/>
  <c r="F26" i="7"/>
  <c r="L39" i="7"/>
  <c r="F40" i="7"/>
  <c r="R33" i="7"/>
  <c r="L30" i="7"/>
  <c r="F38" i="7"/>
  <c r="R26" i="7"/>
  <c r="L37" i="7"/>
  <c r="R29" i="7"/>
  <c r="L36" i="7"/>
  <c r="F35" i="7"/>
  <c r="R32" i="7"/>
  <c r="L32" i="7"/>
  <c r="F32" i="7"/>
  <c r="R37" i="7"/>
  <c r="L26" i="7"/>
  <c r="F39" i="7"/>
  <c r="R28" i="6"/>
  <c r="K38" i="6"/>
  <c r="F26" i="6"/>
  <c r="R31" i="6"/>
  <c r="K39" i="6"/>
  <c r="L39" i="6" s="1"/>
  <c r="F39" i="6"/>
  <c r="R27" i="6"/>
  <c r="R38" i="6"/>
  <c r="L31" i="6"/>
  <c r="F32" i="6"/>
  <c r="L28" i="6"/>
  <c r="E33" i="6"/>
  <c r="R30" i="6"/>
  <c r="L34" i="6"/>
  <c r="E38" i="6"/>
  <c r="R25" i="6"/>
  <c r="E30" i="6"/>
  <c r="R32" i="6"/>
  <c r="F31" i="6"/>
  <c r="L27" i="6"/>
  <c r="F25" i="6"/>
  <c r="R36" i="6"/>
  <c r="L32" i="6"/>
  <c r="F36" i="6"/>
  <c r="R37" i="6"/>
  <c r="L35" i="6"/>
  <c r="F27" i="6"/>
  <c r="R26" i="6"/>
  <c r="R40" i="6" s="1"/>
  <c r="L25" i="6"/>
  <c r="F37" i="6"/>
  <c r="K26" i="6"/>
  <c r="F35" i="6"/>
  <c r="L30" i="6"/>
  <c r="F28" i="6"/>
  <c r="K36" i="5"/>
  <c r="L36" i="5" s="1"/>
  <c r="F37" i="5"/>
  <c r="R34" i="5"/>
  <c r="L30" i="5"/>
  <c r="E32" i="5"/>
  <c r="L32" i="5"/>
  <c r="E41" i="5"/>
  <c r="R35" i="5"/>
  <c r="F29" i="5"/>
  <c r="R31" i="5"/>
  <c r="L34" i="5"/>
  <c r="F36" i="5"/>
  <c r="K43" i="5"/>
  <c r="L43" i="5" s="1"/>
  <c r="F42" i="5"/>
  <c r="R33" i="5"/>
  <c r="L39" i="5"/>
  <c r="F33" i="5"/>
  <c r="R29" i="5"/>
  <c r="R37" i="5"/>
  <c r="K33" i="5"/>
  <c r="L33" i="5" s="1"/>
  <c r="F35" i="5"/>
  <c r="L29" i="5"/>
  <c r="E43" i="5"/>
  <c r="R32" i="5"/>
  <c r="L35" i="5"/>
  <c r="F31" i="5"/>
  <c r="R42" i="5"/>
  <c r="K42" i="5"/>
  <c r="L42" i="5" s="1"/>
  <c r="F39" i="5"/>
  <c r="F34" i="5"/>
  <c r="R36" i="5"/>
  <c r="L31" i="5"/>
  <c r="Q35" i="4"/>
  <c r="E41" i="4"/>
  <c r="F41" i="4" s="1"/>
  <c r="L33" i="4"/>
  <c r="F37" i="4"/>
  <c r="R29" i="4"/>
  <c r="L39" i="4"/>
  <c r="E28" i="4"/>
  <c r="L29" i="4"/>
  <c r="F33" i="4"/>
  <c r="R32" i="4"/>
  <c r="L32" i="4"/>
  <c r="K36" i="4"/>
  <c r="F35" i="4"/>
  <c r="R28" i="4"/>
  <c r="L28" i="4"/>
  <c r="F32" i="4"/>
  <c r="Q36" i="4"/>
  <c r="F38" i="4"/>
  <c r="R34" i="4"/>
  <c r="L31" i="4"/>
  <c r="F34" i="4"/>
  <c r="R27" i="4"/>
  <c r="F27" i="4"/>
  <c r="R31" i="4"/>
  <c r="L34" i="4"/>
  <c r="F36" i="4"/>
  <c r="Q41" i="4"/>
  <c r="L27" i="4"/>
  <c r="F29" i="4"/>
  <c r="R33" i="4"/>
  <c r="E30" i="4"/>
  <c r="F30" i="4" s="1"/>
  <c r="E31" i="4"/>
  <c r="F31" i="4" s="1"/>
  <c r="R30" i="4"/>
  <c r="R25" i="3"/>
  <c r="K38" i="3"/>
  <c r="F35" i="3"/>
  <c r="L32" i="3"/>
  <c r="F31" i="3"/>
  <c r="R37" i="3"/>
  <c r="L30" i="3"/>
  <c r="F24" i="3"/>
  <c r="R29" i="3"/>
  <c r="L28" i="3"/>
  <c r="F29" i="3"/>
  <c r="F33" i="3"/>
  <c r="R31" i="3"/>
  <c r="L24" i="3"/>
  <c r="E30" i="3"/>
  <c r="F30" i="3" s="1"/>
  <c r="Q38" i="3"/>
  <c r="R38" i="3" s="1"/>
  <c r="L27" i="3"/>
  <c r="F37" i="3"/>
  <c r="R33" i="3"/>
  <c r="F26" i="3"/>
  <c r="K33" i="3"/>
  <c r="E34" i="3"/>
  <c r="F34" i="3" s="1"/>
  <c r="R27" i="3"/>
  <c r="E38" i="3"/>
  <c r="F38" i="3" s="1"/>
  <c r="R28" i="3"/>
  <c r="F28" i="3"/>
  <c r="R36" i="3"/>
  <c r="L29" i="3"/>
  <c r="E36" i="3"/>
  <c r="F36" i="3" s="1"/>
  <c r="R30" i="3"/>
  <c r="L31" i="3"/>
  <c r="F25" i="3"/>
  <c r="L25" i="3"/>
  <c r="F32" i="3"/>
  <c r="L34" i="3"/>
  <c r="F27" i="3"/>
  <c r="R43" i="1"/>
  <c r="R36" i="1"/>
  <c r="R38" i="1"/>
  <c r="R42" i="1"/>
  <c r="R33" i="1"/>
  <c r="R35" i="1"/>
  <c r="R40" i="1"/>
  <c r="R45" i="1"/>
  <c r="R37" i="1"/>
  <c r="R41" i="1"/>
  <c r="Q46" i="1"/>
  <c r="R46" i="1" s="1"/>
  <c r="R39" i="1"/>
  <c r="R44" i="1"/>
  <c r="R34" i="1"/>
  <c r="L34" i="1"/>
  <c r="L40" i="1"/>
  <c r="L41" i="1"/>
  <c r="K46" i="1"/>
  <c r="L46" i="1" s="1"/>
  <c r="L37" i="1"/>
  <c r="L45" i="1"/>
  <c r="L38" i="1"/>
  <c r="L42" i="1"/>
  <c r="L33" i="1"/>
  <c r="L35" i="1"/>
  <c r="L32" i="1"/>
  <c r="L44" i="1"/>
  <c r="L43" i="1"/>
  <c r="L39" i="1"/>
  <c r="L36" i="1"/>
  <c r="F39" i="1"/>
  <c r="F42" i="1"/>
  <c r="F37" i="1"/>
  <c r="F45" i="1"/>
  <c r="F33" i="1"/>
  <c r="F40" i="1"/>
  <c r="F44" i="1"/>
  <c r="F36" i="1"/>
  <c r="F35" i="1"/>
  <c r="F32" i="1"/>
  <c r="F41" i="1"/>
  <c r="F43" i="1"/>
  <c r="F38" i="1"/>
  <c r="F34" i="1"/>
  <c r="F46" i="1"/>
  <c r="N11" i="2"/>
  <c r="I18" i="2"/>
  <c r="R13" i="1"/>
  <c r="G69" i="10" l="1"/>
  <c r="G81" i="10"/>
  <c r="G53" i="10"/>
  <c r="G108" i="10"/>
  <c r="G92" i="10"/>
  <c r="G115" i="10"/>
  <c r="G72" i="10"/>
  <c r="R45" i="9"/>
  <c r="F45" i="9"/>
  <c r="L45" i="9"/>
  <c r="R40" i="8"/>
  <c r="L40" i="8"/>
  <c r="R41" i="7"/>
  <c r="L41" i="7"/>
  <c r="F41" i="7"/>
  <c r="F40" i="6"/>
  <c r="L40" i="6"/>
  <c r="L44" i="5"/>
  <c r="R44" i="5"/>
  <c r="F44" i="5"/>
  <c r="R42" i="4"/>
  <c r="L42" i="4"/>
  <c r="F42" i="4"/>
  <c r="I3" i="2"/>
  <c r="L18" i="3"/>
  <c r="F18" i="3"/>
  <c r="L19" i="1"/>
  <c r="F19" i="1"/>
  <c r="I10" i="2" l="1"/>
  <c r="M11" i="2"/>
  <c r="L11" i="2"/>
  <c r="K8" i="2"/>
  <c r="K9" i="2"/>
  <c r="J7" i="2"/>
  <c r="J10" i="2"/>
  <c r="J3" i="2"/>
  <c r="G19" i="1"/>
  <c r="F10" i="2"/>
  <c r="F9" i="2"/>
  <c r="I9" i="2" s="1"/>
  <c r="F7" i="2"/>
  <c r="I7" i="2" s="1"/>
  <c r="F5" i="2"/>
  <c r="I5" i="2" s="1"/>
  <c r="F4" i="2"/>
  <c r="I4" i="2" s="1"/>
  <c r="F3" i="2"/>
  <c r="G10" i="2"/>
  <c r="G9" i="2"/>
  <c r="J9" i="2" s="1"/>
  <c r="G8" i="2"/>
  <c r="J8" i="2" s="1"/>
  <c r="G5" i="2"/>
  <c r="J5" i="2" s="1"/>
  <c r="G3" i="2"/>
  <c r="G4" i="2"/>
  <c r="J4" i="2" s="1"/>
  <c r="H10" i="2"/>
  <c r="K10" i="2" s="1"/>
  <c r="H9" i="2"/>
  <c r="H7" i="2"/>
  <c r="K7" i="2" s="1"/>
  <c r="H5" i="2"/>
  <c r="K5" i="2" s="1"/>
  <c r="H4" i="2"/>
  <c r="K4" i="2" s="1"/>
  <c r="H3" i="2"/>
  <c r="S18" i="9"/>
  <c r="L5" i="1"/>
  <c r="L4" i="1"/>
  <c r="G4" i="9"/>
  <c r="R5" i="9"/>
  <c r="R6" i="9"/>
  <c r="R7" i="9"/>
  <c r="R18" i="9" s="1"/>
  <c r="R8" i="9"/>
  <c r="S8" i="9" s="1"/>
  <c r="R12" i="9"/>
  <c r="R13" i="9"/>
  <c r="S13" i="9" s="1"/>
  <c r="R15" i="9"/>
  <c r="S15" i="9" s="1"/>
  <c r="R16" i="9"/>
  <c r="S16" i="9" s="1"/>
  <c r="R17" i="9"/>
  <c r="S7" i="9"/>
  <c r="S11" i="9"/>
  <c r="R4" i="9"/>
  <c r="F13" i="3"/>
  <c r="F6" i="3"/>
  <c r="F4" i="3"/>
  <c r="L17" i="1"/>
  <c r="L14" i="1"/>
  <c r="L13" i="1"/>
  <c r="F3" i="1"/>
  <c r="F11" i="1"/>
  <c r="F17" i="1"/>
  <c r="F16" i="1"/>
  <c r="F8" i="1"/>
  <c r="L8" i="1"/>
  <c r="F15" i="1"/>
  <c r="F14" i="1"/>
  <c r="G14" i="1" s="1"/>
  <c r="F13" i="1"/>
  <c r="F12" i="1"/>
  <c r="F10" i="1"/>
  <c r="F9" i="1"/>
  <c r="F7" i="1"/>
  <c r="F6" i="1"/>
  <c r="F5" i="1"/>
  <c r="G5" i="1" s="1"/>
  <c r="F4" i="1"/>
  <c r="L16" i="1"/>
  <c r="L15" i="1"/>
  <c r="L12" i="1"/>
  <c r="L11" i="1"/>
  <c r="L10" i="1"/>
  <c r="M10" i="1" s="1"/>
  <c r="L9" i="1"/>
  <c r="L7" i="1"/>
  <c r="L6" i="1"/>
  <c r="M6" i="1" s="1"/>
  <c r="L3" i="1"/>
  <c r="L18" i="1"/>
  <c r="M8" i="1"/>
  <c r="S17" i="9"/>
  <c r="S14" i="9"/>
  <c r="S12" i="9"/>
  <c r="S10" i="9"/>
  <c r="S9" i="9"/>
  <c r="S6" i="9"/>
  <c r="S5" i="9"/>
  <c r="S4" i="9"/>
  <c r="S3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3" i="9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G17" i="7"/>
  <c r="G16" i="7"/>
  <c r="G15" i="7"/>
  <c r="G14" i="7"/>
  <c r="G13" i="7"/>
  <c r="G12" i="7"/>
  <c r="G11" i="7"/>
  <c r="G10" i="7"/>
  <c r="G9" i="7"/>
  <c r="G7" i="7"/>
  <c r="G6" i="7"/>
  <c r="G5" i="7"/>
  <c r="G4" i="7"/>
  <c r="G3" i="7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S17" i="5"/>
  <c r="S16" i="5"/>
  <c r="S14" i="5"/>
  <c r="S11" i="5"/>
  <c r="S7" i="5"/>
  <c r="S4" i="5"/>
  <c r="G16" i="5"/>
  <c r="G15" i="5"/>
  <c r="G14" i="5"/>
  <c r="G9" i="5"/>
  <c r="G7" i="5"/>
  <c r="G3" i="5"/>
  <c r="M16" i="5"/>
  <c r="M13" i="5"/>
  <c r="M9" i="5"/>
  <c r="M4" i="5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17" i="3"/>
  <c r="F16" i="3"/>
  <c r="F15" i="3"/>
  <c r="F14" i="3"/>
  <c r="F12" i="3"/>
  <c r="F11" i="3"/>
  <c r="F10" i="3"/>
  <c r="F9" i="3"/>
  <c r="F8" i="3"/>
  <c r="F7" i="3"/>
  <c r="F5" i="3"/>
  <c r="F3" i="3"/>
  <c r="M7" i="1"/>
  <c r="M12" i="1"/>
  <c r="R11" i="1"/>
  <c r="R15" i="1"/>
  <c r="R5" i="1"/>
  <c r="R3" i="1"/>
  <c r="S3" i="1"/>
  <c r="R16" i="1"/>
  <c r="R10" i="1"/>
  <c r="R12" i="1"/>
  <c r="S13" i="1"/>
  <c r="R14" i="1"/>
  <c r="S15" i="1"/>
  <c r="R17" i="1"/>
  <c r="S17" i="1" s="1"/>
  <c r="R4" i="1"/>
  <c r="R6" i="1"/>
  <c r="R7" i="1"/>
  <c r="R9" i="1"/>
  <c r="S10" i="1"/>
  <c r="S7" i="1"/>
  <c r="S18" i="1"/>
  <c r="S16" i="1"/>
  <c r="S14" i="1"/>
  <c r="S12" i="1"/>
  <c r="S4" i="1"/>
  <c r="M18" i="1"/>
  <c r="M9" i="1"/>
  <c r="G4" i="1"/>
  <c r="G6" i="1"/>
  <c r="G7" i="1"/>
  <c r="G8" i="1"/>
  <c r="G9" i="1"/>
  <c r="G12" i="1"/>
  <c r="G13" i="1"/>
  <c r="G18" i="1"/>
  <c r="G3" i="1"/>
  <c r="K3" i="2" l="1"/>
  <c r="L18" i="9"/>
  <c r="F18" i="9"/>
  <c r="R3" i="9"/>
  <c r="L6" i="9"/>
  <c r="L7" i="9"/>
  <c r="L9" i="9"/>
  <c r="L11" i="9"/>
  <c r="L12" i="9"/>
  <c r="L13" i="9"/>
  <c r="L14" i="9"/>
  <c r="L15" i="9"/>
  <c r="L17" i="9"/>
  <c r="L3" i="9"/>
  <c r="F4" i="9"/>
  <c r="F5" i="9"/>
  <c r="F6" i="9"/>
  <c r="F8" i="9"/>
  <c r="F9" i="9"/>
  <c r="F10" i="9"/>
  <c r="F11" i="9"/>
  <c r="F13" i="9"/>
  <c r="F14" i="9"/>
  <c r="F15" i="9"/>
  <c r="F17" i="9"/>
  <c r="F3" i="9"/>
  <c r="R18" i="8"/>
  <c r="R4" i="8"/>
  <c r="R5" i="8"/>
  <c r="R7" i="8"/>
  <c r="R8" i="8"/>
  <c r="R9" i="8"/>
  <c r="R10" i="8"/>
  <c r="R11" i="8"/>
  <c r="R12" i="8"/>
  <c r="R13" i="8"/>
  <c r="R14" i="8"/>
  <c r="R15" i="8"/>
  <c r="R16" i="8"/>
  <c r="R17" i="8"/>
  <c r="R3" i="8"/>
  <c r="L18" i="8"/>
  <c r="L4" i="8"/>
  <c r="L5" i="8"/>
  <c r="L6" i="8"/>
  <c r="L7" i="8"/>
  <c r="L8" i="8"/>
  <c r="L9" i="8"/>
  <c r="L11" i="8"/>
  <c r="L12" i="8"/>
  <c r="L13" i="8"/>
  <c r="L16" i="8"/>
  <c r="L3" i="8"/>
  <c r="F18" i="8"/>
  <c r="F10" i="8"/>
  <c r="F4" i="8"/>
  <c r="F6" i="8"/>
  <c r="F7" i="8"/>
  <c r="F8" i="8"/>
  <c r="F11" i="8"/>
  <c r="F12" i="8"/>
  <c r="F13" i="8"/>
  <c r="F15" i="8"/>
  <c r="F16" i="8"/>
  <c r="F3" i="8"/>
  <c r="R18" i="7"/>
  <c r="R4" i="7"/>
  <c r="R5" i="7"/>
  <c r="R6" i="7"/>
  <c r="R7" i="7"/>
  <c r="R10" i="7"/>
  <c r="R11" i="7"/>
  <c r="R12" i="7"/>
  <c r="R14" i="7"/>
  <c r="R15" i="7"/>
  <c r="R16" i="7"/>
  <c r="R17" i="7"/>
  <c r="R3" i="7"/>
  <c r="L18" i="7"/>
  <c r="L4" i="7"/>
  <c r="L5" i="7"/>
  <c r="L6" i="7"/>
  <c r="L7" i="7"/>
  <c r="L8" i="7"/>
  <c r="L10" i="7"/>
  <c r="L12" i="7"/>
  <c r="L15" i="7"/>
  <c r="L16" i="7"/>
  <c r="L17" i="7"/>
  <c r="L3" i="7"/>
  <c r="F4" i="7"/>
  <c r="F5" i="7"/>
  <c r="F7" i="7"/>
  <c r="F8" i="7"/>
  <c r="G8" i="7" s="1"/>
  <c r="F10" i="7"/>
  <c r="F12" i="7"/>
  <c r="F13" i="7"/>
  <c r="F14" i="7"/>
  <c r="F15" i="7"/>
  <c r="F16" i="7"/>
  <c r="F17" i="7"/>
  <c r="F3" i="7"/>
  <c r="R18" i="6"/>
  <c r="R5" i="6"/>
  <c r="R6" i="6"/>
  <c r="R7" i="6"/>
  <c r="R9" i="6"/>
  <c r="R10" i="6"/>
  <c r="R11" i="6"/>
  <c r="R13" i="6"/>
  <c r="R14" i="6"/>
  <c r="R15" i="6"/>
  <c r="R17" i="6"/>
  <c r="L18" i="6"/>
  <c r="L5" i="6"/>
  <c r="L6" i="6"/>
  <c r="L7" i="6"/>
  <c r="L8" i="6"/>
  <c r="L11" i="6"/>
  <c r="L12" i="6"/>
  <c r="L13" i="6"/>
  <c r="L15" i="6"/>
  <c r="L3" i="6"/>
  <c r="F18" i="6"/>
  <c r="F4" i="6"/>
  <c r="F5" i="6"/>
  <c r="F6" i="6"/>
  <c r="F7" i="6"/>
  <c r="F8" i="6"/>
  <c r="F9" i="6"/>
  <c r="F13" i="6"/>
  <c r="F15" i="6"/>
  <c r="F16" i="6"/>
  <c r="F3" i="6"/>
  <c r="R18" i="5"/>
  <c r="R5" i="5"/>
  <c r="S5" i="5" s="1"/>
  <c r="R6" i="5"/>
  <c r="S6" i="5" s="1"/>
  <c r="R8" i="5"/>
  <c r="S8" i="5" s="1"/>
  <c r="R9" i="5"/>
  <c r="S9" i="5" s="1"/>
  <c r="R10" i="5"/>
  <c r="S10" i="5" s="1"/>
  <c r="R12" i="5"/>
  <c r="S12" i="5" s="1"/>
  <c r="R13" i="5"/>
  <c r="S13" i="5" s="1"/>
  <c r="R15" i="5"/>
  <c r="S15" i="5" s="1"/>
  <c r="R3" i="5"/>
  <c r="S3" i="5" s="1"/>
  <c r="L6" i="5"/>
  <c r="M6" i="5" s="1"/>
  <c r="L7" i="5"/>
  <c r="M7" i="5" s="1"/>
  <c r="L10" i="5"/>
  <c r="M10" i="5" s="1"/>
  <c r="L12" i="5"/>
  <c r="M12" i="5" s="1"/>
  <c r="L14" i="5"/>
  <c r="M14" i="5" s="1"/>
  <c r="L15" i="5"/>
  <c r="M15" i="5" s="1"/>
  <c r="L3" i="5"/>
  <c r="M3" i="5" s="1"/>
  <c r="F4" i="5"/>
  <c r="G4" i="5" s="1"/>
  <c r="F5" i="5"/>
  <c r="G5" i="5" s="1"/>
  <c r="F6" i="5"/>
  <c r="G6" i="5" s="1"/>
  <c r="F8" i="5"/>
  <c r="G8" i="5" s="1"/>
  <c r="F10" i="5"/>
  <c r="G10" i="5" s="1"/>
  <c r="F11" i="5"/>
  <c r="G11" i="5" s="1"/>
  <c r="F12" i="5"/>
  <c r="G12" i="5" s="1"/>
  <c r="F13" i="5"/>
  <c r="G13" i="5" s="1"/>
  <c r="F17" i="5"/>
  <c r="G17" i="5" s="1"/>
  <c r="R18" i="4"/>
  <c r="R5" i="4"/>
  <c r="R7" i="4"/>
  <c r="R8" i="4"/>
  <c r="R9" i="4"/>
  <c r="R11" i="4"/>
  <c r="R13" i="4"/>
  <c r="R15" i="4"/>
  <c r="R3" i="4"/>
  <c r="L18" i="4"/>
  <c r="L6" i="4"/>
  <c r="L7" i="4"/>
  <c r="L9" i="4"/>
  <c r="L11" i="4"/>
  <c r="L13" i="4"/>
  <c r="L14" i="4"/>
  <c r="L15" i="4"/>
  <c r="L16" i="4"/>
  <c r="F6" i="4"/>
  <c r="F7" i="4"/>
  <c r="F8" i="4"/>
  <c r="F9" i="4"/>
  <c r="F10" i="4"/>
  <c r="F11" i="4"/>
  <c r="F12" i="4"/>
  <c r="F14" i="4"/>
  <c r="F16" i="4"/>
  <c r="G18" i="3"/>
  <c r="R18" i="3"/>
  <c r="R5" i="3"/>
  <c r="R6" i="3"/>
  <c r="R7" i="3"/>
  <c r="R8" i="3"/>
  <c r="R10" i="3"/>
  <c r="R11" i="3"/>
  <c r="R12" i="3"/>
  <c r="R14" i="3"/>
  <c r="R15" i="3"/>
  <c r="R17" i="3"/>
  <c r="L11" i="3"/>
  <c r="L12" i="3"/>
  <c r="L14" i="3"/>
  <c r="L15" i="3"/>
  <c r="L16" i="3"/>
  <c r="L3" i="3"/>
  <c r="L4" i="3"/>
  <c r="L5" i="3"/>
  <c r="L6" i="3"/>
  <c r="S11" i="1"/>
  <c r="S9" i="1"/>
  <c r="S5" i="1"/>
  <c r="M15" i="1"/>
  <c r="M16" i="1"/>
  <c r="M17" i="1"/>
  <c r="M13" i="1"/>
  <c r="M11" i="1"/>
  <c r="M5" i="1"/>
  <c r="M4" i="1"/>
  <c r="M3" i="1"/>
  <c r="G17" i="1"/>
  <c r="G16" i="1"/>
  <c r="G15" i="1"/>
  <c r="G11" i="1"/>
  <c r="F18" i="7" l="1"/>
  <c r="H6" i="2"/>
  <c r="S18" i="5"/>
  <c r="F18" i="5"/>
  <c r="G10" i="1"/>
  <c r="K16" i="6"/>
  <c r="K15" i="6"/>
  <c r="K4" i="6"/>
  <c r="E12" i="6"/>
  <c r="E11" i="6"/>
  <c r="E10" i="6"/>
  <c r="G18" i="7" l="1"/>
  <c r="F8" i="2"/>
  <c r="I8" i="2" s="1"/>
  <c r="F6" i="2"/>
  <c r="G18" i="5"/>
  <c r="K6" i="2"/>
  <c r="K11" i="2" s="1"/>
  <c r="G2" i="10"/>
  <c r="D2" i="10"/>
  <c r="K17" i="5"/>
  <c r="L17" i="5" s="1"/>
  <c r="M17" i="5" s="1"/>
  <c r="K11" i="5"/>
  <c r="L11" i="5" s="1"/>
  <c r="M11" i="5" s="1"/>
  <c r="K8" i="5"/>
  <c r="L8" i="5" s="1"/>
  <c r="M8" i="5" s="1"/>
  <c r="K5" i="5"/>
  <c r="L5" i="5" s="1"/>
  <c r="E15" i="5"/>
  <c r="E14" i="5"/>
  <c r="E7" i="5"/>
  <c r="Q17" i="4"/>
  <c r="Q10" i="4"/>
  <c r="Q6" i="4"/>
  <c r="K12" i="4"/>
  <c r="E17" i="4"/>
  <c r="F17" i="4" s="1"/>
  <c r="E15" i="4"/>
  <c r="E5" i="4"/>
  <c r="F5" i="4" s="1"/>
  <c r="E4" i="4"/>
  <c r="F4" i="4" s="1"/>
  <c r="Q11" i="3"/>
  <c r="K17" i="3"/>
  <c r="K9" i="3"/>
  <c r="E12" i="3"/>
  <c r="E9" i="3"/>
  <c r="E8" i="3"/>
  <c r="E6" i="3"/>
  <c r="Q6" i="1"/>
  <c r="K14" i="1"/>
  <c r="M5" i="5" l="1"/>
  <c r="L18" i="5"/>
  <c r="I6" i="2"/>
  <c r="I11" i="2" s="1"/>
  <c r="B2" i="10"/>
  <c r="E2" i="10"/>
  <c r="H18" i="2"/>
  <c r="M14" i="1"/>
  <c r="S6" i="1"/>
  <c r="F18" i="4"/>
  <c r="G6" i="2" l="1"/>
  <c r="M18" i="5"/>
  <c r="J6" i="2" l="1"/>
  <c r="J11" i="2" s="1"/>
  <c r="C2" i="10"/>
  <c r="F2" i="10"/>
  <c r="G18" i="2"/>
</calcChain>
</file>

<file path=xl/sharedStrings.xml><?xml version="1.0" encoding="utf-8"?>
<sst xmlns="http://schemas.openxmlformats.org/spreadsheetml/2006/main" count="1481" uniqueCount="86">
  <si>
    <t>Participant 1</t>
  </si>
  <si>
    <t>Sound Playback</t>
  </si>
  <si>
    <t>Source sound</t>
  </si>
  <si>
    <t>Percieved Direction</t>
  </si>
  <si>
    <t>Actual Directionality</t>
  </si>
  <si>
    <t>Overall Test Time</t>
  </si>
  <si>
    <t>Bare Head</t>
  </si>
  <si>
    <t>W/Bicycle Helmet</t>
  </si>
  <si>
    <t>W/Motorcycle Helmet</t>
  </si>
  <si>
    <t>Participant 2</t>
  </si>
  <si>
    <t>Participant 3</t>
  </si>
  <si>
    <t>Participant 4</t>
  </si>
  <si>
    <t>Participant 5</t>
  </si>
  <si>
    <t>Participant 6</t>
  </si>
  <si>
    <t>Participant</t>
  </si>
  <si>
    <t>Bicycle Helm Accuracy</t>
  </si>
  <si>
    <t>Motorcycle Helm Accuracy</t>
  </si>
  <si>
    <t>AGE</t>
  </si>
  <si>
    <t>Hearing Impairment?</t>
  </si>
  <si>
    <t>Do they wear helmet?</t>
  </si>
  <si>
    <t>h</t>
  </si>
  <si>
    <t>e</t>
  </si>
  <si>
    <t>source sound</t>
  </si>
  <si>
    <t>TOTAL:02:26</t>
  </si>
  <si>
    <t>TOTAL:02:27</t>
  </si>
  <si>
    <t>s</t>
  </si>
  <si>
    <t>Total: 2:51</t>
  </si>
  <si>
    <t>TOTAL: 2:41</t>
  </si>
  <si>
    <t>TOTAL:2:39</t>
  </si>
  <si>
    <t>TOTAL:2:12</t>
  </si>
  <si>
    <t>AVERAGE TIME</t>
  </si>
  <si>
    <t>E</t>
  </si>
  <si>
    <t>TOTAL:2:10</t>
  </si>
  <si>
    <t>TOTAL:2:20</t>
  </si>
  <si>
    <t>TOTAL:2:07</t>
  </si>
  <si>
    <t>TOTAL:2:40</t>
  </si>
  <si>
    <t>TOTAL:2:00</t>
  </si>
  <si>
    <t>TOTAL:3:00</t>
  </si>
  <si>
    <t>TOTAL:2:28</t>
  </si>
  <si>
    <t>TOTAL:2:47</t>
  </si>
  <si>
    <t>TOTAL:2:42</t>
  </si>
  <si>
    <t>TOTAL:2:50</t>
  </si>
  <si>
    <t>TOTAL:3:05</t>
  </si>
  <si>
    <t>TOTAL:3:15</t>
  </si>
  <si>
    <t>WEAR HELMETS</t>
  </si>
  <si>
    <t>HEARING IMPAIRMENT?</t>
  </si>
  <si>
    <t>N/A</t>
  </si>
  <si>
    <t xml:space="preserve">AGE </t>
  </si>
  <si>
    <t>26-32</t>
  </si>
  <si>
    <t>HEARING IMPAIRED</t>
  </si>
  <si>
    <t>NO</t>
  </si>
  <si>
    <t>CRASH HELMS?</t>
  </si>
  <si>
    <t>18-25</t>
  </si>
  <si>
    <t>N</t>
  </si>
  <si>
    <t>INACCURACY</t>
  </si>
  <si>
    <t>TIMETOTAL:02:44</t>
  </si>
  <si>
    <t>Bare Head Accuracy (mean azimuth error)</t>
  </si>
  <si>
    <t>mean</t>
  </si>
  <si>
    <t>in accuracy</t>
  </si>
  <si>
    <t>INNACURACY</t>
  </si>
  <si>
    <t>INACURACY</t>
  </si>
  <si>
    <t>MEDIAN AC. BAREHEAD</t>
  </si>
  <si>
    <t>MEDIAN AC. BICYCLE</t>
  </si>
  <si>
    <t>MEDIAN AC. CRASH HELM</t>
  </si>
  <si>
    <t>Barehead</t>
  </si>
  <si>
    <t>Bicycle helm</t>
  </si>
  <si>
    <t>Full Crash Helm</t>
  </si>
  <si>
    <t>FB AMB'S BARE</t>
  </si>
  <si>
    <t>FB AMB'S BICYCLE</t>
  </si>
  <si>
    <t>FB AMB'S CRASH</t>
  </si>
  <si>
    <t>t-test bare vs bicycle accuracy</t>
  </si>
  <si>
    <t>TTEST FONT BACKS</t>
  </si>
  <si>
    <t>%INAC</t>
  </si>
  <si>
    <t>%</t>
  </si>
  <si>
    <t>%inac bare</t>
  </si>
  <si>
    <t>avg bare%</t>
  </si>
  <si>
    <t>avg crahs%</t>
  </si>
  <si>
    <t>avg bicylee%</t>
  </si>
  <si>
    <t>T-test bare vs crash accuracy</t>
  </si>
  <si>
    <t>ALL BAREHEAD</t>
  </si>
  <si>
    <t>BICYCLE</t>
  </si>
  <si>
    <t>CRASH HELMET</t>
  </si>
  <si>
    <t>Actual direction</t>
  </si>
  <si>
    <t>Bicycle</t>
  </si>
  <si>
    <t>Crash Helmet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</si>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</sst>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0" fontId="0" fillId="0" borderId="2" xfId="0" applyNumberForma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9" fontId="0" fillId="0" borderId="0" xfId="1" applyFont="1"/>
    <xf numFmtId="0" fontId="0" fillId="0" borderId="11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Fill="1" applyBorder="1"/>
    <xf numFmtId="0" fontId="0" fillId="0" borderId="18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/>
    <xf numFmtId="20" fontId="0" fillId="0" borderId="2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0" fillId="0" borderId="20" xfId="0" applyBorder="1" applyAlignment="1">
      <alignment horizontal="center"/>
    </xf>
    <xf numFmtId="0" fontId="0" fillId="3" borderId="20" xfId="0" applyFill="1" applyBorder="1"/>
    <xf numFmtId="0" fontId="0" fillId="3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AVG. Azimuth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'ANALYSIS 2'!$E$1:$G$1</c:f>
              <c:strCache>
                <c:ptCount val="3"/>
                <c:pt idx="0">
                  <c:v>Barehead</c:v>
                </c:pt>
                <c:pt idx="1">
                  <c:v>Bicycle helm</c:v>
                </c:pt>
                <c:pt idx="2">
                  <c:v>Full Crash Helm</c:v>
                </c:pt>
              </c:strCache>
            </c:strRef>
          </c:cat>
          <c:val>
            <c:numRef>
              <c:f>'ANALYSIS 2'!$E$2:$G$2</c:f>
              <c:numCache>
                <c:formatCode>General</c:formatCode>
                <c:ptCount val="3"/>
                <c:pt idx="0">
                  <c:v>22.725000000000001</c:v>
                </c:pt>
                <c:pt idx="1">
                  <c:v>17.772499999999997</c:v>
                </c:pt>
                <c:pt idx="2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9-814A-B97C-400AEDC0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0192"/>
        <c:axId val="25585824"/>
      </c:barChart>
      <c:catAx>
        <c:axId val="69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5824"/>
        <c:crosses val="autoZero"/>
        <c:auto val="1"/>
        <c:lblAlgn val="ctr"/>
        <c:lblOffset val="100"/>
        <c:noMultiLvlLbl val="0"/>
      </c:catAx>
      <c:valAx>
        <c:axId val="255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DIRECTION VS AZIMUTH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Barehead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'ANALYSIS 2'!$Y$19:$Y$34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'ANALYSIS 2'!$Z$19:$Z$34</c:f>
              <c:numCache>
                <c:formatCode>General</c:formatCode>
                <c:ptCount val="16"/>
                <c:pt idx="0">
                  <c:v>35.1</c:v>
                </c:pt>
                <c:pt idx="1">
                  <c:v>19.899999999999999</c:v>
                </c:pt>
                <c:pt idx="2">
                  <c:v>2.81</c:v>
                </c:pt>
                <c:pt idx="3">
                  <c:v>18.829999999999998</c:v>
                </c:pt>
                <c:pt idx="4">
                  <c:v>2.67</c:v>
                </c:pt>
                <c:pt idx="5">
                  <c:v>29.4</c:v>
                </c:pt>
                <c:pt idx="6">
                  <c:v>1.67</c:v>
                </c:pt>
                <c:pt idx="7">
                  <c:v>52.2</c:v>
                </c:pt>
                <c:pt idx="8">
                  <c:v>32.700000000000003</c:v>
                </c:pt>
                <c:pt idx="9">
                  <c:v>17.5</c:v>
                </c:pt>
                <c:pt idx="10">
                  <c:v>45.4</c:v>
                </c:pt>
                <c:pt idx="11">
                  <c:v>27.1</c:v>
                </c:pt>
                <c:pt idx="12">
                  <c:v>12.4</c:v>
                </c:pt>
                <c:pt idx="13">
                  <c:v>41.4</c:v>
                </c:pt>
                <c:pt idx="14">
                  <c:v>5</c:v>
                </c:pt>
                <c:pt idx="15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6-FF44-AD53-64A9A6A19F82}"/>
            </c:ext>
          </c:extLst>
        </c:ser>
        <c:ser>
          <c:idx val="2"/>
          <c:order val="1"/>
          <c:tx>
            <c:strRef>
              <c:f>'ANALYSIS 2'!$AA$18</c:f>
              <c:strCache>
                <c:ptCount val="1"/>
                <c:pt idx="0">
                  <c:v>Bicycle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'ANALYSIS 2'!$Y$19:$Y$34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'ANALYSIS 2'!$AA$19:$AA$34</c:f>
              <c:numCache>
                <c:formatCode>General</c:formatCode>
                <c:ptCount val="16"/>
                <c:pt idx="0">
                  <c:v>0</c:v>
                </c:pt>
                <c:pt idx="1">
                  <c:v>26.3</c:v>
                </c:pt>
                <c:pt idx="2">
                  <c:v>3</c:v>
                </c:pt>
                <c:pt idx="3">
                  <c:v>21.5</c:v>
                </c:pt>
                <c:pt idx="4">
                  <c:v>8.7100000000000009</c:v>
                </c:pt>
                <c:pt idx="5">
                  <c:v>24.3</c:v>
                </c:pt>
                <c:pt idx="6">
                  <c:v>10.5</c:v>
                </c:pt>
                <c:pt idx="7">
                  <c:v>32.340000000000003</c:v>
                </c:pt>
                <c:pt idx="8">
                  <c:v>18.8</c:v>
                </c:pt>
                <c:pt idx="9">
                  <c:v>46.1</c:v>
                </c:pt>
                <c:pt idx="10">
                  <c:v>34.5</c:v>
                </c:pt>
                <c:pt idx="11">
                  <c:v>35.799999999999997</c:v>
                </c:pt>
                <c:pt idx="12">
                  <c:v>8.61</c:v>
                </c:pt>
                <c:pt idx="13">
                  <c:v>20.6</c:v>
                </c:pt>
                <c:pt idx="14">
                  <c:v>23.5</c:v>
                </c:pt>
                <c:pt idx="15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6-FF44-AD53-64A9A6A19F82}"/>
            </c:ext>
          </c:extLst>
        </c:ser>
        <c:ser>
          <c:idx val="3"/>
          <c:order val="2"/>
          <c:tx>
            <c:strRef>
              <c:f>'ANALYSIS 2'!$AB$18</c:f>
              <c:strCache>
                <c:ptCount val="1"/>
                <c:pt idx="0">
                  <c:v>Crash Helmet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'ANALYSIS 2'!$Y$19:$Y$34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'ANALYSIS 2'!$AB$19:$AB$34</c:f>
              <c:numCache>
                <c:formatCode>General</c:formatCode>
                <c:ptCount val="16"/>
                <c:pt idx="0">
                  <c:v>79.599999999999994</c:v>
                </c:pt>
                <c:pt idx="1">
                  <c:v>29.2</c:v>
                </c:pt>
                <c:pt idx="2">
                  <c:v>44.8</c:v>
                </c:pt>
                <c:pt idx="3">
                  <c:v>47.2</c:v>
                </c:pt>
                <c:pt idx="4">
                  <c:v>38.299999999999997</c:v>
                </c:pt>
                <c:pt idx="5">
                  <c:v>32.6</c:v>
                </c:pt>
                <c:pt idx="6">
                  <c:v>81</c:v>
                </c:pt>
                <c:pt idx="7">
                  <c:v>58.8</c:v>
                </c:pt>
                <c:pt idx="8">
                  <c:v>30.3</c:v>
                </c:pt>
                <c:pt idx="9">
                  <c:v>57.4</c:v>
                </c:pt>
                <c:pt idx="10">
                  <c:v>61.8</c:v>
                </c:pt>
                <c:pt idx="11">
                  <c:v>33.4</c:v>
                </c:pt>
                <c:pt idx="12">
                  <c:v>40</c:v>
                </c:pt>
                <c:pt idx="13">
                  <c:v>31.7</c:v>
                </c:pt>
                <c:pt idx="14">
                  <c:v>8.1300000000000008</c:v>
                </c:pt>
                <c:pt idx="15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6-FF44-AD53-64A9A6A19F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6682672"/>
        <c:axId val="574674880"/>
      </c:lineChart>
      <c:catAx>
        <c:axId val="5566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4880"/>
        <c:crosses val="autoZero"/>
        <c:auto val="1"/>
        <c:lblAlgn val="ctr"/>
        <c:lblOffset val="100"/>
        <c:noMultiLvlLbl val="0"/>
      </c:catAx>
      <c:valAx>
        <c:axId val="574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366183</xdr:colOff>
      <xdr:row>0</xdr:row>
      <xdr:rowOff>91017</xdr:rowOff>
    </xdr:from>
    <xdr:to>
      <xdr:col>14</xdr:col>
      <xdr:colOff>810683</xdr:colOff>
      <xdr:row>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A425B-3487-ED4E-9A5A-1BCBF3B1E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220869</xdr:colOff>
      <xdr:row>41</xdr:row>
      <xdr:rowOff>73622</xdr:rowOff>
    </xdr:from>
    <xdr:to>
      <xdr:col>31</xdr:col>
      <xdr:colOff>479035</xdr:colOff>
      <xdr:row>68</xdr:row>
      <xdr:rowOff>167104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9A5B8-C59D-8C44-A653-413227DE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opLeftCell="A11" zoomScale="68" zoomScaleNormal="81" workbookViewId="0">
      <selection activeCell="N31" sqref="N31:R46"/>
    </sheetView>
  </sheetViews>
  <sheetFormatPr baseColWidth="10" defaultColWidth="8.83203125" defaultRowHeight="15"/>
  <cols>
    <col min="2" max="2" width="17.33203125" customWidth="1"/>
    <col min="3" max="3" width="19.6640625" customWidth="1"/>
    <col min="4" max="4" width="14" style="1" customWidth="1"/>
    <col min="5" max="5" width="18.6640625" style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0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G2" s="29" t="s">
        <v>72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58</v>
      </c>
      <c r="M2" s="29" t="s">
        <v>72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59</v>
      </c>
      <c r="S2" s="29" t="s">
        <v>72</v>
      </c>
    </row>
    <row r="3" spans="2:19" ht="24" customHeight="1">
      <c r="B3" s="9">
        <v>1</v>
      </c>
      <c r="C3" s="10">
        <v>315</v>
      </c>
      <c r="D3" s="11" t="s">
        <v>20</v>
      </c>
      <c r="E3" s="11">
        <v>316</v>
      </c>
      <c r="F3" s="33">
        <f>MOD(E3-C3,359)</f>
        <v>1</v>
      </c>
      <c r="G3">
        <f>(F3/180)*100</f>
        <v>0.55555555555555558</v>
      </c>
      <c r="H3" s="9">
        <v>1</v>
      </c>
      <c r="I3" s="10">
        <v>67.5</v>
      </c>
      <c r="J3" s="11" t="s">
        <v>22</v>
      </c>
      <c r="K3" s="11">
        <v>45</v>
      </c>
      <c r="L3" s="33">
        <f>MOD(I3-K3,359)</f>
        <v>22.5</v>
      </c>
      <c r="M3">
        <f>(L3/180)*100</f>
        <v>12.5</v>
      </c>
      <c r="N3" s="9">
        <v>1</v>
      </c>
      <c r="O3" s="10">
        <v>22.5</v>
      </c>
      <c r="P3" s="11" t="s">
        <v>21</v>
      </c>
      <c r="Q3" s="11">
        <v>0</v>
      </c>
      <c r="R3" s="33">
        <f>MOD(O3-Q3,359)</f>
        <v>22.5</v>
      </c>
      <c r="S3">
        <f>(R3/180)*100</f>
        <v>12.5</v>
      </c>
    </row>
    <row r="4" spans="2:19" ht="24" customHeight="1">
      <c r="B4" s="5">
        <v>2</v>
      </c>
      <c r="C4" s="4">
        <v>45</v>
      </c>
      <c r="D4" s="3" t="s">
        <v>21</v>
      </c>
      <c r="E4" s="3">
        <v>45</v>
      </c>
      <c r="F4" s="33">
        <f t="shared" ref="F4:F14" si="0">MOD(E4-C4,360)</f>
        <v>0</v>
      </c>
      <c r="G4">
        <f t="shared" ref="G4:G19" si="1">(F4/180)*100</f>
        <v>0</v>
      </c>
      <c r="H4" s="5">
        <v>2</v>
      </c>
      <c r="I4" s="4">
        <v>135</v>
      </c>
      <c r="J4" s="3" t="s">
        <v>20</v>
      </c>
      <c r="K4" s="3">
        <v>117</v>
      </c>
      <c r="L4" s="33">
        <f>MOD(I4-K4,360)</f>
        <v>18</v>
      </c>
      <c r="M4">
        <f t="shared" ref="M4:M18" si="2">(L4/180)*100</f>
        <v>10</v>
      </c>
      <c r="N4" s="5">
        <v>2</v>
      </c>
      <c r="O4" s="4">
        <v>270</v>
      </c>
      <c r="P4" s="3" t="s">
        <v>20</v>
      </c>
      <c r="Q4" s="3">
        <v>290</v>
      </c>
      <c r="R4" s="33">
        <f t="shared" ref="R4:R17" si="3">MOD(Q4-O4,360)</f>
        <v>20</v>
      </c>
      <c r="S4">
        <f t="shared" ref="S4:S18" si="4">(R4/180)*100</f>
        <v>11.111111111111111</v>
      </c>
    </row>
    <row r="5" spans="2:19" ht="24" customHeight="1">
      <c r="B5" s="5">
        <v>3</v>
      </c>
      <c r="C5" s="4">
        <v>90</v>
      </c>
      <c r="D5" s="3" t="s">
        <v>25</v>
      </c>
      <c r="E5" s="3">
        <v>90</v>
      </c>
      <c r="F5" s="33">
        <f>MOD(C5-E5,359)</f>
        <v>0</v>
      </c>
      <c r="G5">
        <f t="shared" si="1"/>
        <v>0</v>
      </c>
      <c r="H5" s="5">
        <v>3</v>
      </c>
      <c r="I5" s="4">
        <v>202.5</v>
      </c>
      <c r="J5" s="3" t="s">
        <v>21</v>
      </c>
      <c r="K5" s="3">
        <v>220</v>
      </c>
      <c r="L5" s="33">
        <f>MOD(K5-I5,359)</f>
        <v>17.5</v>
      </c>
      <c r="M5">
        <f t="shared" si="2"/>
        <v>9.7222222222222232</v>
      </c>
      <c r="N5" s="30">
        <v>3</v>
      </c>
      <c r="O5" s="31">
        <v>135</v>
      </c>
      <c r="P5" s="32" t="s">
        <v>22</v>
      </c>
      <c r="Q5" s="32">
        <v>19</v>
      </c>
      <c r="R5" s="33">
        <f>MOD(O5-Q5,359)</f>
        <v>116</v>
      </c>
      <c r="S5">
        <f t="shared" si="4"/>
        <v>64.444444444444443</v>
      </c>
    </row>
    <row r="6" spans="2:19" ht="24" customHeight="1">
      <c r="B6" s="5">
        <v>4</v>
      </c>
      <c r="C6" s="4">
        <v>225</v>
      </c>
      <c r="D6" s="3" t="s">
        <v>20</v>
      </c>
      <c r="E6" s="3">
        <v>227</v>
      </c>
      <c r="F6" s="33">
        <f t="shared" si="0"/>
        <v>2</v>
      </c>
      <c r="G6">
        <f t="shared" si="1"/>
        <v>1.1111111111111112</v>
      </c>
      <c r="H6" s="5">
        <v>4</v>
      </c>
      <c r="I6" s="4">
        <v>270</v>
      </c>
      <c r="J6" s="3" t="s">
        <v>20</v>
      </c>
      <c r="K6" s="3">
        <v>270</v>
      </c>
      <c r="L6" s="33">
        <f t="shared" ref="L6:L12" si="5">MOD(K6-I6,360)</f>
        <v>0</v>
      </c>
      <c r="M6">
        <f t="shared" si="2"/>
        <v>0</v>
      </c>
      <c r="N6" s="5">
        <v>4</v>
      </c>
      <c r="O6" s="4">
        <v>337.5</v>
      </c>
      <c r="P6" s="3" t="s">
        <v>22</v>
      </c>
      <c r="Q6" s="3">
        <f>360-22</f>
        <v>338</v>
      </c>
      <c r="R6" s="33">
        <f t="shared" si="3"/>
        <v>0.5</v>
      </c>
      <c r="S6">
        <f t="shared" si="4"/>
        <v>0.27777777777777779</v>
      </c>
    </row>
    <row r="7" spans="2:19" ht="24" customHeight="1">
      <c r="B7" s="5">
        <v>5</v>
      </c>
      <c r="C7" s="4">
        <v>180</v>
      </c>
      <c r="D7" s="3" t="s">
        <v>25</v>
      </c>
      <c r="E7" s="3">
        <v>180</v>
      </c>
      <c r="F7" s="33">
        <f t="shared" si="0"/>
        <v>0</v>
      </c>
      <c r="G7">
        <f t="shared" si="1"/>
        <v>0</v>
      </c>
      <c r="H7" s="5">
        <v>5</v>
      </c>
      <c r="I7" s="4">
        <v>0</v>
      </c>
      <c r="J7" s="3" t="s">
        <v>22</v>
      </c>
      <c r="K7" s="3">
        <v>0</v>
      </c>
      <c r="L7" s="33">
        <f t="shared" si="5"/>
        <v>0</v>
      </c>
      <c r="M7">
        <f t="shared" si="2"/>
        <v>0</v>
      </c>
      <c r="N7" s="5">
        <v>5</v>
      </c>
      <c r="O7" s="4">
        <v>180</v>
      </c>
      <c r="P7" s="3" t="s">
        <v>21</v>
      </c>
      <c r="Q7" s="3">
        <v>180</v>
      </c>
      <c r="R7" s="33">
        <f t="shared" si="3"/>
        <v>0</v>
      </c>
      <c r="S7">
        <f t="shared" si="4"/>
        <v>0</v>
      </c>
    </row>
    <row r="8" spans="2:19" ht="24" customHeight="1">
      <c r="B8" s="5">
        <v>6</v>
      </c>
      <c r="C8" s="4">
        <v>0</v>
      </c>
      <c r="D8" s="3" t="s">
        <v>21</v>
      </c>
      <c r="E8" s="3">
        <v>0</v>
      </c>
      <c r="F8" s="33">
        <f t="shared" si="0"/>
        <v>0</v>
      </c>
      <c r="G8">
        <f t="shared" si="1"/>
        <v>0</v>
      </c>
      <c r="H8" s="5">
        <v>6</v>
      </c>
      <c r="I8" s="4">
        <v>45</v>
      </c>
      <c r="J8" s="3" t="s">
        <v>21</v>
      </c>
      <c r="K8" s="3">
        <v>45</v>
      </c>
      <c r="L8" s="33">
        <f t="shared" si="5"/>
        <v>0</v>
      </c>
      <c r="M8">
        <f t="shared" si="2"/>
        <v>0</v>
      </c>
      <c r="N8" s="5"/>
      <c r="O8" s="4"/>
      <c r="P8" s="3"/>
      <c r="Q8" s="3"/>
      <c r="R8" s="33"/>
    </row>
    <row r="9" spans="2:19" ht="24" customHeight="1">
      <c r="B9" s="5">
        <v>7</v>
      </c>
      <c r="C9" s="4">
        <v>45</v>
      </c>
      <c r="D9" s="3" t="s">
        <v>25</v>
      </c>
      <c r="E9" s="3">
        <v>45</v>
      </c>
      <c r="F9" s="33">
        <f t="shared" si="0"/>
        <v>0</v>
      </c>
      <c r="G9">
        <f t="shared" si="1"/>
        <v>0</v>
      </c>
      <c r="H9" s="5">
        <v>7</v>
      </c>
      <c r="I9" s="4">
        <v>0</v>
      </c>
      <c r="J9" s="3" t="s">
        <v>22</v>
      </c>
      <c r="K9" s="3">
        <v>0</v>
      </c>
      <c r="L9" s="33">
        <f t="shared" si="5"/>
        <v>0</v>
      </c>
      <c r="M9">
        <f t="shared" si="2"/>
        <v>0</v>
      </c>
      <c r="N9" s="5">
        <v>7</v>
      </c>
      <c r="O9" s="4">
        <v>90</v>
      </c>
      <c r="P9" s="3" t="s">
        <v>20</v>
      </c>
      <c r="Q9" s="3">
        <v>270</v>
      </c>
      <c r="R9" s="33">
        <f t="shared" si="3"/>
        <v>180</v>
      </c>
      <c r="S9">
        <f t="shared" si="4"/>
        <v>100</v>
      </c>
    </row>
    <row r="10" spans="2:19" ht="24" customHeight="1">
      <c r="B10" s="5">
        <v>8</v>
      </c>
      <c r="C10" s="4">
        <v>67.5</v>
      </c>
      <c r="D10" s="3" t="s">
        <v>20</v>
      </c>
      <c r="E10" s="3">
        <v>90</v>
      </c>
      <c r="F10" s="33">
        <f t="shared" si="0"/>
        <v>22.5</v>
      </c>
      <c r="G10">
        <f t="shared" si="1"/>
        <v>12.5</v>
      </c>
      <c r="H10" s="5">
        <v>8</v>
      </c>
      <c r="I10" s="4">
        <v>180</v>
      </c>
      <c r="J10" s="3" t="s">
        <v>20</v>
      </c>
      <c r="K10" s="3">
        <v>200</v>
      </c>
      <c r="L10" s="33">
        <f t="shared" si="5"/>
        <v>20</v>
      </c>
      <c r="M10">
        <f t="shared" si="2"/>
        <v>11.111111111111111</v>
      </c>
      <c r="N10" s="30">
        <v>8</v>
      </c>
      <c r="O10" s="31">
        <v>270</v>
      </c>
      <c r="P10" s="32" t="s">
        <v>22</v>
      </c>
      <c r="Q10" s="32">
        <v>45</v>
      </c>
      <c r="R10" s="33">
        <f t="shared" si="3"/>
        <v>135</v>
      </c>
      <c r="S10">
        <f t="shared" si="4"/>
        <v>75</v>
      </c>
    </row>
    <row r="11" spans="2:19" ht="23.25" customHeight="1">
      <c r="B11" s="5">
        <v>9</v>
      </c>
      <c r="C11" s="4">
        <v>247.5</v>
      </c>
      <c r="D11" s="3" t="s">
        <v>21</v>
      </c>
      <c r="E11" s="3">
        <v>300</v>
      </c>
      <c r="F11" s="33">
        <f>MOD(E11-C11,360)</f>
        <v>52.5</v>
      </c>
      <c r="G11">
        <f t="shared" si="1"/>
        <v>29.166666666666668</v>
      </c>
      <c r="H11" s="5">
        <v>9</v>
      </c>
      <c r="I11" s="4">
        <v>112.5</v>
      </c>
      <c r="J11" s="3" t="s">
        <v>21</v>
      </c>
      <c r="K11" s="3">
        <v>90</v>
      </c>
      <c r="L11" s="33">
        <f>MOD(I11-K11,360)</f>
        <v>22.5</v>
      </c>
      <c r="M11">
        <f t="shared" si="2"/>
        <v>12.5</v>
      </c>
      <c r="N11" s="5">
        <v>9</v>
      </c>
      <c r="O11" s="4">
        <v>135</v>
      </c>
      <c r="P11" s="3" t="s">
        <v>21</v>
      </c>
      <c r="Q11" s="3">
        <v>26</v>
      </c>
      <c r="R11" s="33">
        <f>MOD(O11-Q11,360)</f>
        <v>109</v>
      </c>
      <c r="S11">
        <f t="shared" si="4"/>
        <v>60.55555555555555</v>
      </c>
    </row>
    <row r="12" spans="2:19" ht="23.25" customHeight="1">
      <c r="B12" s="5">
        <v>10</v>
      </c>
      <c r="C12" s="4">
        <v>135</v>
      </c>
      <c r="D12" s="3" t="s">
        <v>20</v>
      </c>
      <c r="E12" s="3">
        <v>135</v>
      </c>
      <c r="F12" s="33">
        <f t="shared" si="0"/>
        <v>0</v>
      </c>
      <c r="G12">
        <f t="shared" si="1"/>
        <v>0</v>
      </c>
      <c r="H12" s="5">
        <v>10</v>
      </c>
      <c r="I12" s="4">
        <v>270</v>
      </c>
      <c r="J12" s="3" t="s">
        <v>20</v>
      </c>
      <c r="K12" s="3">
        <v>270</v>
      </c>
      <c r="L12" s="33">
        <f t="shared" si="5"/>
        <v>0</v>
      </c>
      <c r="M12">
        <f t="shared" si="2"/>
        <v>0</v>
      </c>
      <c r="N12" s="5">
        <v>10</v>
      </c>
      <c r="O12" s="4">
        <v>45</v>
      </c>
      <c r="P12" s="3" t="s">
        <v>21</v>
      </c>
      <c r="Q12" s="3">
        <v>180</v>
      </c>
      <c r="R12" s="33">
        <f t="shared" si="3"/>
        <v>135</v>
      </c>
      <c r="S12">
        <f t="shared" si="4"/>
        <v>75</v>
      </c>
    </row>
    <row r="13" spans="2:19" ht="23.25" customHeight="1">
      <c r="B13" s="5">
        <v>11</v>
      </c>
      <c r="C13" s="4">
        <v>0</v>
      </c>
      <c r="D13" s="3" t="s">
        <v>25</v>
      </c>
      <c r="E13" s="3">
        <v>0</v>
      </c>
      <c r="F13" s="33">
        <f t="shared" si="0"/>
        <v>0</v>
      </c>
      <c r="G13">
        <f t="shared" si="1"/>
        <v>0</v>
      </c>
      <c r="H13" s="5">
        <v>11</v>
      </c>
      <c r="I13" s="4">
        <v>67.5</v>
      </c>
      <c r="J13" s="3" t="s">
        <v>22</v>
      </c>
      <c r="K13" s="3">
        <v>58</v>
      </c>
      <c r="L13" s="33">
        <f>MOD(I13-K13,360)</f>
        <v>9.5</v>
      </c>
      <c r="M13">
        <f t="shared" si="2"/>
        <v>5.2777777777777777</v>
      </c>
      <c r="N13" s="5">
        <v>11</v>
      </c>
      <c r="O13" s="4">
        <v>0</v>
      </c>
      <c r="P13" s="3" t="s">
        <v>20</v>
      </c>
      <c r="Q13" s="3">
        <v>225</v>
      </c>
      <c r="R13" s="33">
        <f>MOD(360-Q13,360)</f>
        <v>135</v>
      </c>
      <c r="S13">
        <f t="shared" si="4"/>
        <v>75</v>
      </c>
    </row>
    <row r="14" spans="2:19" ht="23.25" customHeight="1">
      <c r="B14" s="5">
        <v>12</v>
      </c>
      <c r="C14" s="4">
        <v>270</v>
      </c>
      <c r="D14" s="3" t="s">
        <v>21</v>
      </c>
      <c r="E14" s="3">
        <v>315</v>
      </c>
      <c r="F14" s="33">
        <f t="shared" si="0"/>
        <v>45</v>
      </c>
      <c r="G14">
        <f t="shared" si="1"/>
        <v>25</v>
      </c>
      <c r="H14" s="5">
        <v>12</v>
      </c>
      <c r="I14" s="4">
        <v>292.5</v>
      </c>
      <c r="J14" s="3" t="s">
        <v>21</v>
      </c>
      <c r="K14" s="3">
        <f>180+85</f>
        <v>265</v>
      </c>
      <c r="L14" s="33">
        <f>MOD(I14-K14,360)</f>
        <v>27.5</v>
      </c>
      <c r="M14">
        <f t="shared" si="2"/>
        <v>15.277777777777779</v>
      </c>
      <c r="N14" s="5">
        <v>12</v>
      </c>
      <c r="O14" s="4">
        <v>202.5</v>
      </c>
      <c r="P14" s="3" t="s">
        <v>22</v>
      </c>
      <c r="Q14" s="3">
        <v>285</v>
      </c>
      <c r="R14" s="33">
        <f t="shared" si="3"/>
        <v>82.5</v>
      </c>
      <c r="S14">
        <f t="shared" si="4"/>
        <v>45.833333333333329</v>
      </c>
    </row>
    <row r="15" spans="2:19" ht="23.25" customHeight="1">
      <c r="B15" s="5">
        <v>13</v>
      </c>
      <c r="C15" s="4">
        <v>67.5</v>
      </c>
      <c r="D15" s="3" t="s">
        <v>21</v>
      </c>
      <c r="E15" s="3">
        <v>45</v>
      </c>
      <c r="F15" s="33">
        <f>MOD(C15-E15,360)</f>
        <v>22.5</v>
      </c>
      <c r="G15">
        <f t="shared" si="1"/>
        <v>12.5</v>
      </c>
      <c r="H15" s="5">
        <v>13</v>
      </c>
      <c r="I15" s="4">
        <v>157.5</v>
      </c>
      <c r="J15" s="3" t="s">
        <v>20</v>
      </c>
      <c r="K15" s="3">
        <v>155</v>
      </c>
      <c r="L15" s="33">
        <f>MOD(I15-K15,360)</f>
        <v>2.5</v>
      </c>
      <c r="M15">
        <f t="shared" si="2"/>
        <v>1.3888888888888888</v>
      </c>
      <c r="N15" s="5">
        <v>13</v>
      </c>
      <c r="O15" s="4">
        <v>112.5</v>
      </c>
      <c r="P15" s="3" t="s">
        <v>20</v>
      </c>
      <c r="Q15" s="3">
        <v>70</v>
      </c>
      <c r="R15" s="33">
        <f>MOD(O15-Q15,360)</f>
        <v>42.5</v>
      </c>
      <c r="S15">
        <f t="shared" si="4"/>
        <v>23.611111111111111</v>
      </c>
    </row>
    <row r="16" spans="2:19" ht="23.25" customHeight="1">
      <c r="B16" s="5">
        <v>14</v>
      </c>
      <c r="C16" s="4">
        <v>202.5</v>
      </c>
      <c r="D16" s="3" t="s">
        <v>20</v>
      </c>
      <c r="E16" s="3">
        <v>225</v>
      </c>
      <c r="F16" s="33">
        <f>MOD(E16-C16,360)</f>
        <v>22.5</v>
      </c>
      <c r="G16">
        <f t="shared" si="1"/>
        <v>12.5</v>
      </c>
      <c r="H16" s="5">
        <v>14</v>
      </c>
      <c r="I16" s="4">
        <v>135</v>
      </c>
      <c r="J16" s="3" t="s">
        <v>22</v>
      </c>
      <c r="K16" s="3">
        <v>135</v>
      </c>
      <c r="L16" s="33">
        <f>MOD(I16-K16,360)</f>
        <v>0</v>
      </c>
      <c r="M16">
        <f t="shared" si="2"/>
        <v>0</v>
      </c>
      <c r="N16" s="30">
        <v>14</v>
      </c>
      <c r="O16" s="31">
        <v>67.5</v>
      </c>
      <c r="P16" s="32" t="s">
        <v>20</v>
      </c>
      <c r="Q16" s="32">
        <v>270</v>
      </c>
      <c r="R16" s="33">
        <f>MOD(O16-Q16,360)</f>
        <v>157.5</v>
      </c>
      <c r="S16">
        <f>(R16/180)*100</f>
        <v>87.5</v>
      </c>
    </row>
    <row r="17" spans="1:25" ht="23.25" customHeight="1" thickBot="1">
      <c r="B17" s="6">
        <v>15</v>
      </c>
      <c r="C17" s="4">
        <v>112.5</v>
      </c>
      <c r="D17" s="3" t="s">
        <v>25</v>
      </c>
      <c r="E17" s="3">
        <v>45</v>
      </c>
      <c r="F17" s="33">
        <f>MOD(C17-E17,360)</f>
        <v>67.5</v>
      </c>
      <c r="G17">
        <f t="shared" si="1"/>
        <v>37.5</v>
      </c>
      <c r="H17" s="6">
        <v>15</v>
      </c>
      <c r="I17" s="4">
        <v>22.5</v>
      </c>
      <c r="J17" s="3" t="s">
        <v>21</v>
      </c>
      <c r="K17" s="3">
        <v>20</v>
      </c>
      <c r="L17" s="33">
        <f>MOD(I17-K17,360)</f>
        <v>2.5</v>
      </c>
      <c r="M17">
        <f t="shared" si="2"/>
        <v>1.3888888888888888</v>
      </c>
      <c r="N17" s="6">
        <v>15</v>
      </c>
      <c r="O17" s="4">
        <v>217</v>
      </c>
      <c r="P17" s="3" t="s">
        <v>21</v>
      </c>
      <c r="Q17" s="3">
        <v>290</v>
      </c>
      <c r="R17" s="33">
        <f t="shared" si="3"/>
        <v>73</v>
      </c>
      <c r="S17">
        <f>(R17/180)*100</f>
        <v>40.555555555555557</v>
      </c>
    </row>
    <row r="18" spans="1:25" ht="23.25" customHeight="1" thickBot="1">
      <c r="B18" s="8">
        <v>16</v>
      </c>
      <c r="C18" s="4"/>
      <c r="D18" s="3"/>
      <c r="E18" s="3"/>
      <c r="F18" s="2"/>
      <c r="G18">
        <f t="shared" si="1"/>
        <v>0</v>
      </c>
      <c r="H18" s="8">
        <v>16</v>
      </c>
      <c r="I18" s="4"/>
      <c r="J18" s="3"/>
      <c r="K18" s="3"/>
      <c r="L18">
        <f t="shared" ref="L18" si="6">(K18/180)*100</f>
        <v>0</v>
      </c>
      <c r="M18">
        <f t="shared" si="2"/>
        <v>0</v>
      </c>
      <c r="N18" s="8">
        <v>16</v>
      </c>
      <c r="O18" s="4"/>
      <c r="P18" s="3"/>
      <c r="Q18" s="3"/>
      <c r="R18" s="2"/>
      <c r="S18">
        <f t="shared" si="4"/>
        <v>0</v>
      </c>
    </row>
    <row r="19" spans="1:25">
      <c r="B19" s="7"/>
      <c r="C19" s="15">
        <v>1</v>
      </c>
      <c r="E19" s="14" t="s">
        <v>57</v>
      </c>
      <c r="F19" s="2">
        <f>SUM(F3:F17)/15</f>
        <v>15.7</v>
      </c>
      <c r="G19">
        <f t="shared" si="1"/>
        <v>8.7222222222222214</v>
      </c>
      <c r="L19" s="2">
        <f>SUM(L3:L17)/15</f>
        <v>9.5</v>
      </c>
      <c r="R19" s="2">
        <f>SUM(R3:R17)/14</f>
        <v>86.321428571428569</v>
      </c>
    </row>
    <row r="21" spans="1:25">
      <c r="B21" t="s">
        <v>17</v>
      </c>
      <c r="J21" s="2" t="s">
        <v>23</v>
      </c>
      <c r="Q21" s="2" t="s">
        <v>24</v>
      </c>
    </row>
    <row r="22" spans="1:25">
      <c r="B22" t="s">
        <v>44</v>
      </c>
    </row>
    <row r="23" spans="1:25">
      <c r="B23" t="s">
        <v>45</v>
      </c>
      <c r="E23" s="2" t="s">
        <v>55</v>
      </c>
    </row>
    <row r="26" spans="1:25">
      <c r="C26" s="7"/>
    </row>
    <row r="27" spans="1:25">
      <c r="A27" s="7"/>
      <c r="B27" s="7"/>
      <c r="C27" s="7"/>
      <c r="D27" s="53"/>
      <c r="E27" s="53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5">
      <c r="A28" s="7"/>
      <c r="B28" s="53"/>
      <c r="C28" s="53"/>
      <c r="D28" s="53"/>
      <c r="E28" s="54"/>
      <c r="F28" s="54"/>
      <c r="G28" s="55"/>
      <c r="H28" s="54"/>
      <c r="I28" s="54"/>
      <c r="J28" s="54"/>
      <c r="K28" s="54"/>
      <c r="L28" s="54"/>
      <c r="M28" s="55"/>
      <c r="N28" s="54"/>
      <c r="O28" s="54"/>
      <c r="P28" s="54"/>
      <c r="Q28" s="54"/>
      <c r="R28" s="54"/>
      <c r="S28" s="54"/>
      <c r="T28" s="55"/>
      <c r="U28" s="55"/>
      <c r="V28" s="55"/>
      <c r="W28" s="56"/>
      <c r="X28" s="56"/>
      <c r="Y28" s="56"/>
    </row>
    <row r="29" spans="1:25">
      <c r="A29" s="7"/>
      <c r="B29" s="7"/>
      <c r="C29" s="7"/>
      <c r="D29" s="53"/>
      <c r="E29" s="54"/>
      <c r="F29" s="55"/>
      <c r="G29" s="55"/>
      <c r="H29" s="55"/>
      <c r="I29" s="55"/>
      <c r="J29" s="54"/>
      <c r="K29" s="54"/>
      <c r="L29" s="55"/>
      <c r="M29" s="55"/>
      <c r="N29" s="55"/>
      <c r="O29" s="55"/>
      <c r="P29" s="54"/>
      <c r="Q29" s="54"/>
      <c r="R29" s="55"/>
      <c r="S29" s="55"/>
      <c r="T29" s="55"/>
      <c r="U29" s="55"/>
      <c r="V29" s="55"/>
      <c r="W29" s="56"/>
      <c r="X29" s="56"/>
      <c r="Y29" s="56"/>
    </row>
    <row r="30" spans="1:25">
      <c r="A30" s="7"/>
      <c r="B30" s="7"/>
      <c r="C30" s="7"/>
      <c r="D30" s="53"/>
      <c r="E30" s="54"/>
      <c r="F30" s="55"/>
      <c r="G30" s="55"/>
      <c r="H30" s="55"/>
      <c r="I30" s="55"/>
      <c r="J30" s="54"/>
      <c r="K30" s="54"/>
      <c r="L30" s="55"/>
      <c r="M30" s="55"/>
      <c r="N30" s="55"/>
      <c r="O30" s="55"/>
      <c r="P30" s="54"/>
      <c r="Q30" s="54"/>
      <c r="R30" s="55"/>
      <c r="S30" s="55"/>
      <c r="T30" s="55"/>
      <c r="U30" s="55"/>
      <c r="V30" s="55"/>
      <c r="W30" s="56"/>
      <c r="X30" s="56"/>
      <c r="Y30" s="56"/>
    </row>
    <row r="31" spans="1:25">
      <c r="A31" s="7"/>
      <c r="B31" s="3" t="s">
        <v>1</v>
      </c>
      <c r="C31" s="3" t="s">
        <v>4</v>
      </c>
      <c r="D31" s="3" t="s">
        <v>2</v>
      </c>
      <c r="E31" s="3" t="s">
        <v>3</v>
      </c>
      <c r="F31" s="3" t="s">
        <v>54</v>
      </c>
      <c r="G31" s="29"/>
      <c r="H31" s="3" t="s">
        <v>1</v>
      </c>
      <c r="I31" s="3" t="s">
        <v>4</v>
      </c>
      <c r="J31" s="3" t="s">
        <v>2</v>
      </c>
      <c r="K31" s="3" t="s">
        <v>3</v>
      </c>
      <c r="L31" s="3" t="s">
        <v>58</v>
      </c>
      <c r="M31" s="29"/>
      <c r="N31" s="3" t="s">
        <v>1</v>
      </c>
      <c r="O31" s="3" t="s">
        <v>4</v>
      </c>
      <c r="P31" s="3" t="s">
        <v>2</v>
      </c>
      <c r="Q31" s="3" t="s">
        <v>3</v>
      </c>
      <c r="R31" s="3" t="s">
        <v>59</v>
      </c>
      <c r="S31" s="29"/>
      <c r="T31" s="55"/>
      <c r="U31" s="55"/>
      <c r="V31" s="55"/>
      <c r="W31" s="56"/>
      <c r="X31" s="56"/>
      <c r="Y31" s="56"/>
    </row>
    <row r="32" spans="1:25">
      <c r="A32" s="7"/>
      <c r="B32" s="9">
        <v>6</v>
      </c>
      <c r="C32" s="10">
        <v>0</v>
      </c>
      <c r="D32" s="11" t="s">
        <v>21</v>
      </c>
      <c r="E32" s="11">
        <v>0</v>
      </c>
      <c r="F32" s="33">
        <f>MOD(E32-C32,360)</f>
        <v>0</v>
      </c>
      <c r="H32" s="9">
        <v>5</v>
      </c>
      <c r="I32" s="10">
        <v>0</v>
      </c>
      <c r="J32" s="11" t="s">
        <v>22</v>
      </c>
      <c r="K32" s="11">
        <v>0</v>
      </c>
      <c r="L32" s="33">
        <f>MOD(K32-I32,360)</f>
        <v>0</v>
      </c>
      <c r="N32" s="9">
        <v>6</v>
      </c>
      <c r="O32" s="10">
        <v>0</v>
      </c>
      <c r="P32" s="11" t="s">
        <v>22</v>
      </c>
      <c r="Q32" s="11" t="s">
        <v>46</v>
      </c>
      <c r="R32" s="33">
        <v>0</v>
      </c>
      <c r="T32" s="55"/>
      <c r="U32" s="55"/>
      <c r="V32" s="55"/>
      <c r="W32" s="56"/>
      <c r="X32" s="56"/>
      <c r="Y32" s="56"/>
    </row>
    <row r="33" spans="1:25">
      <c r="A33" s="7"/>
      <c r="B33" s="5">
        <v>11</v>
      </c>
      <c r="C33" s="4">
        <v>0</v>
      </c>
      <c r="D33" s="3" t="s">
        <v>25</v>
      </c>
      <c r="E33" s="3">
        <v>0</v>
      </c>
      <c r="F33" s="33">
        <f>MOD(E33-C33,360)</f>
        <v>0</v>
      </c>
      <c r="H33" s="5">
        <v>7</v>
      </c>
      <c r="I33" s="4">
        <v>0</v>
      </c>
      <c r="J33" s="3" t="s">
        <v>22</v>
      </c>
      <c r="K33" s="3">
        <v>0</v>
      </c>
      <c r="L33" s="33">
        <f>MOD(K33-I33,360)</f>
        <v>0</v>
      </c>
      <c r="N33" s="5">
        <v>11</v>
      </c>
      <c r="O33" s="4">
        <v>0</v>
      </c>
      <c r="P33" s="3" t="s">
        <v>20</v>
      </c>
      <c r="Q33" s="3">
        <v>225</v>
      </c>
      <c r="R33" s="33">
        <f>MOD(360-Q33,360)</f>
        <v>135</v>
      </c>
      <c r="T33" s="55"/>
      <c r="U33" s="55"/>
      <c r="V33" s="55"/>
      <c r="W33" s="56"/>
      <c r="X33" s="56"/>
      <c r="Y33" s="56"/>
    </row>
    <row r="34" spans="1:25">
      <c r="A34" s="7"/>
      <c r="B34" s="5">
        <v>2</v>
      </c>
      <c r="C34" s="4">
        <v>45</v>
      </c>
      <c r="D34" s="3" t="s">
        <v>21</v>
      </c>
      <c r="E34" s="3">
        <v>45</v>
      </c>
      <c r="F34" s="33">
        <f>MOD(E34-C34,360)</f>
        <v>0</v>
      </c>
      <c r="H34" s="5">
        <v>15</v>
      </c>
      <c r="I34" s="4">
        <v>22.5</v>
      </c>
      <c r="J34" s="3" t="s">
        <v>21</v>
      </c>
      <c r="K34" s="3">
        <v>20</v>
      </c>
      <c r="L34" s="33">
        <f>MOD(I34-K34,360)</f>
        <v>2.5</v>
      </c>
      <c r="N34" s="5">
        <v>1</v>
      </c>
      <c r="O34" s="4">
        <v>22.5</v>
      </c>
      <c r="P34" s="3" t="s">
        <v>21</v>
      </c>
      <c r="Q34" s="3">
        <v>0</v>
      </c>
      <c r="R34" s="33">
        <f>MOD(O34-Q34,359)</f>
        <v>22.5</v>
      </c>
      <c r="T34" s="55"/>
      <c r="U34" s="55"/>
      <c r="V34" s="55"/>
      <c r="W34" s="56"/>
      <c r="X34" s="56"/>
      <c r="Y34" s="56"/>
    </row>
    <row r="35" spans="1:25">
      <c r="A35" s="7"/>
      <c r="B35" s="5">
        <v>7</v>
      </c>
      <c r="C35" s="4">
        <v>45</v>
      </c>
      <c r="D35" s="3" t="s">
        <v>25</v>
      </c>
      <c r="E35" s="3">
        <v>45</v>
      </c>
      <c r="F35" s="33">
        <f>MOD(E35-C35,360)</f>
        <v>0</v>
      </c>
      <c r="H35" s="5">
        <v>6</v>
      </c>
      <c r="I35" s="4">
        <v>45</v>
      </c>
      <c r="J35" s="3" t="s">
        <v>21</v>
      </c>
      <c r="K35" s="3">
        <v>45</v>
      </c>
      <c r="L35" s="33">
        <f>MOD(K35-I35,360)</f>
        <v>0</v>
      </c>
      <c r="N35" s="5">
        <v>10</v>
      </c>
      <c r="O35" s="4">
        <v>45</v>
      </c>
      <c r="P35" s="3" t="s">
        <v>21</v>
      </c>
      <c r="Q35" s="3">
        <v>180</v>
      </c>
      <c r="R35" s="33">
        <f>MOD(Q35-O35,360)</f>
        <v>135</v>
      </c>
      <c r="T35" s="55"/>
      <c r="U35" s="55"/>
      <c r="V35" s="55"/>
      <c r="W35" s="56"/>
      <c r="X35" s="56"/>
      <c r="Y35" s="56"/>
    </row>
    <row r="36" spans="1:25">
      <c r="A36" s="7"/>
      <c r="B36" s="5">
        <v>8</v>
      </c>
      <c r="C36" s="4">
        <v>67.5</v>
      </c>
      <c r="D36" s="3" t="s">
        <v>20</v>
      </c>
      <c r="E36" s="3">
        <v>90</v>
      </c>
      <c r="F36" s="33">
        <f>MOD(E36-C36,360)</f>
        <v>22.5</v>
      </c>
      <c r="H36" s="5">
        <v>1</v>
      </c>
      <c r="I36" s="4">
        <v>67.5</v>
      </c>
      <c r="J36" s="3" t="s">
        <v>22</v>
      </c>
      <c r="K36" s="3">
        <v>45</v>
      </c>
      <c r="L36" s="33">
        <f>MOD(I36-K36,359)</f>
        <v>22.5</v>
      </c>
      <c r="N36" s="30">
        <v>14</v>
      </c>
      <c r="O36" s="31">
        <v>67.5</v>
      </c>
      <c r="P36" s="32" t="s">
        <v>20</v>
      </c>
      <c r="Q36" s="32">
        <v>270</v>
      </c>
      <c r="R36" s="33">
        <f>MOD(O36-Q36,360)</f>
        <v>157.5</v>
      </c>
      <c r="T36" s="55"/>
      <c r="U36" s="55"/>
      <c r="V36" s="55"/>
      <c r="W36" s="56"/>
      <c r="X36" s="56"/>
      <c r="Y36" s="56"/>
    </row>
    <row r="37" spans="1:25">
      <c r="A37" s="7"/>
      <c r="B37" s="5">
        <v>13</v>
      </c>
      <c r="C37" s="4">
        <v>67.5</v>
      </c>
      <c r="D37" s="3" t="s">
        <v>21</v>
      </c>
      <c r="E37" s="3">
        <v>45</v>
      </c>
      <c r="F37" s="33">
        <f>MOD(C37-E37,360)</f>
        <v>22.5</v>
      </c>
      <c r="H37" s="5">
        <v>11</v>
      </c>
      <c r="I37" s="4">
        <v>67.5</v>
      </c>
      <c r="J37" s="3" t="s">
        <v>22</v>
      </c>
      <c r="K37" s="3">
        <v>58</v>
      </c>
      <c r="L37" s="33">
        <f>MOD(I37-K37,360)</f>
        <v>9.5</v>
      </c>
      <c r="N37" s="5">
        <v>7</v>
      </c>
      <c r="O37" s="4">
        <v>90</v>
      </c>
      <c r="P37" s="3" t="s">
        <v>20</v>
      </c>
      <c r="Q37" s="3">
        <v>270</v>
      </c>
      <c r="R37" s="33">
        <f>MOD(Q37-O37,360)</f>
        <v>180</v>
      </c>
      <c r="T37" s="55"/>
      <c r="U37" s="55"/>
      <c r="V37" s="55"/>
      <c r="W37" s="56"/>
      <c r="X37" s="56"/>
      <c r="Y37" s="56"/>
    </row>
    <row r="38" spans="1:25">
      <c r="A38" s="7"/>
      <c r="B38" s="5">
        <v>3</v>
      </c>
      <c r="C38" s="4">
        <v>90</v>
      </c>
      <c r="D38" s="3" t="s">
        <v>25</v>
      </c>
      <c r="E38" s="3">
        <v>90</v>
      </c>
      <c r="F38" s="33">
        <f>MOD(C38-E38,359)</f>
        <v>0</v>
      </c>
      <c r="H38" s="5">
        <v>9</v>
      </c>
      <c r="I38" s="4">
        <v>112.5</v>
      </c>
      <c r="J38" s="3" t="s">
        <v>21</v>
      </c>
      <c r="K38" s="3">
        <v>90</v>
      </c>
      <c r="L38" s="33">
        <f>MOD(I38-K38,360)</f>
        <v>22.5</v>
      </c>
      <c r="N38" s="5">
        <v>13</v>
      </c>
      <c r="O38" s="4">
        <v>112.5</v>
      </c>
      <c r="P38" s="3" t="s">
        <v>20</v>
      </c>
      <c r="Q38" s="3">
        <v>70</v>
      </c>
      <c r="R38" s="33">
        <f>MOD(O38-Q38,360)</f>
        <v>42.5</v>
      </c>
      <c r="T38" s="55"/>
      <c r="U38" s="55"/>
      <c r="V38" s="55"/>
      <c r="W38" s="56"/>
      <c r="X38" s="56"/>
      <c r="Y38" s="56"/>
    </row>
    <row r="39" spans="1:25">
      <c r="A39" s="7"/>
      <c r="B39" s="5">
        <v>15</v>
      </c>
      <c r="C39" s="4">
        <v>112.5</v>
      </c>
      <c r="D39" s="3" t="s">
        <v>25</v>
      </c>
      <c r="E39" s="3">
        <v>45</v>
      </c>
      <c r="F39" s="33">
        <f>MOD(C39-E39,360)</f>
        <v>67.5</v>
      </c>
      <c r="H39" s="5">
        <v>2</v>
      </c>
      <c r="I39" s="4">
        <v>135</v>
      </c>
      <c r="J39" s="3" t="s">
        <v>20</v>
      </c>
      <c r="K39" s="3">
        <v>117</v>
      </c>
      <c r="L39" s="33">
        <f>MOD(I39-K39,360)</f>
        <v>18</v>
      </c>
      <c r="N39" s="30">
        <v>3</v>
      </c>
      <c r="O39" s="31">
        <v>135</v>
      </c>
      <c r="P39" s="32" t="s">
        <v>22</v>
      </c>
      <c r="Q39" s="32">
        <v>19</v>
      </c>
      <c r="R39" s="33">
        <f>MOD(O39-Q39,359)</f>
        <v>116</v>
      </c>
      <c r="T39" s="55"/>
      <c r="U39" s="55"/>
      <c r="V39" s="55"/>
      <c r="W39" s="56"/>
      <c r="X39" s="56"/>
      <c r="Y39" s="56"/>
    </row>
    <row r="40" spans="1:25">
      <c r="A40" s="7"/>
      <c r="B40" s="5">
        <v>10</v>
      </c>
      <c r="C40" s="4">
        <v>135</v>
      </c>
      <c r="D40" s="3" t="s">
        <v>20</v>
      </c>
      <c r="E40" s="3">
        <v>135</v>
      </c>
      <c r="F40" s="33">
        <f t="shared" ref="F40:F45" si="7">MOD(E40-C40,360)</f>
        <v>0</v>
      </c>
      <c r="H40" s="5">
        <v>14</v>
      </c>
      <c r="I40" s="4">
        <v>135</v>
      </c>
      <c r="J40" s="3" t="s">
        <v>22</v>
      </c>
      <c r="K40" s="3">
        <v>135</v>
      </c>
      <c r="L40" s="33">
        <f>MOD(I40-K40,360)</f>
        <v>0</v>
      </c>
      <c r="N40" s="5">
        <v>9</v>
      </c>
      <c r="O40" s="4">
        <v>135</v>
      </c>
      <c r="P40" s="3" t="s">
        <v>21</v>
      </c>
      <c r="Q40" s="3">
        <v>26</v>
      </c>
      <c r="R40" s="33">
        <f>MOD(O40-Q40,360)</f>
        <v>109</v>
      </c>
      <c r="T40" s="55"/>
      <c r="U40" s="55"/>
      <c r="V40" s="55"/>
      <c r="W40" s="56"/>
      <c r="X40" s="56"/>
      <c r="Y40" s="56"/>
    </row>
    <row r="41" spans="1:25">
      <c r="A41" s="7"/>
      <c r="B41" s="5">
        <v>5</v>
      </c>
      <c r="C41" s="4">
        <v>180</v>
      </c>
      <c r="D41" s="3" t="s">
        <v>25</v>
      </c>
      <c r="E41" s="3">
        <v>180</v>
      </c>
      <c r="F41" s="33">
        <f t="shared" si="7"/>
        <v>0</v>
      </c>
      <c r="H41" s="5">
        <v>13</v>
      </c>
      <c r="I41" s="4">
        <v>157.5</v>
      </c>
      <c r="J41" s="3" t="s">
        <v>20</v>
      </c>
      <c r="K41" s="3">
        <v>155</v>
      </c>
      <c r="L41" s="33">
        <f>MOD(I41-K41,360)</f>
        <v>2.5</v>
      </c>
      <c r="N41" s="5">
        <v>5</v>
      </c>
      <c r="O41" s="4">
        <v>180</v>
      </c>
      <c r="P41" s="3" t="s">
        <v>21</v>
      </c>
      <c r="Q41" s="3">
        <v>180</v>
      </c>
      <c r="R41" s="33">
        <f t="shared" ref="R41:R46" si="8">MOD(Q41-O41,360)</f>
        <v>0</v>
      </c>
      <c r="T41" s="55"/>
      <c r="U41" s="55"/>
      <c r="V41" s="55"/>
      <c r="W41" s="56"/>
      <c r="X41" s="56"/>
      <c r="Y41" s="56"/>
    </row>
    <row r="42" spans="1:25">
      <c r="A42" s="7"/>
      <c r="B42" s="5">
        <v>14</v>
      </c>
      <c r="C42" s="4">
        <v>202.5</v>
      </c>
      <c r="D42" s="3" t="s">
        <v>20</v>
      </c>
      <c r="E42" s="3">
        <v>225</v>
      </c>
      <c r="F42" s="33">
        <f t="shared" si="7"/>
        <v>22.5</v>
      </c>
      <c r="H42" s="5">
        <v>8</v>
      </c>
      <c r="I42" s="4">
        <v>180</v>
      </c>
      <c r="J42" s="3" t="s">
        <v>20</v>
      </c>
      <c r="K42" s="3">
        <v>200</v>
      </c>
      <c r="L42" s="33">
        <f>MOD(K42-I42,360)</f>
        <v>20</v>
      </c>
      <c r="N42" s="5">
        <v>12</v>
      </c>
      <c r="O42" s="4">
        <v>202.5</v>
      </c>
      <c r="P42" s="3" t="s">
        <v>22</v>
      </c>
      <c r="Q42" s="3">
        <v>285</v>
      </c>
      <c r="R42" s="33">
        <f t="shared" si="8"/>
        <v>82.5</v>
      </c>
      <c r="T42" s="55"/>
      <c r="U42" s="55"/>
      <c r="V42" s="55"/>
      <c r="W42" s="56"/>
      <c r="X42" s="56"/>
      <c r="Y42" s="56"/>
    </row>
    <row r="43" spans="1:25">
      <c r="A43" s="7"/>
      <c r="B43" s="5">
        <v>4</v>
      </c>
      <c r="C43" s="4">
        <v>225</v>
      </c>
      <c r="D43" s="3" t="s">
        <v>20</v>
      </c>
      <c r="E43" s="3">
        <v>227</v>
      </c>
      <c r="F43" s="33">
        <f t="shared" si="7"/>
        <v>2</v>
      </c>
      <c r="H43" s="5">
        <v>3</v>
      </c>
      <c r="I43" s="4">
        <v>202.5</v>
      </c>
      <c r="J43" s="3" t="s">
        <v>21</v>
      </c>
      <c r="K43" s="3">
        <v>220</v>
      </c>
      <c r="L43" s="33">
        <f>MOD(K43-I43,359)</f>
        <v>17.5</v>
      </c>
      <c r="N43" s="5">
        <v>15</v>
      </c>
      <c r="O43" s="4">
        <v>217</v>
      </c>
      <c r="P43" s="3" t="s">
        <v>21</v>
      </c>
      <c r="Q43" s="3">
        <v>290</v>
      </c>
      <c r="R43" s="33">
        <f t="shared" si="8"/>
        <v>73</v>
      </c>
      <c r="T43" s="55"/>
      <c r="U43" s="55"/>
      <c r="V43" s="55"/>
      <c r="W43" s="56"/>
      <c r="X43" s="56"/>
      <c r="Y43" s="56"/>
    </row>
    <row r="44" spans="1:25">
      <c r="A44" s="7"/>
      <c r="B44" s="5">
        <v>9</v>
      </c>
      <c r="C44" s="4">
        <v>247.5</v>
      </c>
      <c r="D44" s="3" t="s">
        <v>21</v>
      </c>
      <c r="E44" s="3">
        <v>300</v>
      </c>
      <c r="F44" s="33">
        <f t="shared" si="7"/>
        <v>52.5</v>
      </c>
      <c r="H44" s="5">
        <v>4</v>
      </c>
      <c r="I44" s="4">
        <v>270</v>
      </c>
      <c r="J44" s="3" t="s">
        <v>20</v>
      </c>
      <c r="K44" s="3">
        <v>270</v>
      </c>
      <c r="L44" s="33">
        <f>MOD(K44-I44,360)</f>
        <v>0</v>
      </c>
      <c r="N44" s="5">
        <v>2</v>
      </c>
      <c r="O44" s="4">
        <v>270</v>
      </c>
      <c r="P44" s="3" t="s">
        <v>20</v>
      </c>
      <c r="Q44" s="3">
        <v>290</v>
      </c>
      <c r="R44" s="33">
        <f t="shared" si="8"/>
        <v>20</v>
      </c>
      <c r="T44" s="55"/>
      <c r="U44" s="55"/>
      <c r="V44" s="55"/>
      <c r="W44" s="56"/>
      <c r="X44" s="56"/>
      <c r="Y44" s="56"/>
    </row>
    <row r="45" spans="1:25">
      <c r="A45" s="7"/>
      <c r="B45" s="5">
        <v>12</v>
      </c>
      <c r="C45" s="4">
        <v>270</v>
      </c>
      <c r="D45" s="3" t="s">
        <v>21</v>
      </c>
      <c r="E45" s="3">
        <v>315</v>
      </c>
      <c r="F45" s="33">
        <f t="shared" si="7"/>
        <v>45</v>
      </c>
      <c r="H45" s="5">
        <v>10</v>
      </c>
      <c r="I45" s="4">
        <v>270</v>
      </c>
      <c r="J45" s="3" t="s">
        <v>20</v>
      </c>
      <c r="K45" s="3">
        <v>270</v>
      </c>
      <c r="L45" s="33">
        <f>MOD(K45-I45,360)</f>
        <v>0</v>
      </c>
      <c r="N45" s="30">
        <v>8</v>
      </c>
      <c r="O45" s="31">
        <v>270</v>
      </c>
      <c r="P45" s="32" t="s">
        <v>22</v>
      </c>
      <c r="Q45" s="32">
        <v>45</v>
      </c>
      <c r="R45" s="33">
        <f t="shared" si="8"/>
        <v>135</v>
      </c>
      <c r="T45" s="55"/>
      <c r="U45" s="55"/>
      <c r="V45" s="55"/>
      <c r="W45" s="56"/>
      <c r="X45" s="56"/>
      <c r="Y45" s="56"/>
    </row>
    <row r="46" spans="1:25">
      <c r="A46" s="7"/>
      <c r="B46" s="6">
        <v>1</v>
      </c>
      <c r="C46" s="58">
        <v>315</v>
      </c>
      <c r="D46" s="59" t="s">
        <v>20</v>
      </c>
      <c r="E46" s="59">
        <v>316</v>
      </c>
      <c r="F46" s="60">
        <f>MOD(E46-C46,359)</f>
        <v>1</v>
      </c>
      <c r="H46" s="6">
        <v>12</v>
      </c>
      <c r="I46" s="58">
        <v>292.5</v>
      </c>
      <c r="J46" s="59" t="s">
        <v>21</v>
      </c>
      <c r="K46" s="59">
        <f>180+85</f>
        <v>265</v>
      </c>
      <c r="L46" s="60">
        <f>MOD(I46-K46,360)</f>
        <v>27.5</v>
      </c>
      <c r="N46" s="6">
        <v>4</v>
      </c>
      <c r="O46" s="58">
        <v>337.5</v>
      </c>
      <c r="P46" s="59" t="s">
        <v>22</v>
      </c>
      <c r="Q46" s="59">
        <f>360-22</f>
        <v>338</v>
      </c>
      <c r="R46" s="60">
        <f t="shared" si="8"/>
        <v>0.5</v>
      </c>
      <c r="T46" s="55"/>
      <c r="U46" s="55"/>
      <c r="V46" s="55"/>
      <c r="W46" s="56"/>
      <c r="X46" s="56"/>
      <c r="Y46" s="56"/>
    </row>
    <row r="47" spans="1:25">
      <c r="A47" s="7"/>
      <c r="B47" s="7"/>
      <c r="C47" s="7"/>
      <c r="D47" s="53"/>
      <c r="E47" s="53"/>
      <c r="F47" s="7"/>
      <c r="H47" s="7"/>
      <c r="I47" s="7"/>
      <c r="J47" s="53"/>
      <c r="K47" s="53"/>
      <c r="L47" s="7"/>
      <c r="M47" s="7"/>
      <c r="N47" s="7"/>
      <c r="O47" s="7"/>
      <c r="P47" s="53"/>
      <c r="Q47" s="53"/>
      <c r="R47" s="7"/>
      <c r="S47" s="7"/>
      <c r="T47" s="55"/>
      <c r="U47" s="55"/>
      <c r="V47" s="55"/>
      <c r="W47" s="56"/>
      <c r="X47" s="56"/>
      <c r="Y47" s="56"/>
    </row>
    <row r="48" spans="1:25">
      <c r="B48" s="7"/>
      <c r="C48" s="7"/>
      <c r="D48" s="53"/>
      <c r="E48" s="54"/>
      <c r="F48" s="55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 spans="5:25">
      <c r="E49" s="57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</sheetData>
  <sortState ref="N32:S47">
    <sortCondition ref="O32:O47"/>
  </sortState>
  <pageMargins left="0.7" right="0.7" top="0.75" bottom="0.75" header="0.3" footer="0.3"/>
  <pageSetup paperSize="9" orientation="portrait" r:id="rId1"/>
  <ignoredErrors>
    <ignoredError sqref="L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B3D-C72D-394A-A6BD-20EC61CFB27C}">
  <dimension ref="B1:AB138"/>
  <sheetViews>
    <sheetView tabSelected="1" topLeftCell="G1" zoomScale="109" workbookViewId="0">
      <selection activeCell="AJ31" sqref="AJ31"/>
    </sheetView>
  </sheetViews>
  <sheetFormatPr baseColWidth="10" defaultRowHeight="15"/>
  <cols>
    <col min="2" max="2" width="17.83203125" customWidth="1"/>
    <col min="3" max="3" width="20.6640625" customWidth="1"/>
    <col min="4" max="4" width="21.5" customWidth="1"/>
    <col min="5" max="5" width="18" customWidth="1"/>
    <col min="6" max="6" width="16.83203125" customWidth="1"/>
    <col min="7" max="7" width="19" customWidth="1"/>
    <col min="25" max="25" width="17.83203125" customWidth="1"/>
    <col min="28" max="28" width="12.5" customWidth="1"/>
  </cols>
  <sheetData>
    <row r="1" spans="2:8" ht="34" customHeight="1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74</v>
      </c>
    </row>
    <row r="2" spans="2:8" ht="48" customHeight="1">
      <c r="B2">
        <f>MEDIAN(analysis!F3:F10)</f>
        <v>18.350000000000001</v>
      </c>
      <c r="C2">
        <f>MEDIAN(analysis!G3:G10)</f>
        <v>13.483333333333334</v>
      </c>
      <c r="D2">
        <f>MEDIAN(analysis!H3:H10)</f>
        <v>34.799999999999997</v>
      </c>
      <c r="E2">
        <f>AVERAGE(analysis!F3:F10)</f>
        <v>22.725000000000001</v>
      </c>
      <c r="F2">
        <f>AVERAGE(analysis!G3:G10)</f>
        <v>17.772499999999997</v>
      </c>
      <c r="G2">
        <f>MEDIAN(analysis!H3:H10)</f>
        <v>34.799999999999997</v>
      </c>
    </row>
    <row r="3" spans="2:8" ht="45" customHeight="1"/>
    <row r="11" spans="2:8">
      <c r="C11" s="28"/>
    </row>
    <row r="17" spans="2:28">
      <c r="D17" t="s">
        <v>79</v>
      </c>
      <c r="K17" t="s">
        <v>80</v>
      </c>
      <c r="R17" t="s">
        <v>81</v>
      </c>
      <c r="Z17" t="s">
        <v>85</v>
      </c>
    </row>
    <row r="18" spans="2:28">
      <c r="B18" s="3" t="s">
        <v>1</v>
      </c>
      <c r="C18" s="3" t="s">
        <v>4</v>
      </c>
      <c r="D18" s="3" t="s">
        <v>2</v>
      </c>
      <c r="E18" s="3" t="s">
        <v>3</v>
      </c>
      <c r="F18" s="3" t="s">
        <v>54</v>
      </c>
      <c r="I18" s="3" t="s">
        <v>1</v>
      </c>
      <c r="J18" s="3" t="s">
        <v>4</v>
      </c>
      <c r="K18" s="3" t="s">
        <v>2</v>
      </c>
      <c r="L18" s="3" t="s">
        <v>3</v>
      </c>
      <c r="M18" s="3" t="s">
        <v>58</v>
      </c>
      <c r="P18" s="3" t="s">
        <v>1</v>
      </c>
      <c r="Q18" s="3" t="s">
        <v>4</v>
      </c>
      <c r="R18" s="3" t="s">
        <v>2</v>
      </c>
      <c r="S18" s="3" t="s">
        <v>3</v>
      </c>
      <c r="T18" s="3" t="s">
        <v>59</v>
      </c>
      <c r="Y18" s="2" t="s">
        <v>82</v>
      </c>
      <c r="Z18" s="2" t="s">
        <v>64</v>
      </c>
      <c r="AA18" s="2" t="s">
        <v>83</v>
      </c>
      <c r="AB18" s="2" t="s">
        <v>84</v>
      </c>
    </row>
    <row r="19" spans="2:28">
      <c r="B19" s="9">
        <v>6</v>
      </c>
      <c r="C19" s="10">
        <v>0</v>
      </c>
      <c r="D19" s="11" t="s">
        <v>21</v>
      </c>
      <c r="E19" s="11">
        <v>0</v>
      </c>
      <c r="F19" s="33">
        <f>MOD(E19-C19,360)</f>
        <v>0</v>
      </c>
      <c r="I19" s="9">
        <v>5</v>
      </c>
      <c r="J19" s="10">
        <v>0</v>
      </c>
      <c r="K19" s="11" t="s">
        <v>22</v>
      </c>
      <c r="L19" s="11">
        <v>0</v>
      </c>
      <c r="M19" s="33">
        <f>MOD(L19-J19,360)</f>
        <v>0</v>
      </c>
      <c r="P19" s="9">
        <v>6</v>
      </c>
      <c r="Q19" s="10">
        <v>0</v>
      </c>
      <c r="R19" s="11" t="s">
        <v>22</v>
      </c>
      <c r="S19" s="11" t="s">
        <v>46</v>
      </c>
      <c r="T19" s="33">
        <v>0</v>
      </c>
      <c r="Y19" s="2">
        <v>0</v>
      </c>
      <c r="Z19" s="2">
        <v>35.1</v>
      </c>
      <c r="AA19" s="2">
        <v>0</v>
      </c>
      <c r="AB19" s="2">
        <v>79.599999999999994</v>
      </c>
    </row>
    <row r="20" spans="2:28">
      <c r="B20" s="5">
        <v>11</v>
      </c>
      <c r="C20" s="4">
        <v>0</v>
      </c>
      <c r="D20" s="3" t="s">
        <v>25</v>
      </c>
      <c r="E20" s="3">
        <v>0</v>
      </c>
      <c r="F20" s="33">
        <f>MOD(E20-C20,360)</f>
        <v>0</v>
      </c>
      <c r="I20" s="5">
        <v>7</v>
      </c>
      <c r="J20" s="4">
        <v>0</v>
      </c>
      <c r="K20" s="3" t="s">
        <v>22</v>
      </c>
      <c r="L20" s="3">
        <v>0</v>
      </c>
      <c r="M20" s="33">
        <f>MOD(L20-J20,360)</f>
        <v>0</v>
      </c>
      <c r="P20" s="5">
        <v>11</v>
      </c>
      <c r="Q20" s="4">
        <v>0</v>
      </c>
      <c r="R20" s="3" t="s">
        <v>20</v>
      </c>
      <c r="S20" s="3">
        <v>225</v>
      </c>
      <c r="T20" s="33">
        <f>MOD(360-S20,360)</f>
        <v>135</v>
      </c>
      <c r="Y20" s="2">
        <v>22.5</v>
      </c>
      <c r="Z20" s="2">
        <v>19.899999999999999</v>
      </c>
      <c r="AA20" s="2">
        <v>26.3</v>
      </c>
      <c r="AB20" s="2">
        <v>29.2</v>
      </c>
    </row>
    <row r="21" spans="2:28">
      <c r="B21" s="5">
        <v>13</v>
      </c>
      <c r="C21" s="4">
        <v>0</v>
      </c>
      <c r="D21" s="3" t="s">
        <v>25</v>
      </c>
      <c r="E21" s="3">
        <v>0</v>
      </c>
      <c r="F21" s="33">
        <f>MOD(C21-E21,360)</f>
        <v>0</v>
      </c>
      <c r="I21" s="5">
        <v>10</v>
      </c>
      <c r="J21" s="4">
        <v>0</v>
      </c>
      <c r="K21" s="3" t="s">
        <v>21</v>
      </c>
      <c r="L21" s="3">
        <v>0</v>
      </c>
      <c r="M21" s="2">
        <f t="shared" ref="M21:M27" si="0">J21-L21</f>
        <v>0</v>
      </c>
      <c r="P21" s="5">
        <v>7</v>
      </c>
      <c r="Q21" s="31">
        <v>0</v>
      </c>
      <c r="R21" s="32" t="s">
        <v>21</v>
      </c>
      <c r="S21" s="32">
        <v>158</v>
      </c>
      <c r="T21" s="33">
        <v>158</v>
      </c>
      <c r="Y21" s="2">
        <v>45</v>
      </c>
      <c r="Z21" s="2">
        <v>2.81</v>
      </c>
      <c r="AA21" s="2">
        <v>3</v>
      </c>
      <c r="AB21" s="2">
        <v>44.8</v>
      </c>
    </row>
    <row r="22" spans="2:28">
      <c r="B22" s="5">
        <v>6</v>
      </c>
      <c r="C22" s="4">
        <v>0</v>
      </c>
      <c r="D22" s="3" t="s">
        <v>22</v>
      </c>
      <c r="E22" s="3">
        <v>0</v>
      </c>
      <c r="F22" s="2">
        <f>C22-E22</f>
        <v>0</v>
      </c>
      <c r="I22" s="5">
        <v>2</v>
      </c>
      <c r="J22" s="4">
        <v>0</v>
      </c>
      <c r="K22" s="3" t="s">
        <v>21</v>
      </c>
      <c r="L22" s="3">
        <v>0</v>
      </c>
      <c r="M22" s="2">
        <f t="shared" si="0"/>
        <v>0</v>
      </c>
      <c r="P22" s="5">
        <v>15</v>
      </c>
      <c r="Q22" s="4">
        <v>0</v>
      </c>
      <c r="R22" s="3" t="s">
        <v>20</v>
      </c>
      <c r="S22" s="3">
        <v>0</v>
      </c>
      <c r="T22" s="2">
        <f>Q22-S22</f>
        <v>0</v>
      </c>
      <c r="Y22" s="2">
        <v>67.5</v>
      </c>
      <c r="Z22" s="2">
        <v>18.829999999999998</v>
      </c>
      <c r="AA22" s="2">
        <v>21.5</v>
      </c>
      <c r="AB22" s="2">
        <v>47.2</v>
      </c>
    </row>
    <row r="23" spans="2:28">
      <c r="B23" s="5">
        <v>13</v>
      </c>
      <c r="C23" s="4">
        <v>0</v>
      </c>
      <c r="D23" s="3" t="s">
        <v>21</v>
      </c>
      <c r="E23" s="3">
        <f>360-9</f>
        <v>351</v>
      </c>
      <c r="F23" s="2">
        <v>351</v>
      </c>
      <c r="I23" s="5">
        <v>4</v>
      </c>
      <c r="J23" s="4">
        <v>0</v>
      </c>
      <c r="K23" s="3" t="s">
        <v>20</v>
      </c>
      <c r="L23" s="3">
        <v>0</v>
      </c>
      <c r="M23" s="2">
        <f t="shared" si="0"/>
        <v>0</v>
      </c>
      <c r="P23" s="5">
        <v>6</v>
      </c>
      <c r="Q23" s="4">
        <v>0</v>
      </c>
      <c r="R23" s="3" t="s">
        <v>20</v>
      </c>
      <c r="S23" s="3">
        <v>0</v>
      </c>
      <c r="T23" s="2">
        <f>Q23-S23</f>
        <v>0</v>
      </c>
      <c r="Y23" s="2">
        <v>90</v>
      </c>
      <c r="Z23" s="2">
        <v>2.67</v>
      </c>
      <c r="AA23" s="2">
        <v>8.7100000000000009</v>
      </c>
      <c r="AB23" s="2">
        <v>38.299999999999997</v>
      </c>
    </row>
    <row r="24" spans="2:28">
      <c r="B24" s="5">
        <v>11</v>
      </c>
      <c r="C24" s="4">
        <v>0</v>
      </c>
      <c r="D24" s="3" t="s">
        <v>22</v>
      </c>
      <c r="E24" s="3">
        <v>0</v>
      </c>
      <c r="F24" s="2">
        <f>C24-E24</f>
        <v>0</v>
      </c>
      <c r="I24" s="5">
        <v>5</v>
      </c>
      <c r="J24" s="4">
        <v>0</v>
      </c>
      <c r="K24" s="3" t="s">
        <v>20</v>
      </c>
      <c r="L24" s="3">
        <v>0</v>
      </c>
      <c r="M24" s="2">
        <f t="shared" si="0"/>
        <v>0</v>
      </c>
      <c r="P24" s="5">
        <v>7</v>
      </c>
      <c r="Q24" s="4">
        <v>0</v>
      </c>
      <c r="R24" s="3" t="s">
        <v>22</v>
      </c>
      <c r="S24" s="3">
        <v>0</v>
      </c>
      <c r="T24" s="2">
        <f>Q24-S24</f>
        <v>0</v>
      </c>
      <c r="Y24" s="2">
        <v>112.5</v>
      </c>
      <c r="Z24" s="2">
        <v>29.4</v>
      </c>
      <c r="AA24" s="2">
        <v>24.3</v>
      </c>
      <c r="AB24" s="2">
        <v>32.6</v>
      </c>
    </row>
    <row r="25" spans="2:28">
      <c r="B25" s="5">
        <v>6</v>
      </c>
      <c r="C25" s="4">
        <v>0</v>
      </c>
      <c r="D25" s="3" t="s">
        <v>21</v>
      </c>
      <c r="E25" s="3">
        <v>0</v>
      </c>
      <c r="F25" s="2">
        <f>C25-E25</f>
        <v>0</v>
      </c>
      <c r="I25" s="5">
        <v>13</v>
      </c>
      <c r="J25" s="4">
        <v>0</v>
      </c>
      <c r="K25" s="3" t="s">
        <v>21</v>
      </c>
      <c r="L25" s="3">
        <v>0</v>
      </c>
      <c r="M25" s="2">
        <f t="shared" si="0"/>
        <v>0</v>
      </c>
      <c r="P25" s="5">
        <v>8</v>
      </c>
      <c r="Q25" s="4">
        <v>0</v>
      </c>
      <c r="R25" s="3" t="s">
        <v>22</v>
      </c>
      <c r="S25" s="3">
        <v>0</v>
      </c>
      <c r="T25" s="2">
        <f>Q25-S25</f>
        <v>0</v>
      </c>
      <c r="Y25" s="2">
        <v>135</v>
      </c>
      <c r="Z25" s="2">
        <v>1.67</v>
      </c>
      <c r="AA25" s="2">
        <v>10.5</v>
      </c>
      <c r="AB25" s="2">
        <v>81</v>
      </c>
    </row>
    <row r="26" spans="2:28">
      <c r="B26" s="5">
        <v>8</v>
      </c>
      <c r="C26" s="4">
        <v>0</v>
      </c>
      <c r="D26" s="3" t="s">
        <v>21</v>
      </c>
      <c r="E26" s="3">
        <v>0</v>
      </c>
      <c r="F26" s="2">
        <f>C26-E26</f>
        <v>0</v>
      </c>
      <c r="I26" s="5">
        <v>3</v>
      </c>
      <c r="J26" s="4">
        <v>0</v>
      </c>
      <c r="K26" s="3" t="s">
        <v>22</v>
      </c>
      <c r="L26" s="3">
        <v>0</v>
      </c>
      <c r="M26" s="2">
        <f t="shared" si="0"/>
        <v>0</v>
      </c>
      <c r="P26" s="5">
        <v>4</v>
      </c>
      <c r="Q26" s="31">
        <v>0</v>
      </c>
      <c r="R26" s="32" t="s">
        <v>21</v>
      </c>
      <c r="S26" s="32">
        <v>180</v>
      </c>
      <c r="T26" s="33">
        <f>S26-Q26</f>
        <v>180</v>
      </c>
      <c r="Y26" s="2">
        <v>157.5</v>
      </c>
      <c r="Z26" s="2">
        <v>52.2</v>
      </c>
      <c r="AA26" s="2">
        <v>32.340000000000003</v>
      </c>
      <c r="AB26" s="2">
        <v>58.8</v>
      </c>
    </row>
    <row r="27" spans="2:28">
      <c r="B27" s="5">
        <v>10</v>
      </c>
      <c r="C27" s="4">
        <v>0</v>
      </c>
      <c r="D27" s="3" t="s">
        <v>21</v>
      </c>
      <c r="E27" s="3">
        <v>0</v>
      </c>
      <c r="F27" s="2">
        <f>C27-E27</f>
        <v>0</v>
      </c>
      <c r="I27" s="5">
        <v>1</v>
      </c>
      <c r="J27" s="4">
        <v>0</v>
      </c>
      <c r="K27" s="3" t="s">
        <v>21</v>
      </c>
      <c r="L27" s="3">
        <v>0</v>
      </c>
      <c r="M27" s="2">
        <f t="shared" si="0"/>
        <v>0</v>
      </c>
      <c r="P27" s="5">
        <v>3</v>
      </c>
      <c r="Q27" s="31">
        <v>0</v>
      </c>
      <c r="R27" s="32" t="s">
        <v>21</v>
      </c>
      <c r="S27" s="32">
        <v>175</v>
      </c>
      <c r="T27" s="33">
        <f>S27-Q27</f>
        <v>175</v>
      </c>
      <c r="Y27" s="2">
        <v>180</v>
      </c>
      <c r="Z27" s="2">
        <v>32.700000000000003</v>
      </c>
      <c r="AA27" s="2">
        <v>18.8</v>
      </c>
      <c r="AB27" s="2">
        <v>30.3</v>
      </c>
    </row>
    <row r="28" spans="2:28">
      <c r="B28" s="5">
        <v>13</v>
      </c>
      <c r="C28" s="4">
        <v>0</v>
      </c>
      <c r="D28" s="3" t="s">
        <v>21</v>
      </c>
      <c r="E28" s="3">
        <v>0</v>
      </c>
      <c r="F28" s="2">
        <f>C28-E28</f>
        <v>0</v>
      </c>
      <c r="G28">
        <f>AVERAGE(F19:F28)</f>
        <v>35.1</v>
      </c>
      <c r="I28" s="5">
        <v>2</v>
      </c>
      <c r="J28" s="4">
        <v>0</v>
      </c>
      <c r="K28" s="3" t="s">
        <v>22</v>
      </c>
      <c r="L28" s="3">
        <v>0</v>
      </c>
      <c r="M28" s="2">
        <f>L28-J28</f>
        <v>0</v>
      </c>
      <c r="P28" s="5">
        <v>10</v>
      </c>
      <c r="Q28" s="4">
        <v>0</v>
      </c>
      <c r="R28" s="3" t="s">
        <v>20</v>
      </c>
      <c r="S28" s="3">
        <v>0</v>
      </c>
      <c r="T28" s="2">
        <f>S28-Q28</f>
        <v>0</v>
      </c>
      <c r="Y28" s="2">
        <v>202.5</v>
      </c>
      <c r="Z28" s="2">
        <v>17.5</v>
      </c>
      <c r="AA28" s="2">
        <v>46.1</v>
      </c>
      <c r="AB28" s="2">
        <v>57.4</v>
      </c>
    </row>
    <row r="29" spans="2:28">
      <c r="B29" s="5">
        <v>3</v>
      </c>
      <c r="C29" s="4">
        <v>22.5</v>
      </c>
      <c r="D29" s="3" t="s">
        <v>20</v>
      </c>
      <c r="E29" s="3">
        <v>24</v>
      </c>
      <c r="F29" s="33">
        <f>MOD(E29-C29,360)</f>
        <v>1.5</v>
      </c>
      <c r="I29" s="5">
        <v>6</v>
      </c>
      <c r="J29" s="4">
        <v>0</v>
      </c>
      <c r="K29" s="3" t="s">
        <v>21</v>
      </c>
      <c r="L29" s="3">
        <v>0</v>
      </c>
      <c r="M29" s="2">
        <f>L29-J29</f>
        <v>0</v>
      </c>
      <c r="P29" s="5">
        <v>2</v>
      </c>
      <c r="Q29" s="31">
        <v>0</v>
      </c>
      <c r="R29" s="32" t="s">
        <v>20</v>
      </c>
      <c r="S29" s="32">
        <v>213</v>
      </c>
      <c r="T29" s="33">
        <f>MOD(360-S29,360)</f>
        <v>147</v>
      </c>
      <c r="Y29" s="2">
        <v>225</v>
      </c>
      <c r="Z29" s="2">
        <v>45.4</v>
      </c>
      <c r="AA29" s="2">
        <v>34.5</v>
      </c>
      <c r="AB29" s="2">
        <v>61.8</v>
      </c>
    </row>
    <row r="30" spans="2:28">
      <c r="B30" s="5">
        <v>4</v>
      </c>
      <c r="C30" s="4">
        <v>22.5</v>
      </c>
      <c r="D30" s="3" t="s">
        <v>22</v>
      </c>
      <c r="E30" s="3">
        <v>11</v>
      </c>
      <c r="F30" s="2">
        <f>C30-E30</f>
        <v>11.5</v>
      </c>
      <c r="I30" s="5">
        <v>5</v>
      </c>
      <c r="J30" s="4">
        <v>0</v>
      </c>
      <c r="K30" s="3" t="s">
        <v>22</v>
      </c>
      <c r="L30" s="3">
        <v>0</v>
      </c>
      <c r="M30" s="2">
        <f>L30-J30</f>
        <v>0</v>
      </c>
      <c r="P30" s="5">
        <v>8</v>
      </c>
      <c r="Q30" s="31">
        <v>0</v>
      </c>
      <c r="R30" s="32" t="s">
        <v>21</v>
      </c>
      <c r="S30" s="32">
        <v>200</v>
      </c>
      <c r="T30" s="33">
        <v>160</v>
      </c>
      <c r="U30">
        <f>AVERAGE(T19:T30)</f>
        <v>79.583333333333329</v>
      </c>
      <c r="Y30" s="2">
        <v>247.5</v>
      </c>
      <c r="Z30" s="2">
        <v>27.1</v>
      </c>
      <c r="AA30" s="2">
        <v>35.799999999999997</v>
      </c>
      <c r="AB30" s="2">
        <v>33.4</v>
      </c>
    </row>
    <row r="31" spans="2:28">
      <c r="B31" s="5">
        <v>7</v>
      </c>
      <c r="C31" s="4">
        <v>22.5</v>
      </c>
      <c r="D31" s="3" t="s">
        <v>20</v>
      </c>
      <c r="E31" s="3">
        <v>23</v>
      </c>
      <c r="F31" s="2">
        <v>0.5</v>
      </c>
      <c r="I31" s="5">
        <v>12</v>
      </c>
      <c r="J31" s="4">
        <v>0</v>
      </c>
      <c r="K31" s="3" t="s">
        <v>22</v>
      </c>
      <c r="L31" s="3">
        <v>0</v>
      </c>
      <c r="M31" s="2">
        <f>L31-J31</f>
        <v>0</v>
      </c>
      <c r="N31">
        <f>AVERAGE(M19:M31)</f>
        <v>0</v>
      </c>
      <c r="P31" s="5">
        <v>1</v>
      </c>
      <c r="Q31" s="4">
        <v>22.5</v>
      </c>
      <c r="R31" s="3" t="s">
        <v>21</v>
      </c>
      <c r="S31" s="3">
        <v>0</v>
      </c>
      <c r="T31" s="33">
        <f>MOD(Q31-S31,359)</f>
        <v>22.5</v>
      </c>
      <c r="Y31" s="2">
        <v>270</v>
      </c>
      <c r="Z31" s="2">
        <v>12.4</v>
      </c>
      <c r="AA31" s="2">
        <v>8.61</v>
      </c>
      <c r="AB31" s="2">
        <v>40</v>
      </c>
    </row>
    <row r="32" spans="2:28">
      <c r="B32" s="5">
        <v>14</v>
      </c>
      <c r="C32" s="4">
        <v>22.5</v>
      </c>
      <c r="D32" s="3" t="s">
        <v>20</v>
      </c>
      <c r="E32" s="3">
        <v>19</v>
      </c>
      <c r="F32" s="2">
        <f>C32-E32</f>
        <v>3.5</v>
      </c>
      <c r="I32" s="5">
        <v>15</v>
      </c>
      <c r="J32" s="4">
        <v>22.5</v>
      </c>
      <c r="K32" s="3" t="s">
        <v>21</v>
      </c>
      <c r="L32" s="3">
        <v>20</v>
      </c>
      <c r="M32" s="33">
        <f>MOD(J32-L32,360)</f>
        <v>2.5</v>
      </c>
      <c r="P32" s="5">
        <v>1</v>
      </c>
      <c r="Q32" s="31">
        <v>22.5</v>
      </c>
      <c r="R32" s="32" t="s">
        <v>25</v>
      </c>
      <c r="S32" s="32">
        <v>135</v>
      </c>
      <c r="T32" s="33">
        <v>112.5</v>
      </c>
      <c r="Y32" s="2">
        <v>292.5</v>
      </c>
      <c r="Z32" s="2">
        <v>41.4</v>
      </c>
      <c r="AA32" s="2">
        <v>20.6</v>
      </c>
      <c r="AB32" s="2">
        <v>31.7</v>
      </c>
    </row>
    <row r="33" spans="2:28">
      <c r="B33" s="6">
        <v>4</v>
      </c>
      <c r="C33" s="58">
        <v>22.5</v>
      </c>
      <c r="D33" s="59" t="s">
        <v>21</v>
      </c>
      <c r="E33" s="59">
        <v>180</v>
      </c>
      <c r="F33" s="51">
        <v>157.5</v>
      </c>
      <c r="I33" s="6">
        <v>9</v>
      </c>
      <c r="J33" s="58">
        <v>22.5</v>
      </c>
      <c r="K33" s="59" t="s">
        <v>20</v>
      </c>
      <c r="L33" s="59">
        <v>7</v>
      </c>
      <c r="M33" s="51">
        <f>J33-L33</f>
        <v>15.5</v>
      </c>
      <c r="P33" s="6">
        <v>9</v>
      </c>
      <c r="Q33" s="58">
        <v>22.5</v>
      </c>
      <c r="R33" s="59" t="s">
        <v>22</v>
      </c>
      <c r="S33" s="59">
        <v>17</v>
      </c>
      <c r="T33" s="51">
        <f>Q33-S33</f>
        <v>5.5</v>
      </c>
      <c r="Y33" s="2">
        <v>315</v>
      </c>
      <c r="Z33" s="2">
        <v>5</v>
      </c>
      <c r="AA33" s="2">
        <v>23.5</v>
      </c>
      <c r="AB33" s="2">
        <v>8.1300000000000008</v>
      </c>
    </row>
    <row r="34" spans="2:28">
      <c r="B34" s="9">
        <v>3</v>
      </c>
      <c r="C34" s="10">
        <v>22.5</v>
      </c>
      <c r="D34" s="11" t="s">
        <v>21</v>
      </c>
      <c r="E34" s="11">
        <v>27</v>
      </c>
      <c r="F34" s="2">
        <v>4.5</v>
      </c>
      <c r="I34" s="9">
        <v>12</v>
      </c>
      <c r="J34" s="10">
        <v>22.5</v>
      </c>
      <c r="K34" s="11" t="s">
        <v>22</v>
      </c>
      <c r="L34" s="11">
        <v>0</v>
      </c>
      <c r="M34" s="2">
        <f>J34-L34</f>
        <v>22.5</v>
      </c>
      <c r="P34" s="9">
        <v>2</v>
      </c>
      <c r="Q34" s="10">
        <v>22.5</v>
      </c>
      <c r="R34" s="11" t="s">
        <v>22</v>
      </c>
      <c r="S34" s="11">
        <v>24</v>
      </c>
      <c r="T34" s="12">
        <v>1.5</v>
      </c>
      <c r="Y34" s="2">
        <v>337.5</v>
      </c>
      <c r="Z34" s="2">
        <v>6.9</v>
      </c>
      <c r="AA34" s="2">
        <v>57.8</v>
      </c>
      <c r="AB34" s="2">
        <v>10.3</v>
      </c>
    </row>
    <row r="35" spans="2:28">
      <c r="B35" s="5">
        <v>6</v>
      </c>
      <c r="C35" s="4">
        <v>22.5</v>
      </c>
      <c r="D35" s="3" t="s">
        <v>22</v>
      </c>
      <c r="E35" s="3">
        <v>12</v>
      </c>
      <c r="F35" s="2">
        <f>C35-E35</f>
        <v>10.5</v>
      </c>
      <c r="I35" s="5">
        <v>7</v>
      </c>
      <c r="J35" s="4">
        <v>22.5</v>
      </c>
      <c r="K35" s="3" t="s">
        <v>21</v>
      </c>
      <c r="L35" s="3">
        <v>135</v>
      </c>
      <c r="M35" s="2">
        <v>112.5</v>
      </c>
      <c r="P35" s="5">
        <v>3</v>
      </c>
      <c r="Q35" s="4">
        <v>22.5</v>
      </c>
      <c r="R35" s="3" t="s">
        <v>21</v>
      </c>
      <c r="S35" s="3">
        <v>17</v>
      </c>
      <c r="T35" s="12">
        <f>Q35-S35</f>
        <v>5.5</v>
      </c>
      <c r="Y35" s="2"/>
      <c r="Z35" s="2"/>
      <c r="AA35" s="2"/>
      <c r="AB35" s="2"/>
    </row>
    <row r="36" spans="2:28">
      <c r="B36" s="5">
        <v>15</v>
      </c>
      <c r="C36" s="4">
        <v>22.5</v>
      </c>
      <c r="D36" s="3" t="s">
        <v>22</v>
      </c>
      <c r="E36" s="3">
        <v>32</v>
      </c>
      <c r="F36" s="2">
        <v>9.5</v>
      </c>
      <c r="I36" s="5">
        <v>13</v>
      </c>
      <c r="J36" s="4">
        <v>22.5</v>
      </c>
      <c r="K36" s="3" t="s">
        <v>20</v>
      </c>
      <c r="L36" s="3">
        <v>18</v>
      </c>
      <c r="M36" s="2">
        <v>4.5</v>
      </c>
      <c r="P36" s="5">
        <v>12</v>
      </c>
      <c r="Q36" s="4">
        <v>22.5</v>
      </c>
      <c r="R36" s="3" t="s">
        <v>20</v>
      </c>
      <c r="S36" s="3">
        <v>21</v>
      </c>
      <c r="T36" s="12">
        <f>Q36-S36</f>
        <v>1.5</v>
      </c>
    </row>
    <row r="37" spans="2:28">
      <c r="B37" s="5">
        <v>7</v>
      </c>
      <c r="C37" s="4">
        <v>22.5</v>
      </c>
      <c r="D37" s="3" t="s">
        <v>21</v>
      </c>
      <c r="E37" s="3">
        <v>22.5</v>
      </c>
      <c r="F37" s="2">
        <f>C37-E37</f>
        <v>0</v>
      </c>
      <c r="I37" s="5">
        <v>7</v>
      </c>
      <c r="J37" s="4">
        <v>22.5</v>
      </c>
      <c r="K37" s="3" t="s">
        <v>21</v>
      </c>
      <c r="L37" s="3">
        <v>22.5</v>
      </c>
      <c r="M37" s="2">
        <f>L37-J37</f>
        <v>0</v>
      </c>
      <c r="N37">
        <f>AVERAGE(M32:M37)</f>
        <v>26.25</v>
      </c>
      <c r="P37" s="5">
        <v>15</v>
      </c>
      <c r="Q37" s="4">
        <v>22.5</v>
      </c>
      <c r="R37" s="3" t="s">
        <v>20</v>
      </c>
      <c r="S37" s="3">
        <v>20</v>
      </c>
      <c r="T37" s="12">
        <f>Q37-S37</f>
        <v>2.5</v>
      </c>
    </row>
    <row r="38" spans="2:28">
      <c r="B38" s="5">
        <v>15</v>
      </c>
      <c r="C38" s="4">
        <v>22.5</v>
      </c>
      <c r="D38" s="3" t="s">
        <v>22</v>
      </c>
      <c r="E38" s="3">
        <v>22.5</v>
      </c>
      <c r="F38" s="2">
        <f>C38-E38</f>
        <v>0</v>
      </c>
      <c r="G38">
        <f>AVERAGE(F29:F38)</f>
        <v>19.899999999999999</v>
      </c>
      <c r="I38" s="5">
        <v>6</v>
      </c>
      <c r="J38" s="4">
        <v>45</v>
      </c>
      <c r="K38" s="3" t="s">
        <v>21</v>
      </c>
      <c r="L38" s="3">
        <v>45</v>
      </c>
      <c r="M38" s="33">
        <f>MOD(L38-J38,360)</f>
        <v>0</v>
      </c>
      <c r="P38" s="5">
        <v>10</v>
      </c>
      <c r="Q38" s="4">
        <v>22.5</v>
      </c>
      <c r="R38" s="3" t="s">
        <v>21</v>
      </c>
      <c r="S38" s="3">
        <v>22.5</v>
      </c>
      <c r="T38" s="12">
        <f>S38-Q38</f>
        <v>0</v>
      </c>
    </row>
    <row r="39" spans="2:28">
      <c r="B39" s="5">
        <v>2</v>
      </c>
      <c r="C39" s="4">
        <v>45</v>
      </c>
      <c r="D39" s="3" t="s">
        <v>21</v>
      </c>
      <c r="E39" s="3">
        <v>45</v>
      </c>
      <c r="F39" s="33">
        <f>MOD(E39-C39,360)</f>
        <v>0</v>
      </c>
      <c r="I39" s="5">
        <v>2</v>
      </c>
      <c r="J39" s="4">
        <v>45</v>
      </c>
      <c r="K39" s="3" t="s">
        <v>20</v>
      </c>
      <c r="L39" s="3">
        <f>45+18</f>
        <v>63</v>
      </c>
      <c r="M39" s="2">
        <v>18</v>
      </c>
      <c r="P39" s="5">
        <v>13</v>
      </c>
      <c r="Q39" s="4">
        <v>22.5</v>
      </c>
      <c r="R39" s="3" t="s">
        <v>22</v>
      </c>
      <c r="S39" s="3">
        <v>22.5</v>
      </c>
      <c r="T39" s="12">
        <f>S39-Q39</f>
        <v>0</v>
      </c>
    </row>
    <row r="40" spans="2:28">
      <c r="B40" s="5">
        <v>7</v>
      </c>
      <c r="C40" s="4">
        <v>45</v>
      </c>
      <c r="D40" s="3" t="s">
        <v>25</v>
      </c>
      <c r="E40" s="3">
        <v>45</v>
      </c>
      <c r="F40" s="33">
        <f>MOD(E40-C40,360)</f>
        <v>0</v>
      </c>
      <c r="I40" s="5">
        <v>6</v>
      </c>
      <c r="J40" s="4">
        <v>45</v>
      </c>
      <c r="K40" s="3" t="s">
        <v>20</v>
      </c>
      <c r="L40" s="3">
        <v>45</v>
      </c>
      <c r="M40" s="2">
        <f>J40-L40</f>
        <v>0</v>
      </c>
      <c r="P40" s="5">
        <v>7</v>
      </c>
      <c r="Q40" s="31">
        <v>22.5</v>
      </c>
      <c r="R40" s="32" t="s">
        <v>20</v>
      </c>
      <c r="S40" s="32">
        <v>170</v>
      </c>
      <c r="T40" s="36">
        <f>S40-Q40</f>
        <v>147.5</v>
      </c>
    </row>
    <row r="41" spans="2:28">
      <c r="B41" s="5">
        <v>8</v>
      </c>
      <c r="C41" s="4">
        <v>45</v>
      </c>
      <c r="D41" s="3" t="s">
        <v>20</v>
      </c>
      <c r="E41" s="3">
        <v>45</v>
      </c>
      <c r="F41" s="33">
        <f>MOD(E41-C41,360)</f>
        <v>0</v>
      </c>
      <c r="I41" s="5">
        <v>10</v>
      </c>
      <c r="J41" s="4">
        <v>45</v>
      </c>
      <c r="K41" s="3" t="s">
        <v>22</v>
      </c>
      <c r="L41" s="3">
        <v>45</v>
      </c>
      <c r="M41" s="2">
        <f>J41-L41</f>
        <v>0</v>
      </c>
      <c r="P41" s="5">
        <v>5</v>
      </c>
      <c r="Q41" s="4">
        <v>22.5</v>
      </c>
      <c r="R41" s="3" t="s">
        <v>20</v>
      </c>
      <c r="S41" s="3">
        <v>0</v>
      </c>
      <c r="T41" s="12">
        <f>Q41-S41</f>
        <v>22.5</v>
      </c>
      <c r="U41">
        <f>AVERAGE(T31:T41)</f>
        <v>29.227272727272727</v>
      </c>
    </row>
    <row r="42" spans="2:28">
      <c r="B42" s="5">
        <v>3</v>
      </c>
      <c r="C42" s="4">
        <v>45</v>
      </c>
      <c r="D42" s="3" t="s">
        <v>22</v>
      </c>
      <c r="E42" s="3">
        <f>45-17</f>
        <v>28</v>
      </c>
      <c r="F42" s="2">
        <f t="shared" ref="F42:F47" si="1">C42-E42</f>
        <v>17</v>
      </c>
      <c r="I42" s="5">
        <v>14</v>
      </c>
      <c r="J42" s="4">
        <v>45</v>
      </c>
      <c r="K42" s="3" t="s">
        <v>20</v>
      </c>
      <c r="L42" s="3">
        <v>45</v>
      </c>
      <c r="M42" s="2">
        <f>J42-L42</f>
        <v>0</v>
      </c>
      <c r="P42" s="5">
        <v>10</v>
      </c>
      <c r="Q42" s="4">
        <v>45</v>
      </c>
      <c r="R42" s="3" t="s">
        <v>21</v>
      </c>
      <c r="S42" s="3">
        <v>180</v>
      </c>
      <c r="T42" s="36">
        <f>MOD(S42-Q42,360)</f>
        <v>135</v>
      </c>
    </row>
    <row r="43" spans="2:28">
      <c r="B43" s="5">
        <v>4</v>
      </c>
      <c r="C43" s="4">
        <v>45</v>
      </c>
      <c r="D43" s="3" t="s">
        <v>21</v>
      </c>
      <c r="E43" s="3">
        <v>45</v>
      </c>
      <c r="F43" s="2">
        <f t="shared" si="1"/>
        <v>0</v>
      </c>
      <c r="I43" s="5">
        <v>10</v>
      </c>
      <c r="J43" s="4">
        <v>45</v>
      </c>
      <c r="K43" s="3" t="s">
        <v>22</v>
      </c>
      <c r="L43" s="3">
        <v>45</v>
      </c>
      <c r="M43" s="2">
        <f>L43-J43</f>
        <v>0</v>
      </c>
      <c r="N43">
        <f>AVERAGE(M38:M43)</f>
        <v>3</v>
      </c>
      <c r="P43" s="5">
        <v>13</v>
      </c>
      <c r="Q43" s="4">
        <v>45</v>
      </c>
      <c r="R43" s="3" t="s">
        <v>22</v>
      </c>
      <c r="S43" s="3">
        <v>24</v>
      </c>
      <c r="T43" s="12">
        <f>Q43-S43</f>
        <v>21</v>
      </c>
    </row>
    <row r="44" spans="2:28">
      <c r="B44" s="5">
        <v>4</v>
      </c>
      <c r="C44" s="4">
        <v>45</v>
      </c>
      <c r="D44" s="3" t="s">
        <v>22</v>
      </c>
      <c r="E44" s="3">
        <v>45</v>
      </c>
      <c r="F44" s="2">
        <f t="shared" si="1"/>
        <v>0</v>
      </c>
      <c r="I44" s="5">
        <v>1</v>
      </c>
      <c r="J44" s="4">
        <v>67.5</v>
      </c>
      <c r="K44" s="3" t="s">
        <v>22</v>
      </c>
      <c r="L44" s="3">
        <v>45</v>
      </c>
      <c r="M44" s="33">
        <f>MOD(J44-L44,359)</f>
        <v>22.5</v>
      </c>
      <c r="P44" s="5">
        <v>10</v>
      </c>
      <c r="Q44" s="4">
        <v>45</v>
      </c>
      <c r="R44" s="3" t="s">
        <v>22</v>
      </c>
      <c r="S44" s="3">
        <v>45</v>
      </c>
      <c r="T44" s="12">
        <f>Q44-S44</f>
        <v>0</v>
      </c>
    </row>
    <row r="45" spans="2:28">
      <c r="B45" s="5">
        <v>11</v>
      </c>
      <c r="C45" s="4">
        <v>45</v>
      </c>
      <c r="D45" s="3" t="s">
        <v>20</v>
      </c>
      <c r="E45" s="3">
        <v>45</v>
      </c>
      <c r="F45" s="2">
        <f t="shared" si="1"/>
        <v>0</v>
      </c>
      <c r="I45" s="5">
        <v>11</v>
      </c>
      <c r="J45" s="4">
        <v>67.5</v>
      </c>
      <c r="K45" s="3" t="s">
        <v>22</v>
      </c>
      <c r="L45" s="3">
        <v>58</v>
      </c>
      <c r="M45" s="33">
        <f>MOD(J45-L45,360)</f>
        <v>9.5</v>
      </c>
      <c r="P45" s="5">
        <v>10</v>
      </c>
      <c r="Q45" s="4">
        <v>45</v>
      </c>
      <c r="R45" s="3" t="s">
        <v>21</v>
      </c>
      <c r="S45" s="3">
        <v>22</v>
      </c>
      <c r="T45" s="12">
        <f>Q45-S45</f>
        <v>23</v>
      </c>
      <c r="U45">
        <f>AVERAGE(T42:T45)</f>
        <v>44.75</v>
      </c>
    </row>
    <row r="46" spans="2:28">
      <c r="B46" s="5">
        <v>14</v>
      </c>
      <c r="C46" s="4">
        <v>45</v>
      </c>
      <c r="D46" s="3" t="s">
        <v>22</v>
      </c>
      <c r="E46" s="3">
        <v>45</v>
      </c>
      <c r="F46" s="2">
        <f t="shared" si="1"/>
        <v>0</v>
      </c>
      <c r="I46" s="5">
        <v>6</v>
      </c>
      <c r="J46" s="4">
        <v>67.5</v>
      </c>
      <c r="K46" s="3" t="s">
        <v>25</v>
      </c>
      <c r="L46" s="3">
        <v>90</v>
      </c>
      <c r="M46" s="2">
        <v>22.5</v>
      </c>
      <c r="P46" s="30">
        <v>14</v>
      </c>
      <c r="Q46" s="31">
        <v>67.5</v>
      </c>
      <c r="R46" s="32" t="s">
        <v>20</v>
      </c>
      <c r="S46" s="32">
        <v>270</v>
      </c>
      <c r="T46" s="36">
        <f>MOD(Q46-S46,360)</f>
        <v>157.5</v>
      </c>
    </row>
    <row r="47" spans="2:28">
      <c r="B47" s="5">
        <v>11</v>
      </c>
      <c r="C47" s="4">
        <v>45</v>
      </c>
      <c r="D47" s="3" t="s">
        <v>22</v>
      </c>
      <c r="E47" s="3">
        <v>45</v>
      </c>
      <c r="F47" s="2">
        <f t="shared" si="1"/>
        <v>0</v>
      </c>
      <c r="G47">
        <f>AVERAGE(F42:F47)</f>
        <v>2.8333333333333335</v>
      </c>
      <c r="I47" s="5">
        <v>8</v>
      </c>
      <c r="J47" s="4">
        <v>67.5</v>
      </c>
      <c r="K47" s="3" t="s">
        <v>22</v>
      </c>
      <c r="L47" s="3">
        <v>70</v>
      </c>
      <c r="M47" s="2">
        <v>2.5</v>
      </c>
      <c r="P47" s="5">
        <v>6</v>
      </c>
      <c r="Q47" s="4">
        <v>67.5</v>
      </c>
      <c r="R47" s="3" t="s">
        <v>21</v>
      </c>
      <c r="S47" s="3">
        <v>65</v>
      </c>
      <c r="T47" s="12">
        <f>Q47-S47</f>
        <v>2.5</v>
      </c>
    </row>
    <row r="48" spans="2:28">
      <c r="B48" s="6">
        <v>8</v>
      </c>
      <c r="C48" s="4">
        <v>67.5</v>
      </c>
      <c r="D48" s="3" t="s">
        <v>20</v>
      </c>
      <c r="E48" s="3">
        <v>90</v>
      </c>
      <c r="F48" s="33">
        <f>MOD(E48-C48,360)</f>
        <v>22.5</v>
      </c>
      <c r="I48" s="6">
        <v>9</v>
      </c>
      <c r="J48" s="4">
        <v>67.5</v>
      </c>
      <c r="K48" s="3" t="s">
        <v>21</v>
      </c>
      <c r="L48" s="3">
        <v>90</v>
      </c>
      <c r="M48" s="2">
        <v>22.5</v>
      </c>
      <c r="P48" s="6">
        <v>1</v>
      </c>
      <c r="Q48" s="4">
        <v>67.5</v>
      </c>
      <c r="R48" s="3" t="s">
        <v>31</v>
      </c>
      <c r="S48" s="3">
        <v>42</v>
      </c>
      <c r="T48" s="12">
        <f>Q48-S48</f>
        <v>25.5</v>
      </c>
    </row>
    <row r="49" spans="2:21">
      <c r="B49" s="9">
        <v>13</v>
      </c>
      <c r="C49" s="10">
        <v>67.5</v>
      </c>
      <c r="D49" s="11" t="s">
        <v>21</v>
      </c>
      <c r="E49" s="11">
        <v>45</v>
      </c>
      <c r="F49" s="36">
        <f>MOD(C49-E49,360)</f>
        <v>22.5</v>
      </c>
      <c r="I49" s="9">
        <v>1</v>
      </c>
      <c r="J49" s="10">
        <v>67.5</v>
      </c>
      <c r="K49" s="11" t="s">
        <v>21</v>
      </c>
      <c r="L49" s="11">
        <v>90</v>
      </c>
      <c r="M49" s="12">
        <f>L49-J49</f>
        <v>22.5</v>
      </c>
      <c r="P49" s="9">
        <v>3</v>
      </c>
      <c r="Q49" s="10">
        <v>67.5</v>
      </c>
      <c r="R49" s="11" t="s">
        <v>21</v>
      </c>
      <c r="S49" s="11">
        <v>135</v>
      </c>
      <c r="T49" s="12">
        <f>S49-Q49</f>
        <v>67.5</v>
      </c>
    </row>
    <row r="50" spans="2:21">
      <c r="B50" s="5">
        <v>13</v>
      </c>
      <c r="C50" s="4">
        <v>67.5</v>
      </c>
      <c r="D50" s="3" t="s">
        <v>22</v>
      </c>
      <c r="E50" s="3">
        <f>90-22</f>
        <v>68</v>
      </c>
      <c r="F50" s="12">
        <v>0.5</v>
      </c>
      <c r="I50" s="5">
        <v>9</v>
      </c>
      <c r="J50" s="4">
        <v>67.5</v>
      </c>
      <c r="K50" s="3" t="s">
        <v>21</v>
      </c>
      <c r="L50" s="3">
        <v>115</v>
      </c>
      <c r="M50" s="12">
        <f>L50-J50</f>
        <v>47.5</v>
      </c>
      <c r="P50" s="5">
        <v>13</v>
      </c>
      <c r="Q50" s="4">
        <v>67.5</v>
      </c>
      <c r="R50" s="3" t="s">
        <v>21</v>
      </c>
      <c r="S50" s="3">
        <v>75</v>
      </c>
      <c r="T50" s="12">
        <f>S50-Q50</f>
        <v>7.5</v>
      </c>
    </row>
    <row r="51" spans="2:21">
      <c r="B51" s="5">
        <v>1</v>
      </c>
      <c r="C51" s="4">
        <v>67.5</v>
      </c>
      <c r="D51" s="3" t="s">
        <v>22</v>
      </c>
      <c r="E51" s="3">
        <v>45</v>
      </c>
      <c r="F51" s="12">
        <f>C51-E51</f>
        <v>22.5</v>
      </c>
      <c r="I51" s="5">
        <v>10</v>
      </c>
      <c r="J51" s="4">
        <v>67.5</v>
      </c>
      <c r="K51" s="3" t="s">
        <v>21</v>
      </c>
      <c r="L51" s="3">
        <v>90</v>
      </c>
      <c r="M51" s="12">
        <f>L51-J51</f>
        <v>22.5</v>
      </c>
      <c r="N51">
        <f>AVERAGE(M44:M51)</f>
        <v>21.5</v>
      </c>
      <c r="P51" s="5">
        <v>14</v>
      </c>
      <c r="Q51" s="4">
        <v>67.5</v>
      </c>
      <c r="R51" s="3" t="s">
        <v>20</v>
      </c>
      <c r="S51" s="3">
        <v>45</v>
      </c>
      <c r="T51" s="12">
        <f>Q51-S51</f>
        <v>22.5</v>
      </c>
      <c r="U51">
        <f>AVERAGE(T46:T51)</f>
        <v>47.166666666666664</v>
      </c>
    </row>
    <row r="52" spans="2:21">
      <c r="B52" s="5">
        <v>10</v>
      </c>
      <c r="C52" s="4">
        <v>67.5</v>
      </c>
      <c r="D52" s="3" t="s">
        <v>20</v>
      </c>
      <c r="E52" s="3">
        <v>90</v>
      </c>
      <c r="F52" s="12">
        <v>22.5</v>
      </c>
      <c r="I52" s="5">
        <v>9</v>
      </c>
      <c r="J52" s="4">
        <v>90</v>
      </c>
      <c r="K52" s="3" t="s">
        <v>21</v>
      </c>
      <c r="L52" s="3">
        <v>90</v>
      </c>
      <c r="M52" s="12">
        <f>J52-L52</f>
        <v>0</v>
      </c>
      <c r="P52" s="5">
        <v>7</v>
      </c>
      <c r="Q52" s="4">
        <v>90</v>
      </c>
      <c r="R52" s="3" t="s">
        <v>20</v>
      </c>
      <c r="S52" s="3">
        <v>270</v>
      </c>
      <c r="T52" s="36">
        <f>MOD(S52-Q52,360)</f>
        <v>180</v>
      </c>
    </row>
    <row r="53" spans="2:21">
      <c r="B53" s="5">
        <v>14</v>
      </c>
      <c r="C53" s="4">
        <v>67.5</v>
      </c>
      <c r="D53" s="3" t="s">
        <v>21</v>
      </c>
      <c r="E53" s="3">
        <v>90</v>
      </c>
      <c r="F53" s="12">
        <v>22.5</v>
      </c>
      <c r="G53">
        <f>AVERAGE(F48:F53)</f>
        <v>18.833333333333332</v>
      </c>
      <c r="I53" s="5">
        <v>2</v>
      </c>
      <c r="J53" s="4">
        <v>90</v>
      </c>
      <c r="K53" s="3" t="s">
        <v>20</v>
      </c>
      <c r="L53" s="3">
        <v>99</v>
      </c>
      <c r="M53" s="12">
        <v>9</v>
      </c>
      <c r="P53" s="5">
        <v>5</v>
      </c>
      <c r="Q53" s="4">
        <v>90</v>
      </c>
      <c r="R53" s="3" t="s">
        <v>25</v>
      </c>
      <c r="S53" s="3">
        <v>90</v>
      </c>
      <c r="T53" s="12">
        <f>Q53-S53</f>
        <v>0</v>
      </c>
    </row>
    <row r="54" spans="2:21">
      <c r="B54" s="5">
        <v>3</v>
      </c>
      <c r="C54" s="4">
        <v>90</v>
      </c>
      <c r="D54" s="3" t="s">
        <v>25</v>
      </c>
      <c r="E54" s="3">
        <v>90</v>
      </c>
      <c r="F54" s="36">
        <f>MOD(C54-E54,359)</f>
        <v>0</v>
      </c>
      <c r="I54" s="5">
        <v>7</v>
      </c>
      <c r="J54" s="4">
        <v>90</v>
      </c>
      <c r="K54" s="3" t="s">
        <v>22</v>
      </c>
      <c r="L54" s="3">
        <v>83</v>
      </c>
      <c r="M54" s="12">
        <f>J54-L54</f>
        <v>7</v>
      </c>
      <c r="P54" s="5">
        <v>12</v>
      </c>
      <c r="Q54" s="4">
        <v>90</v>
      </c>
      <c r="R54" s="3" t="s">
        <v>25</v>
      </c>
      <c r="S54" s="3">
        <v>45</v>
      </c>
      <c r="T54" s="12">
        <f>Q54-S54</f>
        <v>45</v>
      </c>
    </row>
    <row r="55" spans="2:21">
      <c r="B55" s="5">
        <v>1</v>
      </c>
      <c r="C55" s="4">
        <v>90</v>
      </c>
      <c r="D55" s="3" t="s">
        <v>21</v>
      </c>
      <c r="E55" s="3">
        <v>90</v>
      </c>
      <c r="F55" s="36">
        <f>MOD(C55-E55,360)</f>
        <v>0</v>
      </c>
      <c r="I55" s="5">
        <v>1</v>
      </c>
      <c r="J55" s="4">
        <v>90</v>
      </c>
      <c r="K55" s="3" t="s">
        <v>21</v>
      </c>
      <c r="L55" s="3">
        <v>90</v>
      </c>
      <c r="M55" s="12">
        <f>J55-L55</f>
        <v>0</v>
      </c>
      <c r="P55" s="5">
        <v>5</v>
      </c>
      <c r="Q55" s="4">
        <v>90</v>
      </c>
      <c r="R55" s="3" t="s">
        <v>22</v>
      </c>
      <c r="S55" s="3">
        <v>83</v>
      </c>
      <c r="T55" s="12">
        <f>Q55-S55</f>
        <v>7</v>
      </c>
    </row>
    <row r="56" spans="2:21">
      <c r="B56" s="5">
        <v>8</v>
      </c>
      <c r="C56" s="4">
        <v>90</v>
      </c>
      <c r="D56" s="3" t="s">
        <v>21</v>
      </c>
      <c r="E56" s="3">
        <v>90</v>
      </c>
      <c r="F56" s="12">
        <f>C56-E56</f>
        <v>0</v>
      </c>
      <c r="I56" s="5">
        <v>5</v>
      </c>
      <c r="J56" s="4">
        <v>90</v>
      </c>
      <c r="K56" s="3" t="s">
        <v>22</v>
      </c>
      <c r="L56" s="3">
        <v>90</v>
      </c>
      <c r="M56" s="12">
        <f>J56-L56</f>
        <v>0</v>
      </c>
      <c r="P56" s="5">
        <v>4</v>
      </c>
      <c r="Q56" s="4">
        <v>90</v>
      </c>
      <c r="R56" s="3" t="s">
        <v>22</v>
      </c>
      <c r="S56" s="3">
        <v>90</v>
      </c>
      <c r="T56" s="12">
        <f>Q56-S56</f>
        <v>0</v>
      </c>
    </row>
    <row r="57" spans="2:21">
      <c r="B57" s="5">
        <v>12</v>
      </c>
      <c r="C57" s="4">
        <v>90</v>
      </c>
      <c r="D57" s="3" t="s">
        <v>20</v>
      </c>
      <c r="E57" s="3">
        <v>106</v>
      </c>
      <c r="F57" s="12">
        <v>16</v>
      </c>
      <c r="I57" s="5">
        <v>5</v>
      </c>
      <c r="J57" s="4">
        <v>90</v>
      </c>
      <c r="K57" s="3" t="s">
        <v>20</v>
      </c>
      <c r="L57" s="3">
        <v>135</v>
      </c>
      <c r="M57" s="12">
        <f>L57-J57</f>
        <v>45</v>
      </c>
      <c r="P57" s="5">
        <v>2</v>
      </c>
      <c r="Q57" s="4">
        <v>90</v>
      </c>
      <c r="R57" s="3" t="s">
        <v>22</v>
      </c>
      <c r="S57" s="3">
        <v>135</v>
      </c>
      <c r="T57" s="12">
        <v>45</v>
      </c>
    </row>
    <row r="58" spans="2:21">
      <c r="B58" s="5">
        <v>9</v>
      </c>
      <c r="C58" s="4">
        <v>90</v>
      </c>
      <c r="D58" s="3" t="s">
        <v>20</v>
      </c>
      <c r="E58" s="3">
        <v>90</v>
      </c>
      <c r="F58" s="12">
        <f>C58-E58</f>
        <v>0</v>
      </c>
      <c r="I58" s="5">
        <v>4</v>
      </c>
      <c r="J58" s="4">
        <v>90</v>
      </c>
      <c r="K58" s="3" t="s">
        <v>21</v>
      </c>
      <c r="L58" s="3">
        <v>90</v>
      </c>
      <c r="M58" s="12">
        <f>L58-J58</f>
        <v>0</v>
      </c>
      <c r="N58">
        <f>AVERAGE(M52:M58)</f>
        <v>8.7142857142857135</v>
      </c>
      <c r="P58" s="5">
        <v>9</v>
      </c>
      <c r="Q58" s="4">
        <v>90</v>
      </c>
      <c r="R58" s="3" t="s">
        <v>20</v>
      </c>
      <c r="S58" s="3">
        <v>62</v>
      </c>
      <c r="T58" s="12">
        <f>Q58-S58</f>
        <v>28</v>
      </c>
    </row>
    <row r="59" spans="2:21">
      <c r="B59" s="5">
        <v>4</v>
      </c>
      <c r="C59" s="4">
        <v>90</v>
      </c>
      <c r="D59" s="3" t="s">
        <v>21</v>
      </c>
      <c r="E59" s="3">
        <v>90</v>
      </c>
      <c r="F59" s="12">
        <f>C59-E59</f>
        <v>0</v>
      </c>
      <c r="G59">
        <f>AVERAGE(F54:F59)</f>
        <v>2.6666666666666665</v>
      </c>
      <c r="I59" s="5">
        <v>1</v>
      </c>
      <c r="J59" s="4">
        <v>112.5</v>
      </c>
      <c r="K59" s="3" t="s">
        <v>21</v>
      </c>
      <c r="L59" s="3">
        <v>90</v>
      </c>
      <c r="M59" s="12">
        <f>J59-L59</f>
        <v>22.5</v>
      </c>
      <c r="P59" s="5">
        <v>14</v>
      </c>
      <c r="Q59" s="4">
        <v>90</v>
      </c>
      <c r="R59" s="3" t="s">
        <v>20</v>
      </c>
      <c r="S59" s="3">
        <v>90</v>
      </c>
      <c r="T59" s="12">
        <f>S59-Q59</f>
        <v>0</v>
      </c>
    </row>
    <row r="60" spans="2:21">
      <c r="B60" s="5">
        <v>2</v>
      </c>
      <c r="C60" s="4">
        <v>112.5</v>
      </c>
      <c r="D60" s="3" t="s">
        <v>21</v>
      </c>
      <c r="E60" s="3">
        <f>90-14</f>
        <v>76</v>
      </c>
      <c r="F60" s="12">
        <f>C60-E60</f>
        <v>36.5</v>
      </c>
      <c r="I60" s="5">
        <v>9</v>
      </c>
      <c r="J60" s="4">
        <v>112.5</v>
      </c>
      <c r="K60" s="3" t="s">
        <v>21</v>
      </c>
      <c r="L60" s="3">
        <v>90</v>
      </c>
      <c r="M60" s="36">
        <f>MOD(J60-L60,360)</f>
        <v>22.5</v>
      </c>
      <c r="P60" s="5">
        <v>1</v>
      </c>
      <c r="Q60" s="4">
        <v>90</v>
      </c>
      <c r="R60" s="3" t="s">
        <v>20</v>
      </c>
      <c r="S60" s="3">
        <v>130</v>
      </c>
      <c r="T60" s="12">
        <f>S60-Q60</f>
        <v>40</v>
      </c>
      <c r="U60">
        <f>AVERAGE(T52:T60)</f>
        <v>38.333333333333336</v>
      </c>
    </row>
    <row r="61" spans="2:21">
      <c r="B61" s="5">
        <v>15</v>
      </c>
      <c r="C61" s="4">
        <v>112.5</v>
      </c>
      <c r="D61" s="3" t="s">
        <v>25</v>
      </c>
      <c r="E61" s="3">
        <v>45</v>
      </c>
      <c r="F61" s="36">
        <f>MOD(C61-E61,360)</f>
        <v>67.5</v>
      </c>
      <c r="I61" s="5">
        <v>12</v>
      </c>
      <c r="J61" s="4">
        <v>112.5</v>
      </c>
      <c r="K61" s="3" t="s">
        <v>25</v>
      </c>
      <c r="L61" s="3">
        <v>45</v>
      </c>
      <c r="M61" s="12">
        <f>J61-L61</f>
        <v>67.5</v>
      </c>
      <c r="P61" s="5">
        <v>6</v>
      </c>
      <c r="Q61" s="4">
        <v>112.5</v>
      </c>
      <c r="R61" s="3" t="s">
        <v>22</v>
      </c>
      <c r="S61" s="3">
        <v>157</v>
      </c>
      <c r="T61" s="12">
        <f>S61-Q61</f>
        <v>44.5</v>
      </c>
    </row>
    <row r="62" spans="2:21">
      <c r="B62" s="5">
        <v>9</v>
      </c>
      <c r="C62" s="4">
        <v>112.5</v>
      </c>
      <c r="D62" s="3" t="s">
        <v>21</v>
      </c>
      <c r="E62" s="3">
        <v>97</v>
      </c>
      <c r="F62" s="12">
        <f>C62-E62</f>
        <v>15.5</v>
      </c>
      <c r="I62" s="5">
        <v>4</v>
      </c>
      <c r="J62" s="4">
        <v>112.5</v>
      </c>
      <c r="K62" s="3" t="s">
        <v>20</v>
      </c>
      <c r="L62" s="3">
        <v>108</v>
      </c>
      <c r="M62" s="12">
        <f>J62-L62</f>
        <v>4.5</v>
      </c>
      <c r="P62" s="5">
        <v>13</v>
      </c>
      <c r="Q62" s="4">
        <v>112.5</v>
      </c>
      <c r="R62" s="3" t="s">
        <v>20</v>
      </c>
      <c r="S62" s="3">
        <v>70</v>
      </c>
      <c r="T62" s="36">
        <f>MOD(Q62-S62,360)</f>
        <v>42.5</v>
      </c>
    </row>
    <row r="63" spans="2:21">
      <c r="B63" s="6">
        <v>2</v>
      </c>
      <c r="C63" s="4">
        <v>112.5</v>
      </c>
      <c r="D63" s="3" t="s">
        <v>20</v>
      </c>
      <c r="E63" s="3">
        <v>90</v>
      </c>
      <c r="F63" s="12">
        <f>C63-E63</f>
        <v>22.5</v>
      </c>
      <c r="I63" s="6">
        <v>11</v>
      </c>
      <c r="J63" s="4">
        <v>112.5</v>
      </c>
      <c r="K63" s="3" t="s">
        <v>20</v>
      </c>
      <c r="L63" s="3">
        <v>102</v>
      </c>
      <c r="M63" s="12">
        <f>J63-L63</f>
        <v>10.5</v>
      </c>
      <c r="P63" s="6">
        <v>3</v>
      </c>
      <c r="Q63" s="4">
        <v>112.5</v>
      </c>
      <c r="R63" s="3" t="s">
        <v>20</v>
      </c>
      <c r="S63" s="3">
        <v>111</v>
      </c>
      <c r="T63" s="12">
        <f>Q63-S63</f>
        <v>1.5</v>
      </c>
    </row>
    <row r="64" spans="2:21">
      <c r="B64" s="9">
        <v>8</v>
      </c>
      <c r="C64" s="10">
        <v>112.5</v>
      </c>
      <c r="D64" s="11" t="s">
        <v>21</v>
      </c>
      <c r="E64" s="11">
        <f>180-23</f>
        <v>157</v>
      </c>
      <c r="F64" s="12">
        <v>44.5</v>
      </c>
      <c r="I64" s="9">
        <v>14</v>
      </c>
      <c r="J64" s="10">
        <v>112.5</v>
      </c>
      <c r="K64" s="11" t="s">
        <v>21</v>
      </c>
      <c r="L64" s="11">
        <v>72</v>
      </c>
      <c r="M64" s="12">
        <f>J64-L64</f>
        <v>40.5</v>
      </c>
      <c r="P64" s="9">
        <v>10</v>
      </c>
      <c r="Q64" s="10">
        <v>112.5</v>
      </c>
      <c r="R64" s="11" t="s">
        <v>25</v>
      </c>
      <c r="S64" s="11">
        <v>90</v>
      </c>
      <c r="T64" s="12">
        <f>Q64-S64</f>
        <v>22.5</v>
      </c>
    </row>
    <row r="65" spans="2:21">
      <c r="B65" s="5">
        <v>2</v>
      </c>
      <c r="C65" s="4">
        <v>112.5</v>
      </c>
      <c r="D65" s="3" t="s">
        <v>20</v>
      </c>
      <c r="E65" s="3">
        <v>90</v>
      </c>
      <c r="F65" s="12">
        <f>C65-E65</f>
        <v>22.5</v>
      </c>
      <c r="I65" s="5">
        <v>12</v>
      </c>
      <c r="J65" s="4">
        <v>112.5</v>
      </c>
      <c r="K65" s="3" t="s">
        <v>22</v>
      </c>
      <c r="L65" s="3">
        <v>90</v>
      </c>
      <c r="M65" s="12">
        <f>J65-L65</f>
        <v>22.5</v>
      </c>
      <c r="P65" s="5">
        <v>14</v>
      </c>
      <c r="Q65" s="4">
        <v>112.5</v>
      </c>
      <c r="R65" s="3" t="s">
        <v>20</v>
      </c>
      <c r="S65" s="3">
        <v>135</v>
      </c>
      <c r="T65" s="12">
        <v>22.5</v>
      </c>
    </row>
    <row r="66" spans="2:21">
      <c r="B66" s="5">
        <v>7</v>
      </c>
      <c r="C66" s="4">
        <v>112.5</v>
      </c>
      <c r="D66" s="3" t="s">
        <v>20</v>
      </c>
      <c r="E66" s="3">
        <v>135</v>
      </c>
      <c r="F66" s="12">
        <v>22.5</v>
      </c>
      <c r="I66" s="5">
        <v>12</v>
      </c>
      <c r="J66" s="4">
        <v>112.5</v>
      </c>
      <c r="K66" s="3" t="s">
        <v>22</v>
      </c>
      <c r="L66" s="3">
        <v>135</v>
      </c>
      <c r="M66" s="12">
        <v>22.5</v>
      </c>
      <c r="P66" s="5">
        <v>11</v>
      </c>
      <c r="Q66" s="4">
        <v>112.5</v>
      </c>
      <c r="R66" s="3" t="s">
        <v>20</v>
      </c>
      <c r="S66" s="3">
        <v>57</v>
      </c>
      <c r="T66" s="12">
        <f>Q66-S66</f>
        <v>55.5</v>
      </c>
    </row>
    <row r="67" spans="2:21">
      <c r="B67" s="5">
        <v>15</v>
      </c>
      <c r="C67" s="4">
        <v>112.5</v>
      </c>
      <c r="D67" s="3" t="s">
        <v>22</v>
      </c>
      <c r="E67" s="3">
        <v>90</v>
      </c>
      <c r="F67" s="12">
        <f>C67-E67</f>
        <v>22.5</v>
      </c>
      <c r="I67" s="5">
        <v>8</v>
      </c>
      <c r="J67" s="4">
        <v>112.5</v>
      </c>
      <c r="K67" s="3" t="s">
        <v>20</v>
      </c>
      <c r="L67" s="3">
        <v>90</v>
      </c>
      <c r="M67" s="12">
        <v>22.5</v>
      </c>
      <c r="P67" s="5">
        <v>8</v>
      </c>
      <c r="Q67" s="4">
        <v>112.5</v>
      </c>
      <c r="R67" s="3" t="s">
        <v>20</v>
      </c>
      <c r="S67" s="3">
        <v>90</v>
      </c>
      <c r="T67" s="12">
        <f>Q67-S67</f>
        <v>22.5</v>
      </c>
    </row>
    <row r="68" spans="2:21">
      <c r="B68" s="5">
        <v>12</v>
      </c>
      <c r="C68" s="4">
        <v>112.5</v>
      </c>
      <c r="D68" s="3" t="s">
        <v>21</v>
      </c>
      <c r="E68" s="3">
        <v>130</v>
      </c>
      <c r="F68" s="12">
        <v>17.5</v>
      </c>
      <c r="I68" s="5">
        <v>14</v>
      </c>
      <c r="J68" s="4">
        <v>112.5</v>
      </c>
      <c r="K68" s="3" t="s">
        <v>22</v>
      </c>
      <c r="L68" s="3">
        <v>105</v>
      </c>
      <c r="M68" s="12">
        <v>7.5</v>
      </c>
      <c r="N68">
        <f>AVERAGE(M59:M68)</f>
        <v>24.3</v>
      </c>
      <c r="P68" s="5">
        <v>13</v>
      </c>
      <c r="Q68" s="4">
        <v>112.5</v>
      </c>
      <c r="R68" s="3" t="s">
        <v>21</v>
      </c>
      <c r="S68" s="3">
        <v>65</v>
      </c>
      <c r="T68" s="12">
        <f>Q68-S68</f>
        <v>47.5</v>
      </c>
    </row>
    <row r="69" spans="2:21">
      <c r="B69" s="5">
        <v>1</v>
      </c>
      <c r="C69" s="4">
        <v>112.5</v>
      </c>
      <c r="D69" s="3" t="s">
        <v>20</v>
      </c>
      <c r="E69" s="3">
        <v>90</v>
      </c>
      <c r="F69" s="12">
        <f>C69-E69</f>
        <v>22.5</v>
      </c>
      <c r="G69">
        <f>AVERAGE(F60:F69)</f>
        <v>29.4</v>
      </c>
      <c r="I69" s="5">
        <v>2</v>
      </c>
      <c r="J69" s="4">
        <v>135</v>
      </c>
      <c r="K69" s="3" t="s">
        <v>20</v>
      </c>
      <c r="L69" s="3">
        <v>117</v>
      </c>
      <c r="M69" s="36">
        <f>MOD(J69-L69,360)</f>
        <v>18</v>
      </c>
      <c r="P69" s="5">
        <v>13</v>
      </c>
      <c r="Q69" s="4">
        <v>112.5</v>
      </c>
      <c r="R69" s="3" t="s">
        <v>22</v>
      </c>
      <c r="S69" s="3">
        <v>68</v>
      </c>
      <c r="T69" s="12">
        <f>Q69-S69</f>
        <v>44.5</v>
      </c>
    </row>
    <row r="70" spans="2:21">
      <c r="B70" s="5">
        <v>10</v>
      </c>
      <c r="C70" s="4">
        <v>135</v>
      </c>
      <c r="D70" s="3" t="s">
        <v>20</v>
      </c>
      <c r="E70" s="3">
        <v>135</v>
      </c>
      <c r="F70" s="36">
        <f>MOD(E70-C70,360)</f>
        <v>0</v>
      </c>
      <c r="I70" s="5">
        <v>14</v>
      </c>
      <c r="J70" s="4">
        <v>135</v>
      </c>
      <c r="K70" s="3" t="s">
        <v>22</v>
      </c>
      <c r="L70" s="3">
        <v>135</v>
      </c>
      <c r="M70" s="36">
        <f>MOD(J70-L70,360)</f>
        <v>0</v>
      </c>
      <c r="P70" s="5">
        <v>7</v>
      </c>
      <c r="Q70" s="4">
        <v>112.5</v>
      </c>
      <c r="R70" s="3" t="s">
        <v>21</v>
      </c>
      <c r="S70" s="3">
        <v>90</v>
      </c>
      <c r="T70" s="12">
        <v>22.5</v>
      </c>
      <c r="U70">
        <f>AVERAGE(T61:T70)</f>
        <v>32.6</v>
      </c>
    </row>
    <row r="71" spans="2:21">
      <c r="B71" s="5">
        <v>12</v>
      </c>
      <c r="C71" s="4">
        <v>135</v>
      </c>
      <c r="D71" s="3" t="s">
        <v>20</v>
      </c>
      <c r="E71" s="3">
        <v>130</v>
      </c>
      <c r="F71" s="12">
        <f>C71-E71</f>
        <v>5</v>
      </c>
      <c r="I71" s="5">
        <v>13</v>
      </c>
      <c r="J71" s="4">
        <v>135</v>
      </c>
      <c r="K71" s="3" t="s">
        <v>21</v>
      </c>
      <c r="L71" s="3">
        <v>135</v>
      </c>
      <c r="M71" s="12">
        <f>J71-L71</f>
        <v>0</v>
      </c>
      <c r="P71" s="30">
        <v>3</v>
      </c>
      <c r="Q71" s="31">
        <v>135</v>
      </c>
      <c r="R71" s="32" t="s">
        <v>22</v>
      </c>
      <c r="S71" s="32">
        <v>19</v>
      </c>
      <c r="T71" s="36">
        <f>MOD(Q71-S71,359)</f>
        <v>116</v>
      </c>
    </row>
    <row r="72" spans="2:21">
      <c r="B72" s="5">
        <v>1</v>
      </c>
      <c r="C72" s="4">
        <v>135</v>
      </c>
      <c r="D72" s="3" t="s">
        <v>21</v>
      </c>
      <c r="E72" s="3">
        <v>135</v>
      </c>
      <c r="F72" s="12">
        <f>C72-E72</f>
        <v>0</v>
      </c>
      <c r="G72">
        <f>AVERAGE(F70:F72)</f>
        <v>1.6666666666666667</v>
      </c>
      <c r="I72" s="5">
        <v>6</v>
      </c>
      <c r="J72" s="4">
        <v>135</v>
      </c>
      <c r="K72" s="3" t="s">
        <v>20</v>
      </c>
      <c r="L72" s="3">
        <f>90+23</f>
        <v>113</v>
      </c>
      <c r="M72" s="12">
        <f>J72-L72</f>
        <v>22</v>
      </c>
      <c r="P72" s="5">
        <v>9</v>
      </c>
      <c r="Q72" s="4">
        <v>135</v>
      </c>
      <c r="R72" s="3" t="s">
        <v>21</v>
      </c>
      <c r="S72" s="3">
        <v>26</v>
      </c>
      <c r="T72" s="36">
        <f>MOD(Q72-S72,360)</f>
        <v>109</v>
      </c>
    </row>
    <row r="73" spans="2:21">
      <c r="B73" s="5">
        <v>5</v>
      </c>
      <c r="C73" s="4">
        <v>157.5</v>
      </c>
      <c r="D73" s="3" t="s">
        <v>25</v>
      </c>
      <c r="E73" s="3">
        <v>135</v>
      </c>
      <c r="F73" s="36">
        <f>MOD(C73-E73,360)</f>
        <v>22.5</v>
      </c>
      <c r="I73" s="5">
        <v>2</v>
      </c>
      <c r="J73" s="4">
        <v>135</v>
      </c>
      <c r="K73" s="3" t="s">
        <v>22</v>
      </c>
      <c r="L73" s="3">
        <v>112</v>
      </c>
      <c r="M73" s="12">
        <v>23</v>
      </c>
      <c r="P73" s="5">
        <v>3</v>
      </c>
      <c r="Q73" s="31">
        <v>135</v>
      </c>
      <c r="R73" s="32" t="s">
        <v>20</v>
      </c>
      <c r="S73" s="32">
        <v>45</v>
      </c>
      <c r="T73" s="36">
        <f>Q73-S73</f>
        <v>90</v>
      </c>
    </row>
    <row r="74" spans="2:21">
      <c r="B74" s="5">
        <v>12</v>
      </c>
      <c r="C74" s="4">
        <v>157.5</v>
      </c>
      <c r="D74" s="3" t="s">
        <v>20</v>
      </c>
      <c r="E74" s="3">
        <v>135</v>
      </c>
      <c r="F74" s="36">
        <f>MOD(C74-E74,360)</f>
        <v>22.5</v>
      </c>
      <c r="I74" s="5">
        <v>13</v>
      </c>
      <c r="J74" s="4">
        <v>135</v>
      </c>
      <c r="K74" s="3" t="s">
        <v>20</v>
      </c>
      <c r="L74" s="3">
        <v>135</v>
      </c>
      <c r="M74" s="12">
        <f>L74-J74</f>
        <v>0</v>
      </c>
      <c r="N74">
        <f>AVERAGE(M69:M74)</f>
        <v>10.5</v>
      </c>
      <c r="P74" s="30">
        <v>7</v>
      </c>
      <c r="Q74" s="31">
        <v>135</v>
      </c>
      <c r="R74" s="32" t="s">
        <v>20</v>
      </c>
      <c r="S74" s="32">
        <v>45</v>
      </c>
      <c r="T74" s="36">
        <f>Q74-S74</f>
        <v>90</v>
      </c>
    </row>
    <row r="75" spans="2:21">
      <c r="B75" s="5">
        <v>10</v>
      </c>
      <c r="C75" s="4">
        <v>157.5</v>
      </c>
      <c r="D75" s="3" t="s">
        <v>21</v>
      </c>
      <c r="E75" s="3">
        <f>180-27</f>
        <v>153</v>
      </c>
      <c r="F75" s="36">
        <f>MOD(C75-E75,360)</f>
        <v>4.5</v>
      </c>
      <c r="I75" s="5">
        <v>13</v>
      </c>
      <c r="J75" s="4">
        <v>157.5</v>
      </c>
      <c r="K75" s="3" t="s">
        <v>20</v>
      </c>
      <c r="L75" s="3">
        <v>155</v>
      </c>
      <c r="M75" s="36">
        <f>MOD(J75-L75,360)</f>
        <v>2.5</v>
      </c>
      <c r="P75" s="5">
        <v>2</v>
      </c>
      <c r="Q75" s="4">
        <v>135</v>
      </c>
      <c r="R75" s="3" t="s">
        <v>20</v>
      </c>
      <c r="S75" s="3">
        <v>135</v>
      </c>
      <c r="T75" s="12">
        <f>S75-Q75</f>
        <v>0</v>
      </c>
      <c r="U75">
        <f>AVERAGE(T71:T75)</f>
        <v>81</v>
      </c>
    </row>
    <row r="76" spans="2:21">
      <c r="B76" s="5">
        <v>7</v>
      </c>
      <c r="C76" s="4">
        <v>157.5</v>
      </c>
      <c r="D76" s="3" t="s">
        <v>20</v>
      </c>
      <c r="E76" s="3">
        <v>128</v>
      </c>
      <c r="F76" s="12">
        <f>C76-E76</f>
        <v>29.5</v>
      </c>
      <c r="I76" s="5">
        <v>10</v>
      </c>
      <c r="J76" s="4">
        <v>157.5</v>
      </c>
      <c r="K76" s="3" t="s">
        <v>20</v>
      </c>
      <c r="L76" s="3">
        <v>135</v>
      </c>
      <c r="M76" s="12">
        <f>J76-L76</f>
        <v>22.5</v>
      </c>
      <c r="P76" s="5">
        <v>11</v>
      </c>
      <c r="Q76" s="4">
        <v>157.5</v>
      </c>
      <c r="R76" s="3" t="s">
        <v>21</v>
      </c>
      <c r="S76" s="3">
        <v>110</v>
      </c>
      <c r="T76" s="12">
        <f>Q76-S76</f>
        <v>47.5</v>
      </c>
    </row>
    <row r="77" spans="2:21">
      <c r="B77" s="5">
        <v>6</v>
      </c>
      <c r="C77" s="4">
        <v>157.5</v>
      </c>
      <c r="D77" s="3" t="s">
        <v>22</v>
      </c>
      <c r="E77" s="3">
        <v>44</v>
      </c>
      <c r="F77" s="12">
        <f>C77-E77</f>
        <v>113.5</v>
      </c>
      <c r="I77" s="5">
        <v>11</v>
      </c>
      <c r="J77" s="4">
        <v>157.5</v>
      </c>
      <c r="K77" s="3" t="s">
        <v>21</v>
      </c>
      <c r="L77" s="3">
        <v>135</v>
      </c>
      <c r="M77" s="12">
        <f>J77-L77</f>
        <v>22.5</v>
      </c>
      <c r="P77" s="5">
        <v>8</v>
      </c>
      <c r="Q77" s="4">
        <v>157.5</v>
      </c>
      <c r="R77" s="3" t="s">
        <v>22</v>
      </c>
      <c r="S77" s="3">
        <v>180</v>
      </c>
      <c r="T77" s="12">
        <f>S77-Q77</f>
        <v>22.5</v>
      </c>
    </row>
    <row r="78" spans="2:21">
      <c r="B78" s="6">
        <v>7</v>
      </c>
      <c r="C78" s="4">
        <v>157.5</v>
      </c>
      <c r="D78" s="3" t="s">
        <v>20</v>
      </c>
      <c r="E78" s="3">
        <v>135</v>
      </c>
      <c r="F78" s="12">
        <f>C78-E78</f>
        <v>22.5</v>
      </c>
      <c r="I78" s="6">
        <v>2</v>
      </c>
      <c r="J78" s="4">
        <v>157.5</v>
      </c>
      <c r="K78" s="3" t="s">
        <v>21</v>
      </c>
      <c r="L78" s="3">
        <v>135</v>
      </c>
      <c r="M78" s="12">
        <f>J78-L78</f>
        <v>22.5</v>
      </c>
      <c r="P78" s="6">
        <v>14</v>
      </c>
      <c r="Q78" s="4">
        <v>157.5</v>
      </c>
      <c r="R78" s="3" t="s">
        <v>22</v>
      </c>
      <c r="S78" s="3">
        <v>165</v>
      </c>
      <c r="T78" s="12">
        <f>S78-Q78</f>
        <v>7.5</v>
      </c>
    </row>
    <row r="79" spans="2:21">
      <c r="B79" s="9">
        <v>8</v>
      </c>
      <c r="C79" s="10">
        <v>157.5</v>
      </c>
      <c r="D79" s="11" t="s">
        <v>20</v>
      </c>
      <c r="E79" s="11">
        <v>165</v>
      </c>
      <c r="F79" s="12">
        <f>E79-C79</f>
        <v>7.5</v>
      </c>
      <c r="I79" s="61">
        <v>5</v>
      </c>
      <c r="J79" s="34">
        <v>157.69999999999999</v>
      </c>
      <c r="K79" s="35" t="s">
        <v>20</v>
      </c>
      <c r="L79" s="35">
        <v>16</v>
      </c>
      <c r="M79" s="36">
        <f>J79-L79</f>
        <v>141.69999999999999</v>
      </c>
      <c r="N79">
        <f>AVERAGE(M75:M79)</f>
        <v>42.339999999999996</v>
      </c>
      <c r="P79" s="9">
        <v>3</v>
      </c>
      <c r="Q79" s="34">
        <v>157.5</v>
      </c>
      <c r="R79" s="35" t="s">
        <v>22</v>
      </c>
      <c r="S79" s="35">
        <v>0</v>
      </c>
      <c r="T79" s="36">
        <f>Q79-S79</f>
        <v>157.5</v>
      </c>
      <c r="U79">
        <f>AVERAGE(T76:T79)</f>
        <v>58.75</v>
      </c>
    </row>
    <row r="80" spans="2:21">
      <c r="B80" s="5">
        <v>8</v>
      </c>
      <c r="C80" s="4">
        <v>157.5</v>
      </c>
      <c r="D80" s="3" t="s">
        <v>22</v>
      </c>
      <c r="E80" s="3">
        <v>22.5</v>
      </c>
      <c r="F80" s="12">
        <f>C80-E80</f>
        <v>135</v>
      </c>
      <c r="I80" s="5">
        <v>8</v>
      </c>
      <c r="J80" s="4">
        <v>180</v>
      </c>
      <c r="K80" s="3" t="s">
        <v>20</v>
      </c>
      <c r="L80" s="3">
        <v>200</v>
      </c>
      <c r="M80" s="36">
        <f>MOD(L80-J80,360)</f>
        <v>20</v>
      </c>
      <c r="P80" s="5">
        <v>5</v>
      </c>
      <c r="Q80" s="7">
        <v>180</v>
      </c>
      <c r="R80" s="3" t="s">
        <v>21</v>
      </c>
      <c r="S80" s="3">
        <v>180</v>
      </c>
      <c r="T80" s="36">
        <f>MOD(S80-Q80,360)</f>
        <v>0</v>
      </c>
    </row>
    <row r="81" spans="2:21">
      <c r="B81" s="5">
        <v>12</v>
      </c>
      <c r="C81" s="4">
        <v>157.5</v>
      </c>
      <c r="D81" s="3" t="s">
        <v>20</v>
      </c>
      <c r="E81" s="3">
        <v>45</v>
      </c>
      <c r="F81" s="12">
        <f>C81-E81</f>
        <v>112.5</v>
      </c>
      <c r="G81">
        <f>AVERAGE(F73:F81)</f>
        <v>52.222222222222221</v>
      </c>
      <c r="I81" s="5">
        <v>3</v>
      </c>
      <c r="J81" s="4">
        <v>180</v>
      </c>
      <c r="K81" s="3" t="s">
        <v>20</v>
      </c>
      <c r="L81" s="3">
        <v>180</v>
      </c>
      <c r="M81" s="12">
        <f>J81-L81</f>
        <v>0</v>
      </c>
      <c r="P81" s="5">
        <v>8</v>
      </c>
      <c r="Q81" s="4">
        <v>180</v>
      </c>
      <c r="R81" s="3" t="s">
        <v>25</v>
      </c>
      <c r="S81" s="3">
        <v>180</v>
      </c>
      <c r="T81" s="12">
        <f>Q81-S81</f>
        <v>0</v>
      </c>
    </row>
    <row r="82" spans="2:21">
      <c r="B82" s="5">
        <v>5</v>
      </c>
      <c r="C82" s="4">
        <v>180</v>
      </c>
      <c r="D82" s="3" t="s">
        <v>25</v>
      </c>
      <c r="E82" s="3">
        <v>180</v>
      </c>
      <c r="F82" s="36">
        <f>MOD(E82-C82,360)</f>
        <v>0</v>
      </c>
      <c r="I82" s="5">
        <v>14</v>
      </c>
      <c r="J82" s="4">
        <v>180</v>
      </c>
      <c r="K82" s="3" t="s">
        <v>25</v>
      </c>
      <c r="L82" s="3">
        <v>180</v>
      </c>
      <c r="M82" s="12">
        <f>J82-L82</f>
        <v>0</v>
      </c>
      <c r="P82" s="30">
        <v>7</v>
      </c>
      <c r="Q82" s="31">
        <v>180</v>
      </c>
      <c r="R82" s="32" t="s">
        <v>21</v>
      </c>
      <c r="S82" s="32">
        <v>0</v>
      </c>
      <c r="T82" s="36">
        <f>Q82-S82</f>
        <v>180</v>
      </c>
    </row>
    <row r="83" spans="2:21">
      <c r="B83" s="5">
        <v>14</v>
      </c>
      <c r="C83" s="4">
        <v>180</v>
      </c>
      <c r="D83" s="3" t="s">
        <v>21</v>
      </c>
      <c r="E83" s="3">
        <v>180</v>
      </c>
      <c r="F83" s="36">
        <f>MOD(C83-E83,360)</f>
        <v>0</v>
      </c>
      <c r="I83" s="30">
        <v>15</v>
      </c>
      <c r="J83" s="31">
        <v>180</v>
      </c>
      <c r="K83" s="32" t="s">
        <v>22</v>
      </c>
      <c r="L83" s="32">
        <v>354</v>
      </c>
      <c r="M83" s="36">
        <v>174</v>
      </c>
      <c r="P83" s="30">
        <v>15</v>
      </c>
      <c r="Q83" s="31">
        <v>180</v>
      </c>
      <c r="R83" s="32" t="s">
        <v>20</v>
      </c>
      <c r="S83" s="32">
        <f>360-6</f>
        <v>354</v>
      </c>
      <c r="T83" s="36">
        <v>174</v>
      </c>
    </row>
    <row r="84" spans="2:21">
      <c r="B84" s="30">
        <v>10</v>
      </c>
      <c r="C84" s="31">
        <v>180</v>
      </c>
      <c r="D84" s="32" t="s">
        <v>22</v>
      </c>
      <c r="E84" s="32">
        <v>0</v>
      </c>
      <c r="F84" s="36">
        <f t="shared" ref="F84:F92" si="2">C84-E84</f>
        <v>180</v>
      </c>
      <c r="I84" s="5">
        <v>4</v>
      </c>
      <c r="J84" s="4">
        <v>180</v>
      </c>
      <c r="K84" s="3" t="s">
        <v>22</v>
      </c>
      <c r="L84" s="3">
        <v>180</v>
      </c>
      <c r="M84" s="12">
        <f>J84-L84</f>
        <v>0</v>
      </c>
      <c r="P84" s="5">
        <v>1</v>
      </c>
      <c r="Q84" s="4">
        <v>180</v>
      </c>
      <c r="R84" s="3" t="s">
        <v>21</v>
      </c>
      <c r="S84" s="3">
        <v>180</v>
      </c>
      <c r="T84" s="12">
        <f>Q84-S84</f>
        <v>0</v>
      </c>
    </row>
    <row r="85" spans="2:21">
      <c r="B85" s="5">
        <v>10</v>
      </c>
      <c r="C85" s="4">
        <v>180</v>
      </c>
      <c r="D85" s="3" t="s">
        <v>21</v>
      </c>
      <c r="E85" s="3">
        <v>180</v>
      </c>
      <c r="F85" s="12">
        <f t="shared" si="2"/>
        <v>0</v>
      </c>
      <c r="I85" s="5">
        <v>15</v>
      </c>
      <c r="J85" s="4">
        <v>180</v>
      </c>
      <c r="K85" s="3" t="s">
        <v>22</v>
      </c>
      <c r="L85" s="3">
        <f>135+18</f>
        <v>153</v>
      </c>
      <c r="M85" s="12">
        <f>J85-L85</f>
        <v>27</v>
      </c>
      <c r="P85" s="5">
        <v>6</v>
      </c>
      <c r="Q85" s="4">
        <v>180</v>
      </c>
      <c r="R85" s="3" t="s">
        <v>21</v>
      </c>
      <c r="S85" s="3">
        <v>180</v>
      </c>
      <c r="T85" s="12">
        <f>Q85-S85</f>
        <v>0</v>
      </c>
    </row>
    <row r="86" spans="2:21">
      <c r="B86" s="5">
        <v>15</v>
      </c>
      <c r="C86" s="4">
        <v>180</v>
      </c>
      <c r="D86" s="3" t="s">
        <v>21</v>
      </c>
      <c r="E86" s="3">
        <v>180</v>
      </c>
      <c r="F86" s="12">
        <f t="shared" si="2"/>
        <v>0</v>
      </c>
      <c r="I86" s="5">
        <v>5</v>
      </c>
      <c r="J86" s="4">
        <v>180</v>
      </c>
      <c r="K86" s="3" t="s">
        <v>22</v>
      </c>
      <c r="L86" s="3">
        <v>180</v>
      </c>
      <c r="M86" s="12">
        <f>J86-L86</f>
        <v>0</v>
      </c>
      <c r="P86" s="5">
        <v>15</v>
      </c>
      <c r="Q86" s="4">
        <v>180</v>
      </c>
      <c r="R86" s="3" t="s">
        <v>20</v>
      </c>
      <c r="S86" s="3">
        <v>202</v>
      </c>
      <c r="T86" s="12">
        <v>22</v>
      </c>
    </row>
    <row r="87" spans="2:21">
      <c r="B87" s="5">
        <v>11</v>
      </c>
      <c r="C87" s="4">
        <v>180</v>
      </c>
      <c r="D87" s="3" t="s">
        <v>21</v>
      </c>
      <c r="E87" s="3">
        <v>180</v>
      </c>
      <c r="F87" s="12">
        <f t="shared" si="2"/>
        <v>0</v>
      </c>
      <c r="I87" s="5">
        <v>8</v>
      </c>
      <c r="J87" s="4">
        <v>180</v>
      </c>
      <c r="K87" s="3" t="s">
        <v>20</v>
      </c>
      <c r="L87" s="3">
        <v>180</v>
      </c>
      <c r="M87" s="12">
        <f>J87-L87</f>
        <v>0</v>
      </c>
      <c r="P87" s="5">
        <v>5</v>
      </c>
      <c r="Q87" s="4">
        <v>180</v>
      </c>
      <c r="R87" s="3" t="s">
        <v>22</v>
      </c>
      <c r="S87" s="3">
        <v>180</v>
      </c>
      <c r="T87" s="12">
        <f>S87-Q87</f>
        <v>0</v>
      </c>
    </row>
    <row r="88" spans="2:21">
      <c r="B88" s="5">
        <v>3</v>
      </c>
      <c r="C88" s="4">
        <v>180</v>
      </c>
      <c r="D88" s="3" t="s">
        <v>22</v>
      </c>
      <c r="E88" s="3">
        <v>180</v>
      </c>
      <c r="F88" s="12">
        <f t="shared" si="2"/>
        <v>0</v>
      </c>
      <c r="I88" s="5">
        <v>13</v>
      </c>
      <c r="J88" s="4">
        <v>180</v>
      </c>
      <c r="K88" s="3" t="s">
        <v>20</v>
      </c>
      <c r="L88" s="3">
        <v>180</v>
      </c>
      <c r="M88" s="12">
        <f>J88-L88</f>
        <v>0</v>
      </c>
      <c r="P88" s="5">
        <v>12</v>
      </c>
      <c r="Q88" s="4">
        <v>180</v>
      </c>
      <c r="R88" s="3" t="s">
        <v>20</v>
      </c>
      <c r="S88" s="3">
        <v>180</v>
      </c>
      <c r="T88" s="12">
        <f>S88-Q88</f>
        <v>0</v>
      </c>
    </row>
    <row r="89" spans="2:21">
      <c r="B89" s="5">
        <v>12</v>
      </c>
      <c r="C89" s="4">
        <v>180</v>
      </c>
      <c r="D89" s="3" t="s">
        <v>22</v>
      </c>
      <c r="E89" s="3">
        <v>180</v>
      </c>
      <c r="F89" s="12">
        <f t="shared" si="2"/>
        <v>0</v>
      </c>
      <c r="I89" s="5">
        <v>7</v>
      </c>
      <c r="J89" s="4">
        <v>180</v>
      </c>
      <c r="K89" s="3" t="s">
        <v>20</v>
      </c>
      <c r="L89" s="3">
        <v>185</v>
      </c>
      <c r="M89" s="12">
        <f>L89-J89</f>
        <v>5</v>
      </c>
      <c r="P89" s="5">
        <v>2</v>
      </c>
      <c r="Q89" s="4">
        <v>180</v>
      </c>
      <c r="R89" s="3" t="s">
        <v>21</v>
      </c>
      <c r="S89" s="3">
        <v>180</v>
      </c>
      <c r="T89" s="12">
        <f>S89-Q89</f>
        <v>0</v>
      </c>
    </row>
    <row r="90" spans="2:21">
      <c r="B90" s="5">
        <v>5</v>
      </c>
      <c r="C90" s="4">
        <v>180</v>
      </c>
      <c r="D90" s="3" t="s">
        <v>20</v>
      </c>
      <c r="E90" s="3">
        <v>0</v>
      </c>
      <c r="F90" s="12">
        <f t="shared" si="2"/>
        <v>180</v>
      </c>
      <c r="I90" s="5">
        <v>14</v>
      </c>
      <c r="J90" s="4">
        <v>180</v>
      </c>
      <c r="K90" s="3" t="s">
        <v>21</v>
      </c>
      <c r="L90" s="3">
        <v>180</v>
      </c>
      <c r="M90" s="12">
        <f>L90-J90</f>
        <v>0</v>
      </c>
      <c r="P90" s="5">
        <v>15</v>
      </c>
      <c r="Q90" s="4">
        <v>180</v>
      </c>
      <c r="R90" s="3" t="s">
        <v>21</v>
      </c>
      <c r="S90" s="3">
        <v>180</v>
      </c>
      <c r="T90" s="12">
        <f>S90-Q90</f>
        <v>0</v>
      </c>
    </row>
    <row r="91" spans="2:21">
      <c r="B91" s="5">
        <v>14</v>
      </c>
      <c r="C91" s="4">
        <v>180</v>
      </c>
      <c r="D91" s="3" t="s">
        <v>20</v>
      </c>
      <c r="E91" s="3">
        <v>180</v>
      </c>
      <c r="F91" s="12">
        <f t="shared" si="2"/>
        <v>0</v>
      </c>
      <c r="I91" s="5">
        <v>11</v>
      </c>
      <c r="J91" s="4">
        <v>180</v>
      </c>
      <c r="K91" s="3" t="s">
        <v>21</v>
      </c>
      <c r="L91" s="3">
        <v>180</v>
      </c>
      <c r="M91" s="12">
        <f>L91-J91</f>
        <v>0</v>
      </c>
      <c r="N91">
        <f>AVERAGE(M80:M91)</f>
        <v>18.833333333333332</v>
      </c>
      <c r="P91" s="5">
        <v>7</v>
      </c>
      <c r="Q91" s="4">
        <v>180</v>
      </c>
      <c r="R91" s="3" t="s">
        <v>22</v>
      </c>
      <c r="S91" s="3">
        <v>198</v>
      </c>
      <c r="T91" s="12">
        <v>18</v>
      </c>
    </row>
    <row r="92" spans="2:21">
      <c r="B92" s="5">
        <v>6</v>
      </c>
      <c r="C92" s="4">
        <v>180</v>
      </c>
      <c r="D92" s="3" t="s">
        <v>22</v>
      </c>
      <c r="E92" s="3">
        <v>180</v>
      </c>
      <c r="F92" s="12">
        <f t="shared" si="2"/>
        <v>0</v>
      </c>
      <c r="G92">
        <f>AVERAGE(F82:F92)</f>
        <v>32.727272727272727</v>
      </c>
      <c r="I92" s="5">
        <v>3</v>
      </c>
      <c r="J92" s="4">
        <v>202.5</v>
      </c>
      <c r="K92" s="3" t="s">
        <v>21</v>
      </c>
      <c r="L92" s="3">
        <v>220</v>
      </c>
      <c r="M92" s="36">
        <f>MOD(L92-J92,359)</f>
        <v>17.5</v>
      </c>
      <c r="P92" s="5">
        <v>13</v>
      </c>
      <c r="Q92" s="4">
        <v>180</v>
      </c>
      <c r="R92" s="3" t="s">
        <v>21</v>
      </c>
      <c r="S92" s="3">
        <v>180</v>
      </c>
      <c r="T92" s="12">
        <f>Q92-S92</f>
        <v>0</v>
      </c>
      <c r="U92">
        <f>AVERAGE(T80:T92)</f>
        <v>30.307692307692307</v>
      </c>
    </row>
    <row r="93" spans="2:21">
      <c r="B93" s="6">
        <v>14</v>
      </c>
      <c r="C93" s="4">
        <v>202.5</v>
      </c>
      <c r="D93" s="3" t="s">
        <v>20</v>
      </c>
      <c r="E93" s="3">
        <v>225</v>
      </c>
      <c r="F93" s="36">
        <f>MOD(E93-C93,360)</f>
        <v>22.5</v>
      </c>
      <c r="I93" s="6">
        <v>10</v>
      </c>
      <c r="J93" s="4">
        <v>202.5</v>
      </c>
      <c r="K93" s="3" t="s">
        <v>22</v>
      </c>
      <c r="L93" s="3">
        <f>360-17</f>
        <v>343</v>
      </c>
      <c r="M93" s="12">
        <v>140.5</v>
      </c>
      <c r="P93" s="6">
        <v>12</v>
      </c>
      <c r="Q93" s="4">
        <v>202.5</v>
      </c>
      <c r="R93" s="3" t="s">
        <v>22</v>
      </c>
      <c r="S93" s="3">
        <v>285</v>
      </c>
      <c r="T93" s="36">
        <f>MOD(S93-Q93,360)</f>
        <v>82.5</v>
      </c>
    </row>
    <row r="94" spans="2:21">
      <c r="B94" s="9">
        <v>2</v>
      </c>
      <c r="C94" s="10">
        <v>202.5</v>
      </c>
      <c r="D94" s="11" t="s">
        <v>25</v>
      </c>
      <c r="E94" s="11">
        <v>225</v>
      </c>
      <c r="F94" s="36">
        <f>MOD(E94-C94,360)</f>
        <v>22.5</v>
      </c>
      <c r="I94" s="9">
        <v>2</v>
      </c>
      <c r="J94" s="10">
        <v>202.5</v>
      </c>
      <c r="K94" s="11" t="s">
        <v>20</v>
      </c>
      <c r="L94" s="11">
        <v>225</v>
      </c>
      <c r="M94" s="12">
        <v>22.5</v>
      </c>
      <c r="P94" s="9">
        <v>2</v>
      </c>
      <c r="Q94" s="10">
        <v>202.5</v>
      </c>
      <c r="R94" s="11" t="s">
        <v>21</v>
      </c>
      <c r="S94" s="11">
        <v>203</v>
      </c>
      <c r="T94" s="12">
        <v>0.5</v>
      </c>
    </row>
    <row r="95" spans="2:21">
      <c r="B95" s="5">
        <v>14</v>
      </c>
      <c r="C95" s="4">
        <v>202.5</v>
      </c>
      <c r="D95" s="3" t="s">
        <v>20</v>
      </c>
      <c r="E95" s="3">
        <v>205</v>
      </c>
      <c r="F95" s="12">
        <v>2.5</v>
      </c>
      <c r="I95" s="5">
        <v>15</v>
      </c>
      <c r="J95" s="4">
        <v>202.5</v>
      </c>
      <c r="K95" s="3" t="s">
        <v>21</v>
      </c>
      <c r="L95" s="3">
        <v>205</v>
      </c>
      <c r="M95" s="12">
        <v>2.5</v>
      </c>
      <c r="P95" s="30">
        <v>8</v>
      </c>
      <c r="Q95" s="31">
        <v>202.5</v>
      </c>
      <c r="R95" s="32" t="s">
        <v>22</v>
      </c>
      <c r="S95" s="32">
        <f>315+18</f>
        <v>333</v>
      </c>
      <c r="T95" s="36">
        <v>130.5</v>
      </c>
    </row>
    <row r="96" spans="2:21">
      <c r="B96" s="5">
        <v>9</v>
      </c>
      <c r="C96" s="4">
        <v>202.5</v>
      </c>
      <c r="D96" s="3" t="s">
        <v>20</v>
      </c>
      <c r="E96" s="3">
        <v>225</v>
      </c>
      <c r="F96" s="12">
        <v>22.5</v>
      </c>
      <c r="G96">
        <f>AVERAGE(F93:F96)</f>
        <v>17.5</v>
      </c>
      <c r="I96" s="5">
        <v>11</v>
      </c>
      <c r="J96" s="4">
        <v>202.5</v>
      </c>
      <c r="K96" s="3" t="s">
        <v>21</v>
      </c>
      <c r="L96" s="3">
        <v>225</v>
      </c>
      <c r="M96" s="12">
        <v>22.5</v>
      </c>
      <c r="P96" s="5">
        <v>6</v>
      </c>
      <c r="Q96" s="4">
        <v>202.5</v>
      </c>
      <c r="R96" s="3" t="s">
        <v>22</v>
      </c>
      <c r="S96" s="3">
        <v>225</v>
      </c>
      <c r="T96" s="12">
        <v>22.5</v>
      </c>
    </row>
    <row r="97" spans="2:21">
      <c r="B97" s="5">
        <v>5</v>
      </c>
      <c r="C97" s="4">
        <v>225</v>
      </c>
      <c r="D97" s="3" t="s">
        <v>20</v>
      </c>
      <c r="E97" s="3">
        <v>15</v>
      </c>
      <c r="F97" s="12">
        <f>C97-E97</f>
        <v>210</v>
      </c>
      <c r="I97" s="5">
        <v>3</v>
      </c>
      <c r="J97" s="4">
        <v>202.5</v>
      </c>
      <c r="K97" s="3" t="s">
        <v>22</v>
      </c>
      <c r="L97" s="3">
        <v>310</v>
      </c>
      <c r="M97" s="12">
        <f>L97-J97</f>
        <v>107.5</v>
      </c>
      <c r="P97" s="5">
        <v>9</v>
      </c>
      <c r="Q97" s="4">
        <v>202.5</v>
      </c>
      <c r="R97" s="3" t="s">
        <v>22</v>
      </c>
      <c r="S97" s="3">
        <v>225</v>
      </c>
      <c r="T97" s="12">
        <f>S97-Q97</f>
        <v>22.5</v>
      </c>
    </row>
    <row r="98" spans="2:21">
      <c r="B98" s="5">
        <v>4</v>
      </c>
      <c r="C98" s="4">
        <v>225</v>
      </c>
      <c r="D98" s="3" t="s">
        <v>20</v>
      </c>
      <c r="E98" s="3">
        <v>227</v>
      </c>
      <c r="F98" s="36">
        <f>MOD(E98-C98,360)</f>
        <v>2</v>
      </c>
      <c r="I98" s="5">
        <v>6</v>
      </c>
      <c r="J98" s="4">
        <v>202.5</v>
      </c>
      <c r="K98" s="3" t="s">
        <v>22</v>
      </c>
      <c r="L98" s="3">
        <v>193</v>
      </c>
      <c r="M98" s="12">
        <v>9.5</v>
      </c>
      <c r="N98">
        <f>AVERAGE(M92:M98)</f>
        <v>46.071428571428569</v>
      </c>
      <c r="P98" s="5">
        <v>15</v>
      </c>
      <c r="Q98" s="31">
        <v>202.5</v>
      </c>
      <c r="R98" s="32" t="s">
        <v>22</v>
      </c>
      <c r="S98" s="32">
        <v>315</v>
      </c>
      <c r="T98" s="36">
        <f>S98-Q98</f>
        <v>112.5</v>
      </c>
    </row>
    <row r="99" spans="2:21">
      <c r="B99" s="5">
        <v>14</v>
      </c>
      <c r="C99" s="4">
        <v>225</v>
      </c>
      <c r="D99" s="3" t="s">
        <v>20</v>
      </c>
      <c r="E99" s="3">
        <v>220</v>
      </c>
      <c r="F99" s="12">
        <f>C99-E99</f>
        <v>5</v>
      </c>
      <c r="I99" s="5">
        <v>9</v>
      </c>
      <c r="J99" s="4">
        <v>215</v>
      </c>
      <c r="K99" s="3" t="s">
        <v>20</v>
      </c>
      <c r="L99" s="3">
        <v>315</v>
      </c>
      <c r="M99" s="12">
        <f>L99-J99</f>
        <v>100</v>
      </c>
      <c r="P99" s="5">
        <v>9</v>
      </c>
      <c r="Q99" s="4">
        <v>202.5</v>
      </c>
      <c r="R99" s="3" t="s">
        <v>22</v>
      </c>
      <c r="S99" s="3">
        <v>233</v>
      </c>
      <c r="T99" s="12">
        <v>30.5</v>
      </c>
      <c r="U99">
        <f>AVERAGE(T93:T99)</f>
        <v>57.357142857142854</v>
      </c>
    </row>
    <row r="100" spans="2:21">
      <c r="B100" s="5">
        <v>3</v>
      </c>
      <c r="C100" s="4">
        <v>225</v>
      </c>
      <c r="D100" s="3" t="s">
        <v>20</v>
      </c>
      <c r="E100" s="3">
        <v>225</v>
      </c>
      <c r="F100" s="12">
        <f>C100-E100</f>
        <v>0</v>
      </c>
      <c r="I100" s="5">
        <v>7</v>
      </c>
      <c r="J100" s="4">
        <v>225</v>
      </c>
      <c r="K100" s="3" t="s">
        <v>20</v>
      </c>
      <c r="L100" s="3">
        <f>225+22</f>
        <v>247</v>
      </c>
      <c r="M100" s="12">
        <v>22</v>
      </c>
      <c r="P100" s="5">
        <v>15</v>
      </c>
      <c r="Q100" s="4">
        <v>225</v>
      </c>
      <c r="R100" s="3" t="s">
        <v>21</v>
      </c>
      <c r="S100" s="3">
        <v>290</v>
      </c>
      <c r="T100" s="36">
        <f>MOD(S100-Q100,360)</f>
        <v>65</v>
      </c>
    </row>
    <row r="101" spans="2:21">
      <c r="B101" s="5">
        <v>3</v>
      </c>
      <c r="C101" s="4">
        <v>225</v>
      </c>
      <c r="D101" s="3" t="s">
        <v>21</v>
      </c>
      <c r="E101" s="3">
        <v>215</v>
      </c>
      <c r="F101" s="12">
        <f>C101-E101</f>
        <v>10</v>
      </c>
      <c r="G101">
        <f>AVERAGE(F97:F101)</f>
        <v>45.4</v>
      </c>
      <c r="I101" s="5">
        <v>6</v>
      </c>
      <c r="J101" s="4">
        <v>225</v>
      </c>
      <c r="K101" s="3" t="s">
        <v>21</v>
      </c>
      <c r="L101" s="3">
        <v>236</v>
      </c>
      <c r="M101" s="12">
        <v>11</v>
      </c>
      <c r="P101" s="5">
        <v>2</v>
      </c>
      <c r="Q101" s="31">
        <v>225</v>
      </c>
      <c r="R101" s="32" t="s">
        <v>22</v>
      </c>
      <c r="S101" s="32">
        <v>324</v>
      </c>
      <c r="T101" s="36">
        <v>99</v>
      </c>
    </row>
    <row r="102" spans="2:21">
      <c r="B102" s="5">
        <v>9</v>
      </c>
      <c r="C102" s="4">
        <v>247.5</v>
      </c>
      <c r="D102" s="3" t="s">
        <v>21</v>
      </c>
      <c r="E102" s="3">
        <v>300</v>
      </c>
      <c r="F102" s="36">
        <f>MOD(E102-C102,360)</f>
        <v>52.5</v>
      </c>
      <c r="I102" s="5">
        <v>4</v>
      </c>
      <c r="J102" s="4">
        <v>225</v>
      </c>
      <c r="K102" s="3" t="s">
        <v>20</v>
      </c>
      <c r="L102" s="3">
        <v>230</v>
      </c>
      <c r="M102" s="12">
        <f>L102-J102</f>
        <v>5</v>
      </c>
      <c r="N102">
        <f>AVERAGE(M99:M102)</f>
        <v>34.5</v>
      </c>
      <c r="P102" s="5">
        <v>14</v>
      </c>
      <c r="Q102" s="4">
        <v>225</v>
      </c>
      <c r="R102" s="3" t="s">
        <v>21</v>
      </c>
      <c r="S102" s="3">
        <v>331</v>
      </c>
      <c r="T102" s="12">
        <v>106</v>
      </c>
    </row>
    <row r="103" spans="2:21">
      <c r="B103" s="5">
        <v>11</v>
      </c>
      <c r="C103" s="4">
        <v>247.5</v>
      </c>
      <c r="D103" s="3" t="s">
        <v>25</v>
      </c>
      <c r="E103" s="3">
        <v>270</v>
      </c>
      <c r="F103" s="36">
        <f>MOD(E103-C103,360)</f>
        <v>22.5</v>
      </c>
      <c r="I103" s="5">
        <v>1</v>
      </c>
      <c r="J103" s="4">
        <v>247.5</v>
      </c>
      <c r="K103" s="3" t="s">
        <v>21</v>
      </c>
      <c r="L103" s="3">
        <v>292</v>
      </c>
      <c r="M103" s="12">
        <v>44.5</v>
      </c>
      <c r="P103" s="5">
        <v>14</v>
      </c>
      <c r="Q103" s="4">
        <v>225</v>
      </c>
      <c r="R103" s="3" t="s">
        <v>22</v>
      </c>
      <c r="S103" s="3">
        <v>270</v>
      </c>
      <c r="T103" s="12">
        <v>45</v>
      </c>
    </row>
    <row r="104" spans="2:21">
      <c r="B104" s="5">
        <v>10</v>
      </c>
      <c r="C104" s="4">
        <v>247.5</v>
      </c>
      <c r="D104" s="3" t="s">
        <v>20</v>
      </c>
      <c r="E104" s="3">
        <f>270+22</f>
        <v>292</v>
      </c>
      <c r="F104" s="12">
        <v>44.5</v>
      </c>
      <c r="I104" s="5">
        <v>11</v>
      </c>
      <c r="J104" s="4">
        <v>247.5</v>
      </c>
      <c r="K104" s="3" t="s">
        <v>20</v>
      </c>
      <c r="L104" s="3">
        <v>270</v>
      </c>
      <c r="M104" s="12">
        <v>22.5</v>
      </c>
      <c r="P104" s="5">
        <v>1</v>
      </c>
      <c r="Q104" s="4">
        <v>225</v>
      </c>
      <c r="R104" s="3" t="s">
        <v>21</v>
      </c>
      <c r="S104" s="3">
        <v>293</v>
      </c>
      <c r="T104" s="12">
        <v>68</v>
      </c>
    </row>
    <row r="105" spans="2:21">
      <c r="B105" s="5">
        <v>15</v>
      </c>
      <c r="C105" s="4">
        <v>247.5</v>
      </c>
      <c r="D105" s="3" t="s">
        <v>21</v>
      </c>
      <c r="E105" s="3">
        <v>250</v>
      </c>
      <c r="F105" s="12">
        <v>2.5</v>
      </c>
      <c r="I105" s="5">
        <v>9</v>
      </c>
      <c r="J105" s="4">
        <v>247.5</v>
      </c>
      <c r="K105" s="3" t="s">
        <v>20</v>
      </c>
      <c r="L105" s="3">
        <v>158</v>
      </c>
      <c r="M105" s="12">
        <f>J105-L105</f>
        <v>89.5</v>
      </c>
      <c r="P105" s="5">
        <v>4</v>
      </c>
      <c r="Q105" s="4">
        <v>225</v>
      </c>
      <c r="R105" s="3" t="s">
        <v>22</v>
      </c>
      <c r="S105" s="3">
        <v>220</v>
      </c>
      <c r="T105" s="12">
        <v>5</v>
      </c>
    </row>
    <row r="106" spans="2:21">
      <c r="B106" s="5">
        <v>5</v>
      </c>
      <c r="C106" s="4">
        <v>247.5</v>
      </c>
      <c r="D106" s="3" t="s">
        <v>22</v>
      </c>
      <c r="E106" s="3">
        <v>225</v>
      </c>
      <c r="F106" s="12">
        <f>C106-E106</f>
        <v>22.5</v>
      </c>
      <c r="I106" s="5">
        <v>11</v>
      </c>
      <c r="J106" s="4">
        <v>247.5</v>
      </c>
      <c r="K106" s="3" t="s">
        <v>22</v>
      </c>
      <c r="L106" s="3">
        <v>247.5</v>
      </c>
      <c r="M106" s="12">
        <f>L106-J106</f>
        <v>0</v>
      </c>
      <c r="P106" s="5">
        <v>12</v>
      </c>
      <c r="Q106" s="4">
        <v>225</v>
      </c>
      <c r="R106" s="3" t="s">
        <v>20</v>
      </c>
      <c r="S106" s="3">
        <v>270</v>
      </c>
      <c r="T106" s="12">
        <v>45</v>
      </c>
      <c r="U106">
        <f>AVERAGE(T100:T106)</f>
        <v>61.857142857142854</v>
      </c>
    </row>
    <row r="107" spans="2:21">
      <c r="B107" s="5">
        <v>2</v>
      </c>
      <c r="C107" s="4">
        <v>247.5</v>
      </c>
      <c r="D107" s="3" t="s">
        <v>22</v>
      </c>
      <c r="E107" s="3">
        <v>225</v>
      </c>
      <c r="F107" s="12">
        <f>C107-E107</f>
        <v>22.5</v>
      </c>
      <c r="I107" s="5">
        <v>3</v>
      </c>
      <c r="J107" s="4">
        <v>247.5</v>
      </c>
      <c r="K107" s="3" t="s">
        <v>20</v>
      </c>
      <c r="L107" s="3">
        <v>225</v>
      </c>
      <c r="M107" s="12">
        <v>22.5</v>
      </c>
      <c r="N107">
        <f>AVERAGE(M103:M107)</f>
        <v>35.799999999999997</v>
      </c>
      <c r="P107" s="5">
        <v>11</v>
      </c>
      <c r="Q107" s="4">
        <v>247.5</v>
      </c>
      <c r="R107" s="3" t="s">
        <v>21</v>
      </c>
      <c r="S107" s="3">
        <v>270</v>
      </c>
      <c r="T107" s="12">
        <v>22.5</v>
      </c>
    </row>
    <row r="108" spans="2:21">
      <c r="B108" s="6">
        <v>13</v>
      </c>
      <c r="C108" s="4">
        <v>247.5</v>
      </c>
      <c r="D108" s="3" t="s">
        <v>22</v>
      </c>
      <c r="E108" s="3">
        <v>225</v>
      </c>
      <c r="F108" s="12">
        <f>C108-E108</f>
        <v>22.5</v>
      </c>
      <c r="G108">
        <f>AVERAGE(F102:F108)</f>
        <v>27.071428571428573</v>
      </c>
      <c r="I108" s="6">
        <v>4</v>
      </c>
      <c r="J108" s="4">
        <v>270</v>
      </c>
      <c r="K108" s="3" t="s">
        <v>20</v>
      </c>
      <c r="L108" s="3">
        <v>270</v>
      </c>
      <c r="M108" s="36">
        <f>MOD(L108-J108,360)</f>
        <v>0</v>
      </c>
      <c r="P108" s="6">
        <v>12</v>
      </c>
      <c r="Q108" s="4">
        <v>247.5</v>
      </c>
      <c r="R108" s="3" t="s">
        <v>21</v>
      </c>
      <c r="S108" s="3">
        <v>322</v>
      </c>
      <c r="T108" s="12">
        <v>74.5</v>
      </c>
    </row>
    <row r="109" spans="2:21">
      <c r="B109" s="9">
        <v>12</v>
      </c>
      <c r="C109" s="10">
        <v>270</v>
      </c>
      <c r="D109" s="11" t="s">
        <v>21</v>
      </c>
      <c r="E109" s="11">
        <v>315</v>
      </c>
      <c r="F109" s="36">
        <f>MOD(E109-C109,360)</f>
        <v>45</v>
      </c>
      <c r="I109" s="9">
        <v>10</v>
      </c>
      <c r="J109" s="10">
        <v>270</v>
      </c>
      <c r="K109" s="11" t="s">
        <v>20</v>
      </c>
      <c r="L109" s="11">
        <v>270</v>
      </c>
      <c r="M109" s="36">
        <f>MOD(L109-J109,360)</f>
        <v>0</v>
      </c>
      <c r="P109" s="9">
        <v>10</v>
      </c>
      <c r="Q109" s="10">
        <v>247.5</v>
      </c>
      <c r="R109" s="11" t="s">
        <v>21</v>
      </c>
      <c r="S109" s="11">
        <v>270</v>
      </c>
      <c r="T109" s="12">
        <v>22.5</v>
      </c>
    </row>
    <row r="110" spans="2:21">
      <c r="B110" s="5">
        <v>7</v>
      </c>
      <c r="C110" s="4">
        <v>270</v>
      </c>
      <c r="D110" s="3" t="s">
        <v>20</v>
      </c>
      <c r="E110" s="3">
        <f>270-17</f>
        <v>253</v>
      </c>
      <c r="F110" s="36">
        <f>MOD(C110-E110,360)</f>
        <v>17</v>
      </c>
      <c r="I110" s="5">
        <v>1</v>
      </c>
      <c r="J110" s="4">
        <v>270</v>
      </c>
      <c r="K110" s="3" t="s">
        <v>25</v>
      </c>
      <c r="L110" s="3">
        <v>270</v>
      </c>
      <c r="M110" s="12">
        <f>J110-L110</f>
        <v>0</v>
      </c>
      <c r="P110" s="5">
        <v>1</v>
      </c>
      <c r="Q110" s="4">
        <v>247.5</v>
      </c>
      <c r="R110" s="3" t="s">
        <v>21</v>
      </c>
      <c r="S110" s="3">
        <v>315</v>
      </c>
      <c r="T110" s="12">
        <f>S110-Q110</f>
        <v>67.5</v>
      </c>
    </row>
    <row r="111" spans="2:21">
      <c r="B111" s="5">
        <v>15</v>
      </c>
      <c r="C111" s="4">
        <v>270</v>
      </c>
      <c r="D111" s="3" t="s">
        <v>21</v>
      </c>
      <c r="E111" s="3">
        <v>270</v>
      </c>
      <c r="F111" s="36">
        <f>MOD(C111-E111,360)</f>
        <v>0</v>
      </c>
      <c r="I111" s="5">
        <v>11</v>
      </c>
      <c r="J111" s="4">
        <v>270</v>
      </c>
      <c r="K111" s="3" t="s">
        <v>25</v>
      </c>
      <c r="L111" s="3">
        <v>290</v>
      </c>
      <c r="M111" s="12">
        <v>20</v>
      </c>
      <c r="P111" s="5">
        <v>8</v>
      </c>
      <c r="Q111" s="4">
        <v>247.5</v>
      </c>
      <c r="R111" s="3" t="s">
        <v>20</v>
      </c>
      <c r="S111" s="3">
        <v>270</v>
      </c>
      <c r="T111" s="12">
        <f>S111-Q111</f>
        <v>22.5</v>
      </c>
    </row>
    <row r="112" spans="2:21">
      <c r="B112" s="5">
        <v>8</v>
      </c>
      <c r="C112" s="4">
        <v>270</v>
      </c>
      <c r="D112" s="3" t="s">
        <v>21</v>
      </c>
      <c r="E112" s="3">
        <v>260</v>
      </c>
      <c r="F112" s="12">
        <f>C112-E112</f>
        <v>10</v>
      </c>
      <c r="I112" s="5">
        <v>13</v>
      </c>
      <c r="J112" s="4">
        <v>270</v>
      </c>
      <c r="K112" s="3" t="s">
        <v>21</v>
      </c>
      <c r="L112" s="3">
        <v>256</v>
      </c>
      <c r="M112" s="12">
        <f>J112-L112</f>
        <v>14</v>
      </c>
      <c r="P112" s="5">
        <v>11</v>
      </c>
      <c r="Q112" s="4">
        <v>247.5</v>
      </c>
      <c r="R112" s="3" t="s">
        <v>22</v>
      </c>
      <c r="S112" s="3">
        <v>270</v>
      </c>
      <c r="T112" s="12">
        <f>S112-Q112</f>
        <v>22.5</v>
      </c>
    </row>
    <row r="113" spans="2:21">
      <c r="B113" s="5">
        <v>2</v>
      </c>
      <c r="C113" s="4">
        <v>270</v>
      </c>
      <c r="D113" s="3" t="s">
        <v>21</v>
      </c>
      <c r="E113" s="3">
        <v>270</v>
      </c>
      <c r="F113" s="12">
        <f>C113-E113</f>
        <v>0</v>
      </c>
      <c r="I113" s="5">
        <v>8</v>
      </c>
      <c r="J113" s="4">
        <v>270</v>
      </c>
      <c r="K113" s="3" t="s">
        <v>22</v>
      </c>
      <c r="L113" s="3">
        <v>270</v>
      </c>
      <c r="M113" s="12">
        <f>J113-L113</f>
        <v>0</v>
      </c>
      <c r="P113" s="5">
        <v>5</v>
      </c>
      <c r="Q113" s="4">
        <v>247.5</v>
      </c>
      <c r="R113" s="3" t="s">
        <v>21</v>
      </c>
      <c r="S113" s="3">
        <v>270</v>
      </c>
      <c r="T113" s="12">
        <v>12.5</v>
      </c>
    </row>
    <row r="114" spans="2:21">
      <c r="B114" s="5">
        <v>5</v>
      </c>
      <c r="C114" s="4">
        <v>270</v>
      </c>
      <c r="D114" s="3" t="s">
        <v>22</v>
      </c>
      <c r="E114" s="3">
        <v>270</v>
      </c>
      <c r="F114" s="12">
        <f>C114-E114</f>
        <v>0</v>
      </c>
      <c r="I114" s="5">
        <v>4</v>
      </c>
      <c r="J114" s="4">
        <v>270</v>
      </c>
      <c r="K114" s="3" t="s">
        <v>20</v>
      </c>
      <c r="L114" s="3">
        <v>270</v>
      </c>
      <c r="M114" s="12">
        <f>J114-L114</f>
        <v>0</v>
      </c>
      <c r="P114" s="5">
        <v>4</v>
      </c>
      <c r="Q114" s="4">
        <v>247.5</v>
      </c>
      <c r="R114" s="3" t="s">
        <v>21</v>
      </c>
      <c r="S114" s="3">
        <v>225</v>
      </c>
      <c r="T114" s="12">
        <f>Q114-S114</f>
        <v>22.5</v>
      </c>
      <c r="U114">
        <f>AVERAGE(T107:T114)</f>
        <v>33.375</v>
      </c>
    </row>
    <row r="115" spans="2:21">
      <c r="B115" s="5">
        <v>9</v>
      </c>
      <c r="C115" s="4">
        <v>270</v>
      </c>
      <c r="D115" s="3" t="s">
        <v>20</v>
      </c>
      <c r="E115" s="3">
        <v>255</v>
      </c>
      <c r="F115" s="12">
        <f>C115-E115</f>
        <v>15</v>
      </c>
      <c r="G115">
        <f>AVERAGE(F109:F115)</f>
        <v>12.428571428571429</v>
      </c>
      <c r="I115" s="5">
        <v>7</v>
      </c>
      <c r="J115" s="4">
        <v>270</v>
      </c>
      <c r="K115" s="3" t="s">
        <v>21</v>
      </c>
      <c r="L115" s="3">
        <v>294</v>
      </c>
      <c r="M115" s="12">
        <v>24</v>
      </c>
      <c r="P115" s="5">
        <v>2</v>
      </c>
      <c r="Q115" s="4">
        <v>270</v>
      </c>
      <c r="R115" s="3" t="s">
        <v>20</v>
      </c>
      <c r="S115" s="3">
        <v>290</v>
      </c>
      <c r="T115" s="36">
        <f>MOD(S115-Q115,360)</f>
        <v>20</v>
      </c>
    </row>
    <row r="116" spans="2:21">
      <c r="B116" s="5">
        <v>1</v>
      </c>
      <c r="C116" s="4">
        <v>292.5</v>
      </c>
      <c r="D116" s="3" t="s">
        <v>20</v>
      </c>
      <c r="E116" s="3">
        <v>303</v>
      </c>
      <c r="F116" s="12">
        <v>11</v>
      </c>
      <c r="I116" s="5">
        <v>12</v>
      </c>
      <c r="J116" s="4">
        <v>270</v>
      </c>
      <c r="K116" s="3" t="s">
        <v>20</v>
      </c>
      <c r="L116" s="3">
        <v>285</v>
      </c>
      <c r="M116" s="12">
        <v>15</v>
      </c>
      <c r="P116" s="30">
        <v>8</v>
      </c>
      <c r="Q116" s="31">
        <v>270</v>
      </c>
      <c r="R116" s="32" t="s">
        <v>22</v>
      </c>
      <c r="S116" s="32">
        <v>45</v>
      </c>
      <c r="T116" s="36">
        <f>MOD(S116-Q116,360)</f>
        <v>135</v>
      </c>
    </row>
    <row r="117" spans="2:21">
      <c r="B117" s="5">
        <v>11</v>
      </c>
      <c r="C117" s="4">
        <v>292.5</v>
      </c>
      <c r="D117" s="3" t="s">
        <v>21</v>
      </c>
      <c r="E117" s="3">
        <v>335</v>
      </c>
      <c r="F117" s="12">
        <v>42.5</v>
      </c>
      <c r="I117" s="5">
        <v>14</v>
      </c>
      <c r="J117" s="4">
        <v>270</v>
      </c>
      <c r="K117" s="3" t="s">
        <v>22</v>
      </c>
      <c r="L117" s="3">
        <f>270+22</f>
        <v>292</v>
      </c>
      <c r="M117" s="12">
        <v>22</v>
      </c>
      <c r="P117" s="5">
        <v>4</v>
      </c>
      <c r="Q117" s="4">
        <v>270</v>
      </c>
      <c r="R117" s="3" t="s">
        <v>21</v>
      </c>
      <c r="S117" s="3">
        <v>270</v>
      </c>
      <c r="T117" s="12">
        <f>Q117-S117</f>
        <v>0</v>
      </c>
    </row>
    <row r="118" spans="2:21">
      <c r="B118" s="5">
        <v>1</v>
      </c>
      <c r="C118" s="4">
        <v>292.5</v>
      </c>
      <c r="D118" s="3" t="s">
        <v>21</v>
      </c>
      <c r="E118" s="3">
        <v>315</v>
      </c>
      <c r="F118" s="12">
        <v>22.5</v>
      </c>
      <c r="I118" s="5">
        <v>3</v>
      </c>
      <c r="J118" s="4">
        <v>270</v>
      </c>
      <c r="K118" s="3" t="s">
        <v>22</v>
      </c>
      <c r="L118" s="3">
        <v>270</v>
      </c>
      <c r="M118" s="12">
        <f>J118-L118</f>
        <v>0</v>
      </c>
      <c r="N118">
        <f>AVERAGE(M108:M118)</f>
        <v>8.6363636363636367</v>
      </c>
      <c r="P118" s="5">
        <v>5</v>
      </c>
      <c r="Q118" s="4">
        <v>270</v>
      </c>
      <c r="R118" s="3" t="s">
        <v>21</v>
      </c>
      <c r="S118" s="3">
        <v>270</v>
      </c>
      <c r="T118" s="12">
        <f>Q118-S118</f>
        <v>0</v>
      </c>
    </row>
    <row r="119" spans="2:21">
      <c r="B119" s="5">
        <v>12</v>
      </c>
      <c r="C119" s="4">
        <v>292.5</v>
      </c>
      <c r="D119" s="3" t="s">
        <v>22</v>
      </c>
      <c r="E119" s="3">
        <f>360-22</f>
        <v>338</v>
      </c>
      <c r="F119" s="12">
        <v>45.5</v>
      </c>
      <c r="I119" s="5">
        <v>12</v>
      </c>
      <c r="J119" s="4">
        <v>292.5</v>
      </c>
      <c r="K119" s="3" t="s">
        <v>21</v>
      </c>
      <c r="L119" s="3">
        <f>180+85</f>
        <v>265</v>
      </c>
      <c r="M119" s="36">
        <f>MOD(J119-L119,360)</f>
        <v>27.5</v>
      </c>
      <c r="P119" s="5">
        <v>1</v>
      </c>
      <c r="Q119" s="4">
        <v>270</v>
      </c>
      <c r="R119" s="3" t="s">
        <v>21</v>
      </c>
      <c r="S119" s="3">
        <v>225</v>
      </c>
      <c r="T119" s="12">
        <f>Q119-S119</f>
        <v>45</v>
      </c>
      <c r="U119">
        <f>AVERAGE(T115:T119)</f>
        <v>40</v>
      </c>
    </row>
    <row r="120" spans="2:21">
      <c r="B120" s="5">
        <v>7</v>
      </c>
      <c r="C120" s="4">
        <v>292.5</v>
      </c>
      <c r="D120" s="3" t="s">
        <v>21</v>
      </c>
      <c r="E120" s="3">
        <v>388</v>
      </c>
      <c r="F120" s="12">
        <v>95.5</v>
      </c>
      <c r="I120" s="5">
        <v>5</v>
      </c>
      <c r="J120" s="4">
        <v>292.5</v>
      </c>
      <c r="K120" s="3" t="s">
        <v>21</v>
      </c>
      <c r="L120" s="3">
        <v>293</v>
      </c>
      <c r="M120" s="12">
        <v>0.5</v>
      </c>
      <c r="P120" s="5">
        <v>10</v>
      </c>
      <c r="Q120" s="4">
        <v>292.5</v>
      </c>
      <c r="R120" s="3" t="s">
        <v>20</v>
      </c>
      <c r="S120" s="3">
        <v>326</v>
      </c>
      <c r="T120" s="12">
        <v>33.5</v>
      </c>
    </row>
    <row r="121" spans="2:21">
      <c r="B121" s="5">
        <v>10</v>
      </c>
      <c r="C121" s="4">
        <v>292.5</v>
      </c>
      <c r="D121" s="3" t="s">
        <v>21</v>
      </c>
      <c r="E121" s="3">
        <v>261</v>
      </c>
      <c r="F121" s="12">
        <f>C121-E121</f>
        <v>31.5</v>
      </c>
      <c r="G121">
        <f>AVERAGE(F116:F121)</f>
        <v>41.416666666666664</v>
      </c>
      <c r="I121" s="5">
        <v>8</v>
      </c>
      <c r="J121" s="4">
        <v>292.5</v>
      </c>
      <c r="K121" s="3" t="s">
        <v>20</v>
      </c>
      <c r="L121" s="3">
        <v>315</v>
      </c>
      <c r="M121" s="12">
        <v>22.5</v>
      </c>
      <c r="P121" s="5">
        <v>12</v>
      </c>
      <c r="Q121" s="4">
        <v>292.5</v>
      </c>
      <c r="R121" s="3" t="s">
        <v>20</v>
      </c>
      <c r="S121" s="3">
        <v>315</v>
      </c>
      <c r="T121" s="12">
        <v>22.5</v>
      </c>
    </row>
    <row r="122" spans="2:21">
      <c r="B122" s="5">
        <v>1</v>
      </c>
      <c r="C122" s="4">
        <v>315</v>
      </c>
      <c r="D122" s="3" t="s">
        <v>20</v>
      </c>
      <c r="E122" s="3">
        <v>316</v>
      </c>
      <c r="F122" s="36">
        <f>MOD(E122-C122,359)</f>
        <v>1</v>
      </c>
      <c r="I122" s="5">
        <v>7</v>
      </c>
      <c r="J122" s="4">
        <v>292.5</v>
      </c>
      <c r="K122" s="3" t="s">
        <v>21</v>
      </c>
      <c r="L122" s="3">
        <v>315</v>
      </c>
      <c r="M122" s="12">
        <v>22.5</v>
      </c>
      <c r="P122" s="5">
        <v>11</v>
      </c>
      <c r="Q122" s="4">
        <v>292.5</v>
      </c>
      <c r="R122" s="3" t="s">
        <v>22</v>
      </c>
      <c r="S122" s="3">
        <v>245</v>
      </c>
      <c r="T122" s="12">
        <v>47.5</v>
      </c>
    </row>
    <row r="123" spans="2:21">
      <c r="B123" s="6">
        <v>4</v>
      </c>
      <c r="C123" s="4">
        <v>315</v>
      </c>
      <c r="D123" s="3" t="s">
        <v>20</v>
      </c>
      <c r="E123" s="3">
        <f>360-22</f>
        <v>338</v>
      </c>
      <c r="F123" s="36">
        <f>MOD(E123-C123,360)</f>
        <v>23</v>
      </c>
      <c r="I123" s="6">
        <v>14</v>
      </c>
      <c r="J123" s="4">
        <v>292.5</v>
      </c>
      <c r="K123" s="3" t="s">
        <v>21</v>
      </c>
      <c r="L123" s="3">
        <v>315</v>
      </c>
      <c r="M123" s="12">
        <v>22.5</v>
      </c>
      <c r="P123" s="6">
        <v>12</v>
      </c>
      <c r="Q123" s="4">
        <v>292.5</v>
      </c>
      <c r="R123" s="3" t="s">
        <v>20</v>
      </c>
      <c r="S123" s="3">
        <v>300</v>
      </c>
      <c r="T123" s="12">
        <f>S123-Q123</f>
        <v>7.5</v>
      </c>
    </row>
    <row r="124" spans="2:21">
      <c r="B124" s="9">
        <v>9</v>
      </c>
      <c r="C124" s="10">
        <v>315</v>
      </c>
      <c r="D124" s="11" t="s">
        <v>21</v>
      </c>
      <c r="E124" s="11">
        <v>315</v>
      </c>
      <c r="F124" s="36">
        <f>MOD(C124-E124,360)</f>
        <v>0</v>
      </c>
      <c r="I124" s="9">
        <v>4</v>
      </c>
      <c r="J124" s="10">
        <v>292.5</v>
      </c>
      <c r="K124" s="11" t="s">
        <v>20</v>
      </c>
      <c r="L124" s="11">
        <v>270</v>
      </c>
      <c r="M124" s="12">
        <f>J124-L124</f>
        <v>22.5</v>
      </c>
      <c r="P124" s="9">
        <v>11</v>
      </c>
      <c r="Q124" s="10">
        <v>292.5</v>
      </c>
      <c r="R124" s="11" t="s">
        <v>22</v>
      </c>
      <c r="S124" s="11">
        <v>245</v>
      </c>
      <c r="T124" s="12">
        <f>Q124-S124</f>
        <v>47.5</v>
      </c>
      <c r="U124">
        <f>AVERAGE(T120:T124)</f>
        <v>31.7</v>
      </c>
    </row>
    <row r="125" spans="2:21">
      <c r="B125" s="5">
        <v>9</v>
      </c>
      <c r="C125" s="4">
        <v>315</v>
      </c>
      <c r="D125" s="3" t="s">
        <v>20</v>
      </c>
      <c r="E125" s="3">
        <v>315</v>
      </c>
      <c r="F125" s="12">
        <f>C125-E125</f>
        <v>0</v>
      </c>
      <c r="I125" s="5">
        <v>15</v>
      </c>
      <c r="J125" s="4">
        <v>292.5</v>
      </c>
      <c r="K125" s="3" t="s">
        <v>20</v>
      </c>
      <c r="L125" s="3">
        <v>270</v>
      </c>
      <c r="M125" s="12">
        <f>J125-L125</f>
        <v>22.5</v>
      </c>
      <c r="P125" s="5">
        <v>13</v>
      </c>
      <c r="Q125" s="4">
        <v>315</v>
      </c>
      <c r="R125" s="3" t="s">
        <v>20</v>
      </c>
      <c r="S125" s="3">
        <v>315</v>
      </c>
      <c r="T125" s="2">
        <f>Q125-S125</f>
        <v>0</v>
      </c>
    </row>
    <row r="126" spans="2:21">
      <c r="B126" s="5">
        <v>3</v>
      </c>
      <c r="C126" s="4">
        <v>315</v>
      </c>
      <c r="D126" s="3" t="s">
        <v>20</v>
      </c>
      <c r="E126" s="3">
        <v>315</v>
      </c>
      <c r="F126" s="12">
        <f>C126-E126</f>
        <v>0</v>
      </c>
      <c r="I126" s="5">
        <v>12</v>
      </c>
      <c r="J126" s="4">
        <v>292.5</v>
      </c>
      <c r="K126" s="3" t="s">
        <v>20</v>
      </c>
      <c r="L126" s="3">
        <v>270</v>
      </c>
      <c r="M126" s="12">
        <v>22.5</v>
      </c>
      <c r="P126" s="5">
        <v>3</v>
      </c>
      <c r="Q126" s="4">
        <v>315</v>
      </c>
      <c r="R126" s="3" t="s">
        <v>20</v>
      </c>
      <c r="S126" s="3">
        <v>315</v>
      </c>
      <c r="T126" s="12">
        <f>Q126-S126</f>
        <v>0</v>
      </c>
    </row>
    <row r="127" spans="2:21">
      <c r="B127" s="5">
        <v>9</v>
      </c>
      <c r="C127" s="4">
        <v>315</v>
      </c>
      <c r="D127" s="3" t="s">
        <v>22</v>
      </c>
      <c r="E127" s="3">
        <f>315+21</f>
        <v>336</v>
      </c>
      <c r="F127" s="12">
        <v>21</v>
      </c>
      <c r="I127" s="5">
        <v>15</v>
      </c>
      <c r="J127" s="4">
        <v>292.5</v>
      </c>
      <c r="K127" s="3" t="s">
        <v>20</v>
      </c>
      <c r="L127" s="3">
        <v>315</v>
      </c>
      <c r="M127" s="12">
        <f>L127-J127</f>
        <v>22.5</v>
      </c>
      <c r="N127">
        <f>AVERAGE(M119:M127)</f>
        <v>20.611111111111111</v>
      </c>
      <c r="P127" s="5">
        <v>4</v>
      </c>
      <c r="Q127" s="4">
        <v>315</v>
      </c>
      <c r="R127" s="3" t="s">
        <v>20</v>
      </c>
      <c r="S127" s="3">
        <v>315</v>
      </c>
      <c r="T127" s="12">
        <f>Q127-S127</f>
        <v>0</v>
      </c>
    </row>
    <row r="128" spans="2:21">
      <c r="B128" s="5">
        <v>13</v>
      </c>
      <c r="C128" s="4">
        <v>315</v>
      </c>
      <c r="D128" s="3" t="s">
        <v>22</v>
      </c>
      <c r="E128" s="3">
        <v>315</v>
      </c>
      <c r="F128" s="12">
        <f>C128-E128</f>
        <v>0</v>
      </c>
      <c r="I128" s="5">
        <v>3</v>
      </c>
      <c r="J128" s="4">
        <v>315</v>
      </c>
      <c r="K128" s="3" t="s">
        <v>22</v>
      </c>
      <c r="L128" s="3">
        <v>324</v>
      </c>
      <c r="M128" s="12">
        <v>9</v>
      </c>
      <c r="P128" s="5">
        <v>11</v>
      </c>
      <c r="Q128" s="4">
        <v>315</v>
      </c>
      <c r="R128" s="3" t="s">
        <v>22</v>
      </c>
      <c r="S128" s="3">
        <v>315</v>
      </c>
      <c r="T128" s="12">
        <f>Q128-S128</f>
        <v>0</v>
      </c>
    </row>
    <row r="129" spans="2:21">
      <c r="B129" s="5">
        <v>4</v>
      </c>
      <c r="C129" s="4">
        <v>315</v>
      </c>
      <c r="D129" s="3" t="s">
        <v>20</v>
      </c>
      <c r="E129" s="3">
        <v>315</v>
      </c>
      <c r="F129" s="12">
        <f>C129-E129</f>
        <v>0</v>
      </c>
      <c r="I129" s="5">
        <v>8</v>
      </c>
      <c r="J129" s="4">
        <v>315</v>
      </c>
      <c r="K129" s="3" t="s">
        <v>21</v>
      </c>
      <c r="L129" s="3">
        <v>325</v>
      </c>
      <c r="M129" s="12">
        <v>10</v>
      </c>
      <c r="P129" s="5">
        <v>14</v>
      </c>
      <c r="Q129" s="4">
        <v>315</v>
      </c>
      <c r="R129" s="3" t="s">
        <v>21</v>
      </c>
      <c r="S129" s="3">
        <v>335</v>
      </c>
      <c r="T129" s="12">
        <v>20</v>
      </c>
    </row>
    <row r="130" spans="2:21">
      <c r="B130" s="5">
        <v>2</v>
      </c>
      <c r="C130" s="4">
        <v>315</v>
      </c>
      <c r="D130" s="3" t="s">
        <v>22</v>
      </c>
      <c r="E130" s="3">
        <v>315</v>
      </c>
      <c r="F130" s="12">
        <f>C130-E130</f>
        <v>0</v>
      </c>
      <c r="G130">
        <f>AVERAGE(F122:F130)</f>
        <v>5</v>
      </c>
      <c r="I130" s="5">
        <v>6</v>
      </c>
      <c r="J130" s="4">
        <v>315</v>
      </c>
      <c r="K130" s="3" t="s">
        <v>22</v>
      </c>
      <c r="L130" s="3">
        <v>315</v>
      </c>
      <c r="M130" s="12">
        <f>J130-L130</f>
        <v>0</v>
      </c>
      <c r="P130" s="5">
        <v>5</v>
      </c>
      <c r="Q130" s="4">
        <v>315</v>
      </c>
      <c r="R130" s="3" t="s">
        <v>20</v>
      </c>
      <c r="S130" s="3">
        <v>315</v>
      </c>
      <c r="T130" s="12">
        <f>S130-Q130</f>
        <v>0</v>
      </c>
    </row>
    <row r="131" spans="2:21">
      <c r="B131" s="5">
        <v>6</v>
      </c>
      <c r="C131" s="4">
        <v>337.5</v>
      </c>
      <c r="D131" s="3" t="s">
        <v>25</v>
      </c>
      <c r="E131" s="3">
        <f>360-24</f>
        <v>336</v>
      </c>
      <c r="F131" s="36">
        <f>MOD(C131-E131,360)</f>
        <v>1.5</v>
      </c>
      <c r="I131" s="5">
        <v>8</v>
      </c>
      <c r="J131" s="4">
        <v>315</v>
      </c>
      <c r="K131" s="3" t="s">
        <v>21</v>
      </c>
      <c r="L131" s="3">
        <v>240</v>
      </c>
      <c r="M131" s="12">
        <v>75</v>
      </c>
      <c r="N131">
        <f>AVERAGE(M128:M131)</f>
        <v>23.5</v>
      </c>
      <c r="P131" s="5">
        <v>9</v>
      </c>
      <c r="Q131" s="4">
        <v>315</v>
      </c>
      <c r="R131" s="3" t="s">
        <v>21</v>
      </c>
      <c r="S131" s="3">
        <v>315</v>
      </c>
      <c r="T131" s="12">
        <f>S131-Q131</f>
        <v>0</v>
      </c>
    </row>
    <row r="132" spans="2:21">
      <c r="B132" s="5">
        <v>15</v>
      </c>
      <c r="C132" s="4">
        <v>337.5</v>
      </c>
      <c r="D132" s="3" t="s">
        <v>22</v>
      </c>
      <c r="E132" s="3">
        <f>360-25</f>
        <v>335</v>
      </c>
      <c r="F132" s="12">
        <f>C132-E132</f>
        <v>2.5</v>
      </c>
      <c r="I132" s="5">
        <v>15</v>
      </c>
      <c r="J132" s="4">
        <v>337.5</v>
      </c>
      <c r="K132" s="3" t="s">
        <v>21</v>
      </c>
      <c r="L132" s="3">
        <f>315+23</f>
        <v>338</v>
      </c>
      <c r="M132" s="12">
        <v>0.5</v>
      </c>
      <c r="P132" s="5">
        <v>6</v>
      </c>
      <c r="Q132" s="4">
        <v>315</v>
      </c>
      <c r="R132" s="3" t="s">
        <v>20</v>
      </c>
      <c r="S132" s="3">
        <v>270</v>
      </c>
      <c r="T132" s="12">
        <f>Q132-S132</f>
        <v>45</v>
      </c>
      <c r="U132">
        <f>AVERAGE(T125:T132)</f>
        <v>8.125</v>
      </c>
    </row>
    <row r="133" spans="2:21">
      <c r="B133" s="5">
        <v>5</v>
      </c>
      <c r="C133" s="4">
        <v>337.5</v>
      </c>
      <c r="D133" s="3" t="s">
        <v>22</v>
      </c>
      <c r="E133" s="3">
        <f>315+26</f>
        <v>341</v>
      </c>
      <c r="F133" s="12">
        <v>3.5</v>
      </c>
      <c r="I133" s="5">
        <v>3</v>
      </c>
      <c r="J133" s="4">
        <v>337.5</v>
      </c>
      <c r="K133" s="3" t="s">
        <v>21</v>
      </c>
      <c r="L133" s="3">
        <f>315+22</f>
        <v>337</v>
      </c>
      <c r="M133" s="12">
        <f>J133-L133</f>
        <v>0.5</v>
      </c>
      <c r="P133" s="5">
        <v>4</v>
      </c>
      <c r="Q133" s="4">
        <v>337.5</v>
      </c>
      <c r="R133" s="3" t="s">
        <v>22</v>
      </c>
      <c r="S133" s="3">
        <f>360-22</f>
        <v>338</v>
      </c>
      <c r="T133" s="36">
        <f>MOD(S133-Q133,360)</f>
        <v>0.5</v>
      </c>
    </row>
    <row r="134" spans="2:21">
      <c r="B134" s="5">
        <v>1</v>
      </c>
      <c r="C134" s="4">
        <v>337.5</v>
      </c>
      <c r="D134" s="3" t="s">
        <v>20</v>
      </c>
      <c r="E134" s="3">
        <v>315</v>
      </c>
      <c r="F134" s="12">
        <f>C134-E134</f>
        <v>22.5</v>
      </c>
      <c r="I134" s="5">
        <v>9</v>
      </c>
      <c r="J134" s="4">
        <v>337.5</v>
      </c>
      <c r="K134" s="3" t="s">
        <v>22</v>
      </c>
      <c r="L134" s="3">
        <f>315+21</f>
        <v>336</v>
      </c>
      <c r="M134" s="12">
        <f>J134-L134</f>
        <v>1.5</v>
      </c>
      <c r="P134" s="5">
        <v>9</v>
      </c>
      <c r="Q134" s="4">
        <v>337.5</v>
      </c>
      <c r="R134" s="3" t="s">
        <v>20</v>
      </c>
      <c r="S134" s="3">
        <f>315+22</f>
        <v>337</v>
      </c>
      <c r="T134" s="12">
        <f>Q134-S134</f>
        <v>0.5</v>
      </c>
    </row>
    <row r="135" spans="2:21">
      <c r="B135" s="5">
        <v>13</v>
      </c>
      <c r="C135" s="4">
        <v>337.5</v>
      </c>
      <c r="D135" s="3" t="s">
        <v>22</v>
      </c>
      <c r="E135" s="3">
        <v>337.5</v>
      </c>
      <c r="F135" s="12">
        <f>C135-E135</f>
        <v>0</v>
      </c>
      <c r="I135" s="5">
        <v>13</v>
      </c>
      <c r="J135" s="4">
        <v>337.5</v>
      </c>
      <c r="K135" s="3" t="s">
        <v>21</v>
      </c>
      <c r="L135" s="3">
        <f>315+22</f>
        <v>337</v>
      </c>
      <c r="M135" s="12">
        <f>J135-L135</f>
        <v>0.5</v>
      </c>
      <c r="P135" s="5">
        <v>4</v>
      </c>
      <c r="Q135" s="4">
        <v>337.5</v>
      </c>
      <c r="R135" s="3" t="s">
        <v>21</v>
      </c>
      <c r="S135" s="3">
        <f>360-9</f>
        <v>351</v>
      </c>
      <c r="T135" s="12">
        <v>13.5</v>
      </c>
    </row>
    <row r="136" spans="2:21">
      <c r="B136" s="5">
        <v>5</v>
      </c>
      <c r="C136" s="4">
        <v>337.5</v>
      </c>
      <c r="D136" s="3" t="s">
        <v>20</v>
      </c>
      <c r="E136" s="3">
        <v>340</v>
      </c>
      <c r="F136" s="12">
        <v>2.5</v>
      </c>
      <c r="I136" s="5">
        <v>10</v>
      </c>
      <c r="J136" s="4">
        <v>337.5</v>
      </c>
      <c r="K136" s="3" t="s">
        <v>22</v>
      </c>
      <c r="L136" s="3">
        <v>315</v>
      </c>
      <c r="M136" s="12">
        <f>J136-L136</f>
        <v>22.5</v>
      </c>
      <c r="P136" s="5">
        <v>9</v>
      </c>
      <c r="Q136" s="4">
        <v>337.5</v>
      </c>
      <c r="R136" s="3" t="s">
        <v>20</v>
      </c>
      <c r="S136" s="3">
        <v>340</v>
      </c>
      <c r="T136" s="12">
        <v>2.5</v>
      </c>
    </row>
    <row r="137" spans="2:21">
      <c r="B137" s="5">
        <v>11</v>
      </c>
      <c r="C137" s="4">
        <v>337.5</v>
      </c>
      <c r="D137" s="3" t="s">
        <v>21</v>
      </c>
      <c r="E137" s="3">
        <v>337</v>
      </c>
      <c r="F137" s="12">
        <f>C137-E137</f>
        <v>0.5</v>
      </c>
      <c r="I137" s="5">
        <v>15</v>
      </c>
      <c r="J137" s="4">
        <v>337.5</v>
      </c>
      <c r="K137" s="3" t="s">
        <v>22</v>
      </c>
      <c r="L137" s="3">
        <v>330</v>
      </c>
      <c r="M137" s="12">
        <v>7.5</v>
      </c>
      <c r="P137" s="5">
        <v>6</v>
      </c>
      <c r="Q137" s="4">
        <v>337.5</v>
      </c>
      <c r="R137" s="3" t="s">
        <v>20</v>
      </c>
      <c r="S137" s="3">
        <v>315</v>
      </c>
      <c r="T137" s="12">
        <v>22.5</v>
      </c>
    </row>
    <row r="138" spans="2:21">
      <c r="B138" s="6">
        <v>6</v>
      </c>
      <c r="C138" s="4">
        <v>337.5</v>
      </c>
      <c r="D138" s="3" t="s">
        <v>21</v>
      </c>
      <c r="E138" s="3">
        <v>315</v>
      </c>
      <c r="F138" s="12">
        <f>C138-E138</f>
        <v>22.5</v>
      </c>
      <c r="G138">
        <f>AVERAGE(F131:F138)</f>
        <v>6.9375</v>
      </c>
      <c r="I138" s="6">
        <v>1</v>
      </c>
      <c r="J138" s="4">
        <v>337.5</v>
      </c>
      <c r="K138" s="3" t="s">
        <v>21</v>
      </c>
      <c r="L138" s="3">
        <v>345</v>
      </c>
      <c r="M138" s="12">
        <f>L138-J138</f>
        <v>7.5</v>
      </c>
      <c r="N138">
        <f>AVERAGE(M132:M138)</f>
        <v>5.7857142857142856</v>
      </c>
      <c r="P138" s="6">
        <v>15</v>
      </c>
      <c r="Q138" s="4">
        <v>337.5</v>
      </c>
      <c r="R138" s="3" t="s">
        <v>22</v>
      </c>
      <c r="S138" s="3">
        <v>315</v>
      </c>
      <c r="T138" s="12">
        <f>Q138-S138</f>
        <v>22.5</v>
      </c>
      <c r="U138">
        <f>AVERAGE(T133:T138)</f>
        <v>10.333333333333334</v>
      </c>
    </row>
  </sheetData>
  <sortState ref="P19:T138">
    <sortCondition ref="Q19:Q1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"/>
  <sheetViews>
    <sheetView topLeftCell="A11" zoomScale="81" workbookViewId="0">
      <selection activeCell="I47" sqref="I47"/>
    </sheetView>
  </sheetViews>
  <sheetFormatPr baseColWidth="10" defaultColWidth="8.83203125" defaultRowHeight="15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9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G2" s="29" t="s">
        <v>73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54</v>
      </c>
      <c r="M2" t="s">
        <v>73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54</v>
      </c>
      <c r="S2" t="s">
        <v>73</v>
      </c>
    </row>
    <row r="3" spans="2:19" ht="24" customHeight="1">
      <c r="B3" s="9">
        <v>1</v>
      </c>
      <c r="C3" s="10">
        <v>90</v>
      </c>
      <c r="D3" s="11" t="s">
        <v>21</v>
      </c>
      <c r="E3" s="11">
        <v>90</v>
      </c>
      <c r="F3" s="33">
        <f>MOD(C3-E3,360)</f>
        <v>0</v>
      </c>
      <c r="G3">
        <f>(F3/180)*100</f>
        <v>0</v>
      </c>
      <c r="H3" s="9">
        <v>1</v>
      </c>
      <c r="I3" s="10">
        <v>270</v>
      </c>
      <c r="J3" s="11" t="s">
        <v>25</v>
      </c>
      <c r="K3" s="11">
        <v>270</v>
      </c>
      <c r="L3" s="2">
        <f t="shared" ref="L3:L16" si="0">I3-K3</f>
        <v>0</v>
      </c>
      <c r="M3">
        <f>(L3/180)*100</f>
        <v>0</v>
      </c>
      <c r="N3" s="9">
        <v>1</v>
      </c>
      <c r="O3" s="34">
        <v>22.5</v>
      </c>
      <c r="P3" s="35" t="s">
        <v>25</v>
      </c>
      <c r="Q3" s="35">
        <v>135</v>
      </c>
      <c r="R3" s="36">
        <v>112.5</v>
      </c>
      <c r="S3">
        <f>(R3/180)*100</f>
        <v>62.5</v>
      </c>
    </row>
    <row r="4" spans="2:19" ht="24" customHeight="1">
      <c r="B4" s="5">
        <v>2</v>
      </c>
      <c r="C4" s="4">
        <v>202.5</v>
      </c>
      <c r="D4" s="3" t="s">
        <v>25</v>
      </c>
      <c r="E4" s="3">
        <v>225</v>
      </c>
      <c r="F4" s="33">
        <f>MOD(E4-C4,360)</f>
        <v>22.5</v>
      </c>
      <c r="G4">
        <f t="shared" ref="G4:G18" si="1">(F4/180)*100</f>
        <v>12.5</v>
      </c>
      <c r="H4" s="5">
        <v>2</v>
      </c>
      <c r="I4" s="4">
        <v>0</v>
      </c>
      <c r="J4" s="3" t="s">
        <v>21</v>
      </c>
      <c r="K4" s="3">
        <v>0</v>
      </c>
      <c r="L4" s="2">
        <f t="shared" si="0"/>
        <v>0</v>
      </c>
      <c r="M4">
        <f t="shared" ref="M4:M18" si="2">(L4/180)*100</f>
        <v>0</v>
      </c>
      <c r="N4" s="5">
        <v>2</v>
      </c>
      <c r="O4" s="4">
        <v>202.5</v>
      </c>
      <c r="P4" s="3" t="s">
        <v>21</v>
      </c>
      <c r="Q4" s="3">
        <v>203</v>
      </c>
      <c r="R4" s="12">
        <v>0.5</v>
      </c>
      <c r="S4">
        <f t="shared" ref="S4:S18" si="3">(R4/180)*100</f>
        <v>0.27777777777777779</v>
      </c>
    </row>
    <row r="5" spans="2:19" ht="24" customHeight="1">
      <c r="B5" s="5">
        <v>3</v>
      </c>
      <c r="C5" s="4">
        <v>22.5</v>
      </c>
      <c r="D5" s="3" t="s">
        <v>20</v>
      </c>
      <c r="E5" s="3">
        <v>24</v>
      </c>
      <c r="F5" s="33">
        <f>MOD(E5-C5,360)</f>
        <v>1.5</v>
      </c>
      <c r="G5">
        <f t="shared" si="1"/>
        <v>0.83333333333333337</v>
      </c>
      <c r="H5" s="5">
        <v>3</v>
      </c>
      <c r="I5" s="4">
        <v>180</v>
      </c>
      <c r="J5" s="3" t="s">
        <v>20</v>
      </c>
      <c r="K5" s="3">
        <v>180</v>
      </c>
      <c r="L5" s="2">
        <f t="shared" si="0"/>
        <v>0</v>
      </c>
      <c r="M5">
        <f t="shared" si="2"/>
        <v>0</v>
      </c>
      <c r="N5" s="5">
        <v>3</v>
      </c>
      <c r="O5" s="4">
        <v>112.5</v>
      </c>
      <c r="P5" s="3" t="s">
        <v>20</v>
      </c>
      <c r="Q5" s="3">
        <v>111</v>
      </c>
      <c r="R5" s="12">
        <f t="shared" ref="R5:R17" si="4">O5-Q5</f>
        <v>1.5</v>
      </c>
      <c r="S5">
        <f t="shared" si="3"/>
        <v>0.83333333333333337</v>
      </c>
    </row>
    <row r="6" spans="2:19" ht="24" customHeight="1">
      <c r="B6" s="5">
        <v>4</v>
      </c>
      <c r="C6" s="4">
        <v>315</v>
      </c>
      <c r="D6" s="3" t="s">
        <v>20</v>
      </c>
      <c r="E6" s="3">
        <f>360-22</f>
        <v>338</v>
      </c>
      <c r="F6" s="33">
        <f>MOD(E6-C6,360)</f>
        <v>23</v>
      </c>
      <c r="G6">
        <f t="shared" si="1"/>
        <v>12.777777777777777</v>
      </c>
      <c r="H6" s="5">
        <v>4</v>
      </c>
      <c r="I6" s="4">
        <v>112.5</v>
      </c>
      <c r="J6" s="3" t="s">
        <v>20</v>
      </c>
      <c r="K6" s="3">
        <v>108</v>
      </c>
      <c r="L6" s="2">
        <f t="shared" si="0"/>
        <v>4.5</v>
      </c>
      <c r="M6">
        <f t="shared" si="2"/>
        <v>2.5</v>
      </c>
      <c r="N6" s="5">
        <v>4</v>
      </c>
      <c r="O6" s="4">
        <v>270</v>
      </c>
      <c r="P6" s="3" t="s">
        <v>21</v>
      </c>
      <c r="Q6" s="3">
        <v>270</v>
      </c>
      <c r="R6" s="12">
        <f t="shared" si="4"/>
        <v>0</v>
      </c>
      <c r="S6">
        <f t="shared" si="3"/>
        <v>0</v>
      </c>
    </row>
    <row r="7" spans="2:19" ht="24" customHeight="1">
      <c r="B7" s="5">
        <v>5</v>
      </c>
      <c r="C7" s="4">
        <v>157.5</v>
      </c>
      <c r="D7" s="3" t="s">
        <v>25</v>
      </c>
      <c r="E7" s="3">
        <v>135</v>
      </c>
      <c r="F7" s="33">
        <f t="shared" ref="F7:F17" si="5">MOD(C7-E7,360)</f>
        <v>22.5</v>
      </c>
      <c r="G7">
        <f t="shared" si="1"/>
        <v>12.5</v>
      </c>
      <c r="H7" s="5">
        <v>5</v>
      </c>
      <c r="I7" s="4">
        <v>292.5</v>
      </c>
      <c r="J7" s="3" t="s">
        <v>21</v>
      </c>
      <c r="K7" s="3">
        <v>293</v>
      </c>
      <c r="L7" s="2">
        <v>0.5</v>
      </c>
      <c r="M7">
        <f t="shared" si="2"/>
        <v>0.27777777777777779</v>
      </c>
      <c r="N7" s="5">
        <v>5</v>
      </c>
      <c r="O7" s="4">
        <v>90</v>
      </c>
      <c r="P7" s="3" t="s">
        <v>25</v>
      </c>
      <c r="Q7" s="3">
        <v>90</v>
      </c>
      <c r="R7" s="12">
        <f t="shared" si="4"/>
        <v>0</v>
      </c>
      <c r="S7">
        <f t="shared" si="3"/>
        <v>0</v>
      </c>
    </row>
    <row r="8" spans="2:19" ht="24" customHeight="1">
      <c r="B8" s="5">
        <v>6</v>
      </c>
      <c r="C8" s="4">
        <v>337.5</v>
      </c>
      <c r="D8" s="3" t="s">
        <v>25</v>
      </c>
      <c r="E8" s="3">
        <f>360-24</f>
        <v>336</v>
      </c>
      <c r="F8" s="33">
        <f t="shared" si="5"/>
        <v>1.5</v>
      </c>
      <c r="G8">
        <f t="shared" si="1"/>
        <v>0.83333333333333337</v>
      </c>
      <c r="H8" s="5">
        <v>6</v>
      </c>
      <c r="I8" s="4">
        <v>67.5</v>
      </c>
      <c r="J8" s="3" t="s">
        <v>25</v>
      </c>
      <c r="K8" s="3">
        <v>90</v>
      </c>
      <c r="L8" s="2">
        <v>22.5</v>
      </c>
      <c r="M8">
        <f t="shared" si="2"/>
        <v>12.5</v>
      </c>
      <c r="N8" s="5">
        <v>6</v>
      </c>
      <c r="O8" s="4">
        <v>67.5</v>
      </c>
      <c r="P8" s="3" t="s">
        <v>21</v>
      </c>
      <c r="Q8" s="3">
        <v>65</v>
      </c>
      <c r="R8" s="12">
        <f t="shared" si="4"/>
        <v>2.5</v>
      </c>
      <c r="S8">
        <f t="shared" si="3"/>
        <v>1.3888888888888888</v>
      </c>
    </row>
    <row r="9" spans="2:19" ht="24" customHeight="1">
      <c r="B9" s="5">
        <v>7</v>
      </c>
      <c r="C9" s="4">
        <v>270</v>
      </c>
      <c r="D9" s="3" t="s">
        <v>20</v>
      </c>
      <c r="E9" s="3">
        <f>270-17</f>
        <v>253</v>
      </c>
      <c r="F9" s="33">
        <f t="shared" si="5"/>
        <v>17</v>
      </c>
      <c r="G9">
        <f t="shared" si="1"/>
        <v>9.4444444444444446</v>
      </c>
      <c r="H9" s="5">
        <v>7</v>
      </c>
      <c r="I9" s="4">
        <v>225</v>
      </c>
      <c r="J9" s="3" t="s">
        <v>20</v>
      </c>
      <c r="K9" s="3">
        <f>225+22</f>
        <v>247</v>
      </c>
      <c r="L9" s="2">
        <v>22</v>
      </c>
      <c r="M9">
        <f t="shared" si="2"/>
        <v>12.222222222222221</v>
      </c>
      <c r="N9" s="5">
        <v>7</v>
      </c>
      <c r="O9" s="31">
        <v>0</v>
      </c>
      <c r="P9" s="32" t="s">
        <v>21</v>
      </c>
      <c r="Q9" s="32">
        <v>158</v>
      </c>
      <c r="R9" s="36">
        <v>158</v>
      </c>
      <c r="S9">
        <f t="shared" si="3"/>
        <v>87.777777777777771</v>
      </c>
    </row>
    <row r="10" spans="2:19" ht="24" customHeight="1">
      <c r="B10" s="5">
        <v>8</v>
      </c>
      <c r="C10" s="4">
        <v>45</v>
      </c>
      <c r="D10" s="3" t="s">
        <v>20</v>
      </c>
      <c r="E10" s="3">
        <v>45</v>
      </c>
      <c r="F10" s="33">
        <f>MOD(E10-C10,360)</f>
        <v>0</v>
      </c>
      <c r="G10">
        <f t="shared" si="1"/>
        <v>0</v>
      </c>
      <c r="H10" s="5">
        <v>8</v>
      </c>
      <c r="I10" s="4">
        <v>292.5</v>
      </c>
      <c r="J10" s="3" t="s">
        <v>20</v>
      </c>
      <c r="K10" s="3">
        <v>315</v>
      </c>
      <c r="L10" s="2">
        <v>22.5</v>
      </c>
      <c r="M10">
        <f t="shared" si="2"/>
        <v>12.5</v>
      </c>
      <c r="N10" s="5">
        <v>8</v>
      </c>
      <c r="O10" s="4">
        <v>180</v>
      </c>
      <c r="P10" s="3" t="s">
        <v>25</v>
      </c>
      <c r="Q10" s="3">
        <v>180</v>
      </c>
      <c r="R10" s="12">
        <f t="shared" si="4"/>
        <v>0</v>
      </c>
      <c r="S10">
        <f t="shared" si="3"/>
        <v>0</v>
      </c>
    </row>
    <row r="11" spans="2:19" ht="23.25" customHeight="1">
      <c r="B11" s="5">
        <v>9</v>
      </c>
      <c r="C11" s="4">
        <v>315</v>
      </c>
      <c r="D11" s="3" t="s">
        <v>21</v>
      </c>
      <c r="E11" s="3">
        <v>315</v>
      </c>
      <c r="F11" s="33">
        <f t="shared" si="5"/>
        <v>0</v>
      </c>
      <c r="G11">
        <f t="shared" si="1"/>
        <v>0</v>
      </c>
      <c r="H11" s="5">
        <v>9</v>
      </c>
      <c r="I11" s="4">
        <v>90</v>
      </c>
      <c r="J11" s="3" t="s">
        <v>21</v>
      </c>
      <c r="K11" s="3">
        <v>90</v>
      </c>
      <c r="L11" s="2">
        <f t="shared" si="0"/>
        <v>0</v>
      </c>
      <c r="M11">
        <f t="shared" si="2"/>
        <v>0</v>
      </c>
      <c r="N11" s="5">
        <v>9</v>
      </c>
      <c r="O11" s="4">
        <v>337.5</v>
      </c>
      <c r="P11" s="3" t="s">
        <v>20</v>
      </c>
      <c r="Q11" s="3">
        <f>315+22</f>
        <v>337</v>
      </c>
      <c r="R11" s="12">
        <f t="shared" si="4"/>
        <v>0.5</v>
      </c>
      <c r="S11">
        <f t="shared" si="3"/>
        <v>0.27777777777777779</v>
      </c>
    </row>
    <row r="12" spans="2:19" ht="23.25" customHeight="1">
      <c r="B12" s="5">
        <v>10</v>
      </c>
      <c r="C12" s="4">
        <v>157.5</v>
      </c>
      <c r="D12" s="3" t="s">
        <v>21</v>
      </c>
      <c r="E12" s="3">
        <f>180-27</f>
        <v>153</v>
      </c>
      <c r="F12" s="33">
        <f t="shared" si="5"/>
        <v>4.5</v>
      </c>
      <c r="G12">
        <f t="shared" si="1"/>
        <v>2.5</v>
      </c>
      <c r="H12" s="5">
        <v>10</v>
      </c>
      <c r="I12" s="4">
        <v>0</v>
      </c>
      <c r="J12" s="3" t="s">
        <v>21</v>
      </c>
      <c r="K12" s="3">
        <v>0</v>
      </c>
      <c r="L12" s="2">
        <f t="shared" si="0"/>
        <v>0</v>
      </c>
      <c r="M12">
        <f t="shared" si="2"/>
        <v>0</v>
      </c>
      <c r="N12" s="5">
        <v>10</v>
      </c>
      <c r="O12" s="4">
        <v>112.5</v>
      </c>
      <c r="P12" s="3" t="s">
        <v>25</v>
      </c>
      <c r="Q12" s="3">
        <v>90</v>
      </c>
      <c r="R12" s="12">
        <f t="shared" si="4"/>
        <v>22.5</v>
      </c>
      <c r="S12">
        <f t="shared" si="3"/>
        <v>12.5</v>
      </c>
    </row>
    <row r="13" spans="2:19" ht="23.25" customHeight="1">
      <c r="B13" s="5">
        <v>11</v>
      </c>
      <c r="C13" s="4">
        <v>247.5</v>
      </c>
      <c r="D13" s="3" t="s">
        <v>25</v>
      </c>
      <c r="E13" s="3">
        <v>270</v>
      </c>
      <c r="F13" s="33">
        <f>MOD(E13-C13,360)</f>
        <v>22.5</v>
      </c>
      <c r="G13">
        <f t="shared" si="1"/>
        <v>12.5</v>
      </c>
      <c r="H13" s="5">
        <v>11</v>
      </c>
      <c r="I13" s="4">
        <v>270</v>
      </c>
      <c r="J13" s="3" t="s">
        <v>25</v>
      </c>
      <c r="K13" s="3">
        <v>290</v>
      </c>
      <c r="L13" s="2">
        <v>20</v>
      </c>
      <c r="M13">
        <f t="shared" si="2"/>
        <v>11.111111111111111</v>
      </c>
      <c r="N13" s="5">
        <v>11</v>
      </c>
      <c r="O13" s="4">
        <v>247.5</v>
      </c>
      <c r="P13" s="3" t="s">
        <v>21</v>
      </c>
      <c r="Q13" s="3">
        <v>270</v>
      </c>
      <c r="R13" s="12">
        <v>22.5</v>
      </c>
      <c r="S13">
        <f t="shared" si="3"/>
        <v>12.5</v>
      </c>
    </row>
    <row r="14" spans="2:19" ht="23.25" customHeight="1">
      <c r="B14" s="5">
        <v>12</v>
      </c>
      <c r="C14" s="4">
        <v>157.5</v>
      </c>
      <c r="D14" s="3" t="s">
        <v>20</v>
      </c>
      <c r="E14" s="3">
        <v>135</v>
      </c>
      <c r="F14" s="33">
        <f t="shared" si="5"/>
        <v>22.5</v>
      </c>
      <c r="G14">
        <f t="shared" si="1"/>
        <v>12.5</v>
      </c>
      <c r="H14" s="5">
        <v>12</v>
      </c>
      <c r="I14" s="4">
        <v>112.5</v>
      </c>
      <c r="J14" s="3" t="s">
        <v>25</v>
      </c>
      <c r="K14" s="3">
        <v>45</v>
      </c>
      <c r="L14" s="2">
        <f t="shared" si="0"/>
        <v>67.5</v>
      </c>
      <c r="M14">
        <f t="shared" si="2"/>
        <v>37.5</v>
      </c>
      <c r="N14" s="5">
        <v>12</v>
      </c>
      <c r="O14" s="4">
        <v>90</v>
      </c>
      <c r="P14" s="3" t="s">
        <v>25</v>
      </c>
      <c r="Q14" s="3">
        <v>45</v>
      </c>
      <c r="R14" s="12">
        <f t="shared" si="4"/>
        <v>45</v>
      </c>
      <c r="S14">
        <f t="shared" si="3"/>
        <v>25</v>
      </c>
    </row>
    <row r="15" spans="2:19" ht="23.25" customHeight="1">
      <c r="B15" s="5">
        <v>13</v>
      </c>
      <c r="C15" s="4">
        <v>0</v>
      </c>
      <c r="D15" s="3" t="s">
        <v>25</v>
      </c>
      <c r="E15" s="3">
        <v>0</v>
      </c>
      <c r="F15" s="33">
        <f t="shared" si="5"/>
        <v>0</v>
      </c>
      <c r="G15">
        <f t="shared" si="1"/>
        <v>0</v>
      </c>
      <c r="H15" s="5">
        <v>13</v>
      </c>
      <c r="I15" s="4">
        <v>135</v>
      </c>
      <c r="J15" s="3" t="s">
        <v>21</v>
      </c>
      <c r="K15" s="3">
        <v>135</v>
      </c>
      <c r="L15" s="2">
        <f t="shared" si="0"/>
        <v>0</v>
      </c>
      <c r="M15">
        <f t="shared" si="2"/>
        <v>0</v>
      </c>
      <c r="N15" s="5">
        <v>13</v>
      </c>
      <c r="O15" s="4">
        <v>315</v>
      </c>
      <c r="P15" s="3" t="s">
        <v>20</v>
      </c>
      <c r="Q15" s="3">
        <v>315</v>
      </c>
      <c r="R15" s="12">
        <f t="shared" si="4"/>
        <v>0</v>
      </c>
      <c r="S15">
        <f t="shared" si="3"/>
        <v>0</v>
      </c>
    </row>
    <row r="16" spans="2:19" ht="23.25" customHeight="1">
      <c r="B16" s="5">
        <v>14</v>
      </c>
      <c r="C16" s="4">
        <v>180</v>
      </c>
      <c r="D16" s="3" t="s">
        <v>21</v>
      </c>
      <c r="E16" s="3">
        <v>180</v>
      </c>
      <c r="F16" s="33">
        <f t="shared" si="5"/>
        <v>0</v>
      </c>
      <c r="G16">
        <f t="shared" si="1"/>
        <v>0</v>
      </c>
      <c r="H16" s="5">
        <v>14</v>
      </c>
      <c r="I16" s="4">
        <v>180</v>
      </c>
      <c r="J16" s="3" t="s">
        <v>25</v>
      </c>
      <c r="K16" s="3">
        <v>180</v>
      </c>
      <c r="L16" s="2">
        <f t="shared" si="0"/>
        <v>0</v>
      </c>
      <c r="M16">
        <f t="shared" si="2"/>
        <v>0</v>
      </c>
      <c r="N16" s="5">
        <v>14</v>
      </c>
      <c r="O16" s="4">
        <v>112.5</v>
      </c>
      <c r="P16" s="3" t="s">
        <v>20</v>
      </c>
      <c r="Q16" s="3">
        <v>135</v>
      </c>
      <c r="R16" s="12">
        <v>22.5</v>
      </c>
      <c r="S16">
        <f t="shared" si="3"/>
        <v>12.5</v>
      </c>
    </row>
    <row r="17" spans="1:21" ht="23.25" customHeight="1" thickBot="1">
      <c r="B17" s="6">
        <v>15</v>
      </c>
      <c r="C17" s="4">
        <v>270</v>
      </c>
      <c r="D17" s="3" t="s">
        <v>21</v>
      </c>
      <c r="E17" s="3">
        <v>270</v>
      </c>
      <c r="F17" s="33">
        <f t="shared" si="5"/>
        <v>0</v>
      </c>
      <c r="G17">
        <f t="shared" si="1"/>
        <v>0</v>
      </c>
      <c r="H17" s="6">
        <v>15</v>
      </c>
      <c r="I17" s="4">
        <v>337.5</v>
      </c>
      <c r="J17" s="3" t="s">
        <v>21</v>
      </c>
      <c r="K17" s="3">
        <f>315+23</f>
        <v>338</v>
      </c>
      <c r="L17" s="2">
        <v>0.5</v>
      </c>
      <c r="M17">
        <f t="shared" si="2"/>
        <v>0.27777777777777779</v>
      </c>
      <c r="N17" s="6">
        <v>15</v>
      </c>
      <c r="O17" s="4">
        <v>0</v>
      </c>
      <c r="P17" s="3" t="s">
        <v>20</v>
      </c>
      <c r="Q17" s="3">
        <v>0</v>
      </c>
      <c r="R17" s="12">
        <f t="shared" si="4"/>
        <v>0</v>
      </c>
      <c r="S17">
        <f t="shared" si="3"/>
        <v>0</v>
      </c>
    </row>
    <row r="18" spans="1:21" ht="23.25" customHeight="1" thickBot="1">
      <c r="B18" s="8"/>
      <c r="C18" s="4"/>
      <c r="D18" s="3"/>
      <c r="E18" s="3"/>
      <c r="F18" s="2">
        <f>SUM(F3:F17)/15</f>
        <v>9.1666666666666661</v>
      </c>
      <c r="G18">
        <f t="shared" si="1"/>
        <v>5.0925925925925926</v>
      </c>
      <c r="H18" s="8"/>
      <c r="I18" s="4"/>
      <c r="J18" s="3"/>
      <c r="K18" s="3"/>
      <c r="L18" s="2">
        <f>SUM(L3:L17)/15</f>
        <v>10.666666666666666</v>
      </c>
      <c r="M18">
        <f t="shared" si="2"/>
        <v>5.9259259259259256</v>
      </c>
      <c r="N18" s="8"/>
      <c r="O18" s="4"/>
      <c r="P18" s="3"/>
      <c r="Q18" s="3"/>
      <c r="R18" s="2">
        <f>SUM(R3:R17)/15</f>
        <v>25.866666666666667</v>
      </c>
      <c r="S18">
        <f t="shared" si="3"/>
        <v>14.37037037037037</v>
      </c>
    </row>
    <row r="19" spans="1:21">
      <c r="B19" s="7"/>
      <c r="F19" s="2"/>
      <c r="L19" s="2"/>
      <c r="R19" s="19"/>
    </row>
    <row r="21" spans="1:21">
      <c r="F21" s="51" t="s">
        <v>27</v>
      </c>
      <c r="L21" s="51" t="s">
        <v>26</v>
      </c>
      <c r="R21" s="52">
        <v>9.375E-2</v>
      </c>
    </row>
    <row r="22" spans="1:21">
      <c r="A22" s="7"/>
      <c r="B22" s="7"/>
      <c r="C22" s="7"/>
      <c r="D22" s="53"/>
      <c r="E22" s="5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7"/>
      <c r="B23" s="3" t="s">
        <v>1</v>
      </c>
      <c r="C23" s="3" t="s">
        <v>4</v>
      </c>
      <c r="D23" s="3" t="s">
        <v>2</v>
      </c>
      <c r="E23" s="3" t="s">
        <v>3</v>
      </c>
      <c r="F23" s="3" t="s">
        <v>54</v>
      </c>
      <c r="G23" s="29"/>
      <c r="H23" s="3" t="s">
        <v>1</v>
      </c>
      <c r="I23" s="3" t="s">
        <v>4</v>
      </c>
      <c r="J23" s="3" t="s">
        <v>2</v>
      </c>
      <c r="K23" s="3" t="s">
        <v>3</v>
      </c>
      <c r="L23" s="3" t="s">
        <v>54</v>
      </c>
      <c r="N23" s="3" t="s">
        <v>1</v>
      </c>
      <c r="O23" s="3" t="s">
        <v>4</v>
      </c>
      <c r="P23" s="3" t="s">
        <v>2</v>
      </c>
      <c r="Q23" s="3" t="s">
        <v>3</v>
      </c>
      <c r="R23" s="3" t="s">
        <v>54</v>
      </c>
      <c r="T23" s="7"/>
      <c r="U23" s="7"/>
    </row>
    <row r="24" spans="1:21">
      <c r="A24" s="7"/>
      <c r="B24" s="9">
        <v>13</v>
      </c>
      <c r="C24" s="10">
        <v>0</v>
      </c>
      <c r="D24" s="11" t="s">
        <v>25</v>
      </c>
      <c r="E24" s="11">
        <v>0</v>
      </c>
      <c r="F24" s="33">
        <f>MOD(C24-E24,360)</f>
        <v>0</v>
      </c>
      <c r="H24" s="9">
        <v>10</v>
      </c>
      <c r="I24" s="10">
        <v>0</v>
      </c>
      <c r="J24" s="11" t="s">
        <v>21</v>
      </c>
      <c r="K24" s="11">
        <v>0</v>
      </c>
      <c r="L24" s="2">
        <f>I24-K24</f>
        <v>0</v>
      </c>
      <c r="N24" s="9">
        <v>7</v>
      </c>
      <c r="O24" s="34">
        <v>0</v>
      </c>
      <c r="P24" s="35" t="s">
        <v>21</v>
      </c>
      <c r="Q24" s="35">
        <v>158</v>
      </c>
      <c r="R24" s="36">
        <v>158</v>
      </c>
      <c r="T24" s="7"/>
      <c r="U24" s="7"/>
    </row>
    <row r="25" spans="1:21">
      <c r="A25" s="7"/>
      <c r="B25" s="5">
        <v>3</v>
      </c>
      <c r="C25" s="4">
        <v>22.5</v>
      </c>
      <c r="D25" s="3" t="s">
        <v>20</v>
      </c>
      <c r="E25" s="3">
        <v>24</v>
      </c>
      <c r="F25" s="33">
        <f>MOD(E25-C25,360)</f>
        <v>1.5</v>
      </c>
      <c r="H25" s="5">
        <v>2</v>
      </c>
      <c r="I25" s="4">
        <v>0</v>
      </c>
      <c r="J25" s="3" t="s">
        <v>21</v>
      </c>
      <c r="K25" s="3">
        <v>0</v>
      </c>
      <c r="L25" s="2">
        <f>I25-K25</f>
        <v>0</v>
      </c>
      <c r="N25" s="5">
        <v>15</v>
      </c>
      <c r="O25" s="4">
        <v>0</v>
      </c>
      <c r="P25" s="3" t="s">
        <v>20</v>
      </c>
      <c r="Q25" s="3">
        <v>0</v>
      </c>
      <c r="R25" s="12">
        <f>O25-Q25</f>
        <v>0</v>
      </c>
      <c r="T25" s="7"/>
      <c r="U25" s="7"/>
    </row>
    <row r="26" spans="1:21">
      <c r="A26" s="7"/>
      <c r="B26" s="5">
        <v>8</v>
      </c>
      <c r="C26" s="4">
        <v>45</v>
      </c>
      <c r="D26" s="3" t="s">
        <v>20</v>
      </c>
      <c r="E26" s="3">
        <v>45</v>
      </c>
      <c r="F26" s="33">
        <f>MOD(E26-C26,360)</f>
        <v>0</v>
      </c>
      <c r="H26" s="5">
        <v>6</v>
      </c>
      <c r="I26" s="4">
        <v>67.5</v>
      </c>
      <c r="J26" s="3" t="s">
        <v>25</v>
      </c>
      <c r="K26" s="3">
        <v>90</v>
      </c>
      <c r="L26" s="2">
        <v>22.5</v>
      </c>
      <c r="N26" s="5">
        <v>1</v>
      </c>
      <c r="O26" s="31">
        <v>22.5</v>
      </c>
      <c r="P26" s="32" t="s">
        <v>25</v>
      </c>
      <c r="Q26" s="32">
        <v>135</v>
      </c>
      <c r="R26" s="36">
        <v>112.5</v>
      </c>
      <c r="T26" s="7"/>
      <c r="U26" s="7"/>
    </row>
    <row r="27" spans="1:21">
      <c r="A27" s="7"/>
      <c r="B27" s="5">
        <v>1</v>
      </c>
      <c r="C27" s="4">
        <v>90</v>
      </c>
      <c r="D27" s="3" t="s">
        <v>21</v>
      </c>
      <c r="E27" s="3">
        <v>90</v>
      </c>
      <c r="F27" s="33">
        <f>MOD(C27-E27,360)</f>
        <v>0</v>
      </c>
      <c r="H27" s="5">
        <v>9</v>
      </c>
      <c r="I27" s="4">
        <v>90</v>
      </c>
      <c r="J27" s="3" t="s">
        <v>21</v>
      </c>
      <c r="K27" s="3">
        <v>90</v>
      </c>
      <c r="L27" s="2">
        <f t="shared" ref="L27:L32" si="6">I27-K27</f>
        <v>0</v>
      </c>
      <c r="N27" s="5">
        <v>6</v>
      </c>
      <c r="O27" s="4">
        <v>67.5</v>
      </c>
      <c r="P27" s="3" t="s">
        <v>21</v>
      </c>
      <c r="Q27" s="3">
        <v>65</v>
      </c>
      <c r="R27" s="12">
        <f>O27-Q27</f>
        <v>2.5</v>
      </c>
      <c r="T27" s="7"/>
      <c r="U27" s="7"/>
    </row>
    <row r="28" spans="1:21">
      <c r="A28" s="7"/>
      <c r="B28" s="5">
        <v>5</v>
      </c>
      <c r="C28" s="4">
        <v>157.5</v>
      </c>
      <c r="D28" s="3" t="s">
        <v>25</v>
      </c>
      <c r="E28" s="3">
        <v>135</v>
      </c>
      <c r="F28" s="33">
        <f>MOD(C28-E28,360)</f>
        <v>22.5</v>
      </c>
      <c r="H28" s="5">
        <v>12</v>
      </c>
      <c r="I28" s="4">
        <v>112.5</v>
      </c>
      <c r="J28" s="3" t="s">
        <v>25</v>
      </c>
      <c r="K28" s="3">
        <v>45</v>
      </c>
      <c r="L28" s="2">
        <f t="shared" si="6"/>
        <v>67.5</v>
      </c>
      <c r="N28" s="5">
        <v>5</v>
      </c>
      <c r="O28" s="4">
        <v>90</v>
      </c>
      <c r="P28" s="3" t="s">
        <v>25</v>
      </c>
      <c r="Q28" s="3">
        <v>90</v>
      </c>
      <c r="R28" s="12">
        <f>O28-Q28</f>
        <v>0</v>
      </c>
      <c r="T28" s="7"/>
      <c r="U28" s="7"/>
    </row>
    <row r="29" spans="1:21">
      <c r="A29" s="7"/>
      <c r="B29" s="5">
        <v>12</v>
      </c>
      <c r="C29" s="4">
        <v>157.5</v>
      </c>
      <c r="D29" s="3" t="s">
        <v>20</v>
      </c>
      <c r="E29" s="3">
        <v>135</v>
      </c>
      <c r="F29" s="33">
        <f>MOD(C29-E29,360)</f>
        <v>22.5</v>
      </c>
      <c r="H29" s="5">
        <v>4</v>
      </c>
      <c r="I29" s="4">
        <v>112.5</v>
      </c>
      <c r="J29" s="3" t="s">
        <v>20</v>
      </c>
      <c r="K29" s="3">
        <v>108</v>
      </c>
      <c r="L29" s="2">
        <f t="shared" si="6"/>
        <v>4.5</v>
      </c>
      <c r="N29" s="5">
        <v>12</v>
      </c>
      <c r="O29" s="4">
        <v>90</v>
      </c>
      <c r="P29" s="3" t="s">
        <v>25</v>
      </c>
      <c r="Q29" s="3">
        <v>45</v>
      </c>
      <c r="R29" s="12">
        <f>O29-Q29</f>
        <v>45</v>
      </c>
      <c r="T29" s="7"/>
      <c r="U29" s="7"/>
    </row>
    <row r="30" spans="1:21">
      <c r="A30" s="7"/>
      <c r="B30" s="5">
        <v>10</v>
      </c>
      <c r="C30" s="4">
        <v>157.5</v>
      </c>
      <c r="D30" s="3" t="s">
        <v>21</v>
      </c>
      <c r="E30" s="3">
        <f>180-27</f>
        <v>153</v>
      </c>
      <c r="F30" s="33">
        <f>MOD(C30-E30,360)</f>
        <v>4.5</v>
      </c>
      <c r="H30" s="5">
        <v>13</v>
      </c>
      <c r="I30" s="4">
        <v>135</v>
      </c>
      <c r="J30" s="3" t="s">
        <v>21</v>
      </c>
      <c r="K30" s="3">
        <v>135</v>
      </c>
      <c r="L30" s="2">
        <f t="shared" si="6"/>
        <v>0</v>
      </c>
      <c r="N30" s="5">
        <v>3</v>
      </c>
      <c r="O30" s="4">
        <v>112.5</v>
      </c>
      <c r="P30" s="3" t="s">
        <v>20</v>
      </c>
      <c r="Q30" s="3">
        <v>111</v>
      </c>
      <c r="R30" s="12">
        <f>O30-Q30</f>
        <v>1.5</v>
      </c>
      <c r="T30" s="7"/>
      <c r="U30" s="7"/>
    </row>
    <row r="31" spans="1:21">
      <c r="A31" s="7"/>
      <c r="B31" s="5">
        <v>14</v>
      </c>
      <c r="C31" s="4">
        <v>180</v>
      </c>
      <c r="D31" s="3" t="s">
        <v>21</v>
      </c>
      <c r="E31" s="3">
        <v>180</v>
      </c>
      <c r="F31" s="33">
        <f>MOD(C31-E31,360)</f>
        <v>0</v>
      </c>
      <c r="H31" s="5">
        <v>3</v>
      </c>
      <c r="I31" s="4">
        <v>180</v>
      </c>
      <c r="J31" s="3" t="s">
        <v>20</v>
      </c>
      <c r="K31" s="3">
        <v>180</v>
      </c>
      <c r="L31" s="2">
        <f t="shared" si="6"/>
        <v>0</v>
      </c>
      <c r="N31" s="5">
        <v>10</v>
      </c>
      <c r="O31" s="4">
        <v>112.5</v>
      </c>
      <c r="P31" s="3" t="s">
        <v>25</v>
      </c>
      <c r="Q31" s="3">
        <v>90</v>
      </c>
      <c r="R31" s="12">
        <f>O31-Q31</f>
        <v>22.5</v>
      </c>
      <c r="T31" s="7"/>
      <c r="U31" s="7"/>
    </row>
    <row r="32" spans="1:21">
      <c r="A32" s="7"/>
      <c r="B32" s="5">
        <v>2</v>
      </c>
      <c r="C32" s="4">
        <v>202.5</v>
      </c>
      <c r="D32" s="3" t="s">
        <v>25</v>
      </c>
      <c r="E32" s="3">
        <v>225</v>
      </c>
      <c r="F32" s="33">
        <f>MOD(E32-C32,360)</f>
        <v>22.5</v>
      </c>
      <c r="H32" s="5">
        <v>14</v>
      </c>
      <c r="I32" s="4">
        <v>180</v>
      </c>
      <c r="J32" s="3" t="s">
        <v>25</v>
      </c>
      <c r="K32" s="3">
        <v>180</v>
      </c>
      <c r="L32" s="2">
        <f t="shared" si="6"/>
        <v>0</v>
      </c>
      <c r="N32" s="5">
        <v>14</v>
      </c>
      <c r="O32" s="4">
        <v>112.5</v>
      </c>
      <c r="P32" s="3" t="s">
        <v>20</v>
      </c>
      <c r="Q32" s="3">
        <v>135</v>
      </c>
      <c r="R32" s="12">
        <v>22.5</v>
      </c>
      <c r="T32" s="7"/>
      <c r="U32" s="7"/>
    </row>
    <row r="33" spans="1:21">
      <c r="A33" s="7"/>
      <c r="B33" s="5">
        <v>11</v>
      </c>
      <c r="C33" s="4">
        <v>247.5</v>
      </c>
      <c r="D33" s="3" t="s">
        <v>25</v>
      </c>
      <c r="E33" s="3">
        <v>270</v>
      </c>
      <c r="F33" s="33">
        <f>MOD(E33-C33,360)</f>
        <v>22.5</v>
      </c>
      <c r="H33" s="5">
        <v>7</v>
      </c>
      <c r="I33" s="4">
        <v>225</v>
      </c>
      <c r="J33" s="3" t="s">
        <v>20</v>
      </c>
      <c r="K33" s="3">
        <f>225+22</f>
        <v>247</v>
      </c>
      <c r="L33" s="2">
        <v>22</v>
      </c>
      <c r="N33" s="5">
        <v>8</v>
      </c>
      <c r="O33" s="4">
        <v>180</v>
      </c>
      <c r="P33" s="3" t="s">
        <v>25</v>
      </c>
      <c r="Q33" s="3">
        <v>180</v>
      </c>
      <c r="R33" s="12">
        <f>O33-Q33</f>
        <v>0</v>
      </c>
      <c r="T33" s="7"/>
      <c r="U33" s="7"/>
    </row>
    <row r="34" spans="1:21">
      <c r="A34" s="7"/>
      <c r="B34" s="5">
        <v>7</v>
      </c>
      <c r="C34" s="4">
        <v>270</v>
      </c>
      <c r="D34" s="3" t="s">
        <v>20</v>
      </c>
      <c r="E34" s="3">
        <f>270-17</f>
        <v>253</v>
      </c>
      <c r="F34" s="33">
        <f>MOD(C34-E34,360)</f>
        <v>17</v>
      </c>
      <c r="H34" s="5">
        <v>1</v>
      </c>
      <c r="I34" s="4">
        <v>270</v>
      </c>
      <c r="J34" s="3" t="s">
        <v>25</v>
      </c>
      <c r="K34" s="3">
        <v>270</v>
      </c>
      <c r="L34" s="2">
        <f>I34-K34</f>
        <v>0</v>
      </c>
      <c r="N34" s="5">
        <v>2</v>
      </c>
      <c r="O34" s="4">
        <v>202.5</v>
      </c>
      <c r="P34" s="3" t="s">
        <v>21</v>
      </c>
      <c r="Q34" s="3">
        <v>203</v>
      </c>
      <c r="R34" s="12">
        <v>0.5</v>
      </c>
      <c r="T34" s="7"/>
      <c r="U34" s="7"/>
    </row>
    <row r="35" spans="1:21">
      <c r="A35" s="7"/>
      <c r="B35" s="5">
        <v>15</v>
      </c>
      <c r="C35" s="4">
        <v>270</v>
      </c>
      <c r="D35" s="3" t="s">
        <v>21</v>
      </c>
      <c r="E35" s="3">
        <v>270</v>
      </c>
      <c r="F35" s="33">
        <f>MOD(C35-E35,360)</f>
        <v>0</v>
      </c>
      <c r="H35" s="5">
        <v>11</v>
      </c>
      <c r="I35" s="4">
        <v>270</v>
      </c>
      <c r="J35" s="3" t="s">
        <v>25</v>
      </c>
      <c r="K35" s="3">
        <v>290</v>
      </c>
      <c r="L35" s="2">
        <v>20</v>
      </c>
      <c r="N35" s="5">
        <v>11</v>
      </c>
      <c r="O35" s="4">
        <v>247.5</v>
      </c>
      <c r="P35" s="3" t="s">
        <v>21</v>
      </c>
      <c r="Q35" s="3">
        <v>270</v>
      </c>
      <c r="R35" s="12">
        <v>22.5</v>
      </c>
      <c r="T35" s="7"/>
      <c r="U35" s="7"/>
    </row>
    <row r="36" spans="1:21">
      <c r="A36" s="7"/>
      <c r="B36" s="5">
        <v>4</v>
      </c>
      <c r="C36" s="4">
        <v>315</v>
      </c>
      <c r="D36" s="3" t="s">
        <v>20</v>
      </c>
      <c r="E36" s="3">
        <f>360-22</f>
        <v>338</v>
      </c>
      <c r="F36" s="33">
        <f>MOD(E36-C36,360)</f>
        <v>23</v>
      </c>
      <c r="H36" s="5">
        <v>5</v>
      </c>
      <c r="I36" s="4">
        <v>292.5</v>
      </c>
      <c r="J36" s="3" t="s">
        <v>21</v>
      </c>
      <c r="K36" s="3">
        <v>293</v>
      </c>
      <c r="L36" s="2">
        <v>0.5</v>
      </c>
      <c r="N36" s="5">
        <v>4</v>
      </c>
      <c r="O36" s="4">
        <v>270</v>
      </c>
      <c r="P36" s="3" t="s">
        <v>21</v>
      </c>
      <c r="Q36" s="3">
        <v>270</v>
      </c>
      <c r="R36" s="12">
        <f>O36-Q36</f>
        <v>0</v>
      </c>
      <c r="T36" s="7"/>
      <c r="U36" s="7"/>
    </row>
    <row r="37" spans="1:21">
      <c r="A37" s="7"/>
      <c r="B37" s="5">
        <v>9</v>
      </c>
      <c r="C37" s="4">
        <v>315</v>
      </c>
      <c r="D37" s="3" t="s">
        <v>21</v>
      </c>
      <c r="E37" s="3">
        <v>315</v>
      </c>
      <c r="F37" s="33">
        <f>MOD(C37-E37,360)</f>
        <v>0</v>
      </c>
      <c r="H37" s="5">
        <v>8</v>
      </c>
      <c r="I37" s="4">
        <v>292.5</v>
      </c>
      <c r="J37" s="3" t="s">
        <v>20</v>
      </c>
      <c r="K37" s="3">
        <v>315</v>
      </c>
      <c r="L37" s="2">
        <v>22.5</v>
      </c>
      <c r="N37" s="5">
        <v>13</v>
      </c>
      <c r="O37" s="4">
        <v>315</v>
      </c>
      <c r="P37" s="3" t="s">
        <v>20</v>
      </c>
      <c r="Q37" s="3">
        <v>315</v>
      </c>
      <c r="R37" s="12">
        <f>O37-Q37</f>
        <v>0</v>
      </c>
      <c r="T37" s="7"/>
      <c r="U37" s="7"/>
    </row>
    <row r="38" spans="1:21" ht="16" thickBot="1">
      <c r="A38" s="7"/>
      <c r="B38" s="6">
        <v>6</v>
      </c>
      <c r="C38" s="4">
        <v>337.5</v>
      </c>
      <c r="D38" s="3" t="s">
        <v>25</v>
      </c>
      <c r="E38" s="3">
        <f>360-24</f>
        <v>336</v>
      </c>
      <c r="F38" s="33">
        <f>MOD(C38-E38,360)</f>
        <v>1.5</v>
      </c>
      <c r="H38" s="6">
        <v>15</v>
      </c>
      <c r="I38" s="4">
        <v>337.5</v>
      </c>
      <c r="J38" s="3" t="s">
        <v>21</v>
      </c>
      <c r="K38" s="3">
        <f>315+23</f>
        <v>338</v>
      </c>
      <c r="L38" s="2">
        <v>0.5</v>
      </c>
      <c r="N38" s="6">
        <v>9</v>
      </c>
      <c r="O38" s="4">
        <v>337.5</v>
      </c>
      <c r="P38" s="3" t="s">
        <v>20</v>
      </c>
      <c r="Q38" s="3">
        <f>315+22</f>
        <v>337</v>
      </c>
      <c r="R38" s="12">
        <f>O38-Q38</f>
        <v>0.5</v>
      </c>
      <c r="T38" s="7"/>
      <c r="U38" s="7"/>
    </row>
    <row r="39" spans="1:21" ht="16" thickBot="1">
      <c r="A39" s="7"/>
      <c r="B39" s="8"/>
      <c r="C39" s="4"/>
      <c r="D39" s="3"/>
      <c r="E39" s="3"/>
      <c r="F39" s="2"/>
      <c r="H39" s="8"/>
      <c r="I39" s="4"/>
      <c r="J39" s="3"/>
      <c r="K39" s="3"/>
      <c r="L39" s="2"/>
      <c r="N39" s="8"/>
      <c r="O39" s="4"/>
      <c r="P39" s="3"/>
      <c r="Q39" s="3"/>
      <c r="R39" s="2"/>
      <c r="T39" s="7"/>
      <c r="U39" s="7"/>
    </row>
    <row r="40" spans="1:21">
      <c r="A40" s="7"/>
      <c r="B40" s="7"/>
      <c r="C40" s="7"/>
      <c r="D40" s="53"/>
      <c r="E40" s="53"/>
      <c r="F40" s="7"/>
      <c r="G40" s="7"/>
      <c r="H40" s="7"/>
      <c r="I40" s="7"/>
      <c r="J40" s="53"/>
      <c r="K40" s="53"/>
      <c r="L40" s="7"/>
      <c r="M40" s="7"/>
      <c r="N40" s="7"/>
      <c r="O40" s="7"/>
      <c r="P40" s="53"/>
      <c r="Q40" s="53"/>
      <c r="R40" s="7"/>
      <c r="S40" s="7"/>
      <c r="T40" s="7"/>
      <c r="U40" s="7"/>
    </row>
    <row r="41" spans="1:21">
      <c r="A41" s="7"/>
      <c r="B41" s="7"/>
      <c r="C41" s="7"/>
      <c r="D41" s="53"/>
      <c r="E41" s="5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53"/>
      <c r="E42" s="5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53"/>
      <c r="E43" s="5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53"/>
      <c r="E44" s="5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53"/>
      <c r="E45" s="5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</sheetData>
  <sortState ref="B24:F39">
    <sortCondition ref="C24:C3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42"/>
  <sheetViews>
    <sheetView topLeftCell="A10" zoomScale="64" zoomScaleNormal="85" workbookViewId="0">
      <selection activeCell="H52" sqref="H52"/>
    </sheetView>
  </sheetViews>
  <sheetFormatPr baseColWidth="10" defaultColWidth="8.83203125" defaultRowHeight="15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10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60</v>
      </c>
      <c r="G2" t="s">
        <v>73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54</v>
      </c>
      <c r="M2" t="s">
        <v>73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59</v>
      </c>
      <c r="S2" t="s">
        <v>73</v>
      </c>
    </row>
    <row r="3" spans="2:19" ht="24" customHeight="1">
      <c r="B3" s="9">
        <v>1</v>
      </c>
      <c r="C3" s="10">
        <v>292</v>
      </c>
      <c r="D3" s="11" t="s">
        <v>20</v>
      </c>
      <c r="E3" s="11">
        <v>303</v>
      </c>
      <c r="F3" s="12">
        <v>11</v>
      </c>
      <c r="G3">
        <f>(F3/180)*100</f>
        <v>6.1111111111111107</v>
      </c>
      <c r="H3" s="9">
        <v>1</v>
      </c>
      <c r="I3" s="10">
        <v>247.5</v>
      </c>
      <c r="J3" s="11" t="s">
        <v>21</v>
      </c>
      <c r="K3" s="11">
        <v>292</v>
      </c>
      <c r="L3" s="12">
        <v>44.5</v>
      </c>
      <c r="M3">
        <f>(L3/180)*100</f>
        <v>24.722222222222221</v>
      </c>
      <c r="N3" s="9">
        <v>1</v>
      </c>
      <c r="O3" s="10">
        <v>67.5</v>
      </c>
      <c r="P3" s="11" t="s">
        <v>31</v>
      </c>
      <c r="Q3" s="11">
        <v>42</v>
      </c>
      <c r="R3" s="12">
        <f>O3-Q3</f>
        <v>25.5</v>
      </c>
      <c r="S3">
        <f>(R3/180)*100</f>
        <v>14.166666666666666</v>
      </c>
    </row>
    <row r="4" spans="2:19" ht="24" customHeight="1">
      <c r="B4" s="5">
        <v>2</v>
      </c>
      <c r="C4" s="4">
        <v>112</v>
      </c>
      <c r="D4" s="3" t="s">
        <v>21</v>
      </c>
      <c r="E4" s="3">
        <f>90-14</f>
        <v>76</v>
      </c>
      <c r="F4" s="12">
        <f t="shared" ref="F4:F17" si="0">C4-E4</f>
        <v>36</v>
      </c>
      <c r="G4">
        <f t="shared" ref="G4:G18" si="1">(F4/180)*100</f>
        <v>20</v>
      </c>
      <c r="H4" s="5">
        <v>2</v>
      </c>
      <c r="I4" s="4">
        <v>90</v>
      </c>
      <c r="J4" s="3" t="s">
        <v>20</v>
      </c>
      <c r="K4" s="3">
        <v>99</v>
      </c>
      <c r="L4" s="12">
        <v>9</v>
      </c>
      <c r="M4">
        <f t="shared" ref="M4:M18" si="2">(L4/180)*100</f>
        <v>5</v>
      </c>
      <c r="N4" s="5">
        <v>2</v>
      </c>
      <c r="O4" s="31">
        <v>225</v>
      </c>
      <c r="P4" s="32" t="s">
        <v>22</v>
      </c>
      <c r="Q4" s="32">
        <v>324</v>
      </c>
      <c r="R4" s="36">
        <v>99</v>
      </c>
      <c r="S4">
        <f t="shared" ref="S4:S18" si="3">(R4/180)*100</f>
        <v>55.000000000000007</v>
      </c>
    </row>
    <row r="5" spans="2:19" ht="24" customHeight="1">
      <c r="B5" s="5">
        <v>3</v>
      </c>
      <c r="C5" s="4">
        <v>45</v>
      </c>
      <c r="D5" s="3" t="s">
        <v>22</v>
      </c>
      <c r="E5" s="3">
        <f>45-17</f>
        <v>28</v>
      </c>
      <c r="F5" s="12">
        <f t="shared" si="0"/>
        <v>17</v>
      </c>
      <c r="G5">
        <f t="shared" si="1"/>
        <v>9.4444444444444446</v>
      </c>
      <c r="H5" s="5">
        <v>3</v>
      </c>
      <c r="I5" s="4">
        <v>315</v>
      </c>
      <c r="J5" s="3" t="s">
        <v>22</v>
      </c>
      <c r="K5" s="3">
        <v>324</v>
      </c>
      <c r="L5" s="12">
        <v>9</v>
      </c>
      <c r="M5">
        <f t="shared" si="2"/>
        <v>5</v>
      </c>
      <c r="N5" s="5">
        <v>3</v>
      </c>
      <c r="O5" s="31">
        <v>135</v>
      </c>
      <c r="P5" s="32" t="s">
        <v>20</v>
      </c>
      <c r="Q5" s="32">
        <v>45</v>
      </c>
      <c r="R5" s="36">
        <f t="shared" ref="R5:R15" si="4">O5-Q5</f>
        <v>90</v>
      </c>
      <c r="S5">
        <f t="shared" si="3"/>
        <v>50</v>
      </c>
    </row>
    <row r="6" spans="2:19" ht="24" customHeight="1">
      <c r="B6" s="5">
        <v>4</v>
      </c>
      <c r="C6" s="4">
        <v>22.5</v>
      </c>
      <c r="D6" s="3" t="s">
        <v>22</v>
      </c>
      <c r="E6" s="3">
        <v>11</v>
      </c>
      <c r="F6" s="12">
        <f t="shared" si="0"/>
        <v>11.5</v>
      </c>
      <c r="G6">
        <f t="shared" si="1"/>
        <v>6.3888888888888884</v>
      </c>
      <c r="H6" s="5">
        <v>4</v>
      </c>
      <c r="I6" s="4">
        <v>0</v>
      </c>
      <c r="J6" s="3" t="s">
        <v>20</v>
      </c>
      <c r="K6" s="3">
        <v>0</v>
      </c>
      <c r="L6" s="12">
        <f t="shared" ref="L6:L16" si="5">I6-K6</f>
        <v>0</v>
      </c>
      <c r="M6">
        <f t="shared" si="2"/>
        <v>0</v>
      </c>
      <c r="N6" s="5">
        <v>4</v>
      </c>
      <c r="O6" s="4">
        <v>337.5</v>
      </c>
      <c r="P6" s="3" t="s">
        <v>21</v>
      </c>
      <c r="Q6" s="3">
        <f>360-9</f>
        <v>351</v>
      </c>
      <c r="R6" s="12">
        <v>13.5</v>
      </c>
      <c r="S6">
        <f t="shared" si="3"/>
        <v>7.5</v>
      </c>
    </row>
    <row r="7" spans="2:19" ht="24" customHeight="1">
      <c r="B7" s="5">
        <v>5</v>
      </c>
      <c r="C7" s="4">
        <v>205</v>
      </c>
      <c r="D7" s="3" t="s">
        <v>20</v>
      </c>
      <c r="E7" s="3">
        <v>15</v>
      </c>
      <c r="F7" s="12">
        <f t="shared" si="0"/>
        <v>190</v>
      </c>
      <c r="G7">
        <f t="shared" si="1"/>
        <v>105.55555555555556</v>
      </c>
      <c r="H7" s="30">
        <v>5</v>
      </c>
      <c r="I7" s="31">
        <v>157.69999999999999</v>
      </c>
      <c r="J7" s="32" t="s">
        <v>20</v>
      </c>
      <c r="K7" s="32">
        <v>16</v>
      </c>
      <c r="L7" s="36">
        <f t="shared" si="5"/>
        <v>141.69999999999999</v>
      </c>
      <c r="M7">
        <f t="shared" si="2"/>
        <v>78.722222222222214</v>
      </c>
      <c r="N7" s="5">
        <v>5</v>
      </c>
      <c r="O7" s="4">
        <v>90</v>
      </c>
      <c r="P7" s="3" t="s">
        <v>22</v>
      </c>
      <c r="Q7" s="3">
        <v>83</v>
      </c>
      <c r="R7" s="12">
        <f t="shared" si="4"/>
        <v>7</v>
      </c>
      <c r="S7">
        <f t="shared" si="3"/>
        <v>3.8888888888888888</v>
      </c>
    </row>
    <row r="8" spans="2:19" ht="24" customHeight="1">
      <c r="B8" s="5">
        <v>6</v>
      </c>
      <c r="C8" s="4">
        <v>0</v>
      </c>
      <c r="D8" s="3" t="s">
        <v>22</v>
      </c>
      <c r="E8" s="3">
        <v>0</v>
      </c>
      <c r="F8" s="12">
        <f t="shared" si="0"/>
        <v>0</v>
      </c>
      <c r="G8">
        <f t="shared" si="1"/>
        <v>0</v>
      </c>
      <c r="H8" s="5">
        <v>6</v>
      </c>
      <c r="I8" s="4">
        <v>225</v>
      </c>
      <c r="J8" s="3" t="s">
        <v>21</v>
      </c>
      <c r="K8" s="3">
        <v>236</v>
      </c>
      <c r="L8" s="12">
        <v>11</v>
      </c>
      <c r="M8">
        <f t="shared" si="2"/>
        <v>6.1111111111111107</v>
      </c>
      <c r="N8" s="5">
        <v>6</v>
      </c>
      <c r="O8" s="4">
        <v>0</v>
      </c>
      <c r="P8" s="3" t="s">
        <v>20</v>
      </c>
      <c r="Q8" s="3">
        <v>0</v>
      </c>
      <c r="R8" s="12">
        <f t="shared" si="4"/>
        <v>0</v>
      </c>
      <c r="S8">
        <f t="shared" si="3"/>
        <v>0</v>
      </c>
    </row>
    <row r="9" spans="2:19" ht="24" customHeight="1">
      <c r="B9" s="5">
        <v>7</v>
      </c>
      <c r="C9" s="4">
        <v>157.5</v>
      </c>
      <c r="D9" s="3" t="s">
        <v>20</v>
      </c>
      <c r="E9" s="3">
        <v>128</v>
      </c>
      <c r="F9" s="12">
        <f t="shared" si="0"/>
        <v>29.5</v>
      </c>
      <c r="G9">
        <f t="shared" si="1"/>
        <v>16.388888888888889</v>
      </c>
      <c r="H9" s="5">
        <v>7</v>
      </c>
      <c r="I9" s="4">
        <v>90</v>
      </c>
      <c r="J9" s="3" t="s">
        <v>22</v>
      </c>
      <c r="K9" s="3">
        <v>83</v>
      </c>
      <c r="L9" s="12">
        <f t="shared" si="5"/>
        <v>7</v>
      </c>
      <c r="M9">
        <f t="shared" si="2"/>
        <v>3.8888888888888888</v>
      </c>
      <c r="N9" s="30">
        <v>7</v>
      </c>
      <c r="O9" s="31">
        <v>180</v>
      </c>
      <c r="P9" s="32" t="s">
        <v>21</v>
      </c>
      <c r="Q9" s="32">
        <v>0</v>
      </c>
      <c r="R9" s="36">
        <f t="shared" si="4"/>
        <v>180</v>
      </c>
      <c r="S9">
        <f t="shared" si="3"/>
        <v>100</v>
      </c>
    </row>
    <row r="10" spans="2:19" ht="24" customHeight="1">
      <c r="B10" s="5">
        <v>8</v>
      </c>
      <c r="C10" s="4">
        <v>270</v>
      </c>
      <c r="D10" s="3" t="s">
        <v>21</v>
      </c>
      <c r="E10" s="3">
        <v>260</v>
      </c>
      <c r="F10" s="12">
        <f t="shared" si="0"/>
        <v>10</v>
      </c>
      <c r="G10">
        <f t="shared" si="1"/>
        <v>5.5555555555555554</v>
      </c>
      <c r="H10" s="5">
        <v>8</v>
      </c>
      <c r="I10" s="4">
        <v>315</v>
      </c>
      <c r="J10" s="3" t="s">
        <v>21</v>
      </c>
      <c r="K10" s="3">
        <v>325</v>
      </c>
      <c r="L10" s="12">
        <v>10</v>
      </c>
      <c r="M10">
        <f t="shared" si="2"/>
        <v>5.5555555555555554</v>
      </c>
      <c r="N10" s="30">
        <v>8</v>
      </c>
      <c r="O10" s="31">
        <v>202.5</v>
      </c>
      <c r="P10" s="32" t="s">
        <v>22</v>
      </c>
      <c r="Q10" s="32">
        <f>315+18</f>
        <v>333</v>
      </c>
      <c r="R10" s="36">
        <v>130.5</v>
      </c>
      <c r="S10">
        <f t="shared" si="3"/>
        <v>72.5</v>
      </c>
    </row>
    <row r="11" spans="2:19" ht="23.25" customHeight="1">
      <c r="B11" s="5">
        <v>9</v>
      </c>
      <c r="C11" s="4">
        <v>112.5</v>
      </c>
      <c r="D11" s="3" t="s">
        <v>21</v>
      </c>
      <c r="E11" s="3">
        <v>97</v>
      </c>
      <c r="F11" s="12">
        <f t="shared" si="0"/>
        <v>15.5</v>
      </c>
      <c r="G11">
        <f t="shared" si="1"/>
        <v>8.6111111111111107</v>
      </c>
      <c r="H11" s="5">
        <v>9</v>
      </c>
      <c r="I11" s="4">
        <v>22.5</v>
      </c>
      <c r="J11" s="3" t="s">
        <v>20</v>
      </c>
      <c r="K11" s="3">
        <v>7</v>
      </c>
      <c r="L11" s="12">
        <f t="shared" si="5"/>
        <v>15.5</v>
      </c>
      <c r="M11">
        <f t="shared" si="2"/>
        <v>8.6111111111111107</v>
      </c>
      <c r="N11" s="5">
        <v>9</v>
      </c>
      <c r="O11" s="4">
        <v>22.5</v>
      </c>
      <c r="P11" s="3" t="s">
        <v>22</v>
      </c>
      <c r="Q11" s="3">
        <v>17</v>
      </c>
      <c r="R11" s="12">
        <f t="shared" si="4"/>
        <v>5.5</v>
      </c>
      <c r="S11">
        <f t="shared" si="3"/>
        <v>3.0555555555555554</v>
      </c>
    </row>
    <row r="12" spans="2:19" ht="23.25" customHeight="1">
      <c r="B12" s="30">
        <v>10</v>
      </c>
      <c r="C12" s="31">
        <v>180</v>
      </c>
      <c r="D12" s="32" t="s">
        <v>22</v>
      </c>
      <c r="E12" s="32">
        <v>0</v>
      </c>
      <c r="F12" s="36">
        <f t="shared" si="0"/>
        <v>180</v>
      </c>
      <c r="G12">
        <f t="shared" si="1"/>
        <v>100</v>
      </c>
      <c r="H12" s="5">
        <v>10</v>
      </c>
      <c r="I12" s="4">
        <v>202.5</v>
      </c>
      <c r="J12" s="3" t="s">
        <v>22</v>
      </c>
      <c r="K12" s="3">
        <f>360-17</f>
        <v>343</v>
      </c>
      <c r="L12" s="12">
        <v>140.5</v>
      </c>
      <c r="M12">
        <f t="shared" si="2"/>
        <v>78.055555555555557</v>
      </c>
      <c r="N12" s="5">
        <v>10</v>
      </c>
      <c r="O12" s="4">
        <v>292.5</v>
      </c>
      <c r="P12" s="3" t="s">
        <v>20</v>
      </c>
      <c r="Q12" s="3">
        <v>326</v>
      </c>
      <c r="R12" s="12">
        <v>33.5</v>
      </c>
      <c r="S12">
        <f t="shared" si="3"/>
        <v>18.611111111111111</v>
      </c>
    </row>
    <row r="13" spans="2:19" ht="23.25" customHeight="1">
      <c r="B13" s="5">
        <v>11</v>
      </c>
      <c r="C13" s="4">
        <v>292.5</v>
      </c>
      <c r="D13" s="3" t="s">
        <v>21</v>
      </c>
      <c r="E13" s="3">
        <v>335</v>
      </c>
      <c r="F13" s="12">
        <v>42.5</v>
      </c>
      <c r="G13">
        <f t="shared" si="1"/>
        <v>23.611111111111111</v>
      </c>
      <c r="H13" s="5">
        <v>11</v>
      </c>
      <c r="I13" s="4">
        <v>112.5</v>
      </c>
      <c r="J13" s="3" t="s">
        <v>20</v>
      </c>
      <c r="K13" s="3">
        <v>102</v>
      </c>
      <c r="L13" s="12">
        <f t="shared" si="5"/>
        <v>10.5</v>
      </c>
      <c r="M13">
        <f t="shared" si="2"/>
        <v>5.833333333333333</v>
      </c>
      <c r="N13" s="5">
        <v>11</v>
      </c>
      <c r="O13" s="4">
        <v>112.5</v>
      </c>
      <c r="P13" s="3" t="s">
        <v>20</v>
      </c>
      <c r="Q13" s="3">
        <v>57</v>
      </c>
      <c r="R13" s="12">
        <f t="shared" si="4"/>
        <v>55.5</v>
      </c>
      <c r="S13">
        <f t="shared" si="3"/>
        <v>30.833333333333336</v>
      </c>
    </row>
    <row r="14" spans="2:19" ht="23.25" customHeight="1">
      <c r="B14" s="5">
        <v>12</v>
      </c>
      <c r="C14" s="4">
        <v>135</v>
      </c>
      <c r="D14" s="3" t="s">
        <v>20</v>
      </c>
      <c r="E14" s="3">
        <v>130</v>
      </c>
      <c r="F14" s="12">
        <f t="shared" si="0"/>
        <v>5</v>
      </c>
      <c r="G14">
        <f t="shared" si="1"/>
        <v>2.7777777777777777</v>
      </c>
      <c r="H14" s="5">
        <v>12</v>
      </c>
      <c r="I14" s="4">
        <v>22.5</v>
      </c>
      <c r="J14" s="3" t="s">
        <v>22</v>
      </c>
      <c r="K14" s="3">
        <v>0</v>
      </c>
      <c r="L14" s="12">
        <f t="shared" si="5"/>
        <v>22.5</v>
      </c>
      <c r="M14">
        <f t="shared" si="2"/>
        <v>12.5</v>
      </c>
      <c r="N14" s="5">
        <v>12</v>
      </c>
      <c r="O14" s="4">
        <v>247.5</v>
      </c>
      <c r="P14" s="3" t="s">
        <v>21</v>
      </c>
      <c r="Q14" s="3">
        <v>322</v>
      </c>
      <c r="R14" s="12">
        <v>74.5</v>
      </c>
      <c r="S14">
        <f t="shared" si="3"/>
        <v>41.388888888888886</v>
      </c>
    </row>
    <row r="15" spans="2:19" ht="23.25" customHeight="1">
      <c r="B15" s="5">
        <v>13</v>
      </c>
      <c r="C15" s="4">
        <v>0</v>
      </c>
      <c r="D15" s="3" t="s">
        <v>21</v>
      </c>
      <c r="E15" s="3">
        <f>360-9</f>
        <v>351</v>
      </c>
      <c r="F15" s="12">
        <v>351</v>
      </c>
      <c r="G15">
        <f t="shared" si="1"/>
        <v>195</v>
      </c>
      <c r="H15" s="5">
        <v>13</v>
      </c>
      <c r="I15" s="4">
        <v>270</v>
      </c>
      <c r="J15" s="3" t="s">
        <v>21</v>
      </c>
      <c r="K15" s="3">
        <v>256</v>
      </c>
      <c r="L15" s="12">
        <f t="shared" si="5"/>
        <v>14</v>
      </c>
      <c r="M15">
        <f t="shared" si="2"/>
        <v>7.7777777777777777</v>
      </c>
      <c r="N15" s="5">
        <v>13</v>
      </c>
      <c r="O15" s="4">
        <v>45</v>
      </c>
      <c r="P15" s="3" t="s">
        <v>22</v>
      </c>
      <c r="Q15" s="3">
        <v>24</v>
      </c>
      <c r="R15" s="12">
        <f t="shared" si="4"/>
        <v>21</v>
      </c>
      <c r="S15">
        <f t="shared" si="3"/>
        <v>11.666666666666666</v>
      </c>
    </row>
    <row r="16" spans="2:19" ht="23.25" customHeight="1">
      <c r="B16" s="5">
        <v>14</v>
      </c>
      <c r="C16" s="4">
        <v>225</v>
      </c>
      <c r="D16" s="3" t="s">
        <v>20</v>
      </c>
      <c r="E16" s="3">
        <v>220</v>
      </c>
      <c r="F16" s="12">
        <f t="shared" si="0"/>
        <v>5</v>
      </c>
      <c r="G16">
        <f t="shared" si="1"/>
        <v>2.7777777777777777</v>
      </c>
      <c r="H16" s="5">
        <v>14</v>
      </c>
      <c r="I16" s="4">
        <v>112.5</v>
      </c>
      <c r="J16" s="3" t="s">
        <v>21</v>
      </c>
      <c r="K16" s="3">
        <v>72</v>
      </c>
      <c r="L16" s="12">
        <f t="shared" si="5"/>
        <v>40.5</v>
      </c>
      <c r="M16">
        <f t="shared" si="2"/>
        <v>22.5</v>
      </c>
      <c r="N16" s="5">
        <v>14</v>
      </c>
      <c r="O16" s="4">
        <v>225</v>
      </c>
      <c r="P16" s="3" t="s">
        <v>21</v>
      </c>
      <c r="Q16" s="3">
        <v>331</v>
      </c>
      <c r="R16" s="12">
        <v>106</v>
      </c>
      <c r="S16">
        <f t="shared" si="3"/>
        <v>58.888888888888893</v>
      </c>
    </row>
    <row r="17" spans="2:19" ht="23.25" customHeight="1" thickBot="1">
      <c r="B17" s="6">
        <v>15</v>
      </c>
      <c r="C17" s="4">
        <v>337.5</v>
      </c>
      <c r="D17" s="3" t="s">
        <v>22</v>
      </c>
      <c r="E17" s="3">
        <f>360-25</f>
        <v>335</v>
      </c>
      <c r="F17" s="12">
        <f t="shared" si="0"/>
        <v>2.5</v>
      </c>
      <c r="G17">
        <f t="shared" si="1"/>
        <v>1.3888888888888888</v>
      </c>
      <c r="H17" s="37">
        <v>15</v>
      </c>
      <c r="I17" s="31">
        <v>180</v>
      </c>
      <c r="J17" s="32" t="s">
        <v>22</v>
      </c>
      <c r="K17" s="32">
        <v>354</v>
      </c>
      <c r="L17" s="36">
        <v>174</v>
      </c>
      <c r="M17">
        <f t="shared" si="2"/>
        <v>96.666666666666671</v>
      </c>
      <c r="N17" s="37">
        <v>15</v>
      </c>
      <c r="O17" s="31">
        <v>180</v>
      </c>
      <c r="P17" s="32" t="s">
        <v>20</v>
      </c>
      <c r="Q17" s="32">
        <f>360-6</f>
        <v>354</v>
      </c>
      <c r="R17" s="36">
        <v>174</v>
      </c>
      <c r="S17">
        <f t="shared" si="3"/>
        <v>96.666666666666671</v>
      </c>
    </row>
    <row r="18" spans="2:19" ht="23.25" customHeight="1" thickBot="1">
      <c r="B18" s="20"/>
      <c r="C18" s="21"/>
      <c r="D18" s="22"/>
      <c r="E18" s="22"/>
      <c r="F18" s="23">
        <f>SUM(F3:F17)/15</f>
        <v>60.43333333333333</v>
      </c>
      <c r="G18">
        <f t="shared" si="1"/>
        <v>33.574074074074076</v>
      </c>
      <c r="H18" s="20"/>
      <c r="I18" s="24"/>
      <c r="J18" s="25"/>
      <c r="K18" s="25"/>
      <c r="L18" s="26">
        <f>SUM(L3:L17)/15</f>
        <v>43.31333333333334</v>
      </c>
      <c r="M18">
        <f t="shared" si="2"/>
        <v>24.062962962962967</v>
      </c>
      <c r="N18" s="27"/>
      <c r="O18" s="24"/>
      <c r="P18" s="25"/>
      <c r="Q18" s="25"/>
      <c r="R18" s="26">
        <f>SUM(R3:R17)/15</f>
        <v>67.7</v>
      </c>
      <c r="S18">
        <f t="shared" si="3"/>
        <v>37.611111111111114</v>
      </c>
    </row>
    <row r="19" spans="2:19">
      <c r="B19" s="7"/>
      <c r="F19" s="2" t="s">
        <v>28</v>
      </c>
      <c r="L19" s="2" t="s">
        <v>29</v>
      </c>
      <c r="R19" s="2"/>
    </row>
    <row r="20" spans="2:19">
      <c r="Q20" t="s">
        <v>30</v>
      </c>
    </row>
    <row r="21" spans="2:19">
      <c r="B21" t="s">
        <v>47</v>
      </c>
      <c r="C21" t="s">
        <v>48</v>
      </c>
    </row>
    <row r="22" spans="2:19">
      <c r="B22" t="s">
        <v>49</v>
      </c>
      <c r="C22" t="s">
        <v>50</v>
      </c>
    </row>
    <row r="23" spans="2:19">
      <c r="B23" t="s">
        <v>51</v>
      </c>
      <c r="C23" t="s">
        <v>50</v>
      </c>
    </row>
    <row r="26" spans="2:19">
      <c r="B26" s="3" t="s">
        <v>1</v>
      </c>
      <c r="C26" s="3" t="s">
        <v>4</v>
      </c>
      <c r="D26" s="3" t="s">
        <v>2</v>
      </c>
      <c r="E26" s="3" t="s">
        <v>3</v>
      </c>
      <c r="F26" s="3" t="s">
        <v>60</v>
      </c>
      <c r="H26" s="3" t="s">
        <v>1</v>
      </c>
      <c r="I26" s="3" t="s">
        <v>4</v>
      </c>
      <c r="J26" s="3" t="s">
        <v>2</v>
      </c>
      <c r="K26" s="3" t="s">
        <v>3</v>
      </c>
      <c r="L26" s="3" t="s">
        <v>54</v>
      </c>
      <c r="N26" s="3" t="s">
        <v>1</v>
      </c>
      <c r="O26" s="3" t="s">
        <v>4</v>
      </c>
      <c r="P26" s="3" t="s">
        <v>2</v>
      </c>
      <c r="Q26" s="3" t="s">
        <v>3</v>
      </c>
      <c r="R26" s="3" t="s">
        <v>59</v>
      </c>
    </row>
    <row r="27" spans="2:19">
      <c r="B27" s="9">
        <v>6</v>
      </c>
      <c r="C27" s="10">
        <v>0</v>
      </c>
      <c r="D27" s="11" t="s">
        <v>22</v>
      </c>
      <c r="E27" s="11">
        <v>0</v>
      </c>
      <c r="F27" s="12">
        <f>C27-E27</f>
        <v>0</v>
      </c>
      <c r="H27" s="9">
        <v>4</v>
      </c>
      <c r="I27" s="10">
        <v>0</v>
      </c>
      <c r="J27" s="11" t="s">
        <v>20</v>
      </c>
      <c r="K27" s="11">
        <v>0</v>
      </c>
      <c r="L27" s="12">
        <f>I27-K27</f>
        <v>0</v>
      </c>
      <c r="N27" s="9">
        <v>6</v>
      </c>
      <c r="O27" s="10">
        <v>0</v>
      </c>
      <c r="P27" s="11" t="s">
        <v>20</v>
      </c>
      <c r="Q27" s="11">
        <v>0</v>
      </c>
      <c r="R27" s="12">
        <f t="shared" ref="R27:R34" si="6">O27-Q27</f>
        <v>0</v>
      </c>
    </row>
    <row r="28" spans="2:19">
      <c r="B28" s="5">
        <v>13</v>
      </c>
      <c r="C28" s="4">
        <v>0</v>
      </c>
      <c r="D28" s="3" t="s">
        <v>21</v>
      </c>
      <c r="E28" s="3">
        <f>360-9</f>
        <v>351</v>
      </c>
      <c r="F28" s="12">
        <v>351</v>
      </c>
      <c r="H28" s="5">
        <v>9</v>
      </c>
      <c r="I28" s="4">
        <v>22.5</v>
      </c>
      <c r="J28" s="3" t="s">
        <v>20</v>
      </c>
      <c r="K28" s="3">
        <v>7</v>
      </c>
      <c r="L28" s="12">
        <f>I28-K28</f>
        <v>15.5</v>
      </c>
      <c r="N28" s="5">
        <v>9</v>
      </c>
      <c r="O28" s="4">
        <v>22.5</v>
      </c>
      <c r="P28" s="3" t="s">
        <v>22</v>
      </c>
      <c r="Q28" s="3">
        <v>17</v>
      </c>
      <c r="R28" s="12">
        <f t="shared" si="6"/>
        <v>5.5</v>
      </c>
    </row>
    <row r="29" spans="2:19">
      <c r="B29" s="5">
        <v>4</v>
      </c>
      <c r="C29" s="4">
        <v>22.5</v>
      </c>
      <c r="D29" s="3" t="s">
        <v>22</v>
      </c>
      <c r="E29" s="3">
        <v>11</v>
      </c>
      <c r="F29" s="12">
        <f t="shared" ref="F29:F38" si="7">C29-E29</f>
        <v>11.5</v>
      </c>
      <c r="H29" s="5">
        <v>12</v>
      </c>
      <c r="I29" s="4">
        <v>22.5</v>
      </c>
      <c r="J29" s="3" t="s">
        <v>22</v>
      </c>
      <c r="K29" s="3">
        <v>0</v>
      </c>
      <c r="L29" s="12">
        <f>I29-K29</f>
        <v>22.5</v>
      </c>
      <c r="N29" s="5">
        <v>13</v>
      </c>
      <c r="O29" s="4">
        <v>45</v>
      </c>
      <c r="P29" s="3" t="s">
        <v>22</v>
      </c>
      <c r="Q29" s="3">
        <v>24</v>
      </c>
      <c r="R29" s="12">
        <f t="shared" si="6"/>
        <v>21</v>
      </c>
    </row>
    <row r="30" spans="2:19">
      <c r="B30" s="5">
        <v>3</v>
      </c>
      <c r="C30" s="4">
        <v>45</v>
      </c>
      <c r="D30" s="3" t="s">
        <v>22</v>
      </c>
      <c r="E30" s="3">
        <f>45-17</f>
        <v>28</v>
      </c>
      <c r="F30" s="12">
        <f t="shared" si="7"/>
        <v>17</v>
      </c>
      <c r="H30" s="5">
        <v>2</v>
      </c>
      <c r="I30" s="4">
        <v>90</v>
      </c>
      <c r="J30" s="3" t="s">
        <v>20</v>
      </c>
      <c r="K30" s="3">
        <v>99</v>
      </c>
      <c r="L30" s="12">
        <v>9</v>
      </c>
      <c r="N30" s="5">
        <v>1</v>
      </c>
      <c r="O30" s="4">
        <v>67.5</v>
      </c>
      <c r="P30" s="3" t="s">
        <v>31</v>
      </c>
      <c r="Q30" s="3">
        <v>42</v>
      </c>
      <c r="R30" s="12">
        <f t="shared" si="6"/>
        <v>25.5</v>
      </c>
    </row>
    <row r="31" spans="2:19">
      <c r="B31" s="5">
        <v>2</v>
      </c>
      <c r="C31" s="4">
        <v>112</v>
      </c>
      <c r="D31" s="3" t="s">
        <v>21</v>
      </c>
      <c r="E31" s="3">
        <f>90-14</f>
        <v>76</v>
      </c>
      <c r="F31" s="12">
        <f t="shared" si="7"/>
        <v>36</v>
      </c>
      <c r="H31" s="5">
        <v>7</v>
      </c>
      <c r="I31" s="4">
        <v>90</v>
      </c>
      <c r="J31" s="3" t="s">
        <v>22</v>
      </c>
      <c r="K31" s="3">
        <v>83</v>
      </c>
      <c r="L31" s="12">
        <f>I31-K31</f>
        <v>7</v>
      </c>
      <c r="N31" s="5">
        <v>5</v>
      </c>
      <c r="O31" s="4">
        <v>90</v>
      </c>
      <c r="P31" s="3" t="s">
        <v>22</v>
      </c>
      <c r="Q31" s="3">
        <v>83</v>
      </c>
      <c r="R31" s="12">
        <f t="shared" si="6"/>
        <v>7</v>
      </c>
    </row>
    <row r="32" spans="2:19">
      <c r="B32" s="5">
        <v>9</v>
      </c>
      <c r="C32" s="4">
        <v>112.5</v>
      </c>
      <c r="D32" s="3" t="s">
        <v>21</v>
      </c>
      <c r="E32" s="3">
        <v>97</v>
      </c>
      <c r="F32" s="12">
        <f t="shared" si="7"/>
        <v>15.5</v>
      </c>
      <c r="H32" s="5">
        <v>11</v>
      </c>
      <c r="I32" s="4">
        <v>112.5</v>
      </c>
      <c r="J32" s="3" t="s">
        <v>20</v>
      </c>
      <c r="K32" s="3">
        <v>102</v>
      </c>
      <c r="L32" s="12">
        <f>I32-K32</f>
        <v>10.5</v>
      </c>
      <c r="N32" s="5">
        <v>11</v>
      </c>
      <c r="O32" s="4">
        <v>112.5</v>
      </c>
      <c r="P32" s="3" t="s">
        <v>20</v>
      </c>
      <c r="Q32" s="3">
        <v>57</v>
      </c>
      <c r="R32" s="12">
        <f t="shared" si="6"/>
        <v>55.5</v>
      </c>
    </row>
    <row r="33" spans="2:18">
      <c r="B33" s="5">
        <v>12</v>
      </c>
      <c r="C33" s="4">
        <v>135</v>
      </c>
      <c r="D33" s="3" t="s">
        <v>20</v>
      </c>
      <c r="E33" s="3">
        <v>130</v>
      </c>
      <c r="F33" s="12">
        <f t="shared" si="7"/>
        <v>5</v>
      </c>
      <c r="H33" s="5">
        <v>14</v>
      </c>
      <c r="I33" s="4">
        <v>112.5</v>
      </c>
      <c r="J33" s="3" t="s">
        <v>21</v>
      </c>
      <c r="K33" s="3">
        <v>72</v>
      </c>
      <c r="L33" s="12">
        <f>I33-K33</f>
        <v>40.5</v>
      </c>
      <c r="N33" s="5">
        <v>3</v>
      </c>
      <c r="O33" s="31">
        <v>135</v>
      </c>
      <c r="P33" s="32" t="s">
        <v>20</v>
      </c>
      <c r="Q33" s="32">
        <v>45</v>
      </c>
      <c r="R33" s="36">
        <f t="shared" si="6"/>
        <v>90</v>
      </c>
    </row>
    <row r="34" spans="2:18">
      <c r="B34" s="5">
        <v>7</v>
      </c>
      <c r="C34" s="4">
        <v>157.5</v>
      </c>
      <c r="D34" s="3" t="s">
        <v>20</v>
      </c>
      <c r="E34" s="3">
        <v>128</v>
      </c>
      <c r="F34" s="12">
        <f t="shared" si="7"/>
        <v>29.5</v>
      </c>
      <c r="H34" s="30">
        <v>5</v>
      </c>
      <c r="I34" s="31">
        <v>157.69999999999999</v>
      </c>
      <c r="J34" s="32" t="s">
        <v>20</v>
      </c>
      <c r="K34" s="32">
        <v>16</v>
      </c>
      <c r="L34" s="36">
        <f>I34-K34</f>
        <v>141.69999999999999</v>
      </c>
      <c r="N34" s="30">
        <v>7</v>
      </c>
      <c r="O34" s="31">
        <v>180</v>
      </c>
      <c r="P34" s="32" t="s">
        <v>21</v>
      </c>
      <c r="Q34" s="32">
        <v>0</v>
      </c>
      <c r="R34" s="36">
        <f t="shared" si="6"/>
        <v>180</v>
      </c>
    </row>
    <row r="35" spans="2:18">
      <c r="B35" s="30">
        <v>10</v>
      </c>
      <c r="C35" s="31">
        <v>180</v>
      </c>
      <c r="D35" s="32" t="s">
        <v>22</v>
      </c>
      <c r="E35" s="32">
        <v>0</v>
      </c>
      <c r="F35" s="36">
        <f t="shared" si="7"/>
        <v>180</v>
      </c>
      <c r="H35" s="30">
        <v>15</v>
      </c>
      <c r="I35" s="31">
        <v>180</v>
      </c>
      <c r="J35" s="32" t="s">
        <v>22</v>
      </c>
      <c r="K35" s="32">
        <v>354</v>
      </c>
      <c r="L35" s="36">
        <v>174</v>
      </c>
      <c r="N35" s="30">
        <v>15</v>
      </c>
      <c r="O35" s="31">
        <v>180</v>
      </c>
      <c r="P35" s="32" t="s">
        <v>20</v>
      </c>
      <c r="Q35" s="32">
        <f>360-6</f>
        <v>354</v>
      </c>
      <c r="R35" s="36">
        <v>174</v>
      </c>
    </row>
    <row r="36" spans="2:18">
      <c r="B36" s="5">
        <v>5</v>
      </c>
      <c r="C36" s="4">
        <v>205</v>
      </c>
      <c r="D36" s="3" t="s">
        <v>20</v>
      </c>
      <c r="E36" s="3">
        <v>15</v>
      </c>
      <c r="F36" s="12">
        <f t="shared" si="7"/>
        <v>190</v>
      </c>
      <c r="H36" s="5">
        <v>10</v>
      </c>
      <c r="I36" s="4">
        <v>202.5</v>
      </c>
      <c r="J36" s="3" t="s">
        <v>22</v>
      </c>
      <c r="K36" s="3">
        <f>360-17</f>
        <v>343</v>
      </c>
      <c r="L36" s="12">
        <v>140.5</v>
      </c>
      <c r="N36" s="30">
        <v>8</v>
      </c>
      <c r="O36" s="31">
        <v>202.5</v>
      </c>
      <c r="P36" s="32" t="s">
        <v>22</v>
      </c>
      <c r="Q36" s="32">
        <f>315+18</f>
        <v>333</v>
      </c>
      <c r="R36" s="36">
        <v>130.5</v>
      </c>
    </row>
    <row r="37" spans="2:18">
      <c r="B37" s="5">
        <v>14</v>
      </c>
      <c r="C37" s="4">
        <v>225</v>
      </c>
      <c r="D37" s="3" t="s">
        <v>20</v>
      </c>
      <c r="E37" s="3">
        <v>220</v>
      </c>
      <c r="F37" s="12">
        <f t="shared" si="7"/>
        <v>5</v>
      </c>
      <c r="H37" s="5">
        <v>6</v>
      </c>
      <c r="I37" s="4">
        <v>225</v>
      </c>
      <c r="J37" s="3" t="s">
        <v>21</v>
      </c>
      <c r="K37" s="3">
        <v>236</v>
      </c>
      <c r="L37" s="12">
        <v>11</v>
      </c>
      <c r="N37" s="5">
        <v>2</v>
      </c>
      <c r="O37" s="31">
        <v>225</v>
      </c>
      <c r="P37" s="32" t="s">
        <v>22</v>
      </c>
      <c r="Q37" s="32">
        <v>324</v>
      </c>
      <c r="R37" s="36">
        <v>99</v>
      </c>
    </row>
    <row r="38" spans="2:18">
      <c r="B38" s="5">
        <v>8</v>
      </c>
      <c r="C38" s="4">
        <v>270</v>
      </c>
      <c r="D38" s="3" t="s">
        <v>21</v>
      </c>
      <c r="E38" s="3">
        <v>260</v>
      </c>
      <c r="F38" s="12">
        <f t="shared" si="7"/>
        <v>10</v>
      </c>
      <c r="H38" s="5">
        <v>1</v>
      </c>
      <c r="I38" s="4">
        <v>247.5</v>
      </c>
      <c r="J38" s="3" t="s">
        <v>21</v>
      </c>
      <c r="K38" s="3">
        <v>292</v>
      </c>
      <c r="L38" s="12">
        <v>44.5</v>
      </c>
      <c r="N38" s="5">
        <v>14</v>
      </c>
      <c r="O38" s="4">
        <v>225</v>
      </c>
      <c r="P38" s="3" t="s">
        <v>21</v>
      </c>
      <c r="Q38" s="3">
        <v>331</v>
      </c>
      <c r="R38" s="12">
        <v>106</v>
      </c>
    </row>
    <row r="39" spans="2:18">
      <c r="B39" s="5">
        <v>1</v>
      </c>
      <c r="C39" s="4">
        <v>292</v>
      </c>
      <c r="D39" s="3" t="s">
        <v>20</v>
      </c>
      <c r="E39" s="3">
        <v>303</v>
      </c>
      <c r="F39" s="12">
        <v>11</v>
      </c>
      <c r="H39" s="5">
        <v>13</v>
      </c>
      <c r="I39" s="4">
        <v>270</v>
      </c>
      <c r="J39" s="3" t="s">
        <v>21</v>
      </c>
      <c r="K39" s="3">
        <v>256</v>
      </c>
      <c r="L39" s="12">
        <f>I39-K39</f>
        <v>14</v>
      </c>
      <c r="N39" s="5">
        <v>12</v>
      </c>
      <c r="O39" s="4">
        <v>247.5</v>
      </c>
      <c r="P39" s="3" t="s">
        <v>21</v>
      </c>
      <c r="Q39" s="3">
        <v>322</v>
      </c>
      <c r="R39" s="12">
        <v>74.5</v>
      </c>
    </row>
    <row r="40" spans="2:18">
      <c r="B40" s="5">
        <v>11</v>
      </c>
      <c r="C40" s="4">
        <v>292.5</v>
      </c>
      <c r="D40" s="3" t="s">
        <v>21</v>
      </c>
      <c r="E40" s="3">
        <v>335</v>
      </c>
      <c r="F40" s="12">
        <v>42.5</v>
      </c>
      <c r="H40" s="5">
        <v>3</v>
      </c>
      <c r="I40" s="4">
        <v>315</v>
      </c>
      <c r="J40" s="3" t="s">
        <v>22</v>
      </c>
      <c r="K40" s="3">
        <v>324</v>
      </c>
      <c r="L40" s="12">
        <v>9</v>
      </c>
      <c r="N40" s="5">
        <v>10</v>
      </c>
      <c r="O40" s="4">
        <v>292.5</v>
      </c>
      <c r="P40" s="3" t="s">
        <v>20</v>
      </c>
      <c r="Q40" s="3">
        <v>326</v>
      </c>
      <c r="R40" s="12">
        <v>33.5</v>
      </c>
    </row>
    <row r="41" spans="2:18" ht="16" thickBot="1">
      <c r="B41" s="6">
        <v>15</v>
      </c>
      <c r="C41" s="4">
        <v>337.5</v>
      </c>
      <c r="D41" s="3" t="s">
        <v>22</v>
      </c>
      <c r="E41" s="3">
        <f>360-25</f>
        <v>335</v>
      </c>
      <c r="F41" s="12">
        <f>C41-E41</f>
        <v>2.5</v>
      </c>
      <c r="H41" s="6">
        <v>8</v>
      </c>
      <c r="I41" s="4">
        <v>315</v>
      </c>
      <c r="J41" s="3" t="s">
        <v>21</v>
      </c>
      <c r="K41" s="3">
        <v>325</v>
      </c>
      <c r="L41" s="12">
        <v>10</v>
      </c>
      <c r="N41" s="6">
        <v>4</v>
      </c>
      <c r="O41" s="4">
        <v>337.5</v>
      </c>
      <c r="P41" s="3" t="s">
        <v>21</v>
      </c>
      <c r="Q41" s="3">
        <f>360-9</f>
        <v>351</v>
      </c>
      <c r="R41" s="12">
        <v>13.5</v>
      </c>
    </row>
    <row r="42" spans="2:18" ht="16" thickBot="1">
      <c r="B42" s="20"/>
      <c r="C42" s="21"/>
      <c r="D42" s="22"/>
      <c r="E42" s="22"/>
      <c r="F42" s="23">
        <f>SUM(F27:F41)/15</f>
        <v>60.43333333333333</v>
      </c>
      <c r="H42" s="20"/>
      <c r="I42" s="24"/>
      <c r="J42" s="25"/>
      <c r="K42" s="25"/>
      <c r="L42" s="26">
        <f>SUM(L27:L41)/15</f>
        <v>43.31333333333334</v>
      </c>
      <c r="N42" s="27"/>
      <c r="O42" s="24"/>
      <c r="P42" s="25"/>
      <c r="Q42" s="25"/>
      <c r="R42" s="26">
        <f>SUM(R27:R41)/15</f>
        <v>67.7</v>
      </c>
    </row>
  </sheetData>
  <sortState ref="N27:R42">
    <sortCondition ref="O27:O4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44"/>
  <sheetViews>
    <sheetView zoomScale="50" workbookViewId="0">
      <selection activeCell="N29" sqref="N29:R43"/>
    </sheetView>
  </sheetViews>
  <sheetFormatPr baseColWidth="10" defaultColWidth="8.83203125" defaultRowHeight="15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11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G2" t="s">
        <v>73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54</v>
      </c>
      <c r="M2" t="s">
        <v>73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54</v>
      </c>
      <c r="S2" t="s">
        <v>73</v>
      </c>
    </row>
    <row r="3" spans="2:19" ht="24" customHeight="1">
      <c r="B3" s="9">
        <v>1</v>
      </c>
      <c r="C3" s="10">
        <v>292.5</v>
      </c>
      <c r="D3" s="11" t="s">
        <v>21</v>
      </c>
      <c r="E3" s="11">
        <v>315</v>
      </c>
      <c r="F3" s="12">
        <v>22.5</v>
      </c>
      <c r="G3">
        <f>(F3/180)*100</f>
        <v>12.5</v>
      </c>
      <c r="H3" s="9">
        <v>1</v>
      </c>
      <c r="I3" s="10">
        <v>112</v>
      </c>
      <c r="J3" s="11" t="s">
        <v>21</v>
      </c>
      <c r="K3" s="11">
        <v>90</v>
      </c>
      <c r="L3" s="12">
        <f>I3-K3</f>
        <v>22</v>
      </c>
      <c r="M3">
        <f>(L3/180)*100</f>
        <v>12.222222222222221</v>
      </c>
      <c r="N3" s="9">
        <v>1</v>
      </c>
      <c r="O3" s="10">
        <v>180</v>
      </c>
      <c r="P3" s="11" t="s">
        <v>21</v>
      </c>
      <c r="Q3" s="11">
        <v>180</v>
      </c>
      <c r="R3" s="12">
        <f>O3-Q3</f>
        <v>0</v>
      </c>
      <c r="S3">
        <f>(R3/180)*100</f>
        <v>0</v>
      </c>
    </row>
    <row r="4" spans="2:19" ht="24" customHeight="1">
      <c r="B4" s="5">
        <v>2</v>
      </c>
      <c r="C4" s="4">
        <v>112.5</v>
      </c>
      <c r="D4" s="3" t="s">
        <v>20</v>
      </c>
      <c r="E4" s="3">
        <v>90</v>
      </c>
      <c r="F4" s="12">
        <f t="shared" ref="F4:F17" si="0">C4-E4</f>
        <v>22.5</v>
      </c>
      <c r="G4">
        <f t="shared" ref="G4:G18" si="1">(F4/180)*100</f>
        <v>12.5</v>
      </c>
      <c r="H4" s="5">
        <v>2</v>
      </c>
      <c r="I4" s="4">
        <v>202.5</v>
      </c>
      <c r="J4" s="3" t="s">
        <v>20</v>
      </c>
      <c r="K4" s="3">
        <v>225</v>
      </c>
      <c r="L4" s="12">
        <v>22.5</v>
      </c>
      <c r="M4">
        <f t="shared" ref="M4:M18" si="2">(L4/180)*100</f>
        <v>12.5</v>
      </c>
      <c r="N4" s="5">
        <v>2</v>
      </c>
      <c r="O4" s="4">
        <v>22.5</v>
      </c>
      <c r="P4" s="3" t="s">
        <v>22</v>
      </c>
      <c r="Q4" s="3">
        <v>24</v>
      </c>
      <c r="R4" s="12">
        <v>1.5</v>
      </c>
      <c r="S4">
        <f t="shared" ref="S4:S18" si="3">(R4/180)*100</f>
        <v>0.83333333333333337</v>
      </c>
    </row>
    <row r="5" spans="2:19" ht="24" customHeight="1">
      <c r="B5" s="5">
        <v>3</v>
      </c>
      <c r="C5" s="4">
        <v>225</v>
      </c>
      <c r="D5" s="3" t="s">
        <v>20</v>
      </c>
      <c r="E5" s="3">
        <v>225</v>
      </c>
      <c r="F5" s="12">
        <f t="shared" si="0"/>
        <v>0</v>
      </c>
      <c r="G5">
        <f t="shared" si="1"/>
        <v>0</v>
      </c>
      <c r="H5" s="5">
        <v>3</v>
      </c>
      <c r="I5" s="4">
        <v>337.5</v>
      </c>
      <c r="J5" s="3" t="s">
        <v>21</v>
      </c>
      <c r="K5" s="3">
        <f>315+22</f>
        <v>337</v>
      </c>
      <c r="L5" s="12">
        <f t="shared" ref="L5:L17" si="4">I5-K5</f>
        <v>0.5</v>
      </c>
      <c r="M5">
        <f t="shared" si="2"/>
        <v>0.27777777777777779</v>
      </c>
      <c r="N5" s="5">
        <v>3</v>
      </c>
      <c r="O5" s="4">
        <v>315</v>
      </c>
      <c r="P5" s="3" t="s">
        <v>20</v>
      </c>
      <c r="Q5" s="3">
        <v>315</v>
      </c>
      <c r="R5" s="12">
        <f t="shared" ref="R5:R15" si="5">O5-Q5</f>
        <v>0</v>
      </c>
      <c r="S5">
        <f t="shared" si="3"/>
        <v>0</v>
      </c>
    </row>
    <row r="6" spans="2:19" ht="24" customHeight="1">
      <c r="B6" s="5">
        <v>4</v>
      </c>
      <c r="C6" s="4">
        <v>45</v>
      </c>
      <c r="D6" s="3" t="s">
        <v>21</v>
      </c>
      <c r="E6" s="3">
        <v>45</v>
      </c>
      <c r="F6" s="12">
        <f t="shared" si="0"/>
        <v>0</v>
      </c>
      <c r="G6">
        <f t="shared" si="1"/>
        <v>0</v>
      </c>
      <c r="H6" s="5">
        <v>4</v>
      </c>
      <c r="I6" s="4">
        <v>180</v>
      </c>
      <c r="J6" s="3" t="s">
        <v>22</v>
      </c>
      <c r="K6" s="3">
        <v>180</v>
      </c>
      <c r="L6" s="12">
        <f t="shared" si="4"/>
        <v>0</v>
      </c>
      <c r="M6">
        <f t="shared" si="2"/>
        <v>0</v>
      </c>
      <c r="N6" s="5">
        <v>4</v>
      </c>
      <c r="O6" s="4">
        <v>90</v>
      </c>
      <c r="P6" s="3" t="s">
        <v>22</v>
      </c>
      <c r="Q6" s="3">
        <v>90</v>
      </c>
      <c r="R6" s="12">
        <f t="shared" si="5"/>
        <v>0</v>
      </c>
      <c r="S6">
        <f t="shared" si="3"/>
        <v>0</v>
      </c>
    </row>
    <row r="7" spans="2:19" ht="24" customHeight="1">
      <c r="B7" s="5">
        <v>5</v>
      </c>
      <c r="C7" s="4">
        <v>337.5</v>
      </c>
      <c r="D7" s="3" t="s">
        <v>22</v>
      </c>
      <c r="E7" s="3">
        <f>315+26</f>
        <v>341</v>
      </c>
      <c r="F7" s="12">
        <v>3.5</v>
      </c>
      <c r="G7">
        <f t="shared" si="1"/>
        <v>1.9444444444444444</v>
      </c>
      <c r="H7" s="5">
        <v>5</v>
      </c>
      <c r="I7" s="4">
        <v>0</v>
      </c>
      <c r="J7" s="3" t="s">
        <v>20</v>
      </c>
      <c r="K7" s="3">
        <v>0</v>
      </c>
      <c r="L7" s="12">
        <f t="shared" si="4"/>
        <v>0</v>
      </c>
      <c r="M7">
        <f t="shared" si="2"/>
        <v>0</v>
      </c>
      <c r="N7" s="5">
        <v>5</v>
      </c>
      <c r="O7" s="4">
        <v>257.5</v>
      </c>
      <c r="P7" s="3" t="s">
        <v>21</v>
      </c>
      <c r="Q7" s="3">
        <v>270</v>
      </c>
      <c r="R7" s="12">
        <v>12.5</v>
      </c>
      <c r="S7">
        <f t="shared" si="3"/>
        <v>6.9444444444444446</v>
      </c>
    </row>
    <row r="8" spans="2:19" ht="24" customHeight="1">
      <c r="B8" s="5">
        <v>6</v>
      </c>
      <c r="C8" s="4">
        <v>157.5</v>
      </c>
      <c r="D8" s="3" t="s">
        <v>22</v>
      </c>
      <c r="E8" s="3">
        <v>44</v>
      </c>
      <c r="F8" s="12">
        <f t="shared" si="0"/>
        <v>113.5</v>
      </c>
      <c r="G8">
        <f t="shared" si="1"/>
        <v>63.055555555555557</v>
      </c>
      <c r="H8" s="5">
        <v>6</v>
      </c>
      <c r="I8" s="4">
        <v>135</v>
      </c>
      <c r="J8" s="3" t="s">
        <v>20</v>
      </c>
      <c r="K8" s="3">
        <f>90+23</f>
        <v>113</v>
      </c>
      <c r="L8" s="12">
        <f t="shared" si="4"/>
        <v>22</v>
      </c>
      <c r="M8">
        <f t="shared" si="2"/>
        <v>12.222222222222221</v>
      </c>
      <c r="N8" s="5">
        <v>6</v>
      </c>
      <c r="O8" s="4">
        <v>180</v>
      </c>
      <c r="P8" s="3" t="s">
        <v>21</v>
      </c>
      <c r="Q8" s="3">
        <v>180</v>
      </c>
      <c r="R8" s="12">
        <f t="shared" si="5"/>
        <v>0</v>
      </c>
      <c r="S8">
        <f t="shared" si="3"/>
        <v>0</v>
      </c>
    </row>
    <row r="9" spans="2:19" ht="24" customHeight="1">
      <c r="B9" s="5">
        <v>7</v>
      </c>
      <c r="C9" s="4">
        <v>22.5</v>
      </c>
      <c r="D9" s="3" t="s">
        <v>20</v>
      </c>
      <c r="E9" s="3">
        <v>23</v>
      </c>
      <c r="F9" s="12">
        <v>0.5</v>
      </c>
      <c r="G9">
        <f t="shared" si="1"/>
        <v>0.27777777777777779</v>
      </c>
      <c r="H9" s="5">
        <v>7</v>
      </c>
      <c r="I9" s="4">
        <v>292.5</v>
      </c>
      <c r="J9" s="3" t="s">
        <v>21</v>
      </c>
      <c r="K9" s="3">
        <v>315</v>
      </c>
      <c r="L9" s="12">
        <v>22.5</v>
      </c>
      <c r="M9">
        <f t="shared" si="2"/>
        <v>12.5</v>
      </c>
      <c r="N9" s="5">
        <v>7</v>
      </c>
      <c r="O9" s="4">
        <v>0</v>
      </c>
      <c r="P9" s="3" t="s">
        <v>22</v>
      </c>
      <c r="Q9" s="3">
        <v>0</v>
      </c>
      <c r="R9" s="12">
        <f t="shared" si="5"/>
        <v>0</v>
      </c>
      <c r="S9">
        <f t="shared" si="3"/>
        <v>0</v>
      </c>
    </row>
    <row r="10" spans="2:19" ht="24" customHeight="1">
      <c r="B10" s="5">
        <v>8</v>
      </c>
      <c r="C10" s="4">
        <v>90</v>
      </c>
      <c r="D10" s="3" t="s">
        <v>21</v>
      </c>
      <c r="E10" s="3">
        <v>90</v>
      </c>
      <c r="F10" s="12">
        <f t="shared" si="0"/>
        <v>0</v>
      </c>
      <c r="G10">
        <f t="shared" si="1"/>
        <v>0</v>
      </c>
      <c r="H10" s="5">
        <v>8</v>
      </c>
      <c r="I10" s="4">
        <v>270</v>
      </c>
      <c r="J10" s="3" t="s">
        <v>22</v>
      </c>
      <c r="K10" s="3">
        <v>270</v>
      </c>
      <c r="L10" s="12">
        <f t="shared" si="4"/>
        <v>0</v>
      </c>
      <c r="M10">
        <f t="shared" si="2"/>
        <v>0</v>
      </c>
      <c r="N10" s="5">
        <v>8</v>
      </c>
      <c r="O10" s="4">
        <v>112.5</v>
      </c>
      <c r="P10" s="3" t="s">
        <v>20</v>
      </c>
      <c r="Q10" s="3">
        <v>90</v>
      </c>
      <c r="R10" s="12">
        <f t="shared" si="5"/>
        <v>22.5</v>
      </c>
      <c r="S10">
        <f t="shared" si="3"/>
        <v>12.5</v>
      </c>
    </row>
    <row r="11" spans="2:19" ht="23.25" customHeight="1">
      <c r="B11" s="5">
        <v>9</v>
      </c>
      <c r="C11" s="4">
        <v>315</v>
      </c>
      <c r="D11" s="3" t="s">
        <v>20</v>
      </c>
      <c r="E11" s="3">
        <v>315</v>
      </c>
      <c r="F11" s="12">
        <f t="shared" si="0"/>
        <v>0</v>
      </c>
      <c r="G11">
        <f t="shared" si="1"/>
        <v>0</v>
      </c>
      <c r="H11" s="5">
        <v>9</v>
      </c>
      <c r="I11" s="4">
        <v>337.5</v>
      </c>
      <c r="J11" s="3" t="s">
        <v>22</v>
      </c>
      <c r="K11" s="3">
        <f>315+21</f>
        <v>336</v>
      </c>
      <c r="L11" s="12">
        <f t="shared" si="4"/>
        <v>1.5</v>
      </c>
      <c r="M11">
        <f t="shared" si="2"/>
        <v>0.83333333333333337</v>
      </c>
      <c r="N11" s="5">
        <v>9</v>
      </c>
      <c r="O11" s="4">
        <v>337.5</v>
      </c>
      <c r="P11" s="3" t="s">
        <v>20</v>
      </c>
      <c r="Q11" s="3">
        <v>340</v>
      </c>
      <c r="R11" s="12">
        <v>2.5</v>
      </c>
      <c r="S11">
        <f t="shared" si="3"/>
        <v>1.3888888888888888</v>
      </c>
    </row>
    <row r="12" spans="2:19" ht="23.25" customHeight="1">
      <c r="B12" s="5">
        <v>10</v>
      </c>
      <c r="C12" s="4">
        <v>180</v>
      </c>
      <c r="D12" s="3" t="s">
        <v>21</v>
      </c>
      <c r="E12" s="3">
        <v>180</v>
      </c>
      <c r="F12" s="12">
        <f t="shared" si="0"/>
        <v>0</v>
      </c>
      <c r="G12">
        <f t="shared" si="1"/>
        <v>0</v>
      </c>
      <c r="H12" s="5">
        <v>10</v>
      </c>
      <c r="I12" s="4">
        <v>157.5</v>
      </c>
      <c r="J12" s="3" t="s">
        <v>20</v>
      </c>
      <c r="K12" s="3">
        <v>135</v>
      </c>
      <c r="L12" s="12">
        <f t="shared" si="4"/>
        <v>22.5</v>
      </c>
      <c r="M12">
        <f t="shared" si="2"/>
        <v>12.5</v>
      </c>
      <c r="N12" s="5">
        <v>10</v>
      </c>
      <c r="O12" s="4">
        <v>45</v>
      </c>
      <c r="P12" s="3" t="s">
        <v>22</v>
      </c>
      <c r="Q12" s="3">
        <v>45</v>
      </c>
      <c r="R12" s="12">
        <f t="shared" si="5"/>
        <v>0</v>
      </c>
      <c r="S12">
        <f t="shared" si="3"/>
        <v>0</v>
      </c>
    </row>
    <row r="13" spans="2:19" ht="23.25" customHeight="1">
      <c r="B13" s="5">
        <v>11</v>
      </c>
      <c r="C13" s="4">
        <v>0</v>
      </c>
      <c r="D13" s="3" t="s">
        <v>22</v>
      </c>
      <c r="E13" s="3">
        <v>0</v>
      </c>
      <c r="F13" s="12">
        <f t="shared" si="0"/>
        <v>0</v>
      </c>
      <c r="G13">
        <f t="shared" si="1"/>
        <v>0</v>
      </c>
      <c r="H13" s="5">
        <v>11</v>
      </c>
      <c r="I13" s="4">
        <v>247.5</v>
      </c>
      <c r="J13" s="3" t="s">
        <v>20</v>
      </c>
      <c r="K13" s="3">
        <v>270</v>
      </c>
      <c r="L13" s="12">
        <v>22.5</v>
      </c>
      <c r="M13">
        <f t="shared" si="2"/>
        <v>12.5</v>
      </c>
      <c r="N13" s="5">
        <v>11</v>
      </c>
      <c r="O13" s="4">
        <v>157.5</v>
      </c>
      <c r="P13" s="3" t="s">
        <v>21</v>
      </c>
      <c r="Q13" s="3">
        <v>110</v>
      </c>
      <c r="R13" s="12">
        <f t="shared" si="5"/>
        <v>47.5</v>
      </c>
      <c r="S13">
        <f t="shared" si="3"/>
        <v>26.388888888888889</v>
      </c>
    </row>
    <row r="14" spans="2:19" ht="23.25" customHeight="1">
      <c r="B14" s="5">
        <v>12</v>
      </c>
      <c r="C14" s="4">
        <v>292.5</v>
      </c>
      <c r="D14" s="3" t="s">
        <v>22</v>
      </c>
      <c r="E14" s="3">
        <f>360-22</f>
        <v>338</v>
      </c>
      <c r="F14" s="12">
        <v>45.5</v>
      </c>
      <c r="G14">
        <f t="shared" si="1"/>
        <v>25.277777777777779</v>
      </c>
      <c r="H14" s="5">
        <v>12</v>
      </c>
      <c r="I14" s="4">
        <v>112.5</v>
      </c>
      <c r="J14" s="3" t="s">
        <v>22</v>
      </c>
      <c r="K14" s="3">
        <v>90</v>
      </c>
      <c r="L14" s="12">
        <f t="shared" si="4"/>
        <v>22.5</v>
      </c>
      <c r="M14">
        <f t="shared" si="2"/>
        <v>12.5</v>
      </c>
      <c r="N14" s="5">
        <v>12</v>
      </c>
      <c r="O14" s="4">
        <v>292.5</v>
      </c>
      <c r="P14" s="3" t="s">
        <v>20</v>
      </c>
      <c r="Q14" s="3">
        <v>315</v>
      </c>
      <c r="R14" s="12">
        <v>22.5</v>
      </c>
      <c r="S14">
        <f t="shared" si="3"/>
        <v>12.5</v>
      </c>
    </row>
    <row r="15" spans="2:19" ht="23.25" customHeight="1">
      <c r="B15" s="5">
        <v>13</v>
      </c>
      <c r="C15" s="4">
        <v>67.5</v>
      </c>
      <c r="D15" s="3" t="s">
        <v>22</v>
      </c>
      <c r="E15" s="3">
        <f>90-22</f>
        <v>68</v>
      </c>
      <c r="F15" s="12">
        <v>0.5</v>
      </c>
      <c r="G15">
        <f t="shared" si="1"/>
        <v>0.27777777777777779</v>
      </c>
      <c r="H15" s="5">
        <v>13</v>
      </c>
      <c r="I15" s="4">
        <v>0</v>
      </c>
      <c r="J15" s="3" t="s">
        <v>21</v>
      </c>
      <c r="K15" s="3">
        <v>0</v>
      </c>
      <c r="L15" s="12">
        <f t="shared" si="4"/>
        <v>0</v>
      </c>
      <c r="M15">
        <f t="shared" si="2"/>
        <v>0</v>
      </c>
      <c r="N15" s="5">
        <v>13</v>
      </c>
      <c r="O15" s="4">
        <v>112.5</v>
      </c>
      <c r="P15" s="3" t="s">
        <v>21</v>
      </c>
      <c r="Q15" s="3">
        <v>65</v>
      </c>
      <c r="R15" s="12">
        <f t="shared" si="5"/>
        <v>47.5</v>
      </c>
      <c r="S15">
        <f t="shared" si="3"/>
        <v>26.388888888888889</v>
      </c>
    </row>
    <row r="16" spans="2:19" ht="23.25" customHeight="1">
      <c r="B16" s="5">
        <v>14</v>
      </c>
      <c r="C16" s="4">
        <v>202.5</v>
      </c>
      <c r="D16" s="3" t="s">
        <v>20</v>
      </c>
      <c r="E16" s="3">
        <v>205</v>
      </c>
      <c r="F16" s="12">
        <v>2.5</v>
      </c>
      <c r="G16">
        <f t="shared" si="1"/>
        <v>1.3888888888888888</v>
      </c>
      <c r="H16" s="5">
        <v>14</v>
      </c>
      <c r="I16" s="4">
        <v>292.5</v>
      </c>
      <c r="J16" s="3" t="s">
        <v>21</v>
      </c>
      <c r="K16" s="3">
        <v>315</v>
      </c>
      <c r="L16" s="12">
        <v>22.5</v>
      </c>
      <c r="M16">
        <f t="shared" si="2"/>
        <v>12.5</v>
      </c>
      <c r="N16" s="5">
        <v>14</v>
      </c>
      <c r="O16" s="4">
        <v>225</v>
      </c>
      <c r="P16" s="3" t="s">
        <v>22</v>
      </c>
      <c r="Q16" s="3">
        <v>270</v>
      </c>
      <c r="R16" s="12">
        <v>45</v>
      </c>
      <c r="S16">
        <f t="shared" si="3"/>
        <v>25</v>
      </c>
    </row>
    <row r="17" spans="2:19" ht="23.25" customHeight="1" thickBot="1">
      <c r="B17" s="6">
        <v>15</v>
      </c>
      <c r="C17" s="4">
        <v>180</v>
      </c>
      <c r="D17" s="3" t="s">
        <v>21</v>
      </c>
      <c r="E17" s="3">
        <v>180</v>
      </c>
      <c r="F17" s="12">
        <f t="shared" si="0"/>
        <v>0</v>
      </c>
      <c r="G17">
        <f t="shared" si="1"/>
        <v>0</v>
      </c>
      <c r="H17" s="6">
        <v>15</v>
      </c>
      <c r="I17" s="4">
        <v>180</v>
      </c>
      <c r="J17" s="3" t="s">
        <v>22</v>
      </c>
      <c r="K17" s="3">
        <f>135+18</f>
        <v>153</v>
      </c>
      <c r="L17" s="12">
        <f t="shared" si="4"/>
        <v>27</v>
      </c>
      <c r="M17">
        <f t="shared" si="2"/>
        <v>15</v>
      </c>
      <c r="N17" s="6">
        <v>15</v>
      </c>
      <c r="O17" s="4">
        <v>180</v>
      </c>
      <c r="P17" s="3" t="s">
        <v>20</v>
      </c>
      <c r="Q17" s="3">
        <v>202</v>
      </c>
      <c r="R17" s="12">
        <v>22</v>
      </c>
      <c r="S17">
        <f t="shared" si="3"/>
        <v>12.222222222222221</v>
      </c>
    </row>
    <row r="18" spans="2:19" ht="23.25" customHeight="1" thickBot="1">
      <c r="B18" s="8">
        <v>16</v>
      </c>
      <c r="C18" s="4"/>
      <c r="D18" s="3"/>
      <c r="E18" s="3"/>
      <c r="F18" s="12">
        <f>SUM(F3:F17)/15</f>
        <v>14.066666666666666</v>
      </c>
      <c r="G18">
        <f t="shared" si="1"/>
        <v>7.8148148148148149</v>
      </c>
      <c r="H18" s="8">
        <v>16</v>
      </c>
      <c r="I18" s="4"/>
      <c r="J18" s="3"/>
      <c r="K18" s="3"/>
      <c r="L18" s="2">
        <f>SUM(L3:L17)/15</f>
        <v>13.866666666666667</v>
      </c>
      <c r="M18">
        <f t="shared" si="2"/>
        <v>7.7037037037037042</v>
      </c>
      <c r="N18" s="8">
        <v>16</v>
      </c>
      <c r="O18" s="4"/>
      <c r="P18" s="3"/>
      <c r="Q18" s="3"/>
      <c r="R18" s="2">
        <f>SUM(R3:R17)/15</f>
        <v>14.9</v>
      </c>
      <c r="S18">
        <f t="shared" si="3"/>
        <v>8.2777777777777786</v>
      </c>
    </row>
    <row r="19" spans="2:19">
      <c r="B19" s="7"/>
      <c r="F19" s="2" t="s">
        <v>33</v>
      </c>
      <c r="L19" s="2" t="s">
        <v>32</v>
      </c>
      <c r="R19" s="2" t="s">
        <v>34</v>
      </c>
    </row>
    <row r="21" spans="2:19">
      <c r="B21" t="s">
        <v>47</v>
      </c>
      <c r="C21" t="s">
        <v>52</v>
      </c>
    </row>
    <row r="22" spans="2:19">
      <c r="B22" t="s">
        <v>49</v>
      </c>
      <c r="C22" t="s">
        <v>50</v>
      </c>
    </row>
    <row r="23" spans="2:19">
      <c r="B23" t="s">
        <v>51</v>
      </c>
      <c r="C23" t="s">
        <v>50</v>
      </c>
    </row>
    <row r="28" spans="2:19">
      <c r="B28" s="3" t="s">
        <v>1</v>
      </c>
      <c r="C28" s="3" t="s">
        <v>4</v>
      </c>
      <c r="D28" s="3" t="s">
        <v>2</v>
      </c>
      <c r="E28" s="3" t="s">
        <v>3</v>
      </c>
      <c r="F28" s="3" t="s">
        <v>54</v>
      </c>
      <c r="H28" s="3" t="s">
        <v>1</v>
      </c>
      <c r="I28" s="3" t="s">
        <v>4</v>
      </c>
      <c r="J28" s="3" t="s">
        <v>2</v>
      </c>
      <c r="K28" s="3" t="s">
        <v>3</v>
      </c>
      <c r="L28" s="3" t="s">
        <v>54</v>
      </c>
      <c r="N28" s="3" t="s">
        <v>1</v>
      </c>
      <c r="O28" s="3" t="s">
        <v>4</v>
      </c>
      <c r="P28" s="3" t="s">
        <v>2</v>
      </c>
      <c r="Q28" s="3" t="s">
        <v>3</v>
      </c>
      <c r="R28" s="3" t="s">
        <v>54</v>
      </c>
    </row>
    <row r="29" spans="2:19">
      <c r="B29" s="9">
        <v>11</v>
      </c>
      <c r="C29" s="10">
        <v>0</v>
      </c>
      <c r="D29" s="11" t="s">
        <v>22</v>
      </c>
      <c r="E29" s="11">
        <v>0</v>
      </c>
      <c r="F29" s="12">
        <f>C29-E29</f>
        <v>0</v>
      </c>
      <c r="H29" s="9">
        <v>5</v>
      </c>
      <c r="I29" s="10">
        <v>0</v>
      </c>
      <c r="J29" s="11" t="s">
        <v>20</v>
      </c>
      <c r="K29" s="11">
        <v>0</v>
      </c>
      <c r="L29" s="12">
        <f t="shared" ref="L29:L36" si="6">I29-K29</f>
        <v>0</v>
      </c>
      <c r="N29" s="9">
        <v>7</v>
      </c>
      <c r="O29" s="10">
        <v>0</v>
      </c>
      <c r="P29" s="11" t="s">
        <v>22</v>
      </c>
      <c r="Q29" s="11">
        <v>0</v>
      </c>
      <c r="R29" s="12">
        <f>O29-Q29</f>
        <v>0</v>
      </c>
    </row>
    <row r="30" spans="2:19">
      <c r="B30" s="5">
        <v>7</v>
      </c>
      <c r="C30" s="4">
        <v>22.5</v>
      </c>
      <c r="D30" s="3" t="s">
        <v>20</v>
      </c>
      <c r="E30" s="3">
        <v>23</v>
      </c>
      <c r="F30" s="12">
        <v>0.5</v>
      </c>
      <c r="H30" s="5">
        <v>13</v>
      </c>
      <c r="I30" s="4">
        <v>0</v>
      </c>
      <c r="J30" s="3" t="s">
        <v>21</v>
      </c>
      <c r="K30" s="3">
        <v>0</v>
      </c>
      <c r="L30" s="12">
        <f t="shared" si="6"/>
        <v>0</v>
      </c>
      <c r="N30" s="5">
        <v>2</v>
      </c>
      <c r="O30" s="4">
        <v>22.5</v>
      </c>
      <c r="P30" s="3" t="s">
        <v>22</v>
      </c>
      <c r="Q30" s="3">
        <v>24</v>
      </c>
      <c r="R30" s="12">
        <v>1.5</v>
      </c>
    </row>
    <row r="31" spans="2:19">
      <c r="B31" s="5">
        <v>4</v>
      </c>
      <c r="C31" s="4">
        <v>45</v>
      </c>
      <c r="D31" s="3" t="s">
        <v>21</v>
      </c>
      <c r="E31" s="3">
        <v>45</v>
      </c>
      <c r="F31" s="12">
        <f>C31-E31</f>
        <v>0</v>
      </c>
      <c r="H31" s="5">
        <v>1</v>
      </c>
      <c r="I31" s="4">
        <v>112</v>
      </c>
      <c r="J31" s="3" t="s">
        <v>21</v>
      </c>
      <c r="K31" s="3">
        <v>90</v>
      </c>
      <c r="L31" s="12">
        <f t="shared" si="6"/>
        <v>22</v>
      </c>
      <c r="N31" s="5">
        <v>10</v>
      </c>
      <c r="O31" s="4">
        <v>45</v>
      </c>
      <c r="P31" s="3" t="s">
        <v>22</v>
      </c>
      <c r="Q31" s="3">
        <v>45</v>
      </c>
      <c r="R31" s="12">
        <f t="shared" ref="R31:R37" si="7">O31-Q31</f>
        <v>0</v>
      </c>
    </row>
    <row r="32" spans="2:19">
      <c r="B32" s="5">
        <v>13</v>
      </c>
      <c r="C32" s="4">
        <v>67.5</v>
      </c>
      <c r="D32" s="3" t="s">
        <v>22</v>
      </c>
      <c r="E32" s="3">
        <f>90-22</f>
        <v>68</v>
      </c>
      <c r="F32" s="12">
        <v>0.5</v>
      </c>
      <c r="H32" s="5">
        <v>12</v>
      </c>
      <c r="I32" s="4">
        <v>112.5</v>
      </c>
      <c r="J32" s="3" t="s">
        <v>22</v>
      </c>
      <c r="K32" s="3">
        <v>90</v>
      </c>
      <c r="L32" s="12">
        <f t="shared" si="6"/>
        <v>22.5</v>
      </c>
      <c r="N32" s="5">
        <v>4</v>
      </c>
      <c r="O32" s="4">
        <v>90</v>
      </c>
      <c r="P32" s="3" t="s">
        <v>22</v>
      </c>
      <c r="Q32" s="3">
        <v>90</v>
      </c>
      <c r="R32" s="12">
        <f t="shared" si="7"/>
        <v>0</v>
      </c>
    </row>
    <row r="33" spans="2:18">
      <c r="B33" s="5">
        <v>8</v>
      </c>
      <c r="C33" s="4">
        <v>90</v>
      </c>
      <c r="D33" s="3" t="s">
        <v>21</v>
      </c>
      <c r="E33" s="3">
        <v>90</v>
      </c>
      <c r="F33" s="12">
        <f>C33-E33</f>
        <v>0</v>
      </c>
      <c r="H33" s="5">
        <v>6</v>
      </c>
      <c r="I33" s="4">
        <v>135</v>
      </c>
      <c r="J33" s="3" t="s">
        <v>20</v>
      </c>
      <c r="K33" s="3">
        <f>90+23</f>
        <v>113</v>
      </c>
      <c r="L33" s="12">
        <f t="shared" si="6"/>
        <v>22</v>
      </c>
      <c r="N33" s="5">
        <v>8</v>
      </c>
      <c r="O33" s="4">
        <v>112.5</v>
      </c>
      <c r="P33" s="3" t="s">
        <v>20</v>
      </c>
      <c r="Q33" s="3">
        <v>90</v>
      </c>
      <c r="R33" s="12">
        <f t="shared" si="7"/>
        <v>22.5</v>
      </c>
    </row>
    <row r="34" spans="2:18">
      <c r="B34" s="5">
        <v>2</v>
      </c>
      <c r="C34" s="4">
        <v>112.5</v>
      </c>
      <c r="D34" s="3" t="s">
        <v>20</v>
      </c>
      <c r="E34" s="3">
        <v>90</v>
      </c>
      <c r="F34" s="12">
        <f>C34-E34</f>
        <v>22.5</v>
      </c>
      <c r="H34" s="5">
        <v>10</v>
      </c>
      <c r="I34" s="4">
        <v>157.5</v>
      </c>
      <c r="J34" s="3" t="s">
        <v>20</v>
      </c>
      <c r="K34" s="3">
        <v>135</v>
      </c>
      <c r="L34" s="12">
        <f t="shared" si="6"/>
        <v>22.5</v>
      </c>
      <c r="N34" s="5">
        <v>13</v>
      </c>
      <c r="O34" s="4">
        <v>112.5</v>
      </c>
      <c r="P34" s="3" t="s">
        <v>21</v>
      </c>
      <c r="Q34" s="3">
        <v>65</v>
      </c>
      <c r="R34" s="12">
        <f t="shared" si="7"/>
        <v>47.5</v>
      </c>
    </row>
    <row r="35" spans="2:18">
      <c r="B35" s="5">
        <v>6</v>
      </c>
      <c r="C35" s="4">
        <v>157.5</v>
      </c>
      <c r="D35" s="3" t="s">
        <v>22</v>
      </c>
      <c r="E35" s="3">
        <v>44</v>
      </c>
      <c r="F35" s="12">
        <f>C35-E35</f>
        <v>113.5</v>
      </c>
      <c r="H35" s="5">
        <v>4</v>
      </c>
      <c r="I35" s="4">
        <v>180</v>
      </c>
      <c r="J35" s="3" t="s">
        <v>22</v>
      </c>
      <c r="K35" s="3">
        <v>180</v>
      </c>
      <c r="L35" s="12">
        <f t="shared" si="6"/>
        <v>0</v>
      </c>
      <c r="N35" s="5">
        <v>11</v>
      </c>
      <c r="O35" s="4">
        <v>157.5</v>
      </c>
      <c r="P35" s="3" t="s">
        <v>21</v>
      </c>
      <c r="Q35" s="3">
        <v>110</v>
      </c>
      <c r="R35" s="12">
        <f t="shared" si="7"/>
        <v>47.5</v>
      </c>
    </row>
    <row r="36" spans="2:18">
      <c r="B36" s="5">
        <v>10</v>
      </c>
      <c r="C36" s="4">
        <v>180</v>
      </c>
      <c r="D36" s="3" t="s">
        <v>21</v>
      </c>
      <c r="E36" s="3">
        <v>180</v>
      </c>
      <c r="F36" s="12">
        <f>C36-E36</f>
        <v>0</v>
      </c>
      <c r="H36" s="5">
        <v>15</v>
      </c>
      <c r="I36" s="4">
        <v>180</v>
      </c>
      <c r="J36" s="3" t="s">
        <v>22</v>
      </c>
      <c r="K36" s="3">
        <f>135+18</f>
        <v>153</v>
      </c>
      <c r="L36" s="12">
        <f t="shared" si="6"/>
        <v>27</v>
      </c>
      <c r="N36" s="5">
        <v>1</v>
      </c>
      <c r="O36" s="4">
        <v>180</v>
      </c>
      <c r="P36" s="3" t="s">
        <v>21</v>
      </c>
      <c r="Q36" s="3">
        <v>180</v>
      </c>
      <c r="R36" s="12">
        <f t="shared" si="7"/>
        <v>0</v>
      </c>
    </row>
    <row r="37" spans="2:18">
      <c r="B37" s="5">
        <v>15</v>
      </c>
      <c r="C37" s="4">
        <v>180</v>
      </c>
      <c r="D37" s="3" t="s">
        <v>21</v>
      </c>
      <c r="E37" s="3">
        <v>180</v>
      </c>
      <c r="F37" s="12">
        <f>C37-E37</f>
        <v>0</v>
      </c>
      <c r="H37" s="5">
        <v>2</v>
      </c>
      <c r="I37" s="4">
        <v>202.5</v>
      </c>
      <c r="J37" s="3" t="s">
        <v>20</v>
      </c>
      <c r="K37" s="3">
        <v>225</v>
      </c>
      <c r="L37" s="12">
        <v>22.5</v>
      </c>
      <c r="N37" s="5">
        <v>6</v>
      </c>
      <c r="O37" s="4">
        <v>180</v>
      </c>
      <c r="P37" s="3" t="s">
        <v>21</v>
      </c>
      <c r="Q37" s="3">
        <v>180</v>
      </c>
      <c r="R37" s="12">
        <f t="shared" si="7"/>
        <v>0</v>
      </c>
    </row>
    <row r="38" spans="2:18">
      <c r="B38" s="5">
        <v>14</v>
      </c>
      <c r="C38" s="4">
        <v>202.5</v>
      </c>
      <c r="D38" s="3" t="s">
        <v>20</v>
      </c>
      <c r="E38" s="3">
        <v>205</v>
      </c>
      <c r="F38" s="12">
        <v>2.5</v>
      </c>
      <c r="H38" s="5">
        <v>11</v>
      </c>
      <c r="I38" s="4">
        <v>247.5</v>
      </c>
      <c r="J38" s="3" t="s">
        <v>20</v>
      </c>
      <c r="K38" s="3">
        <v>270</v>
      </c>
      <c r="L38" s="12">
        <v>22.5</v>
      </c>
      <c r="N38" s="5">
        <v>15</v>
      </c>
      <c r="O38" s="4">
        <v>180</v>
      </c>
      <c r="P38" s="3" t="s">
        <v>20</v>
      </c>
      <c r="Q38" s="3">
        <v>202</v>
      </c>
      <c r="R38" s="12">
        <v>22</v>
      </c>
    </row>
    <row r="39" spans="2:18">
      <c r="B39" s="5">
        <v>3</v>
      </c>
      <c r="C39" s="4">
        <v>225</v>
      </c>
      <c r="D39" s="3" t="s">
        <v>20</v>
      </c>
      <c r="E39" s="3">
        <v>225</v>
      </c>
      <c r="F39" s="12">
        <f>C39-E39</f>
        <v>0</v>
      </c>
      <c r="H39" s="5">
        <v>8</v>
      </c>
      <c r="I39" s="4">
        <v>270</v>
      </c>
      <c r="J39" s="3" t="s">
        <v>22</v>
      </c>
      <c r="K39" s="3">
        <v>270</v>
      </c>
      <c r="L39" s="12">
        <f>I39-K39</f>
        <v>0</v>
      </c>
      <c r="N39" s="5">
        <v>14</v>
      </c>
      <c r="O39" s="4">
        <v>225</v>
      </c>
      <c r="P39" s="3" t="s">
        <v>22</v>
      </c>
      <c r="Q39" s="3">
        <v>270</v>
      </c>
      <c r="R39" s="12">
        <v>45</v>
      </c>
    </row>
    <row r="40" spans="2:18">
      <c r="B40" s="5">
        <v>1</v>
      </c>
      <c r="C40" s="4">
        <v>292.5</v>
      </c>
      <c r="D40" s="3" t="s">
        <v>21</v>
      </c>
      <c r="E40" s="3">
        <v>315</v>
      </c>
      <c r="F40" s="12">
        <v>22.5</v>
      </c>
      <c r="H40" s="5">
        <v>7</v>
      </c>
      <c r="I40" s="4">
        <v>292.5</v>
      </c>
      <c r="J40" s="3" t="s">
        <v>21</v>
      </c>
      <c r="K40" s="3">
        <v>315</v>
      </c>
      <c r="L40" s="12">
        <v>22.5</v>
      </c>
      <c r="N40" s="5">
        <v>5</v>
      </c>
      <c r="O40" s="4">
        <v>257.5</v>
      </c>
      <c r="P40" s="3" t="s">
        <v>21</v>
      </c>
      <c r="Q40" s="3">
        <v>270</v>
      </c>
      <c r="R40" s="12">
        <v>12.5</v>
      </c>
    </row>
    <row r="41" spans="2:18">
      <c r="B41" s="5">
        <v>12</v>
      </c>
      <c r="C41" s="4">
        <v>292.5</v>
      </c>
      <c r="D41" s="3" t="s">
        <v>22</v>
      </c>
      <c r="E41" s="3">
        <f>360-22</f>
        <v>338</v>
      </c>
      <c r="F41" s="12">
        <v>45.5</v>
      </c>
      <c r="H41" s="5">
        <v>14</v>
      </c>
      <c r="I41" s="4">
        <v>292.5</v>
      </c>
      <c r="J41" s="3" t="s">
        <v>21</v>
      </c>
      <c r="K41" s="3">
        <v>315</v>
      </c>
      <c r="L41" s="12">
        <v>22.5</v>
      </c>
      <c r="N41" s="5">
        <v>12</v>
      </c>
      <c r="O41" s="4">
        <v>292.5</v>
      </c>
      <c r="P41" s="3" t="s">
        <v>20</v>
      </c>
      <c r="Q41" s="3">
        <v>315</v>
      </c>
      <c r="R41" s="12">
        <v>22.5</v>
      </c>
    </row>
    <row r="42" spans="2:18">
      <c r="B42" s="5">
        <v>9</v>
      </c>
      <c r="C42" s="4">
        <v>315</v>
      </c>
      <c r="D42" s="3" t="s">
        <v>20</v>
      </c>
      <c r="E42" s="3">
        <v>315</v>
      </c>
      <c r="F42" s="12">
        <f>C42-E42</f>
        <v>0</v>
      </c>
      <c r="H42" s="5">
        <v>3</v>
      </c>
      <c r="I42" s="4">
        <v>337.5</v>
      </c>
      <c r="J42" s="3" t="s">
        <v>21</v>
      </c>
      <c r="K42" s="3">
        <f>315+22</f>
        <v>337</v>
      </c>
      <c r="L42" s="12">
        <f>I42-K42</f>
        <v>0.5</v>
      </c>
      <c r="N42" s="5">
        <v>3</v>
      </c>
      <c r="O42" s="4">
        <v>315</v>
      </c>
      <c r="P42" s="3" t="s">
        <v>20</v>
      </c>
      <c r="Q42" s="3">
        <v>315</v>
      </c>
      <c r="R42" s="12">
        <f>O42-Q42</f>
        <v>0</v>
      </c>
    </row>
    <row r="43" spans="2:18" ht="16" thickBot="1">
      <c r="B43" s="6">
        <v>5</v>
      </c>
      <c r="C43" s="4">
        <v>337.5</v>
      </c>
      <c r="D43" s="3" t="s">
        <v>22</v>
      </c>
      <c r="E43" s="3">
        <f>315+26</f>
        <v>341</v>
      </c>
      <c r="F43" s="12">
        <v>3.5</v>
      </c>
      <c r="H43" s="6">
        <v>9</v>
      </c>
      <c r="I43" s="4">
        <v>337.5</v>
      </c>
      <c r="J43" s="3" t="s">
        <v>22</v>
      </c>
      <c r="K43" s="3">
        <f>315+21</f>
        <v>336</v>
      </c>
      <c r="L43" s="12">
        <f>I43-K43</f>
        <v>1.5</v>
      </c>
      <c r="N43" s="6">
        <v>9</v>
      </c>
      <c r="O43" s="4">
        <v>337.5</v>
      </c>
      <c r="P43" s="3" t="s">
        <v>20</v>
      </c>
      <c r="Q43" s="3">
        <v>340</v>
      </c>
      <c r="R43" s="12">
        <v>2.5</v>
      </c>
    </row>
    <row r="44" spans="2:18" ht="16" thickBot="1">
      <c r="B44" s="8">
        <v>16</v>
      </c>
      <c r="C44" s="4"/>
      <c r="D44" s="3"/>
      <c r="E44" s="3"/>
      <c r="F44" s="12">
        <f>SUM(F29:F43)/15</f>
        <v>14.066666666666666</v>
      </c>
      <c r="H44" s="8">
        <v>16</v>
      </c>
      <c r="I44" s="4"/>
      <c r="J44" s="3"/>
      <c r="K44" s="3"/>
      <c r="L44" s="2">
        <f>SUM(L29:L43)/15</f>
        <v>13.866666666666667</v>
      </c>
      <c r="N44" s="8">
        <v>16</v>
      </c>
      <c r="O44" s="4"/>
      <c r="P44" s="3"/>
      <c r="Q44" s="3"/>
      <c r="R44" s="2">
        <f>SUM(R29:R43)/15</f>
        <v>14.9</v>
      </c>
    </row>
  </sheetData>
  <sortState ref="N29:R44">
    <sortCondition ref="O29:O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41"/>
  <sheetViews>
    <sheetView zoomScale="50" workbookViewId="0">
      <selection activeCell="N25" sqref="N25:R39"/>
    </sheetView>
  </sheetViews>
  <sheetFormatPr baseColWidth="10" defaultColWidth="8.83203125" defaultRowHeight="15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12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G2" t="s">
        <v>73</v>
      </c>
      <c r="H2" s="25" t="s">
        <v>1</v>
      </c>
      <c r="I2" s="25" t="s">
        <v>4</v>
      </c>
      <c r="J2" s="25" t="s">
        <v>2</v>
      </c>
      <c r="K2" s="25" t="s">
        <v>3</v>
      </c>
      <c r="L2" s="25" t="s">
        <v>54</v>
      </c>
      <c r="M2" t="s">
        <v>73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54</v>
      </c>
      <c r="S2" t="s">
        <v>73</v>
      </c>
    </row>
    <row r="3" spans="2:19" ht="24" customHeight="1">
      <c r="B3" s="9">
        <v>1</v>
      </c>
      <c r="C3" s="10">
        <v>67.5</v>
      </c>
      <c r="D3" s="11" t="s">
        <v>22</v>
      </c>
      <c r="E3" s="11">
        <v>45</v>
      </c>
      <c r="F3" s="12">
        <f>C3-E3</f>
        <v>22.5</v>
      </c>
      <c r="G3">
        <f>(F3/180)*100</f>
        <v>12.5</v>
      </c>
      <c r="H3" s="9">
        <v>1</v>
      </c>
      <c r="I3" s="10">
        <v>90</v>
      </c>
      <c r="J3" s="11" t="s">
        <v>21</v>
      </c>
      <c r="K3" s="11">
        <v>90</v>
      </c>
      <c r="L3" s="12">
        <f>I3-K3</f>
        <v>0</v>
      </c>
      <c r="M3">
        <f>(L3/180)*100</f>
        <v>0</v>
      </c>
      <c r="N3" s="9">
        <v>1</v>
      </c>
      <c r="O3" s="10">
        <v>225</v>
      </c>
      <c r="P3" s="11" t="s">
        <v>21</v>
      </c>
      <c r="Q3" s="11">
        <v>293</v>
      </c>
      <c r="R3" s="12">
        <v>68</v>
      </c>
      <c r="S3">
        <f>(R3/180)*100</f>
        <v>37.777777777777779</v>
      </c>
    </row>
    <row r="4" spans="2:19" ht="24" customHeight="1">
      <c r="B4" s="5">
        <v>2</v>
      </c>
      <c r="C4" s="4">
        <v>270</v>
      </c>
      <c r="D4" s="3" t="s">
        <v>21</v>
      </c>
      <c r="E4" s="3">
        <v>270</v>
      </c>
      <c r="F4" s="12">
        <f t="shared" ref="F4:F16" si="0">C4-E4</f>
        <v>0</v>
      </c>
      <c r="G4">
        <f t="shared" ref="G4:G18" si="1">(F4/180)*100</f>
        <v>0</v>
      </c>
      <c r="H4" s="5">
        <v>2</v>
      </c>
      <c r="I4" s="4">
        <v>45</v>
      </c>
      <c r="J4" s="3" t="s">
        <v>20</v>
      </c>
      <c r="K4" s="3">
        <f>45+18</f>
        <v>63</v>
      </c>
      <c r="L4" s="12">
        <v>18</v>
      </c>
      <c r="M4">
        <f t="shared" ref="M4:M18" si="2">(L4/180)*100</f>
        <v>10</v>
      </c>
      <c r="N4" s="5">
        <v>2</v>
      </c>
      <c r="O4">
        <v>90</v>
      </c>
      <c r="P4" s="3" t="s">
        <v>22</v>
      </c>
      <c r="Q4" s="3">
        <v>135</v>
      </c>
      <c r="R4" s="12">
        <v>45</v>
      </c>
      <c r="S4">
        <f t="shared" ref="S4:S18" si="3">(R4/180)*100</f>
        <v>25</v>
      </c>
    </row>
    <row r="5" spans="2:19" ht="24" customHeight="1">
      <c r="B5" s="5">
        <v>3</v>
      </c>
      <c r="C5" s="4">
        <v>315</v>
      </c>
      <c r="D5" s="3" t="s">
        <v>20</v>
      </c>
      <c r="E5" s="3">
        <v>315</v>
      </c>
      <c r="F5" s="12">
        <f t="shared" si="0"/>
        <v>0</v>
      </c>
      <c r="G5">
        <f t="shared" si="1"/>
        <v>0</v>
      </c>
      <c r="H5" s="5">
        <v>3</v>
      </c>
      <c r="I5" s="4">
        <v>0</v>
      </c>
      <c r="J5" s="3" t="s">
        <v>22</v>
      </c>
      <c r="K5" s="3">
        <v>0</v>
      </c>
      <c r="L5" s="12">
        <f t="shared" ref="L5:L15" si="4">I5-K5</f>
        <v>0</v>
      </c>
      <c r="M5">
        <f t="shared" si="2"/>
        <v>0</v>
      </c>
      <c r="N5" s="5">
        <v>3</v>
      </c>
      <c r="O5" s="4">
        <v>22.5</v>
      </c>
      <c r="P5" s="3" t="s">
        <v>21</v>
      </c>
      <c r="Q5" s="3">
        <v>17</v>
      </c>
      <c r="R5" s="12">
        <f t="shared" ref="R5:R17" si="5">O5-Q5</f>
        <v>5.5</v>
      </c>
      <c r="S5">
        <f t="shared" si="3"/>
        <v>3.0555555555555554</v>
      </c>
    </row>
    <row r="6" spans="2:19" ht="24" customHeight="1">
      <c r="B6" s="5">
        <v>4</v>
      </c>
      <c r="C6" s="4">
        <v>45</v>
      </c>
      <c r="D6" s="3" t="s">
        <v>22</v>
      </c>
      <c r="E6" s="3">
        <v>45</v>
      </c>
      <c r="F6" s="12">
        <f t="shared" si="0"/>
        <v>0</v>
      </c>
      <c r="G6">
        <f t="shared" si="1"/>
        <v>0</v>
      </c>
      <c r="H6" s="5">
        <v>4</v>
      </c>
      <c r="I6" s="4">
        <v>270</v>
      </c>
      <c r="J6" s="3" t="s">
        <v>20</v>
      </c>
      <c r="K6" s="3">
        <v>270</v>
      </c>
      <c r="L6" s="12">
        <f t="shared" si="4"/>
        <v>0</v>
      </c>
      <c r="M6">
        <f t="shared" si="2"/>
        <v>0</v>
      </c>
      <c r="N6" s="5">
        <v>4</v>
      </c>
      <c r="O6" s="4">
        <v>315</v>
      </c>
      <c r="P6" s="3" t="s">
        <v>20</v>
      </c>
      <c r="Q6" s="3">
        <v>315</v>
      </c>
      <c r="R6" s="12">
        <f t="shared" si="5"/>
        <v>0</v>
      </c>
      <c r="S6">
        <f t="shared" si="3"/>
        <v>0</v>
      </c>
    </row>
    <row r="7" spans="2:19" ht="24" customHeight="1">
      <c r="B7" s="5">
        <v>5</v>
      </c>
      <c r="C7" s="4">
        <v>270</v>
      </c>
      <c r="D7" s="3" t="s">
        <v>22</v>
      </c>
      <c r="E7" s="3">
        <v>270</v>
      </c>
      <c r="F7" s="12">
        <f t="shared" si="0"/>
        <v>0</v>
      </c>
      <c r="G7">
        <f t="shared" si="1"/>
        <v>0</v>
      </c>
      <c r="H7" s="5">
        <v>5</v>
      </c>
      <c r="I7" s="4">
        <v>180</v>
      </c>
      <c r="J7" s="3" t="s">
        <v>22</v>
      </c>
      <c r="K7" s="3">
        <v>180</v>
      </c>
      <c r="L7" s="12">
        <f t="shared" si="4"/>
        <v>0</v>
      </c>
      <c r="M7">
        <f t="shared" si="2"/>
        <v>0</v>
      </c>
      <c r="N7" s="5">
        <v>5</v>
      </c>
      <c r="O7" s="4">
        <v>270</v>
      </c>
      <c r="P7" s="3" t="s">
        <v>21</v>
      </c>
      <c r="Q7" s="3">
        <v>270</v>
      </c>
      <c r="R7" s="12">
        <f t="shared" si="5"/>
        <v>0</v>
      </c>
      <c r="S7">
        <f t="shared" si="3"/>
        <v>0</v>
      </c>
    </row>
    <row r="8" spans="2:19" ht="24" customHeight="1">
      <c r="B8" s="5">
        <v>6</v>
      </c>
      <c r="C8" s="4">
        <v>0</v>
      </c>
      <c r="D8" s="3" t="s">
        <v>21</v>
      </c>
      <c r="E8" s="3">
        <v>0</v>
      </c>
      <c r="F8" s="12">
        <f t="shared" si="0"/>
        <v>0</v>
      </c>
      <c r="G8">
        <f t="shared" si="1"/>
        <v>0</v>
      </c>
      <c r="H8" s="5">
        <v>6</v>
      </c>
      <c r="I8" s="4">
        <v>45</v>
      </c>
      <c r="J8" s="3" t="s">
        <v>20</v>
      </c>
      <c r="K8" s="3">
        <v>45</v>
      </c>
      <c r="L8" s="12">
        <f t="shared" si="4"/>
        <v>0</v>
      </c>
      <c r="M8">
        <f t="shared" si="2"/>
        <v>0</v>
      </c>
      <c r="N8" s="5">
        <v>6</v>
      </c>
      <c r="O8" s="4">
        <v>202.5</v>
      </c>
      <c r="P8" s="3" t="s">
        <v>22</v>
      </c>
      <c r="Q8" s="3">
        <v>225</v>
      </c>
      <c r="R8" s="12">
        <v>22.5</v>
      </c>
      <c r="S8">
        <f t="shared" si="3"/>
        <v>12.5</v>
      </c>
    </row>
    <row r="9" spans="2:19" ht="24" customHeight="1">
      <c r="B9" s="5">
        <v>7</v>
      </c>
      <c r="C9" s="4">
        <v>157.5</v>
      </c>
      <c r="D9" s="3" t="s">
        <v>20</v>
      </c>
      <c r="E9" s="3">
        <v>135</v>
      </c>
      <c r="F9" s="12">
        <f t="shared" si="0"/>
        <v>22.5</v>
      </c>
      <c r="G9">
        <f t="shared" si="1"/>
        <v>12.5</v>
      </c>
      <c r="H9" s="5">
        <v>7</v>
      </c>
      <c r="I9" s="4">
        <v>270</v>
      </c>
      <c r="J9" s="3" t="s">
        <v>21</v>
      </c>
      <c r="K9" s="3">
        <v>294</v>
      </c>
      <c r="L9" s="12">
        <v>24</v>
      </c>
      <c r="M9">
        <f t="shared" si="2"/>
        <v>13.333333333333334</v>
      </c>
      <c r="N9" s="30">
        <v>7</v>
      </c>
      <c r="O9" s="31">
        <v>135</v>
      </c>
      <c r="P9" s="32" t="s">
        <v>20</v>
      </c>
      <c r="Q9" s="32">
        <v>45</v>
      </c>
      <c r="R9" s="36">
        <f t="shared" si="5"/>
        <v>90</v>
      </c>
      <c r="S9">
        <f t="shared" si="3"/>
        <v>50</v>
      </c>
    </row>
    <row r="10" spans="2:19" ht="24" customHeight="1">
      <c r="B10" s="5">
        <v>8</v>
      </c>
      <c r="C10" s="4">
        <v>112.5</v>
      </c>
      <c r="D10" s="3" t="s">
        <v>21</v>
      </c>
      <c r="E10" s="3">
        <f>180-23</f>
        <v>157</v>
      </c>
      <c r="F10" s="12">
        <v>44.5</v>
      </c>
      <c r="G10">
        <f t="shared" si="1"/>
        <v>24.722222222222221</v>
      </c>
      <c r="H10" s="5">
        <v>8</v>
      </c>
      <c r="I10" s="4">
        <v>67.5</v>
      </c>
      <c r="J10" s="3" t="s">
        <v>22</v>
      </c>
      <c r="K10" s="3">
        <v>70</v>
      </c>
      <c r="L10" s="12">
        <v>2.5</v>
      </c>
      <c r="M10">
        <f t="shared" si="2"/>
        <v>1.3888888888888888</v>
      </c>
      <c r="N10" s="5">
        <v>8</v>
      </c>
      <c r="O10" s="4">
        <v>0</v>
      </c>
      <c r="P10" s="3" t="s">
        <v>22</v>
      </c>
      <c r="Q10" s="3">
        <v>0</v>
      </c>
      <c r="R10" s="12">
        <f t="shared" si="5"/>
        <v>0</v>
      </c>
      <c r="S10">
        <f t="shared" si="3"/>
        <v>0</v>
      </c>
    </row>
    <row r="11" spans="2:19" ht="23.25" customHeight="1">
      <c r="B11" s="5">
        <v>9</v>
      </c>
      <c r="C11" s="4">
        <v>315</v>
      </c>
      <c r="D11" s="3" t="s">
        <v>22</v>
      </c>
      <c r="E11" s="3">
        <f>315+21</f>
        <v>336</v>
      </c>
      <c r="F11" s="12">
        <v>21</v>
      </c>
      <c r="G11">
        <f t="shared" si="1"/>
        <v>11.666666666666666</v>
      </c>
      <c r="H11" s="5">
        <v>9</v>
      </c>
      <c r="I11" s="4">
        <v>247.5</v>
      </c>
      <c r="J11" s="3" t="s">
        <v>20</v>
      </c>
      <c r="K11" s="3">
        <v>158</v>
      </c>
      <c r="L11" s="12">
        <f t="shared" si="4"/>
        <v>89.5</v>
      </c>
      <c r="M11">
        <f t="shared" si="2"/>
        <v>49.722222222222221</v>
      </c>
      <c r="N11" s="5">
        <v>9</v>
      </c>
      <c r="O11" s="4">
        <v>90</v>
      </c>
      <c r="P11" s="3" t="s">
        <v>20</v>
      </c>
      <c r="Q11" s="3">
        <v>62</v>
      </c>
      <c r="R11" s="12">
        <f t="shared" si="5"/>
        <v>28</v>
      </c>
      <c r="S11">
        <f t="shared" si="3"/>
        <v>15.555555555555555</v>
      </c>
    </row>
    <row r="12" spans="2:19" ht="23.25" customHeight="1">
      <c r="B12" s="5">
        <v>10</v>
      </c>
      <c r="C12" s="4">
        <v>247.5</v>
      </c>
      <c r="D12" s="3" t="s">
        <v>20</v>
      </c>
      <c r="E12" s="3">
        <f>270+22</f>
        <v>292</v>
      </c>
      <c r="F12" s="12">
        <v>44.5</v>
      </c>
      <c r="G12">
        <f t="shared" si="1"/>
        <v>24.722222222222221</v>
      </c>
      <c r="H12" s="5">
        <v>10</v>
      </c>
      <c r="I12" s="4">
        <v>45</v>
      </c>
      <c r="J12" s="3" t="s">
        <v>22</v>
      </c>
      <c r="K12" s="3">
        <v>45</v>
      </c>
      <c r="L12" s="12">
        <f t="shared" si="4"/>
        <v>0</v>
      </c>
      <c r="M12">
        <f t="shared" si="2"/>
        <v>0</v>
      </c>
      <c r="N12" s="5">
        <v>10</v>
      </c>
      <c r="O12" s="4">
        <v>247.5</v>
      </c>
      <c r="P12" s="3" t="s">
        <v>21</v>
      </c>
      <c r="Q12" s="3">
        <v>270</v>
      </c>
      <c r="R12" s="12">
        <v>22.5</v>
      </c>
      <c r="S12">
        <f t="shared" si="3"/>
        <v>12.5</v>
      </c>
    </row>
    <row r="13" spans="2:19" ht="23.25" customHeight="1">
      <c r="B13" s="5">
        <v>11</v>
      </c>
      <c r="C13" s="4">
        <v>180</v>
      </c>
      <c r="D13" s="3" t="s">
        <v>21</v>
      </c>
      <c r="E13" s="3">
        <v>180</v>
      </c>
      <c r="F13" s="12">
        <f t="shared" si="0"/>
        <v>0</v>
      </c>
      <c r="G13">
        <f t="shared" si="1"/>
        <v>0</v>
      </c>
      <c r="H13" s="5">
        <v>11</v>
      </c>
      <c r="I13" s="4">
        <v>157.5</v>
      </c>
      <c r="J13" s="3" t="s">
        <v>21</v>
      </c>
      <c r="K13" s="3">
        <v>135</v>
      </c>
      <c r="L13" s="12">
        <f t="shared" si="4"/>
        <v>22.5</v>
      </c>
      <c r="M13">
        <f t="shared" si="2"/>
        <v>12.5</v>
      </c>
      <c r="N13" s="5">
        <v>11</v>
      </c>
      <c r="O13" s="4">
        <v>315</v>
      </c>
      <c r="P13" s="3" t="s">
        <v>22</v>
      </c>
      <c r="Q13" s="3">
        <v>315</v>
      </c>
      <c r="R13" s="12">
        <f t="shared" si="5"/>
        <v>0</v>
      </c>
      <c r="S13">
        <f t="shared" si="3"/>
        <v>0</v>
      </c>
    </row>
    <row r="14" spans="2:19" ht="23.25" customHeight="1">
      <c r="B14" s="5">
        <v>12</v>
      </c>
      <c r="C14" s="4">
        <v>90</v>
      </c>
      <c r="D14" s="3" t="s">
        <v>20</v>
      </c>
      <c r="E14" s="3">
        <v>106</v>
      </c>
      <c r="F14" s="12">
        <v>16</v>
      </c>
      <c r="G14">
        <f t="shared" si="1"/>
        <v>8.8888888888888893</v>
      </c>
      <c r="H14" s="5">
        <v>12</v>
      </c>
      <c r="I14" s="4">
        <v>270</v>
      </c>
      <c r="J14" s="3" t="s">
        <v>20</v>
      </c>
      <c r="K14" s="3">
        <v>285</v>
      </c>
      <c r="L14" s="12">
        <v>15</v>
      </c>
      <c r="M14">
        <f t="shared" si="2"/>
        <v>8.3333333333333321</v>
      </c>
      <c r="N14" s="5">
        <v>12</v>
      </c>
      <c r="O14" s="4">
        <v>22.5</v>
      </c>
      <c r="P14" s="3" t="s">
        <v>20</v>
      </c>
      <c r="Q14" s="3">
        <v>21</v>
      </c>
      <c r="R14" s="12">
        <f t="shared" si="5"/>
        <v>1.5</v>
      </c>
      <c r="S14">
        <f t="shared" si="3"/>
        <v>0.83333333333333337</v>
      </c>
    </row>
    <row r="15" spans="2:19" ht="23.25" customHeight="1">
      <c r="B15" s="5">
        <v>13</v>
      </c>
      <c r="C15" s="4">
        <v>315</v>
      </c>
      <c r="D15" s="3" t="s">
        <v>22</v>
      </c>
      <c r="E15" s="3">
        <v>315</v>
      </c>
      <c r="F15" s="12">
        <f t="shared" si="0"/>
        <v>0</v>
      </c>
      <c r="G15">
        <f t="shared" si="1"/>
        <v>0</v>
      </c>
      <c r="H15" s="5">
        <v>13</v>
      </c>
      <c r="I15" s="4">
        <v>337.5</v>
      </c>
      <c r="J15" s="3" t="s">
        <v>21</v>
      </c>
      <c r="K15" s="3">
        <f>315+22</f>
        <v>337</v>
      </c>
      <c r="L15" s="12">
        <f t="shared" si="4"/>
        <v>0.5</v>
      </c>
      <c r="M15">
        <f t="shared" si="2"/>
        <v>0.27777777777777779</v>
      </c>
      <c r="N15" s="5">
        <v>13</v>
      </c>
      <c r="O15" s="4">
        <v>112.5</v>
      </c>
      <c r="P15" s="3" t="s">
        <v>22</v>
      </c>
      <c r="Q15" s="3">
        <v>68</v>
      </c>
      <c r="R15" s="12">
        <f t="shared" si="5"/>
        <v>44.5</v>
      </c>
      <c r="S15">
        <f t="shared" si="3"/>
        <v>24.722222222222221</v>
      </c>
    </row>
    <row r="16" spans="2:19" ht="23.25" customHeight="1">
      <c r="B16" s="5">
        <v>14</v>
      </c>
      <c r="C16" s="4">
        <v>22.5</v>
      </c>
      <c r="D16" s="3" t="s">
        <v>20</v>
      </c>
      <c r="E16" s="3">
        <v>19</v>
      </c>
      <c r="F16" s="12">
        <f t="shared" si="0"/>
        <v>3.5</v>
      </c>
      <c r="G16">
        <f t="shared" si="1"/>
        <v>1.9444444444444444</v>
      </c>
      <c r="H16" s="5">
        <v>14</v>
      </c>
      <c r="I16" s="4">
        <v>270</v>
      </c>
      <c r="J16" s="3" t="s">
        <v>22</v>
      </c>
      <c r="K16" s="3">
        <f>270+22</f>
        <v>292</v>
      </c>
      <c r="L16" s="12">
        <v>22</v>
      </c>
      <c r="M16">
        <f t="shared" si="2"/>
        <v>12.222222222222221</v>
      </c>
      <c r="N16" s="5">
        <v>14</v>
      </c>
      <c r="O16" s="4">
        <v>315</v>
      </c>
      <c r="P16" s="3" t="s">
        <v>21</v>
      </c>
      <c r="Q16" s="3">
        <v>335</v>
      </c>
      <c r="R16" s="12">
        <v>20</v>
      </c>
      <c r="S16">
        <f t="shared" si="3"/>
        <v>11.111111111111111</v>
      </c>
    </row>
    <row r="17" spans="2:19" ht="23.25" customHeight="1" thickBot="1">
      <c r="B17" s="6">
        <v>15</v>
      </c>
      <c r="C17" s="4">
        <v>247.5</v>
      </c>
      <c r="D17" s="3" t="s">
        <v>21</v>
      </c>
      <c r="E17" s="3">
        <v>250</v>
      </c>
      <c r="F17" s="12">
        <v>2.5</v>
      </c>
      <c r="G17">
        <f t="shared" si="1"/>
        <v>1.3888888888888888</v>
      </c>
      <c r="H17" s="6">
        <v>15</v>
      </c>
      <c r="I17" s="4">
        <v>202.5</v>
      </c>
      <c r="J17" s="3" t="s">
        <v>21</v>
      </c>
      <c r="K17" s="3">
        <v>205</v>
      </c>
      <c r="L17" s="12">
        <v>2.5</v>
      </c>
      <c r="M17">
        <f t="shared" si="2"/>
        <v>1.3888888888888888</v>
      </c>
      <c r="N17" s="6">
        <v>15</v>
      </c>
      <c r="O17" s="4">
        <v>22.5</v>
      </c>
      <c r="P17" s="3" t="s">
        <v>20</v>
      </c>
      <c r="Q17" s="3">
        <v>20</v>
      </c>
      <c r="R17" s="12">
        <f t="shared" si="5"/>
        <v>2.5</v>
      </c>
      <c r="S17">
        <f t="shared" si="3"/>
        <v>1.3888888888888888</v>
      </c>
    </row>
    <row r="18" spans="2:19" ht="23.25" customHeight="1" thickBot="1">
      <c r="B18" s="8">
        <v>16</v>
      </c>
      <c r="C18" s="4"/>
      <c r="D18" s="3"/>
      <c r="E18" s="3"/>
      <c r="F18" s="2">
        <f>SUM(F3:F17)/15</f>
        <v>11.8</v>
      </c>
      <c r="G18">
        <f t="shared" si="1"/>
        <v>6.5555555555555562</v>
      </c>
      <c r="H18" s="8">
        <v>16</v>
      </c>
      <c r="I18" s="4"/>
      <c r="J18" s="3"/>
      <c r="K18" s="3"/>
      <c r="L18" s="2">
        <f>SUM(L3:L17)/15</f>
        <v>13.1</v>
      </c>
      <c r="M18">
        <f t="shared" si="2"/>
        <v>7.2777777777777777</v>
      </c>
      <c r="N18" s="8">
        <v>16</v>
      </c>
      <c r="O18" s="4"/>
      <c r="P18" s="3"/>
      <c r="Q18" s="3"/>
      <c r="R18" s="2">
        <f>SUM(R3:R17)/15</f>
        <v>23.333333333333332</v>
      </c>
      <c r="S18">
        <f t="shared" si="3"/>
        <v>12.962962962962962</v>
      </c>
    </row>
    <row r="19" spans="2:19">
      <c r="B19" s="7"/>
      <c r="F19" s="2" t="s">
        <v>35</v>
      </c>
      <c r="L19" s="2" t="s">
        <v>36</v>
      </c>
      <c r="R19" s="2" t="s">
        <v>32</v>
      </c>
    </row>
    <row r="24" spans="2:19">
      <c r="B24" s="3" t="s">
        <v>1</v>
      </c>
      <c r="C24" s="3" t="s">
        <v>4</v>
      </c>
      <c r="D24" s="3" t="s">
        <v>2</v>
      </c>
      <c r="E24" s="3" t="s">
        <v>3</v>
      </c>
      <c r="F24" s="3" t="s">
        <v>54</v>
      </c>
      <c r="H24" s="25" t="s">
        <v>1</v>
      </c>
      <c r="I24" s="25" t="s">
        <v>4</v>
      </c>
      <c r="J24" s="25" t="s">
        <v>2</v>
      </c>
      <c r="K24" s="25" t="s">
        <v>3</v>
      </c>
      <c r="L24" s="25" t="s">
        <v>54</v>
      </c>
      <c r="N24" s="3" t="s">
        <v>1</v>
      </c>
      <c r="O24" s="3" t="s">
        <v>4</v>
      </c>
      <c r="P24" s="3" t="s">
        <v>2</v>
      </c>
      <c r="Q24" s="3" t="s">
        <v>3</v>
      </c>
      <c r="R24" s="3" t="s">
        <v>54</v>
      </c>
    </row>
    <row r="25" spans="2:19">
      <c r="B25" s="9">
        <v>6</v>
      </c>
      <c r="C25" s="10">
        <v>0</v>
      </c>
      <c r="D25" s="11" t="s">
        <v>21</v>
      </c>
      <c r="E25" s="11">
        <v>0</v>
      </c>
      <c r="F25" s="12">
        <f>C25-E25</f>
        <v>0</v>
      </c>
      <c r="H25" s="9">
        <v>3</v>
      </c>
      <c r="I25" s="10">
        <v>0</v>
      </c>
      <c r="J25" s="11" t="s">
        <v>22</v>
      </c>
      <c r="K25" s="11">
        <v>0</v>
      </c>
      <c r="L25" s="12">
        <f>I25-K25</f>
        <v>0</v>
      </c>
      <c r="N25" s="9">
        <v>8</v>
      </c>
      <c r="O25" s="10">
        <v>0</v>
      </c>
      <c r="P25" s="11" t="s">
        <v>22</v>
      </c>
      <c r="Q25" s="11">
        <v>0</v>
      </c>
      <c r="R25" s="12">
        <f>O25-Q25</f>
        <v>0</v>
      </c>
    </row>
    <row r="26" spans="2:19">
      <c r="B26" s="5">
        <v>14</v>
      </c>
      <c r="C26" s="4">
        <v>22.5</v>
      </c>
      <c r="D26" s="3" t="s">
        <v>20</v>
      </c>
      <c r="E26" s="3">
        <v>19</v>
      </c>
      <c r="F26" s="12">
        <f>C26-E26</f>
        <v>3.5</v>
      </c>
      <c r="H26" s="5">
        <v>2</v>
      </c>
      <c r="I26" s="4">
        <v>45</v>
      </c>
      <c r="J26" s="3" t="s">
        <v>20</v>
      </c>
      <c r="K26" s="3">
        <f>45+18</f>
        <v>63</v>
      </c>
      <c r="L26" s="12">
        <v>18</v>
      </c>
      <c r="N26" s="5">
        <v>3</v>
      </c>
      <c r="O26" s="7">
        <v>22.5</v>
      </c>
      <c r="P26" s="3" t="s">
        <v>21</v>
      </c>
      <c r="Q26" s="3">
        <v>17</v>
      </c>
      <c r="R26" s="12">
        <f>O26-Q26</f>
        <v>5.5</v>
      </c>
    </row>
    <row r="27" spans="2:19">
      <c r="B27" s="5">
        <v>4</v>
      </c>
      <c r="C27" s="4">
        <v>45</v>
      </c>
      <c r="D27" s="3" t="s">
        <v>22</v>
      </c>
      <c r="E27" s="3">
        <v>45</v>
      </c>
      <c r="F27" s="12">
        <f>C27-E27</f>
        <v>0</v>
      </c>
      <c r="H27" s="5">
        <v>6</v>
      </c>
      <c r="I27" s="4">
        <v>45</v>
      </c>
      <c r="J27" s="3" t="s">
        <v>20</v>
      </c>
      <c r="K27" s="3">
        <v>45</v>
      </c>
      <c r="L27" s="12">
        <f>I27-K27</f>
        <v>0</v>
      </c>
      <c r="N27" s="5">
        <v>12</v>
      </c>
      <c r="O27" s="4">
        <v>22.5</v>
      </c>
      <c r="P27" s="3" t="s">
        <v>20</v>
      </c>
      <c r="Q27" s="3">
        <v>21</v>
      </c>
      <c r="R27" s="12">
        <f>O27-Q27</f>
        <v>1.5</v>
      </c>
    </row>
    <row r="28" spans="2:19">
      <c r="B28" s="5">
        <v>1</v>
      </c>
      <c r="C28" s="4">
        <v>67.5</v>
      </c>
      <c r="D28" s="3" t="s">
        <v>22</v>
      </c>
      <c r="E28" s="3">
        <v>45</v>
      </c>
      <c r="F28" s="12">
        <f>C28-E28</f>
        <v>22.5</v>
      </c>
      <c r="H28" s="5">
        <v>10</v>
      </c>
      <c r="I28" s="4">
        <v>45</v>
      </c>
      <c r="J28" s="3" t="s">
        <v>22</v>
      </c>
      <c r="K28" s="3">
        <v>45</v>
      </c>
      <c r="L28" s="12">
        <f>I28-K28</f>
        <v>0</v>
      </c>
      <c r="N28" s="5">
        <v>15</v>
      </c>
      <c r="O28" s="4">
        <v>22.5</v>
      </c>
      <c r="P28" s="3" t="s">
        <v>20</v>
      </c>
      <c r="Q28" s="3">
        <v>20</v>
      </c>
      <c r="R28" s="12">
        <f>O28-Q28</f>
        <v>2.5</v>
      </c>
    </row>
    <row r="29" spans="2:19">
      <c r="B29" s="5">
        <v>12</v>
      </c>
      <c r="C29" s="4">
        <v>90</v>
      </c>
      <c r="D29" s="3" t="s">
        <v>20</v>
      </c>
      <c r="E29" s="3">
        <v>106</v>
      </c>
      <c r="F29" s="12">
        <v>16</v>
      </c>
      <c r="H29" s="5">
        <v>8</v>
      </c>
      <c r="I29" s="4">
        <v>67.5</v>
      </c>
      <c r="J29" s="3" t="s">
        <v>22</v>
      </c>
      <c r="K29" s="3">
        <v>70</v>
      </c>
      <c r="L29" s="12">
        <v>2.5</v>
      </c>
      <c r="N29" s="5">
        <v>2</v>
      </c>
      <c r="O29" s="4">
        <v>90</v>
      </c>
      <c r="P29" s="3" t="s">
        <v>22</v>
      </c>
      <c r="Q29" s="3">
        <v>135</v>
      </c>
      <c r="R29" s="12">
        <v>45</v>
      </c>
    </row>
    <row r="30" spans="2:19">
      <c r="B30" s="5">
        <v>8</v>
      </c>
      <c r="C30" s="4">
        <v>112.5</v>
      </c>
      <c r="D30" s="3" t="s">
        <v>21</v>
      </c>
      <c r="E30" s="3">
        <f>180-23</f>
        <v>157</v>
      </c>
      <c r="F30" s="12">
        <v>44.5</v>
      </c>
      <c r="H30" s="5">
        <v>1</v>
      </c>
      <c r="I30" s="4">
        <v>90</v>
      </c>
      <c r="J30" s="3" t="s">
        <v>21</v>
      </c>
      <c r="K30" s="3">
        <v>90</v>
      </c>
      <c r="L30" s="12">
        <f>I30-K30</f>
        <v>0</v>
      </c>
      <c r="N30" s="5">
        <v>9</v>
      </c>
      <c r="O30" s="4">
        <v>90</v>
      </c>
      <c r="P30" s="3" t="s">
        <v>20</v>
      </c>
      <c r="Q30" s="3">
        <v>62</v>
      </c>
      <c r="R30" s="12">
        <f>O30-Q30</f>
        <v>28</v>
      </c>
    </row>
    <row r="31" spans="2:19">
      <c r="B31" s="5">
        <v>7</v>
      </c>
      <c r="C31" s="4">
        <v>157.5</v>
      </c>
      <c r="D31" s="3" t="s">
        <v>20</v>
      </c>
      <c r="E31" s="3">
        <v>135</v>
      </c>
      <c r="F31" s="12">
        <f>C31-E31</f>
        <v>22.5</v>
      </c>
      <c r="H31" s="5">
        <v>11</v>
      </c>
      <c r="I31" s="4">
        <v>157.5</v>
      </c>
      <c r="J31" s="3" t="s">
        <v>21</v>
      </c>
      <c r="K31" s="3">
        <v>135</v>
      </c>
      <c r="L31" s="12">
        <f>I31-K31</f>
        <v>22.5</v>
      </c>
      <c r="N31" s="5">
        <v>13</v>
      </c>
      <c r="O31" s="4">
        <v>112.5</v>
      </c>
      <c r="P31" s="3" t="s">
        <v>22</v>
      </c>
      <c r="Q31" s="3">
        <v>68</v>
      </c>
      <c r="R31" s="12">
        <f>O31-Q31</f>
        <v>44.5</v>
      </c>
    </row>
    <row r="32" spans="2:19">
      <c r="B32" s="5">
        <v>11</v>
      </c>
      <c r="C32" s="4">
        <v>180</v>
      </c>
      <c r="D32" s="3" t="s">
        <v>21</v>
      </c>
      <c r="E32" s="3">
        <v>180</v>
      </c>
      <c r="F32" s="12">
        <f>C32-E32</f>
        <v>0</v>
      </c>
      <c r="H32" s="5">
        <v>5</v>
      </c>
      <c r="I32" s="4">
        <v>180</v>
      </c>
      <c r="J32" s="3" t="s">
        <v>22</v>
      </c>
      <c r="K32" s="3">
        <v>180</v>
      </c>
      <c r="L32" s="12">
        <f>I32-K32</f>
        <v>0</v>
      </c>
      <c r="N32" s="30">
        <v>7</v>
      </c>
      <c r="O32" s="31">
        <v>135</v>
      </c>
      <c r="P32" s="32" t="s">
        <v>20</v>
      </c>
      <c r="Q32" s="32">
        <v>45</v>
      </c>
      <c r="R32" s="36">
        <f>O32-Q32</f>
        <v>90</v>
      </c>
    </row>
    <row r="33" spans="2:18">
      <c r="B33" s="5">
        <v>10</v>
      </c>
      <c r="C33" s="4">
        <v>247.5</v>
      </c>
      <c r="D33" s="3" t="s">
        <v>20</v>
      </c>
      <c r="E33" s="3">
        <f>270+22</f>
        <v>292</v>
      </c>
      <c r="F33" s="12">
        <v>44.5</v>
      </c>
      <c r="H33" s="5">
        <v>15</v>
      </c>
      <c r="I33" s="4">
        <v>202.5</v>
      </c>
      <c r="J33" s="3" t="s">
        <v>21</v>
      </c>
      <c r="K33" s="3">
        <v>205</v>
      </c>
      <c r="L33" s="12">
        <v>2.5</v>
      </c>
      <c r="N33" s="5">
        <v>6</v>
      </c>
      <c r="O33" s="4">
        <v>202.5</v>
      </c>
      <c r="P33" s="3" t="s">
        <v>22</v>
      </c>
      <c r="Q33" s="3">
        <v>225</v>
      </c>
      <c r="R33" s="12">
        <v>22.5</v>
      </c>
    </row>
    <row r="34" spans="2:18">
      <c r="B34" s="5">
        <v>15</v>
      </c>
      <c r="C34" s="4">
        <v>247.5</v>
      </c>
      <c r="D34" s="3" t="s">
        <v>21</v>
      </c>
      <c r="E34" s="3">
        <v>250</v>
      </c>
      <c r="F34" s="12">
        <v>2.5</v>
      </c>
      <c r="H34" s="5">
        <v>9</v>
      </c>
      <c r="I34" s="4">
        <v>247.5</v>
      </c>
      <c r="J34" s="3" t="s">
        <v>20</v>
      </c>
      <c r="K34" s="3">
        <v>158</v>
      </c>
      <c r="L34" s="12">
        <f>I34-K34</f>
        <v>89.5</v>
      </c>
      <c r="N34" s="5">
        <v>1</v>
      </c>
      <c r="O34" s="4">
        <v>225</v>
      </c>
      <c r="P34" s="3" t="s">
        <v>21</v>
      </c>
      <c r="Q34" s="3">
        <v>293</v>
      </c>
      <c r="R34" s="12">
        <v>68</v>
      </c>
    </row>
    <row r="35" spans="2:18">
      <c r="B35" s="5">
        <v>2</v>
      </c>
      <c r="C35" s="4">
        <v>270</v>
      </c>
      <c r="D35" s="3" t="s">
        <v>21</v>
      </c>
      <c r="E35" s="3">
        <v>270</v>
      </c>
      <c r="F35" s="12">
        <f>C35-E35</f>
        <v>0</v>
      </c>
      <c r="H35" s="5">
        <v>4</v>
      </c>
      <c r="I35" s="4">
        <v>270</v>
      </c>
      <c r="J35" s="3" t="s">
        <v>20</v>
      </c>
      <c r="K35" s="3">
        <v>270</v>
      </c>
      <c r="L35" s="12">
        <f>I35-K35</f>
        <v>0</v>
      </c>
      <c r="N35" s="5">
        <v>10</v>
      </c>
      <c r="O35" s="4">
        <v>247.5</v>
      </c>
      <c r="P35" s="3" t="s">
        <v>21</v>
      </c>
      <c r="Q35" s="3">
        <v>270</v>
      </c>
      <c r="R35" s="12">
        <v>22.5</v>
      </c>
    </row>
    <row r="36" spans="2:18">
      <c r="B36" s="5">
        <v>5</v>
      </c>
      <c r="C36" s="4">
        <v>270</v>
      </c>
      <c r="D36" s="3" t="s">
        <v>22</v>
      </c>
      <c r="E36" s="3">
        <v>270</v>
      </c>
      <c r="F36" s="12">
        <f>C36-E36</f>
        <v>0</v>
      </c>
      <c r="H36" s="5">
        <v>7</v>
      </c>
      <c r="I36" s="4">
        <v>270</v>
      </c>
      <c r="J36" s="3" t="s">
        <v>21</v>
      </c>
      <c r="K36" s="3">
        <v>294</v>
      </c>
      <c r="L36" s="12">
        <v>24</v>
      </c>
      <c r="N36" s="5">
        <v>5</v>
      </c>
      <c r="O36" s="4">
        <v>270</v>
      </c>
      <c r="P36" s="3" t="s">
        <v>21</v>
      </c>
      <c r="Q36" s="3">
        <v>270</v>
      </c>
      <c r="R36" s="12">
        <f>O36-Q36</f>
        <v>0</v>
      </c>
    </row>
    <row r="37" spans="2:18">
      <c r="B37" s="5">
        <v>3</v>
      </c>
      <c r="C37" s="4">
        <v>315</v>
      </c>
      <c r="D37" s="3" t="s">
        <v>20</v>
      </c>
      <c r="E37" s="3">
        <v>315</v>
      </c>
      <c r="F37" s="12">
        <f>C37-E37</f>
        <v>0</v>
      </c>
      <c r="H37" s="5">
        <v>12</v>
      </c>
      <c r="I37" s="4">
        <v>270</v>
      </c>
      <c r="J37" s="3" t="s">
        <v>20</v>
      </c>
      <c r="K37" s="3">
        <v>285</v>
      </c>
      <c r="L37" s="12">
        <v>15</v>
      </c>
      <c r="N37" s="5">
        <v>4</v>
      </c>
      <c r="O37" s="4">
        <v>315</v>
      </c>
      <c r="P37" s="3" t="s">
        <v>20</v>
      </c>
      <c r="Q37" s="3">
        <v>315</v>
      </c>
      <c r="R37" s="12">
        <f>O37-Q37</f>
        <v>0</v>
      </c>
    </row>
    <row r="38" spans="2:18">
      <c r="B38" s="5">
        <v>9</v>
      </c>
      <c r="C38" s="4">
        <v>315</v>
      </c>
      <c r="D38" s="3" t="s">
        <v>22</v>
      </c>
      <c r="E38" s="3">
        <f>315+21</f>
        <v>336</v>
      </c>
      <c r="F38" s="12">
        <v>21</v>
      </c>
      <c r="H38" s="5">
        <v>14</v>
      </c>
      <c r="I38" s="4">
        <v>270</v>
      </c>
      <c r="J38" s="3" t="s">
        <v>22</v>
      </c>
      <c r="K38" s="3">
        <f>270+22</f>
        <v>292</v>
      </c>
      <c r="L38" s="12">
        <v>22</v>
      </c>
      <c r="N38" s="5">
        <v>11</v>
      </c>
      <c r="O38" s="4">
        <v>315</v>
      </c>
      <c r="P38" s="3" t="s">
        <v>22</v>
      </c>
      <c r="Q38" s="3">
        <v>315</v>
      </c>
      <c r="R38" s="12">
        <f>O38-Q38</f>
        <v>0</v>
      </c>
    </row>
    <row r="39" spans="2:18" ht="16" thickBot="1">
      <c r="B39" s="6">
        <v>13</v>
      </c>
      <c r="C39" s="4">
        <v>315</v>
      </c>
      <c r="D39" s="3" t="s">
        <v>22</v>
      </c>
      <c r="E39" s="3">
        <v>315</v>
      </c>
      <c r="F39" s="12">
        <f>C39-E39</f>
        <v>0</v>
      </c>
      <c r="H39" s="6">
        <v>13</v>
      </c>
      <c r="I39" s="4">
        <v>337.5</v>
      </c>
      <c r="J39" s="3" t="s">
        <v>21</v>
      </c>
      <c r="K39" s="3">
        <f>315+22</f>
        <v>337</v>
      </c>
      <c r="L39" s="12">
        <f>I39-K39</f>
        <v>0.5</v>
      </c>
      <c r="N39" s="6">
        <v>14</v>
      </c>
      <c r="O39" s="4">
        <v>315</v>
      </c>
      <c r="P39" s="3" t="s">
        <v>21</v>
      </c>
      <c r="Q39" s="3">
        <v>335</v>
      </c>
      <c r="R39" s="12">
        <v>20</v>
      </c>
    </row>
    <row r="40" spans="2:18" ht="16" thickBot="1">
      <c r="B40" s="8">
        <v>16</v>
      </c>
      <c r="C40" s="4"/>
      <c r="D40" s="3"/>
      <c r="E40" s="3"/>
      <c r="F40" s="2">
        <f>SUM(F25:F39)/15</f>
        <v>11.8</v>
      </c>
      <c r="H40" s="8">
        <v>16</v>
      </c>
      <c r="I40" s="4"/>
      <c r="J40" s="3"/>
      <c r="K40" s="3"/>
      <c r="L40" s="2">
        <f>SUM(L25:L39)/15</f>
        <v>13.1</v>
      </c>
      <c r="N40" s="8">
        <v>16</v>
      </c>
      <c r="O40" s="4"/>
      <c r="P40" s="3"/>
      <c r="Q40" s="3"/>
      <c r="R40" s="2">
        <f>SUM(R25:R39)/15</f>
        <v>23.333333333333332</v>
      </c>
    </row>
    <row r="41" spans="2:18">
      <c r="B41" s="7"/>
      <c r="F41" s="2" t="s">
        <v>35</v>
      </c>
      <c r="L41" s="2" t="s">
        <v>36</v>
      </c>
      <c r="R41" s="2" t="s">
        <v>32</v>
      </c>
    </row>
  </sheetData>
  <sortState ref="N25:R40">
    <sortCondition ref="O25:O4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41"/>
  <sheetViews>
    <sheetView zoomScale="64" workbookViewId="0">
      <selection activeCell="C9" sqref="C9"/>
    </sheetView>
  </sheetViews>
  <sheetFormatPr baseColWidth="10" defaultColWidth="8.83203125" defaultRowHeight="15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13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54</v>
      </c>
      <c r="M2" t="s">
        <v>73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54</v>
      </c>
      <c r="S2" t="s">
        <v>73</v>
      </c>
    </row>
    <row r="3" spans="2:19" ht="24" customHeight="1">
      <c r="B3" s="9">
        <v>1</v>
      </c>
      <c r="C3" s="10">
        <v>337.5</v>
      </c>
      <c r="D3" s="11" t="s">
        <v>20</v>
      </c>
      <c r="E3" s="11">
        <v>315</v>
      </c>
      <c r="F3" s="12">
        <f>C3-E3</f>
        <v>22.5</v>
      </c>
      <c r="G3">
        <f>(F3/180)*100</f>
        <v>12.5</v>
      </c>
      <c r="H3" s="9">
        <v>1</v>
      </c>
      <c r="I3" s="10">
        <v>0</v>
      </c>
      <c r="J3" s="11" t="s">
        <v>21</v>
      </c>
      <c r="K3" s="11">
        <v>0</v>
      </c>
      <c r="L3" s="12">
        <f>I3-K3</f>
        <v>0</v>
      </c>
      <c r="M3">
        <f>(L3/180)*100</f>
        <v>0</v>
      </c>
      <c r="N3" s="9">
        <v>1</v>
      </c>
      <c r="O3" s="10">
        <v>247.5</v>
      </c>
      <c r="P3" s="11" t="s">
        <v>21</v>
      </c>
      <c r="Q3" s="11">
        <v>315</v>
      </c>
      <c r="R3" s="12">
        <f>Q3-O3</f>
        <v>67.5</v>
      </c>
      <c r="S3">
        <f t="shared" ref="S3:S17" si="0">(R3/180)*100</f>
        <v>37.5</v>
      </c>
    </row>
    <row r="4" spans="2:19" ht="24" customHeight="1">
      <c r="B4" s="5">
        <v>2</v>
      </c>
      <c r="C4" s="4">
        <v>112.5</v>
      </c>
      <c r="D4" s="3" t="s">
        <v>20</v>
      </c>
      <c r="E4" s="3">
        <v>90</v>
      </c>
      <c r="F4" s="12">
        <f t="shared" ref="F4:F17" si="1">C4-E4</f>
        <v>22.5</v>
      </c>
      <c r="G4">
        <f t="shared" ref="G4:G18" si="2">(F4/180)*100</f>
        <v>12.5</v>
      </c>
      <c r="H4" s="5">
        <v>2</v>
      </c>
      <c r="I4" s="4">
        <v>157.5</v>
      </c>
      <c r="J4" s="3" t="s">
        <v>21</v>
      </c>
      <c r="K4" s="3">
        <v>135</v>
      </c>
      <c r="L4" s="12">
        <f t="shared" ref="L4:L17" si="3">I4-K4</f>
        <v>22.5</v>
      </c>
      <c r="M4">
        <f t="shared" ref="M4:M18" si="4">(L4/180)*100</f>
        <v>12.5</v>
      </c>
      <c r="N4" s="5">
        <v>2</v>
      </c>
      <c r="O4" s="4">
        <v>135</v>
      </c>
      <c r="P4" s="3" t="s">
        <v>20</v>
      </c>
      <c r="Q4" s="3">
        <v>135</v>
      </c>
      <c r="R4" s="12">
        <f t="shared" ref="R4:R17" si="5">Q4-O4</f>
        <v>0</v>
      </c>
      <c r="S4">
        <f t="shared" si="0"/>
        <v>0</v>
      </c>
    </row>
    <row r="5" spans="2:19" ht="24" customHeight="1">
      <c r="B5" s="5">
        <v>3</v>
      </c>
      <c r="C5" s="4">
        <v>180</v>
      </c>
      <c r="D5" s="3" t="s">
        <v>22</v>
      </c>
      <c r="E5" s="3">
        <v>180</v>
      </c>
      <c r="F5" s="12">
        <f t="shared" si="1"/>
        <v>0</v>
      </c>
      <c r="G5">
        <f t="shared" si="2"/>
        <v>0</v>
      </c>
      <c r="H5" s="5">
        <v>3</v>
      </c>
      <c r="I5" s="4">
        <v>270</v>
      </c>
      <c r="J5" s="3" t="s">
        <v>22</v>
      </c>
      <c r="K5" s="3">
        <v>270</v>
      </c>
      <c r="L5" s="12">
        <f t="shared" si="3"/>
        <v>0</v>
      </c>
      <c r="M5">
        <f t="shared" si="4"/>
        <v>0</v>
      </c>
      <c r="N5" s="5">
        <v>3</v>
      </c>
      <c r="O5" s="4">
        <v>67.5</v>
      </c>
      <c r="P5" s="3" t="s">
        <v>21</v>
      </c>
      <c r="Q5" s="3">
        <v>135</v>
      </c>
      <c r="R5" s="12">
        <f t="shared" si="5"/>
        <v>67.5</v>
      </c>
      <c r="S5">
        <f t="shared" si="0"/>
        <v>37.5</v>
      </c>
    </row>
    <row r="6" spans="2:19" ht="24" customHeight="1">
      <c r="B6" s="5">
        <v>4</v>
      </c>
      <c r="C6" s="4">
        <v>22.5</v>
      </c>
      <c r="D6" s="3" t="s">
        <v>21</v>
      </c>
      <c r="E6" s="3">
        <v>180</v>
      </c>
      <c r="F6" s="12">
        <v>157.5</v>
      </c>
      <c r="G6">
        <f t="shared" si="2"/>
        <v>87.5</v>
      </c>
      <c r="H6" s="5">
        <v>4</v>
      </c>
      <c r="I6" s="4">
        <v>292.5</v>
      </c>
      <c r="J6" s="3" t="s">
        <v>20</v>
      </c>
      <c r="K6" s="3">
        <v>270</v>
      </c>
      <c r="L6" s="12">
        <f t="shared" si="3"/>
        <v>22.5</v>
      </c>
      <c r="M6">
        <f t="shared" si="4"/>
        <v>12.5</v>
      </c>
      <c r="N6" s="5">
        <v>4</v>
      </c>
      <c r="O6" s="31">
        <v>0</v>
      </c>
      <c r="P6" s="32" t="s">
        <v>21</v>
      </c>
      <c r="Q6" s="32">
        <v>180</v>
      </c>
      <c r="R6" s="36">
        <f t="shared" si="5"/>
        <v>180</v>
      </c>
      <c r="S6">
        <f t="shared" si="0"/>
        <v>100</v>
      </c>
    </row>
    <row r="7" spans="2:19" ht="24" customHeight="1">
      <c r="B7" s="5">
        <v>5</v>
      </c>
      <c r="C7" s="4">
        <v>247.5</v>
      </c>
      <c r="D7" s="3" t="s">
        <v>22</v>
      </c>
      <c r="E7" s="3">
        <v>225</v>
      </c>
      <c r="F7" s="12">
        <f t="shared" si="1"/>
        <v>22.5</v>
      </c>
      <c r="G7">
        <f t="shared" si="2"/>
        <v>12.5</v>
      </c>
      <c r="H7" s="5">
        <v>5</v>
      </c>
      <c r="I7" s="4">
        <v>90</v>
      </c>
      <c r="J7" s="3" t="s">
        <v>22</v>
      </c>
      <c r="K7" s="3">
        <v>90</v>
      </c>
      <c r="L7" s="12">
        <f t="shared" si="3"/>
        <v>0</v>
      </c>
      <c r="M7">
        <f t="shared" si="4"/>
        <v>0</v>
      </c>
      <c r="N7" s="5">
        <v>5</v>
      </c>
      <c r="O7" s="4">
        <v>180</v>
      </c>
      <c r="P7" s="3" t="s">
        <v>22</v>
      </c>
      <c r="Q7" s="3">
        <v>180</v>
      </c>
      <c r="R7" s="12">
        <f t="shared" si="5"/>
        <v>0</v>
      </c>
      <c r="S7">
        <f t="shared" si="0"/>
        <v>0</v>
      </c>
    </row>
    <row r="8" spans="2:19" ht="24" customHeight="1">
      <c r="B8" s="5">
        <v>6</v>
      </c>
      <c r="C8" s="4">
        <v>337.5</v>
      </c>
      <c r="D8" s="3" t="s">
        <v>21</v>
      </c>
      <c r="E8" s="3">
        <v>315</v>
      </c>
      <c r="F8" s="12">
        <f t="shared" si="1"/>
        <v>22.5</v>
      </c>
      <c r="G8">
        <f t="shared" si="2"/>
        <v>12.5</v>
      </c>
      <c r="H8" s="5">
        <v>6</v>
      </c>
      <c r="I8" s="4">
        <v>315</v>
      </c>
      <c r="J8" s="3" t="s">
        <v>22</v>
      </c>
      <c r="K8" s="3">
        <v>315</v>
      </c>
      <c r="L8" s="12">
        <f t="shared" si="3"/>
        <v>0</v>
      </c>
      <c r="M8">
        <f t="shared" si="4"/>
        <v>0</v>
      </c>
      <c r="N8" s="5">
        <v>6</v>
      </c>
      <c r="O8" s="4">
        <v>337.5</v>
      </c>
      <c r="P8" s="3" t="s">
        <v>20</v>
      </c>
      <c r="Q8" s="3">
        <v>315</v>
      </c>
      <c r="R8" s="12">
        <v>22.5</v>
      </c>
      <c r="S8">
        <f t="shared" si="0"/>
        <v>12.5</v>
      </c>
    </row>
    <row r="9" spans="2:19" ht="24" customHeight="1">
      <c r="B9" s="5">
        <v>7</v>
      </c>
      <c r="C9" s="4">
        <v>112.5</v>
      </c>
      <c r="D9" s="3" t="s">
        <v>20</v>
      </c>
      <c r="E9" s="3">
        <v>135</v>
      </c>
      <c r="F9" s="12">
        <v>22.5</v>
      </c>
      <c r="G9">
        <f t="shared" si="2"/>
        <v>12.5</v>
      </c>
      <c r="H9" s="5">
        <v>7</v>
      </c>
      <c r="I9" s="4">
        <v>22.5</v>
      </c>
      <c r="J9" s="3" t="s">
        <v>21</v>
      </c>
      <c r="K9" s="3">
        <v>135</v>
      </c>
      <c r="L9" s="12">
        <v>112.5</v>
      </c>
      <c r="M9">
        <f t="shared" si="4"/>
        <v>62.5</v>
      </c>
      <c r="N9" s="5">
        <v>7</v>
      </c>
      <c r="O9" s="4">
        <v>112.5</v>
      </c>
      <c r="P9" s="3" t="s">
        <v>21</v>
      </c>
      <c r="Q9" s="3">
        <v>90</v>
      </c>
      <c r="R9" s="12">
        <v>22.5</v>
      </c>
      <c r="S9">
        <f t="shared" si="0"/>
        <v>12.5</v>
      </c>
    </row>
    <row r="10" spans="2:19" ht="24" customHeight="1">
      <c r="B10" s="5">
        <v>8</v>
      </c>
      <c r="C10" s="4">
        <v>0</v>
      </c>
      <c r="D10" s="3" t="s">
        <v>21</v>
      </c>
      <c r="E10" s="3">
        <v>0</v>
      </c>
      <c r="F10" s="12">
        <f t="shared" si="1"/>
        <v>0</v>
      </c>
      <c r="G10">
        <f t="shared" si="2"/>
        <v>0</v>
      </c>
      <c r="H10" s="5">
        <v>8</v>
      </c>
      <c r="I10" s="4">
        <v>180</v>
      </c>
      <c r="J10" s="3" t="s">
        <v>20</v>
      </c>
      <c r="K10" s="3">
        <v>180</v>
      </c>
      <c r="L10" s="12">
        <f t="shared" si="3"/>
        <v>0</v>
      </c>
      <c r="M10">
        <f t="shared" si="4"/>
        <v>0</v>
      </c>
      <c r="N10" s="5">
        <v>8</v>
      </c>
      <c r="O10" s="4">
        <v>247.5</v>
      </c>
      <c r="P10" s="3" t="s">
        <v>20</v>
      </c>
      <c r="Q10" s="3">
        <v>270</v>
      </c>
      <c r="R10" s="12">
        <f t="shared" si="5"/>
        <v>22.5</v>
      </c>
      <c r="S10">
        <f t="shared" si="0"/>
        <v>12.5</v>
      </c>
    </row>
    <row r="11" spans="2:19" ht="23.25" customHeight="1">
      <c r="B11" s="5">
        <v>9</v>
      </c>
      <c r="C11" s="4">
        <v>202.5</v>
      </c>
      <c r="D11" s="3" t="s">
        <v>20</v>
      </c>
      <c r="E11" s="3">
        <v>225</v>
      </c>
      <c r="F11" s="12">
        <v>22.5</v>
      </c>
      <c r="G11">
        <f t="shared" si="2"/>
        <v>12.5</v>
      </c>
      <c r="H11" s="5">
        <v>9</v>
      </c>
      <c r="I11" s="4">
        <v>67.5</v>
      </c>
      <c r="J11" s="3" t="s">
        <v>21</v>
      </c>
      <c r="K11" s="3">
        <v>90</v>
      </c>
      <c r="L11" s="12">
        <v>22.5</v>
      </c>
      <c r="M11">
        <f t="shared" si="4"/>
        <v>12.5</v>
      </c>
      <c r="N11" s="5">
        <v>9</v>
      </c>
      <c r="O11" s="4">
        <v>202.5</v>
      </c>
      <c r="P11" s="3" t="s">
        <v>22</v>
      </c>
      <c r="Q11" s="3">
        <v>225</v>
      </c>
      <c r="R11" s="12">
        <f t="shared" si="5"/>
        <v>22.5</v>
      </c>
      <c r="S11">
        <f t="shared" si="0"/>
        <v>12.5</v>
      </c>
    </row>
    <row r="12" spans="2:19" ht="23.25" customHeight="1">
      <c r="B12" s="5">
        <v>10</v>
      </c>
      <c r="C12" s="4">
        <v>0</v>
      </c>
      <c r="D12" s="3" t="s">
        <v>21</v>
      </c>
      <c r="E12" s="3">
        <v>0</v>
      </c>
      <c r="F12" s="12">
        <f t="shared" si="1"/>
        <v>0</v>
      </c>
      <c r="G12">
        <f t="shared" si="2"/>
        <v>0</v>
      </c>
      <c r="H12" s="5">
        <v>10</v>
      </c>
      <c r="I12" s="4">
        <v>337.5</v>
      </c>
      <c r="J12" s="3" t="s">
        <v>22</v>
      </c>
      <c r="K12" s="3">
        <v>315</v>
      </c>
      <c r="L12" s="12">
        <f t="shared" si="3"/>
        <v>22.5</v>
      </c>
      <c r="M12">
        <f t="shared" si="4"/>
        <v>12.5</v>
      </c>
      <c r="N12" s="5">
        <v>10</v>
      </c>
      <c r="O12" s="4">
        <v>22.5</v>
      </c>
      <c r="P12" s="3" t="s">
        <v>21</v>
      </c>
      <c r="Q12" s="3">
        <v>22.5</v>
      </c>
      <c r="R12" s="12">
        <f t="shared" si="5"/>
        <v>0</v>
      </c>
      <c r="S12">
        <f t="shared" si="0"/>
        <v>0</v>
      </c>
    </row>
    <row r="13" spans="2:19" ht="23.25" customHeight="1">
      <c r="B13" s="5">
        <v>11</v>
      </c>
      <c r="C13" s="4">
        <v>45</v>
      </c>
      <c r="D13" s="3" t="s">
        <v>20</v>
      </c>
      <c r="E13" s="3">
        <v>45</v>
      </c>
      <c r="F13" s="12">
        <f t="shared" si="1"/>
        <v>0</v>
      </c>
      <c r="G13">
        <f t="shared" si="2"/>
        <v>0</v>
      </c>
      <c r="H13" s="5">
        <v>11</v>
      </c>
      <c r="I13" s="4">
        <v>202.5</v>
      </c>
      <c r="J13" s="3" t="s">
        <v>21</v>
      </c>
      <c r="K13" s="3">
        <v>225</v>
      </c>
      <c r="L13" s="12">
        <v>22.5</v>
      </c>
      <c r="M13">
        <f t="shared" si="4"/>
        <v>12.5</v>
      </c>
      <c r="N13" s="5">
        <v>11</v>
      </c>
      <c r="O13" s="4">
        <v>292.5</v>
      </c>
      <c r="P13" s="3" t="s">
        <v>22</v>
      </c>
      <c r="Q13" s="3">
        <v>245</v>
      </c>
      <c r="R13" s="12">
        <v>47.5</v>
      </c>
      <c r="S13">
        <f t="shared" si="0"/>
        <v>26.388888888888889</v>
      </c>
    </row>
    <row r="14" spans="2:19" ht="23.25" customHeight="1">
      <c r="B14" s="5">
        <v>12</v>
      </c>
      <c r="C14" s="4">
        <v>180</v>
      </c>
      <c r="D14" s="3" t="s">
        <v>22</v>
      </c>
      <c r="E14" s="3">
        <v>180</v>
      </c>
      <c r="F14" s="12">
        <f t="shared" si="1"/>
        <v>0</v>
      </c>
      <c r="G14">
        <f t="shared" si="2"/>
        <v>0</v>
      </c>
      <c r="H14" s="5">
        <v>12</v>
      </c>
      <c r="I14" s="4">
        <v>112.5</v>
      </c>
      <c r="J14" s="3" t="s">
        <v>22</v>
      </c>
      <c r="K14" s="3">
        <v>135</v>
      </c>
      <c r="L14" s="12">
        <v>22.5</v>
      </c>
      <c r="M14">
        <f t="shared" si="4"/>
        <v>12.5</v>
      </c>
      <c r="N14" s="5">
        <v>12</v>
      </c>
      <c r="O14" s="4">
        <v>180</v>
      </c>
      <c r="P14" s="3" t="s">
        <v>20</v>
      </c>
      <c r="Q14" s="3">
        <v>180</v>
      </c>
      <c r="R14" s="12">
        <f t="shared" si="5"/>
        <v>0</v>
      </c>
      <c r="S14">
        <f t="shared" si="0"/>
        <v>0</v>
      </c>
    </row>
    <row r="15" spans="2:19" ht="23.25" customHeight="1">
      <c r="B15" s="5">
        <v>13</v>
      </c>
      <c r="C15" s="4">
        <v>0</v>
      </c>
      <c r="D15" s="3" t="s">
        <v>21</v>
      </c>
      <c r="E15" s="3">
        <v>0</v>
      </c>
      <c r="F15" s="12">
        <f t="shared" si="1"/>
        <v>0</v>
      </c>
      <c r="G15">
        <f t="shared" si="2"/>
        <v>0</v>
      </c>
      <c r="H15" s="5">
        <v>13</v>
      </c>
      <c r="I15" s="4">
        <v>180</v>
      </c>
      <c r="J15" s="3" t="s">
        <v>20</v>
      </c>
      <c r="K15" s="3">
        <v>180</v>
      </c>
      <c r="L15" s="12">
        <f t="shared" si="3"/>
        <v>0</v>
      </c>
      <c r="M15">
        <f t="shared" si="4"/>
        <v>0</v>
      </c>
      <c r="N15" s="5">
        <v>13</v>
      </c>
      <c r="O15" s="4">
        <v>22.5</v>
      </c>
      <c r="P15" s="3" t="s">
        <v>22</v>
      </c>
      <c r="Q15" s="3">
        <v>22.5</v>
      </c>
      <c r="R15" s="12">
        <f t="shared" si="5"/>
        <v>0</v>
      </c>
      <c r="S15">
        <f t="shared" si="0"/>
        <v>0</v>
      </c>
    </row>
    <row r="16" spans="2:19" ht="23.25" customHeight="1">
      <c r="B16" s="5">
        <v>14</v>
      </c>
      <c r="C16" s="4">
        <v>45</v>
      </c>
      <c r="D16" s="3" t="s">
        <v>22</v>
      </c>
      <c r="E16" s="3">
        <v>45</v>
      </c>
      <c r="F16" s="12">
        <f t="shared" si="1"/>
        <v>0</v>
      </c>
      <c r="G16">
        <f t="shared" si="2"/>
        <v>0</v>
      </c>
      <c r="H16" s="5">
        <v>14</v>
      </c>
      <c r="I16" s="4">
        <v>45</v>
      </c>
      <c r="J16" s="3" t="s">
        <v>20</v>
      </c>
      <c r="K16" s="3">
        <v>45</v>
      </c>
      <c r="L16" s="12">
        <f t="shared" si="3"/>
        <v>0</v>
      </c>
      <c r="M16">
        <f t="shared" si="4"/>
        <v>0</v>
      </c>
      <c r="N16" s="5">
        <v>14</v>
      </c>
      <c r="O16" s="4">
        <v>90</v>
      </c>
      <c r="P16" s="3" t="s">
        <v>20</v>
      </c>
      <c r="Q16" s="3">
        <v>90</v>
      </c>
      <c r="R16" s="12">
        <f t="shared" si="5"/>
        <v>0</v>
      </c>
      <c r="S16">
        <f t="shared" si="0"/>
        <v>0</v>
      </c>
    </row>
    <row r="17" spans="2:19" ht="23.25" customHeight="1" thickBot="1">
      <c r="B17" s="6">
        <v>15</v>
      </c>
      <c r="C17" s="4">
        <v>112.5</v>
      </c>
      <c r="D17" s="3" t="s">
        <v>22</v>
      </c>
      <c r="E17" s="3">
        <v>90</v>
      </c>
      <c r="F17" s="12">
        <f t="shared" si="1"/>
        <v>22.5</v>
      </c>
      <c r="G17">
        <f t="shared" si="2"/>
        <v>12.5</v>
      </c>
      <c r="H17" s="6">
        <v>15</v>
      </c>
      <c r="I17" s="4">
        <v>292.5</v>
      </c>
      <c r="J17" s="3" t="s">
        <v>20</v>
      </c>
      <c r="K17" s="3">
        <v>270</v>
      </c>
      <c r="L17" s="12">
        <f t="shared" si="3"/>
        <v>22.5</v>
      </c>
      <c r="M17">
        <f t="shared" si="4"/>
        <v>12.5</v>
      </c>
      <c r="N17" s="6">
        <v>15</v>
      </c>
      <c r="O17" s="31">
        <v>202.5</v>
      </c>
      <c r="P17" s="32" t="s">
        <v>22</v>
      </c>
      <c r="Q17" s="32">
        <v>315</v>
      </c>
      <c r="R17" s="36">
        <f t="shared" si="5"/>
        <v>112.5</v>
      </c>
      <c r="S17">
        <f t="shared" si="0"/>
        <v>62.5</v>
      </c>
    </row>
    <row r="18" spans="2:19" ht="23.25" customHeight="1" thickBot="1">
      <c r="B18" s="8">
        <v>16</v>
      </c>
      <c r="C18" s="4"/>
      <c r="D18" s="3"/>
      <c r="E18" s="3"/>
      <c r="F18" s="2">
        <f>SUM(F3:F17)/15</f>
        <v>21</v>
      </c>
      <c r="G18">
        <f t="shared" si="2"/>
        <v>11.666666666666666</v>
      </c>
      <c r="H18" s="8">
        <v>16</v>
      </c>
      <c r="I18" s="4"/>
      <c r="J18" s="3"/>
      <c r="K18" s="3"/>
      <c r="L18" s="2">
        <f>SUM(L3:L17)/15</f>
        <v>18</v>
      </c>
      <c r="M18">
        <f t="shared" si="4"/>
        <v>10</v>
      </c>
      <c r="N18" s="8">
        <v>16</v>
      </c>
      <c r="O18" s="4"/>
      <c r="P18" s="3"/>
      <c r="Q18" s="3"/>
      <c r="R18" s="2">
        <f>SUM(R3:R17)/15</f>
        <v>37.666666666666664</v>
      </c>
    </row>
    <row r="19" spans="2:19">
      <c r="B19" s="7"/>
      <c r="F19" s="2" t="s">
        <v>37</v>
      </c>
      <c r="L19" s="2" t="s">
        <v>38</v>
      </c>
      <c r="R19" s="2" t="s">
        <v>39</v>
      </c>
    </row>
    <row r="25" spans="2:19">
      <c r="B25" s="3" t="s">
        <v>1</v>
      </c>
      <c r="C25" s="3" t="s">
        <v>4</v>
      </c>
      <c r="D25" s="3" t="s">
        <v>2</v>
      </c>
      <c r="E25" s="3" t="s">
        <v>3</v>
      </c>
      <c r="F25" s="3" t="s">
        <v>54</v>
      </c>
      <c r="H25" s="3" t="s">
        <v>1</v>
      </c>
      <c r="I25" s="3" t="s">
        <v>4</v>
      </c>
      <c r="J25" s="3" t="s">
        <v>2</v>
      </c>
      <c r="K25" s="3" t="s">
        <v>3</v>
      </c>
      <c r="L25" s="3" t="s">
        <v>54</v>
      </c>
      <c r="N25" s="3" t="s">
        <v>1</v>
      </c>
      <c r="O25" s="3" t="s">
        <v>4</v>
      </c>
      <c r="P25" s="3" t="s">
        <v>2</v>
      </c>
      <c r="Q25" s="3" t="s">
        <v>3</v>
      </c>
      <c r="R25" s="3" t="s">
        <v>54</v>
      </c>
    </row>
    <row r="26" spans="2:19">
      <c r="B26" s="9">
        <v>8</v>
      </c>
      <c r="C26" s="10">
        <v>0</v>
      </c>
      <c r="D26" s="11" t="s">
        <v>21</v>
      </c>
      <c r="E26" s="11">
        <v>0</v>
      </c>
      <c r="F26" s="12">
        <f>C26-E26</f>
        <v>0</v>
      </c>
      <c r="H26" s="9">
        <v>1</v>
      </c>
      <c r="I26" s="10">
        <v>0</v>
      </c>
      <c r="J26" s="11" t="s">
        <v>21</v>
      </c>
      <c r="K26" s="11">
        <v>0</v>
      </c>
      <c r="L26" s="12">
        <f>I26-K26</f>
        <v>0</v>
      </c>
      <c r="N26" s="9">
        <v>4</v>
      </c>
      <c r="O26" s="34">
        <v>0</v>
      </c>
      <c r="P26" s="35" t="s">
        <v>21</v>
      </c>
      <c r="Q26" s="35">
        <v>180</v>
      </c>
      <c r="R26" s="36">
        <f>Q26-O26</f>
        <v>180</v>
      </c>
    </row>
    <row r="27" spans="2:19">
      <c r="B27" s="5">
        <v>10</v>
      </c>
      <c r="C27" s="4">
        <v>0</v>
      </c>
      <c r="D27" s="3" t="s">
        <v>21</v>
      </c>
      <c r="E27" s="3">
        <v>0</v>
      </c>
      <c r="F27" s="12">
        <f>C27-E27</f>
        <v>0</v>
      </c>
      <c r="H27" s="5">
        <v>7</v>
      </c>
      <c r="I27" s="4">
        <v>22.5</v>
      </c>
      <c r="J27" s="3" t="s">
        <v>21</v>
      </c>
      <c r="K27" s="3">
        <v>135</v>
      </c>
      <c r="L27" s="12">
        <v>112.5</v>
      </c>
      <c r="N27" s="5">
        <v>10</v>
      </c>
      <c r="O27" s="4">
        <v>22.5</v>
      </c>
      <c r="P27" s="3" t="s">
        <v>21</v>
      </c>
      <c r="Q27" s="3">
        <v>22.5</v>
      </c>
      <c r="R27" s="12">
        <f>Q27-O27</f>
        <v>0</v>
      </c>
    </row>
    <row r="28" spans="2:19">
      <c r="B28" s="5">
        <v>13</v>
      </c>
      <c r="C28" s="4">
        <v>0</v>
      </c>
      <c r="D28" s="3" t="s">
        <v>21</v>
      </c>
      <c r="E28" s="3">
        <v>0</v>
      </c>
      <c r="F28" s="12">
        <f>C28-E28</f>
        <v>0</v>
      </c>
      <c r="H28" s="5">
        <v>14</v>
      </c>
      <c r="I28" s="4">
        <v>45</v>
      </c>
      <c r="J28" s="3" t="s">
        <v>20</v>
      </c>
      <c r="K28" s="3">
        <v>45</v>
      </c>
      <c r="L28" s="12">
        <f>I28-K28</f>
        <v>0</v>
      </c>
      <c r="N28" s="5">
        <v>13</v>
      </c>
      <c r="O28" s="4">
        <v>22.5</v>
      </c>
      <c r="P28" s="3" t="s">
        <v>22</v>
      </c>
      <c r="Q28" s="3">
        <v>22.5</v>
      </c>
      <c r="R28" s="12">
        <f>Q28-O28</f>
        <v>0</v>
      </c>
    </row>
    <row r="29" spans="2:19">
      <c r="B29" s="5">
        <v>4</v>
      </c>
      <c r="C29" s="4">
        <v>22.5</v>
      </c>
      <c r="D29" s="3" t="s">
        <v>21</v>
      </c>
      <c r="E29" s="3">
        <v>180</v>
      </c>
      <c r="F29" s="12">
        <v>157.5</v>
      </c>
      <c r="H29" s="5">
        <v>9</v>
      </c>
      <c r="I29" s="4">
        <v>67.5</v>
      </c>
      <c r="J29" s="3" t="s">
        <v>21</v>
      </c>
      <c r="K29" s="3">
        <v>90</v>
      </c>
      <c r="L29" s="12">
        <v>22.5</v>
      </c>
      <c r="N29" s="5">
        <v>3</v>
      </c>
      <c r="O29" s="4">
        <v>67.5</v>
      </c>
      <c r="P29" s="3" t="s">
        <v>21</v>
      </c>
      <c r="Q29" s="3">
        <v>135</v>
      </c>
      <c r="R29" s="12">
        <f>Q29-O29</f>
        <v>67.5</v>
      </c>
    </row>
    <row r="30" spans="2:19">
      <c r="B30" s="5">
        <v>11</v>
      </c>
      <c r="C30" s="4">
        <v>45</v>
      </c>
      <c r="D30" s="3" t="s">
        <v>20</v>
      </c>
      <c r="E30" s="3">
        <v>45</v>
      </c>
      <c r="F30" s="12">
        <f>C30-E30</f>
        <v>0</v>
      </c>
      <c r="H30" s="5">
        <v>5</v>
      </c>
      <c r="I30" s="4">
        <v>90</v>
      </c>
      <c r="J30" s="3" t="s">
        <v>22</v>
      </c>
      <c r="K30" s="3">
        <v>90</v>
      </c>
      <c r="L30" s="12">
        <f>I30-K30</f>
        <v>0</v>
      </c>
      <c r="N30" s="5">
        <v>14</v>
      </c>
      <c r="O30" s="4">
        <v>90</v>
      </c>
      <c r="P30" s="3" t="s">
        <v>20</v>
      </c>
      <c r="Q30" s="3">
        <v>90</v>
      </c>
      <c r="R30" s="12">
        <f>Q30-O30</f>
        <v>0</v>
      </c>
    </row>
    <row r="31" spans="2:19">
      <c r="B31" s="5">
        <v>14</v>
      </c>
      <c r="C31" s="4">
        <v>45</v>
      </c>
      <c r="D31" s="3" t="s">
        <v>22</v>
      </c>
      <c r="E31" s="3">
        <v>45</v>
      </c>
      <c r="F31" s="12">
        <f>C31-E31</f>
        <v>0</v>
      </c>
      <c r="H31" s="5">
        <v>12</v>
      </c>
      <c r="I31" s="4">
        <v>112.5</v>
      </c>
      <c r="J31" s="3" t="s">
        <v>22</v>
      </c>
      <c r="K31" s="3">
        <v>135</v>
      </c>
      <c r="L31" s="12">
        <v>22.5</v>
      </c>
      <c r="N31" s="5">
        <v>7</v>
      </c>
      <c r="O31" s="4">
        <v>112.5</v>
      </c>
      <c r="P31" s="3" t="s">
        <v>21</v>
      </c>
      <c r="Q31" s="3">
        <v>90</v>
      </c>
      <c r="R31" s="12">
        <v>22.5</v>
      </c>
    </row>
    <row r="32" spans="2:19">
      <c r="B32" s="5">
        <v>2</v>
      </c>
      <c r="C32" s="4">
        <v>112.5</v>
      </c>
      <c r="D32" s="3" t="s">
        <v>20</v>
      </c>
      <c r="E32" s="3">
        <v>90</v>
      </c>
      <c r="F32" s="12">
        <f>C32-E32</f>
        <v>22.5</v>
      </c>
      <c r="H32" s="5">
        <v>2</v>
      </c>
      <c r="I32" s="4">
        <v>157.5</v>
      </c>
      <c r="J32" s="3" t="s">
        <v>21</v>
      </c>
      <c r="K32" s="3">
        <v>135</v>
      </c>
      <c r="L32" s="12">
        <f>I32-K32</f>
        <v>22.5</v>
      </c>
      <c r="N32" s="5">
        <v>2</v>
      </c>
      <c r="O32" s="4">
        <v>135</v>
      </c>
      <c r="P32" s="3" t="s">
        <v>20</v>
      </c>
      <c r="Q32" s="3">
        <v>135</v>
      </c>
      <c r="R32" s="12">
        <f t="shared" ref="R32:R38" si="6">Q32-O32</f>
        <v>0</v>
      </c>
    </row>
    <row r="33" spans="2:18">
      <c r="B33" s="5">
        <v>7</v>
      </c>
      <c r="C33" s="4">
        <v>112.5</v>
      </c>
      <c r="D33" s="3" t="s">
        <v>20</v>
      </c>
      <c r="E33" s="3">
        <v>135</v>
      </c>
      <c r="F33" s="12">
        <v>22.5</v>
      </c>
      <c r="H33" s="5">
        <v>8</v>
      </c>
      <c r="I33" s="4">
        <v>180</v>
      </c>
      <c r="J33" s="3" t="s">
        <v>20</v>
      </c>
      <c r="K33" s="3">
        <v>180</v>
      </c>
      <c r="L33" s="12">
        <f>I33-K33</f>
        <v>0</v>
      </c>
      <c r="N33" s="5">
        <v>5</v>
      </c>
      <c r="O33" s="4">
        <v>180</v>
      </c>
      <c r="P33" s="3" t="s">
        <v>22</v>
      </c>
      <c r="Q33" s="3">
        <v>180</v>
      </c>
      <c r="R33" s="12">
        <f t="shared" si="6"/>
        <v>0</v>
      </c>
    </row>
    <row r="34" spans="2:18">
      <c r="B34" s="5">
        <v>15</v>
      </c>
      <c r="C34" s="4">
        <v>112.5</v>
      </c>
      <c r="D34" s="3" t="s">
        <v>22</v>
      </c>
      <c r="E34" s="3">
        <v>90</v>
      </c>
      <c r="F34" s="12">
        <f>C34-E34</f>
        <v>22.5</v>
      </c>
      <c r="H34" s="5">
        <v>13</v>
      </c>
      <c r="I34" s="4">
        <v>180</v>
      </c>
      <c r="J34" s="3" t="s">
        <v>20</v>
      </c>
      <c r="K34" s="3">
        <v>180</v>
      </c>
      <c r="L34" s="12">
        <f>I34-K34</f>
        <v>0</v>
      </c>
      <c r="N34" s="5">
        <v>12</v>
      </c>
      <c r="O34" s="4">
        <v>180</v>
      </c>
      <c r="P34" s="3" t="s">
        <v>20</v>
      </c>
      <c r="Q34" s="3">
        <v>180</v>
      </c>
      <c r="R34" s="12">
        <f t="shared" si="6"/>
        <v>0</v>
      </c>
    </row>
    <row r="35" spans="2:18">
      <c r="B35" s="5">
        <v>3</v>
      </c>
      <c r="C35" s="4">
        <v>180</v>
      </c>
      <c r="D35" s="3" t="s">
        <v>22</v>
      </c>
      <c r="E35" s="3">
        <v>180</v>
      </c>
      <c r="F35" s="12">
        <f>C35-E35</f>
        <v>0</v>
      </c>
      <c r="H35" s="5">
        <v>11</v>
      </c>
      <c r="I35" s="4">
        <v>202.5</v>
      </c>
      <c r="J35" s="3" t="s">
        <v>21</v>
      </c>
      <c r="K35" s="3">
        <v>225</v>
      </c>
      <c r="L35" s="12">
        <v>22.5</v>
      </c>
      <c r="N35" s="5">
        <v>9</v>
      </c>
      <c r="O35" s="4">
        <v>202.5</v>
      </c>
      <c r="P35" s="3" t="s">
        <v>22</v>
      </c>
      <c r="Q35" s="3">
        <v>225</v>
      </c>
      <c r="R35" s="12">
        <f t="shared" si="6"/>
        <v>22.5</v>
      </c>
    </row>
    <row r="36" spans="2:18">
      <c r="B36" s="5">
        <v>12</v>
      </c>
      <c r="C36" s="4">
        <v>180</v>
      </c>
      <c r="D36" s="3" t="s">
        <v>22</v>
      </c>
      <c r="E36" s="3">
        <v>180</v>
      </c>
      <c r="F36" s="12">
        <f>C36-E36</f>
        <v>0</v>
      </c>
      <c r="H36" s="5">
        <v>3</v>
      </c>
      <c r="I36" s="4">
        <v>270</v>
      </c>
      <c r="J36" s="3" t="s">
        <v>22</v>
      </c>
      <c r="K36" s="3">
        <v>270</v>
      </c>
      <c r="L36" s="12">
        <f>I36-K36</f>
        <v>0</v>
      </c>
      <c r="N36" s="5">
        <v>15</v>
      </c>
      <c r="O36" s="31">
        <v>202.5</v>
      </c>
      <c r="P36" s="32" t="s">
        <v>22</v>
      </c>
      <c r="Q36" s="32">
        <v>315</v>
      </c>
      <c r="R36" s="36">
        <f t="shared" si="6"/>
        <v>112.5</v>
      </c>
    </row>
    <row r="37" spans="2:18">
      <c r="B37" s="5">
        <v>9</v>
      </c>
      <c r="C37" s="4">
        <v>202.5</v>
      </c>
      <c r="D37" s="3" t="s">
        <v>20</v>
      </c>
      <c r="E37" s="3">
        <v>225</v>
      </c>
      <c r="F37" s="12">
        <v>22.5</v>
      </c>
      <c r="H37" s="5">
        <v>4</v>
      </c>
      <c r="I37" s="4">
        <v>292.5</v>
      </c>
      <c r="J37" s="3" t="s">
        <v>20</v>
      </c>
      <c r="K37" s="3">
        <v>270</v>
      </c>
      <c r="L37" s="12">
        <f>I37-K37</f>
        <v>22.5</v>
      </c>
      <c r="N37" s="5">
        <v>1</v>
      </c>
      <c r="O37" s="4">
        <v>247.5</v>
      </c>
      <c r="P37" s="3" t="s">
        <v>21</v>
      </c>
      <c r="Q37" s="3">
        <v>315</v>
      </c>
      <c r="R37" s="12">
        <f t="shared" si="6"/>
        <v>67.5</v>
      </c>
    </row>
    <row r="38" spans="2:18">
      <c r="B38" s="5">
        <v>5</v>
      </c>
      <c r="C38" s="4">
        <v>247.5</v>
      </c>
      <c r="D38" s="3" t="s">
        <v>22</v>
      </c>
      <c r="E38" s="3">
        <v>225</v>
      </c>
      <c r="F38" s="12">
        <f>C38-E38</f>
        <v>22.5</v>
      </c>
      <c r="H38" s="5">
        <v>15</v>
      </c>
      <c r="I38" s="4">
        <v>292.5</v>
      </c>
      <c r="J38" s="3" t="s">
        <v>20</v>
      </c>
      <c r="K38" s="3">
        <v>270</v>
      </c>
      <c r="L38" s="12">
        <f>I38-K38</f>
        <v>22.5</v>
      </c>
      <c r="N38" s="5">
        <v>8</v>
      </c>
      <c r="O38" s="4">
        <v>247.5</v>
      </c>
      <c r="P38" s="3" t="s">
        <v>20</v>
      </c>
      <c r="Q38" s="3">
        <v>270</v>
      </c>
      <c r="R38" s="12">
        <f t="shared" si="6"/>
        <v>22.5</v>
      </c>
    </row>
    <row r="39" spans="2:18">
      <c r="B39" s="5">
        <v>1</v>
      </c>
      <c r="C39" s="4">
        <v>337.5</v>
      </c>
      <c r="D39" s="3" t="s">
        <v>20</v>
      </c>
      <c r="E39" s="3">
        <v>315</v>
      </c>
      <c r="F39" s="12">
        <f>C39-E39</f>
        <v>22.5</v>
      </c>
      <c r="H39" s="5">
        <v>6</v>
      </c>
      <c r="I39" s="4">
        <v>315</v>
      </c>
      <c r="J39" s="3" t="s">
        <v>22</v>
      </c>
      <c r="K39" s="3">
        <v>315</v>
      </c>
      <c r="L39" s="12">
        <f>I39-K39</f>
        <v>0</v>
      </c>
      <c r="N39" s="5">
        <v>11</v>
      </c>
      <c r="O39" s="4">
        <v>292.5</v>
      </c>
      <c r="P39" s="3" t="s">
        <v>22</v>
      </c>
      <c r="Q39" s="3">
        <v>245</v>
      </c>
      <c r="R39" s="12">
        <v>47.5</v>
      </c>
    </row>
    <row r="40" spans="2:18" ht="16" thickBot="1">
      <c r="B40" s="6">
        <v>6</v>
      </c>
      <c r="C40" s="4">
        <v>350</v>
      </c>
      <c r="D40" s="3" t="s">
        <v>21</v>
      </c>
      <c r="E40" s="3">
        <v>315</v>
      </c>
      <c r="F40" s="12">
        <f>C40-E40</f>
        <v>35</v>
      </c>
      <c r="H40" s="6">
        <v>10</v>
      </c>
      <c r="I40" s="4">
        <v>337.5</v>
      </c>
      <c r="J40" s="3" t="s">
        <v>22</v>
      </c>
      <c r="K40" s="3">
        <v>315</v>
      </c>
      <c r="L40" s="12">
        <f>I40-K40</f>
        <v>22.5</v>
      </c>
      <c r="N40" s="6">
        <v>6</v>
      </c>
      <c r="O40" s="4">
        <v>337.5</v>
      </c>
      <c r="P40" s="3" t="s">
        <v>20</v>
      </c>
      <c r="Q40" s="3">
        <v>315</v>
      </c>
      <c r="R40" s="12">
        <v>22.5</v>
      </c>
    </row>
    <row r="41" spans="2:18" ht="16" thickBot="1">
      <c r="B41" s="8">
        <v>16</v>
      </c>
      <c r="C41" s="4"/>
      <c r="D41" s="3"/>
      <c r="E41" s="3"/>
      <c r="F41" s="2">
        <f>SUM(F26:F40)/15</f>
        <v>21.833333333333332</v>
      </c>
      <c r="H41" s="8">
        <v>16</v>
      </c>
      <c r="I41" s="4"/>
      <c r="J41" s="3"/>
      <c r="K41" s="3"/>
      <c r="L41" s="2">
        <f>SUM(L26:L40)/15</f>
        <v>18</v>
      </c>
      <c r="N41" s="8">
        <v>16</v>
      </c>
      <c r="O41" s="4"/>
      <c r="P41" s="3"/>
      <c r="Q41" s="3"/>
      <c r="R41" s="2">
        <f>SUM(R26:R40)/15</f>
        <v>37.666666666666664</v>
      </c>
    </row>
  </sheetData>
  <sortState ref="N26:R41">
    <sortCondition ref="O26:O4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6DA9-24A4-E943-8B62-42D721360F71}">
  <dimension ref="B1:S40"/>
  <sheetViews>
    <sheetView zoomScale="50" workbookViewId="0">
      <selection activeCell="N25" sqref="N25:R39"/>
    </sheetView>
  </sheetViews>
  <sheetFormatPr baseColWidth="10" defaultColWidth="8.83203125" defaultRowHeight="15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13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</v>
      </c>
      <c r="G2" t="s">
        <v>73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</v>
      </c>
      <c r="M2" t="s">
        <v>73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</v>
      </c>
      <c r="S2" t="s">
        <v>73</v>
      </c>
    </row>
    <row r="3" spans="2:19" ht="24" customHeight="1">
      <c r="B3" s="9">
        <v>1</v>
      </c>
      <c r="C3" s="10">
        <v>135</v>
      </c>
      <c r="D3" s="11" t="s">
        <v>21</v>
      </c>
      <c r="E3" s="11">
        <v>135</v>
      </c>
      <c r="F3" s="12">
        <f>C3-E3</f>
        <v>0</v>
      </c>
      <c r="G3">
        <f>(F3/180)*100</f>
        <v>0</v>
      </c>
      <c r="H3" s="9">
        <v>1</v>
      </c>
      <c r="I3" s="10">
        <v>67.5</v>
      </c>
      <c r="J3" s="11" t="s">
        <v>21</v>
      </c>
      <c r="K3" s="11">
        <v>90</v>
      </c>
      <c r="L3" s="12">
        <f>K3-I3</f>
        <v>22.5</v>
      </c>
      <c r="M3">
        <f>(L3/180)*100</f>
        <v>12.5</v>
      </c>
      <c r="N3" s="9">
        <v>1</v>
      </c>
      <c r="O3" s="10">
        <v>90</v>
      </c>
      <c r="P3" s="11" t="s">
        <v>20</v>
      </c>
      <c r="Q3" s="11">
        <v>130</v>
      </c>
      <c r="R3" s="12">
        <f>Q3-O3</f>
        <v>40</v>
      </c>
      <c r="S3">
        <f>(R3/180)*100</f>
        <v>22.222222222222221</v>
      </c>
    </row>
    <row r="4" spans="2:19" ht="24" customHeight="1">
      <c r="B4" s="5">
        <v>2</v>
      </c>
      <c r="C4" s="4">
        <v>247.5</v>
      </c>
      <c r="D4" s="3" t="s">
        <v>22</v>
      </c>
      <c r="E4" s="3">
        <v>225</v>
      </c>
      <c r="F4" s="12">
        <f t="shared" ref="F4:F16" si="0">C4-E4</f>
        <v>22.5</v>
      </c>
      <c r="G4">
        <f t="shared" ref="G4:G18" si="1">(F4/180)*100</f>
        <v>12.5</v>
      </c>
      <c r="H4" s="5">
        <v>2</v>
      </c>
      <c r="I4" s="4">
        <v>0</v>
      </c>
      <c r="J4" s="3" t="s">
        <v>22</v>
      </c>
      <c r="K4" s="3">
        <v>0</v>
      </c>
      <c r="L4" s="12">
        <f t="shared" ref="L4:L16" si="2">K4-I4</f>
        <v>0</v>
      </c>
      <c r="M4">
        <f t="shared" ref="M4:M18" si="3">(L4/180)*100</f>
        <v>0</v>
      </c>
      <c r="N4" s="5">
        <v>2</v>
      </c>
      <c r="O4" s="4">
        <v>180</v>
      </c>
      <c r="P4" s="3" t="s">
        <v>21</v>
      </c>
      <c r="Q4" s="3">
        <v>180</v>
      </c>
      <c r="R4" s="12">
        <f t="shared" ref="R4:R17" si="4">Q4-O4</f>
        <v>0</v>
      </c>
      <c r="S4">
        <f t="shared" ref="S4:S18" si="5">(R4/180)*100</f>
        <v>0</v>
      </c>
    </row>
    <row r="5" spans="2:19" ht="24" customHeight="1">
      <c r="B5" s="5">
        <v>3</v>
      </c>
      <c r="C5" s="4">
        <v>22.5</v>
      </c>
      <c r="D5" s="3" t="s">
        <v>21</v>
      </c>
      <c r="E5" s="3">
        <v>27</v>
      </c>
      <c r="F5" s="12">
        <v>4.5</v>
      </c>
      <c r="G5">
        <f t="shared" si="1"/>
        <v>2.5</v>
      </c>
      <c r="H5" s="5">
        <v>3</v>
      </c>
      <c r="I5" s="4">
        <v>202.5</v>
      </c>
      <c r="J5" s="3" t="s">
        <v>22</v>
      </c>
      <c r="K5" s="3">
        <v>310</v>
      </c>
      <c r="L5" s="12">
        <f t="shared" si="2"/>
        <v>107.5</v>
      </c>
      <c r="M5">
        <f t="shared" si="3"/>
        <v>59.722222222222221</v>
      </c>
      <c r="N5" s="5">
        <v>3</v>
      </c>
      <c r="O5" s="31">
        <v>0</v>
      </c>
      <c r="P5" s="32" t="s">
        <v>21</v>
      </c>
      <c r="Q5" s="32">
        <v>175</v>
      </c>
      <c r="R5" s="36">
        <f t="shared" si="4"/>
        <v>175</v>
      </c>
      <c r="S5">
        <f t="shared" si="5"/>
        <v>97.222222222222214</v>
      </c>
    </row>
    <row r="6" spans="2:19" ht="24" customHeight="1">
      <c r="B6" s="5">
        <v>4</v>
      </c>
      <c r="C6" s="4">
        <v>315</v>
      </c>
      <c r="D6" s="3" t="s">
        <v>20</v>
      </c>
      <c r="E6" s="3">
        <v>315</v>
      </c>
      <c r="F6" s="12">
        <f t="shared" si="0"/>
        <v>0</v>
      </c>
      <c r="G6">
        <f t="shared" si="1"/>
        <v>0</v>
      </c>
      <c r="H6" s="5">
        <v>4</v>
      </c>
      <c r="I6" s="4">
        <v>225</v>
      </c>
      <c r="J6" s="3" t="s">
        <v>20</v>
      </c>
      <c r="K6" s="3">
        <v>230</v>
      </c>
      <c r="L6" s="12">
        <f t="shared" si="2"/>
        <v>5</v>
      </c>
      <c r="M6">
        <f t="shared" si="3"/>
        <v>2.7777777777777777</v>
      </c>
      <c r="N6" s="5">
        <v>4</v>
      </c>
      <c r="O6" s="4">
        <v>225</v>
      </c>
      <c r="P6" s="3" t="s">
        <v>22</v>
      </c>
      <c r="Q6" s="3">
        <v>220</v>
      </c>
      <c r="R6" s="12">
        <v>5</v>
      </c>
      <c r="S6">
        <f t="shared" si="5"/>
        <v>2.7777777777777777</v>
      </c>
    </row>
    <row r="7" spans="2:19" ht="24" customHeight="1">
      <c r="B7" s="5">
        <v>5</v>
      </c>
      <c r="C7" s="4">
        <v>180</v>
      </c>
      <c r="D7" s="3" t="s">
        <v>20</v>
      </c>
      <c r="E7" s="3">
        <v>0</v>
      </c>
      <c r="F7" s="12">
        <f t="shared" si="0"/>
        <v>180</v>
      </c>
      <c r="G7">
        <f t="shared" si="1"/>
        <v>100</v>
      </c>
      <c r="H7" s="5">
        <v>5</v>
      </c>
      <c r="I7" s="4">
        <v>90</v>
      </c>
      <c r="J7" s="3" t="s">
        <v>20</v>
      </c>
      <c r="K7" s="3">
        <v>135</v>
      </c>
      <c r="L7" s="12">
        <f t="shared" si="2"/>
        <v>45</v>
      </c>
      <c r="M7">
        <f t="shared" si="3"/>
        <v>25</v>
      </c>
      <c r="N7" s="5">
        <v>5</v>
      </c>
      <c r="O7" s="4">
        <v>315</v>
      </c>
      <c r="P7" s="3" t="s">
        <v>20</v>
      </c>
      <c r="Q7" s="3">
        <v>315</v>
      </c>
      <c r="R7" s="12">
        <f t="shared" si="4"/>
        <v>0</v>
      </c>
      <c r="S7">
        <f t="shared" si="5"/>
        <v>0</v>
      </c>
    </row>
    <row r="8" spans="2:19" ht="24" customHeight="1">
      <c r="B8" s="5">
        <v>6</v>
      </c>
      <c r="C8" s="4">
        <v>22.5</v>
      </c>
      <c r="D8" s="3" t="s">
        <v>22</v>
      </c>
      <c r="E8" s="3">
        <v>12</v>
      </c>
      <c r="F8" s="12">
        <f t="shared" si="0"/>
        <v>10.5</v>
      </c>
      <c r="G8">
        <f t="shared" si="1"/>
        <v>5.833333333333333</v>
      </c>
      <c r="H8" s="5">
        <v>6</v>
      </c>
      <c r="I8" s="4">
        <v>0</v>
      </c>
      <c r="J8" s="3" t="s">
        <v>21</v>
      </c>
      <c r="K8" s="3">
        <v>0</v>
      </c>
      <c r="L8" s="12">
        <f t="shared" si="2"/>
        <v>0</v>
      </c>
      <c r="M8">
        <f t="shared" si="3"/>
        <v>0</v>
      </c>
      <c r="N8" s="5">
        <v>6</v>
      </c>
      <c r="O8" s="4">
        <v>112</v>
      </c>
      <c r="P8" s="3" t="s">
        <v>22</v>
      </c>
      <c r="Q8" s="3">
        <v>157</v>
      </c>
      <c r="R8" s="12">
        <f t="shared" si="4"/>
        <v>45</v>
      </c>
      <c r="S8">
        <f t="shared" si="5"/>
        <v>25</v>
      </c>
    </row>
    <row r="9" spans="2:19" ht="24" customHeight="1">
      <c r="B9" s="5">
        <v>7</v>
      </c>
      <c r="C9" s="4">
        <v>292.5</v>
      </c>
      <c r="D9" s="3" t="s">
        <v>21</v>
      </c>
      <c r="E9" s="3">
        <v>388</v>
      </c>
      <c r="F9" s="12">
        <v>95.5</v>
      </c>
      <c r="G9">
        <f t="shared" si="1"/>
        <v>53.055555555555557</v>
      </c>
      <c r="H9" s="5">
        <v>7</v>
      </c>
      <c r="I9" s="4">
        <v>180</v>
      </c>
      <c r="J9" s="3" t="s">
        <v>20</v>
      </c>
      <c r="K9" s="3">
        <v>185</v>
      </c>
      <c r="L9" s="12">
        <f t="shared" si="2"/>
        <v>5</v>
      </c>
      <c r="M9">
        <f t="shared" si="3"/>
        <v>2.7777777777777777</v>
      </c>
      <c r="N9" s="5">
        <v>7</v>
      </c>
      <c r="O9" s="31">
        <v>22.5</v>
      </c>
      <c r="P9" s="32" t="s">
        <v>20</v>
      </c>
      <c r="Q9" s="32">
        <v>170</v>
      </c>
      <c r="R9" s="36">
        <f t="shared" si="4"/>
        <v>147.5</v>
      </c>
      <c r="S9">
        <f t="shared" si="5"/>
        <v>81.944444444444443</v>
      </c>
    </row>
    <row r="10" spans="2:19" ht="24" customHeight="1">
      <c r="B10" s="5">
        <v>8</v>
      </c>
      <c r="C10" s="4">
        <v>157.5</v>
      </c>
      <c r="D10" s="3" t="s">
        <v>20</v>
      </c>
      <c r="E10" s="3">
        <v>165</v>
      </c>
      <c r="F10" s="12">
        <f>E10-C10</f>
        <v>7.5</v>
      </c>
      <c r="G10">
        <f t="shared" si="1"/>
        <v>4.1666666666666661</v>
      </c>
      <c r="H10" s="5">
        <v>8</v>
      </c>
      <c r="I10" s="4">
        <v>315</v>
      </c>
      <c r="J10" s="3" t="s">
        <v>21</v>
      </c>
      <c r="K10" s="3">
        <v>240</v>
      </c>
      <c r="L10" s="12">
        <v>75</v>
      </c>
      <c r="M10">
        <f t="shared" si="3"/>
        <v>41.666666666666671</v>
      </c>
      <c r="N10" s="5">
        <v>8</v>
      </c>
      <c r="O10" s="4">
        <v>157.5</v>
      </c>
      <c r="P10" s="3" t="s">
        <v>22</v>
      </c>
      <c r="Q10" s="3">
        <v>180</v>
      </c>
      <c r="R10" s="12">
        <f t="shared" si="4"/>
        <v>22.5</v>
      </c>
      <c r="S10">
        <f t="shared" si="5"/>
        <v>12.5</v>
      </c>
    </row>
    <row r="11" spans="2:19" ht="23.25" customHeight="1">
      <c r="B11" s="5">
        <v>9</v>
      </c>
      <c r="C11" s="4">
        <v>90</v>
      </c>
      <c r="D11" s="3" t="s">
        <v>20</v>
      </c>
      <c r="E11" s="3">
        <v>90</v>
      </c>
      <c r="F11" s="12">
        <f t="shared" si="0"/>
        <v>0</v>
      </c>
      <c r="G11">
        <f t="shared" si="1"/>
        <v>0</v>
      </c>
      <c r="H11" s="5">
        <v>9</v>
      </c>
      <c r="I11" s="4">
        <v>67.5</v>
      </c>
      <c r="J11" s="3" t="s">
        <v>21</v>
      </c>
      <c r="K11" s="3">
        <v>115</v>
      </c>
      <c r="L11" s="12">
        <f t="shared" si="2"/>
        <v>47.5</v>
      </c>
      <c r="M11">
        <f t="shared" si="3"/>
        <v>26.388888888888889</v>
      </c>
      <c r="N11" s="5">
        <v>9</v>
      </c>
      <c r="O11" s="4">
        <v>315</v>
      </c>
      <c r="P11" s="3" t="s">
        <v>21</v>
      </c>
      <c r="Q11" s="3">
        <v>315</v>
      </c>
      <c r="R11" s="12">
        <f t="shared" si="4"/>
        <v>0</v>
      </c>
      <c r="S11">
        <f t="shared" si="5"/>
        <v>0</v>
      </c>
    </row>
    <row r="12" spans="2:19" ht="23.25" customHeight="1">
      <c r="B12" s="5">
        <v>10</v>
      </c>
      <c r="C12" s="4">
        <v>292.5</v>
      </c>
      <c r="D12" s="3" t="s">
        <v>21</v>
      </c>
      <c r="E12" s="3">
        <v>261</v>
      </c>
      <c r="F12" s="12">
        <f t="shared" si="0"/>
        <v>31.5</v>
      </c>
      <c r="G12">
        <f t="shared" si="1"/>
        <v>17.5</v>
      </c>
      <c r="H12" s="5">
        <v>10</v>
      </c>
      <c r="I12" s="4">
        <v>45</v>
      </c>
      <c r="J12" s="3" t="s">
        <v>22</v>
      </c>
      <c r="K12" s="3">
        <v>45</v>
      </c>
      <c r="L12" s="12">
        <f t="shared" si="2"/>
        <v>0</v>
      </c>
      <c r="M12">
        <f t="shared" si="3"/>
        <v>0</v>
      </c>
      <c r="N12" s="5">
        <v>10</v>
      </c>
      <c r="O12" s="4">
        <v>0</v>
      </c>
      <c r="P12" s="3" t="s">
        <v>20</v>
      </c>
      <c r="Q12" s="3">
        <v>0</v>
      </c>
      <c r="R12" s="12">
        <f t="shared" si="4"/>
        <v>0</v>
      </c>
      <c r="S12">
        <f t="shared" si="5"/>
        <v>0</v>
      </c>
    </row>
    <row r="13" spans="2:19" ht="23.25" customHeight="1">
      <c r="B13" s="5">
        <v>11</v>
      </c>
      <c r="C13" s="4">
        <v>45</v>
      </c>
      <c r="D13" s="3" t="s">
        <v>22</v>
      </c>
      <c r="E13" s="3">
        <v>45</v>
      </c>
      <c r="F13" s="12">
        <f t="shared" si="0"/>
        <v>0</v>
      </c>
      <c r="G13">
        <f t="shared" si="1"/>
        <v>0</v>
      </c>
      <c r="H13" s="5">
        <v>11</v>
      </c>
      <c r="I13" s="4">
        <v>247.5</v>
      </c>
      <c r="J13" s="3" t="s">
        <v>22</v>
      </c>
      <c r="K13" s="3">
        <v>247.5</v>
      </c>
      <c r="L13" s="12">
        <f t="shared" si="2"/>
        <v>0</v>
      </c>
      <c r="M13">
        <f t="shared" si="3"/>
        <v>0</v>
      </c>
      <c r="N13" s="5">
        <v>11</v>
      </c>
      <c r="O13" s="4">
        <v>247.5</v>
      </c>
      <c r="P13" s="3" t="s">
        <v>22</v>
      </c>
      <c r="Q13" s="3">
        <v>270</v>
      </c>
      <c r="R13" s="12">
        <f t="shared" si="4"/>
        <v>22.5</v>
      </c>
      <c r="S13">
        <f t="shared" si="5"/>
        <v>12.5</v>
      </c>
    </row>
    <row r="14" spans="2:19" ht="23.25" customHeight="1">
      <c r="B14" s="5">
        <v>12</v>
      </c>
      <c r="C14" s="4">
        <v>112.5</v>
      </c>
      <c r="D14" s="3" t="s">
        <v>21</v>
      </c>
      <c r="E14" s="3">
        <v>130</v>
      </c>
      <c r="F14" s="12">
        <v>17.5</v>
      </c>
      <c r="G14">
        <f t="shared" si="1"/>
        <v>9.7222222222222232</v>
      </c>
      <c r="H14" s="5">
        <v>12</v>
      </c>
      <c r="I14" s="4">
        <v>292.5</v>
      </c>
      <c r="J14" s="3" t="s">
        <v>20</v>
      </c>
      <c r="K14" s="3">
        <v>270</v>
      </c>
      <c r="L14" s="12">
        <v>22.5</v>
      </c>
      <c r="M14">
        <f t="shared" si="3"/>
        <v>12.5</v>
      </c>
      <c r="N14" s="5">
        <v>12</v>
      </c>
      <c r="O14" s="4">
        <v>292.5</v>
      </c>
      <c r="P14" s="3" t="s">
        <v>20</v>
      </c>
      <c r="Q14" s="3">
        <v>300</v>
      </c>
      <c r="R14" s="12">
        <f t="shared" si="4"/>
        <v>7.5</v>
      </c>
      <c r="S14">
        <f t="shared" si="5"/>
        <v>4.1666666666666661</v>
      </c>
    </row>
    <row r="15" spans="2:19" ht="23.25" customHeight="1">
      <c r="B15" s="5">
        <v>13</v>
      </c>
      <c r="C15" s="4">
        <v>337.5</v>
      </c>
      <c r="D15" s="3" t="s">
        <v>22</v>
      </c>
      <c r="E15" s="3">
        <v>337.5</v>
      </c>
      <c r="F15" s="12">
        <f t="shared" si="0"/>
        <v>0</v>
      </c>
      <c r="G15">
        <f t="shared" si="1"/>
        <v>0</v>
      </c>
      <c r="H15" s="5">
        <v>13</v>
      </c>
      <c r="I15" s="4">
        <v>22.5</v>
      </c>
      <c r="J15" s="3" t="s">
        <v>20</v>
      </c>
      <c r="K15" s="3">
        <v>18</v>
      </c>
      <c r="L15" s="12">
        <v>4.5</v>
      </c>
      <c r="M15">
        <f t="shared" si="3"/>
        <v>2.5</v>
      </c>
      <c r="N15" s="5">
        <v>13</v>
      </c>
      <c r="O15" s="4">
        <v>67.5</v>
      </c>
      <c r="P15" s="3" t="s">
        <v>21</v>
      </c>
      <c r="Q15" s="3">
        <v>75</v>
      </c>
      <c r="R15" s="12">
        <f t="shared" si="4"/>
        <v>7.5</v>
      </c>
      <c r="S15">
        <f t="shared" si="5"/>
        <v>4.1666666666666661</v>
      </c>
    </row>
    <row r="16" spans="2:19" ht="23.25" customHeight="1">
      <c r="B16" s="5">
        <v>14</v>
      </c>
      <c r="C16" s="4">
        <v>180</v>
      </c>
      <c r="D16" s="3" t="s">
        <v>20</v>
      </c>
      <c r="E16" s="3">
        <v>180</v>
      </c>
      <c r="F16" s="12">
        <f t="shared" si="0"/>
        <v>0</v>
      </c>
      <c r="G16">
        <f t="shared" si="1"/>
        <v>0</v>
      </c>
      <c r="H16" s="5">
        <v>14</v>
      </c>
      <c r="I16" s="4">
        <v>180</v>
      </c>
      <c r="J16" s="3" t="s">
        <v>21</v>
      </c>
      <c r="K16" s="3">
        <v>180</v>
      </c>
      <c r="L16" s="12">
        <f t="shared" si="2"/>
        <v>0</v>
      </c>
      <c r="M16">
        <f t="shared" si="3"/>
        <v>0</v>
      </c>
      <c r="N16" s="5">
        <v>14</v>
      </c>
      <c r="O16" s="4">
        <v>157.5</v>
      </c>
      <c r="P16" s="3" t="s">
        <v>22</v>
      </c>
      <c r="Q16" s="3">
        <v>165</v>
      </c>
      <c r="R16" s="12">
        <f t="shared" si="4"/>
        <v>7.5</v>
      </c>
      <c r="S16">
        <f t="shared" si="5"/>
        <v>4.1666666666666661</v>
      </c>
    </row>
    <row r="17" spans="2:19" ht="23.25" customHeight="1" thickBot="1">
      <c r="B17" s="6">
        <v>15</v>
      </c>
      <c r="C17" s="4">
        <v>22.5</v>
      </c>
      <c r="D17" s="3" t="s">
        <v>22</v>
      </c>
      <c r="E17" s="3">
        <v>32</v>
      </c>
      <c r="F17" s="12">
        <v>9.5</v>
      </c>
      <c r="G17">
        <f t="shared" si="1"/>
        <v>5.2777777777777777</v>
      </c>
      <c r="H17" s="6">
        <v>15</v>
      </c>
      <c r="I17" s="4">
        <v>337.5</v>
      </c>
      <c r="J17" s="3" t="s">
        <v>22</v>
      </c>
      <c r="K17" s="3">
        <v>330</v>
      </c>
      <c r="L17" s="12">
        <v>7.5</v>
      </c>
      <c r="M17">
        <f t="shared" si="3"/>
        <v>4.1666666666666661</v>
      </c>
      <c r="N17" s="6">
        <v>15</v>
      </c>
      <c r="O17" s="4">
        <v>180</v>
      </c>
      <c r="P17" s="3" t="s">
        <v>21</v>
      </c>
      <c r="Q17" s="3">
        <v>180</v>
      </c>
      <c r="R17" s="12">
        <f t="shared" si="4"/>
        <v>0</v>
      </c>
      <c r="S17">
        <f t="shared" si="5"/>
        <v>0</v>
      </c>
    </row>
    <row r="18" spans="2:19" ht="23.25" customHeight="1" thickBot="1">
      <c r="B18" s="8">
        <v>16</v>
      </c>
      <c r="C18" s="4"/>
      <c r="D18" s="3"/>
      <c r="E18" s="3"/>
      <c r="F18" s="2">
        <f>SUM(F3:F17)/15</f>
        <v>25.266666666666666</v>
      </c>
      <c r="G18">
        <f t="shared" si="1"/>
        <v>14.037037037037036</v>
      </c>
      <c r="H18" s="8">
        <v>16</v>
      </c>
      <c r="I18" s="4"/>
      <c r="J18" s="3"/>
      <c r="K18" s="3"/>
      <c r="L18" s="2">
        <f>SUM(L3:L17)/15</f>
        <v>22.8</v>
      </c>
      <c r="M18">
        <f t="shared" si="3"/>
        <v>12.666666666666668</v>
      </c>
      <c r="N18" s="8">
        <v>16</v>
      </c>
      <c r="O18" s="4"/>
      <c r="P18" s="3"/>
      <c r="Q18" s="3"/>
      <c r="R18" s="2">
        <f>SUM(R3:R17)/15</f>
        <v>32</v>
      </c>
      <c r="S18">
        <f t="shared" si="5"/>
        <v>17.777777777777779</v>
      </c>
    </row>
    <row r="19" spans="2:19">
      <c r="B19" s="7"/>
      <c r="F19" s="2" t="s">
        <v>40</v>
      </c>
      <c r="L19" s="2" t="s">
        <v>29</v>
      </c>
      <c r="R19" s="2" t="s">
        <v>38</v>
      </c>
    </row>
    <row r="24" spans="2:19">
      <c r="B24" s="3" t="s">
        <v>1</v>
      </c>
      <c r="C24" s="3" t="s">
        <v>4</v>
      </c>
      <c r="D24" s="3" t="s">
        <v>2</v>
      </c>
      <c r="E24" s="3" t="s">
        <v>3</v>
      </c>
      <c r="F24" s="3" t="s">
        <v>5</v>
      </c>
      <c r="H24" s="3" t="s">
        <v>1</v>
      </c>
      <c r="I24" s="3" t="s">
        <v>4</v>
      </c>
      <c r="J24" s="3" t="s">
        <v>2</v>
      </c>
      <c r="K24" s="3" t="s">
        <v>3</v>
      </c>
      <c r="L24" s="3" t="s">
        <v>5</v>
      </c>
      <c r="N24" s="3" t="s">
        <v>1</v>
      </c>
      <c r="O24" s="3" t="s">
        <v>4</v>
      </c>
      <c r="P24" s="3" t="s">
        <v>2</v>
      </c>
      <c r="Q24" s="3" t="s">
        <v>3</v>
      </c>
      <c r="R24" s="3" t="s">
        <v>5</v>
      </c>
    </row>
    <row r="25" spans="2:19">
      <c r="B25" s="9">
        <v>3</v>
      </c>
      <c r="C25" s="10">
        <v>22.5</v>
      </c>
      <c r="D25" s="11" t="s">
        <v>21</v>
      </c>
      <c r="E25" s="11">
        <v>27</v>
      </c>
      <c r="F25" s="12">
        <v>4.5</v>
      </c>
      <c r="H25" s="9">
        <v>2</v>
      </c>
      <c r="I25" s="10">
        <v>0</v>
      </c>
      <c r="J25" s="11" t="s">
        <v>22</v>
      </c>
      <c r="K25" s="11">
        <v>0</v>
      </c>
      <c r="L25" s="12">
        <f>K25-I25</f>
        <v>0</v>
      </c>
      <c r="N25" s="9">
        <v>3</v>
      </c>
      <c r="O25" s="34">
        <v>0</v>
      </c>
      <c r="P25" s="35" t="s">
        <v>21</v>
      </c>
      <c r="Q25" s="35">
        <v>175</v>
      </c>
      <c r="R25" s="36">
        <f t="shared" ref="R25:R34" si="6">Q25-O25</f>
        <v>175</v>
      </c>
    </row>
    <row r="26" spans="2:19">
      <c r="B26" s="5">
        <v>6</v>
      </c>
      <c r="C26" s="4">
        <v>22.5</v>
      </c>
      <c r="D26" s="3" t="s">
        <v>22</v>
      </c>
      <c r="E26" s="3">
        <v>12</v>
      </c>
      <c r="F26" s="12">
        <f>C26-E26</f>
        <v>10.5</v>
      </c>
      <c r="H26" s="5">
        <v>6</v>
      </c>
      <c r="I26" s="4">
        <v>0</v>
      </c>
      <c r="J26" s="3" t="s">
        <v>21</v>
      </c>
      <c r="K26" s="3">
        <v>0</v>
      </c>
      <c r="L26" s="12">
        <f>K26-I26</f>
        <v>0</v>
      </c>
      <c r="N26" s="5">
        <v>10</v>
      </c>
      <c r="O26" s="4">
        <v>0</v>
      </c>
      <c r="P26" s="3" t="s">
        <v>20</v>
      </c>
      <c r="Q26" s="3">
        <v>0</v>
      </c>
      <c r="R26" s="12">
        <f t="shared" si="6"/>
        <v>0</v>
      </c>
    </row>
    <row r="27" spans="2:19">
      <c r="B27" s="5">
        <v>15</v>
      </c>
      <c r="C27" s="4">
        <v>22.5</v>
      </c>
      <c r="D27" s="3" t="s">
        <v>22</v>
      </c>
      <c r="E27" s="3">
        <v>32</v>
      </c>
      <c r="F27" s="12">
        <v>9.5</v>
      </c>
      <c r="H27" s="5">
        <v>13</v>
      </c>
      <c r="I27" s="4">
        <v>22.5</v>
      </c>
      <c r="J27" s="3" t="s">
        <v>20</v>
      </c>
      <c r="K27" s="3">
        <v>18</v>
      </c>
      <c r="L27" s="12">
        <v>4.5</v>
      </c>
      <c r="N27" s="5">
        <v>7</v>
      </c>
      <c r="O27" s="31">
        <v>22.5</v>
      </c>
      <c r="P27" s="32" t="s">
        <v>20</v>
      </c>
      <c r="Q27" s="32">
        <v>170</v>
      </c>
      <c r="R27" s="36">
        <f t="shared" si="6"/>
        <v>147.5</v>
      </c>
    </row>
    <row r="28" spans="2:19">
      <c r="B28" s="5">
        <v>11</v>
      </c>
      <c r="C28" s="4">
        <v>45</v>
      </c>
      <c r="D28" s="3" t="s">
        <v>22</v>
      </c>
      <c r="E28" s="3">
        <v>45</v>
      </c>
      <c r="F28" s="12">
        <f>C28-E28</f>
        <v>0</v>
      </c>
      <c r="H28" s="5">
        <v>10</v>
      </c>
      <c r="I28" s="4">
        <v>45</v>
      </c>
      <c r="J28" s="3" t="s">
        <v>22</v>
      </c>
      <c r="K28" s="3">
        <v>45</v>
      </c>
      <c r="L28" s="12">
        <f t="shared" ref="L28:L36" si="7">K28-I28</f>
        <v>0</v>
      </c>
      <c r="N28" s="5">
        <v>13</v>
      </c>
      <c r="O28" s="4">
        <v>67.5</v>
      </c>
      <c r="P28" s="3" t="s">
        <v>21</v>
      </c>
      <c r="Q28" s="3">
        <v>75</v>
      </c>
      <c r="R28" s="12">
        <f t="shared" si="6"/>
        <v>7.5</v>
      </c>
    </row>
    <row r="29" spans="2:19">
      <c r="B29" s="5">
        <v>9</v>
      </c>
      <c r="C29" s="4">
        <v>90</v>
      </c>
      <c r="D29" s="3" t="s">
        <v>20</v>
      </c>
      <c r="E29" s="3">
        <v>90</v>
      </c>
      <c r="F29" s="12">
        <f>C29-E29</f>
        <v>0</v>
      </c>
      <c r="H29" s="5">
        <v>1</v>
      </c>
      <c r="I29" s="4">
        <v>67.5</v>
      </c>
      <c r="J29" s="3" t="s">
        <v>21</v>
      </c>
      <c r="K29" s="3">
        <v>90</v>
      </c>
      <c r="L29" s="12">
        <f t="shared" si="7"/>
        <v>22.5</v>
      </c>
      <c r="N29" s="5">
        <v>1</v>
      </c>
      <c r="O29" s="4">
        <v>90</v>
      </c>
      <c r="P29" s="3" t="s">
        <v>20</v>
      </c>
      <c r="Q29" s="3">
        <v>130</v>
      </c>
      <c r="R29" s="12">
        <f t="shared" si="6"/>
        <v>40</v>
      </c>
    </row>
    <row r="30" spans="2:19">
      <c r="B30" s="5">
        <v>12</v>
      </c>
      <c r="C30" s="4">
        <v>112.5</v>
      </c>
      <c r="D30" s="3" t="s">
        <v>21</v>
      </c>
      <c r="E30" s="3">
        <v>130</v>
      </c>
      <c r="F30" s="12">
        <v>17.5</v>
      </c>
      <c r="H30" s="5">
        <v>9</v>
      </c>
      <c r="I30" s="4">
        <v>67.5</v>
      </c>
      <c r="J30" s="3" t="s">
        <v>21</v>
      </c>
      <c r="K30" s="3">
        <v>115</v>
      </c>
      <c r="L30" s="12">
        <f t="shared" si="7"/>
        <v>47.5</v>
      </c>
      <c r="N30" s="5">
        <v>6</v>
      </c>
      <c r="O30" s="4">
        <v>112</v>
      </c>
      <c r="P30" s="3" t="s">
        <v>22</v>
      </c>
      <c r="Q30" s="3">
        <v>157</v>
      </c>
      <c r="R30" s="12">
        <f t="shared" si="6"/>
        <v>45</v>
      </c>
    </row>
    <row r="31" spans="2:19">
      <c r="B31" s="5">
        <v>1</v>
      </c>
      <c r="C31" s="4">
        <v>135</v>
      </c>
      <c r="D31" s="3" t="s">
        <v>21</v>
      </c>
      <c r="E31" s="3">
        <v>135</v>
      </c>
      <c r="F31" s="12">
        <f>C31-E31</f>
        <v>0</v>
      </c>
      <c r="H31" s="5">
        <v>5</v>
      </c>
      <c r="I31" s="4">
        <v>90</v>
      </c>
      <c r="J31" s="3" t="s">
        <v>20</v>
      </c>
      <c r="K31" s="3">
        <v>135</v>
      </c>
      <c r="L31" s="12">
        <f t="shared" si="7"/>
        <v>45</v>
      </c>
      <c r="N31" s="5">
        <v>8</v>
      </c>
      <c r="O31" s="4">
        <v>157.5</v>
      </c>
      <c r="P31" s="3" t="s">
        <v>22</v>
      </c>
      <c r="Q31" s="3">
        <v>180</v>
      </c>
      <c r="R31" s="12">
        <f t="shared" si="6"/>
        <v>22.5</v>
      </c>
    </row>
    <row r="32" spans="2:19">
      <c r="B32" s="5">
        <v>8</v>
      </c>
      <c r="C32" s="4">
        <v>157.5</v>
      </c>
      <c r="D32" s="3" t="s">
        <v>20</v>
      </c>
      <c r="E32" s="3">
        <v>165</v>
      </c>
      <c r="F32" s="12">
        <f>E32-C32</f>
        <v>7.5</v>
      </c>
      <c r="H32" s="5">
        <v>7</v>
      </c>
      <c r="I32" s="4">
        <v>180</v>
      </c>
      <c r="J32" s="3" t="s">
        <v>20</v>
      </c>
      <c r="K32" s="3">
        <v>185</v>
      </c>
      <c r="L32" s="12">
        <f t="shared" si="7"/>
        <v>5</v>
      </c>
      <c r="N32" s="5">
        <v>14</v>
      </c>
      <c r="O32" s="4">
        <v>157.5</v>
      </c>
      <c r="P32" s="3" t="s">
        <v>22</v>
      </c>
      <c r="Q32" s="3">
        <v>165</v>
      </c>
      <c r="R32" s="12">
        <f t="shared" si="6"/>
        <v>7.5</v>
      </c>
    </row>
    <row r="33" spans="2:18">
      <c r="B33" s="5">
        <v>5</v>
      </c>
      <c r="C33" s="4">
        <v>180</v>
      </c>
      <c r="D33" s="3" t="s">
        <v>20</v>
      </c>
      <c r="E33" s="3">
        <v>0</v>
      </c>
      <c r="F33" s="12">
        <f>C33-E33</f>
        <v>180</v>
      </c>
      <c r="H33" s="5">
        <v>14</v>
      </c>
      <c r="I33" s="4">
        <v>180</v>
      </c>
      <c r="J33" s="3" t="s">
        <v>21</v>
      </c>
      <c r="K33" s="3">
        <v>180</v>
      </c>
      <c r="L33" s="12">
        <f t="shared" si="7"/>
        <v>0</v>
      </c>
      <c r="N33" s="5">
        <v>2</v>
      </c>
      <c r="O33" s="4">
        <v>180</v>
      </c>
      <c r="P33" s="3" t="s">
        <v>21</v>
      </c>
      <c r="Q33" s="3">
        <v>180</v>
      </c>
      <c r="R33" s="12">
        <f t="shared" si="6"/>
        <v>0</v>
      </c>
    </row>
    <row r="34" spans="2:18">
      <c r="B34" s="5">
        <v>14</v>
      </c>
      <c r="C34" s="4">
        <v>180</v>
      </c>
      <c r="D34" s="3" t="s">
        <v>20</v>
      </c>
      <c r="E34" s="3">
        <v>180</v>
      </c>
      <c r="F34" s="12">
        <f>C34-E34</f>
        <v>0</v>
      </c>
      <c r="H34" s="5">
        <v>3</v>
      </c>
      <c r="I34" s="4">
        <v>202.5</v>
      </c>
      <c r="J34" s="3" t="s">
        <v>22</v>
      </c>
      <c r="K34" s="3">
        <v>310</v>
      </c>
      <c r="L34" s="12">
        <f t="shared" si="7"/>
        <v>107.5</v>
      </c>
      <c r="N34" s="5">
        <v>15</v>
      </c>
      <c r="O34" s="4">
        <v>180</v>
      </c>
      <c r="P34" s="3" t="s">
        <v>21</v>
      </c>
      <c r="Q34" s="3">
        <v>180</v>
      </c>
      <c r="R34" s="12">
        <f t="shared" si="6"/>
        <v>0</v>
      </c>
    </row>
    <row r="35" spans="2:18">
      <c r="B35" s="5">
        <v>2</v>
      </c>
      <c r="C35" s="4">
        <v>247.5</v>
      </c>
      <c r="D35" s="3" t="s">
        <v>22</v>
      </c>
      <c r="E35" s="3">
        <v>225</v>
      </c>
      <c r="F35" s="12">
        <f>C35-E35</f>
        <v>22.5</v>
      </c>
      <c r="H35" s="5">
        <v>4</v>
      </c>
      <c r="I35" s="4">
        <v>225</v>
      </c>
      <c r="J35" s="3" t="s">
        <v>20</v>
      </c>
      <c r="K35" s="3">
        <v>230</v>
      </c>
      <c r="L35" s="12">
        <f t="shared" si="7"/>
        <v>5</v>
      </c>
      <c r="N35" s="5">
        <v>4</v>
      </c>
      <c r="O35" s="4">
        <v>225</v>
      </c>
      <c r="P35" s="3" t="s">
        <v>22</v>
      </c>
      <c r="Q35" s="3">
        <v>220</v>
      </c>
      <c r="R35" s="12">
        <v>5</v>
      </c>
    </row>
    <row r="36" spans="2:18">
      <c r="B36" s="5">
        <v>7</v>
      </c>
      <c r="C36" s="4">
        <v>292.5</v>
      </c>
      <c r="D36" s="3" t="s">
        <v>21</v>
      </c>
      <c r="E36" s="3">
        <v>388</v>
      </c>
      <c r="F36" s="12">
        <v>95.5</v>
      </c>
      <c r="H36" s="5">
        <v>11</v>
      </c>
      <c r="I36" s="4">
        <v>247.5</v>
      </c>
      <c r="J36" s="3" t="s">
        <v>22</v>
      </c>
      <c r="K36" s="3">
        <v>247.5</v>
      </c>
      <c r="L36" s="12">
        <f t="shared" si="7"/>
        <v>0</v>
      </c>
      <c r="N36" s="5">
        <v>11</v>
      </c>
      <c r="O36" s="4">
        <v>247.5</v>
      </c>
      <c r="P36" s="3" t="s">
        <v>22</v>
      </c>
      <c r="Q36" s="3">
        <v>270</v>
      </c>
      <c r="R36" s="12">
        <f>Q36-O36</f>
        <v>22.5</v>
      </c>
    </row>
    <row r="37" spans="2:18">
      <c r="B37" s="5">
        <v>10</v>
      </c>
      <c r="C37" s="4">
        <v>292.5</v>
      </c>
      <c r="D37" s="3" t="s">
        <v>21</v>
      </c>
      <c r="E37" s="3">
        <v>261</v>
      </c>
      <c r="F37" s="12">
        <f>C37-E37</f>
        <v>31.5</v>
      </c>
      <c r="H37" s="5">
        <v>12</v>
      </c>
      <c r="I37" s="4">
        <v>292.5</v>
      </c>
      <c r="J37" s="3" t="s">
        <v>20</v>
      </c>
      <c r="K37" s="3">
        <v>270</v>
      </c>
      <c r="L37" s="12">
        <v>22.5</v>
      </c>
      <c r="N37" s="5">
        <v>12</v>
      </c>
      <c r="O37" s="4">
        <v>292.5</v>
      </c>
      <c r="P37" s="3" t="s">
        <v>20</v>
      </c>
      <c r="Q37" s="3">
        <v>300</v>
      </c>
      <c r="R37" s="12">
        <f>Q37-O37</f>
        <v>7.5</v>
      </c>
    </row>
    <row r="38" spans="2:18">
      <c r="B38" s="5">
        <v>4</v>
      </c>
      <c r="C38" s="4">
        <v>315</v>
      </c>
      <c r="D38" s="3" t="s">
        <v>20</v>
      </c>
      <c r="E38" s="3">
        <v>315</v>
      </c>
      <c r="F38" s="12">
        <f>C38-E38</f>
        <v>0</v>
      </c>
      <c r="H38" s="5">
        <v>8</v>
      </c>
      <c r="I38" s="4">
        <v>315</v>
      </c>
      <c r="J38" s="3" t="s">
        <v>21</v>
      </c>
      <c r="K38" s="3">
        <v>240</v>
      </c>
      <c r="L38" s="12">
        <v>75</v>
      </c>
      <c r="N38" s="5">
        <v>5</v>
      </c>
      <c r="O38" s="4">
        <v>315</v>
      </c>
      <c r="P38" s="3" t="s">
        <v>20</v>
      </c>
      <c r="Q38" s="3">
        <v>315</v>
      </c>
      <c r="R38" s="12">
        <f>Q38-O38</f>
        <v>0</v>
      </c>
    </row>
    <row r="39" spans="2:18" ht="16" thickBot="1">
      <c r="B39" s="6">
        <v>13</v>
      </c>
      <c r="C39" s="4">
        <v>337.5</v>
      </c>
      <c r="D39" s="3" t="s">
        <v>22</v>
      </c>
      <c r="E39" s="3">
        <v>337.5</v>
      </c>
      <c r="F39" s="12">
        <f>C39-E39</f>
        <v>0</v>
      </c>
      <c r="H39" s="6">
        <v>15</v>
      </c>
      <c r="I39" s="4">
        <v>337.5</v>
      </c>
      <c r="J39" s="3" t="s">
        <v>22</v>
      </c>
      <c r="K39" s="3">
        <v>330</v>
      </c>
      <c r="L39" s="12">
        <v>7.5</v>
      </c>
      <c r="N39" s="6">
        <v>9</v>
      </c>
      <c r="O39" s="4">
        <v>315</v>
      </c>
      <c r="P39" s="3" t="s">
        <v>21</v>
      </c>
      <c r="Q39" s="3">
        <v>315</v>
      </c>
      <c r="R39" s="12">
        <f>Q39-O39</f>
        <v>0</v>
      </c>
    </row>
    <row r="40" spans="2:18" ht="16" thickBot="1">
      <c r="B40" s="8">
        <v>16</v>
      </c>
      <c r="C40" s="4"/>
      <c r="D40" s="3"/>
      <c r="E40" s="3"/>
      <c r="F40" s="2">
        <f>SUM(F25:F39)/15</f>
        <v>25.266666666666666</v>
      </c>
      <c r="H40" s="8">
        <v>16</v>
      </c>
      <c r="I40" s="4"/>
      <c r="J40" s="3"/>
      <c r="K40" s="3"/>
      <c r="L40" s="2">
        <f>SUM(L25:L39)/15</f>
        <v>22.8</v>
      </c>
      <c r="N40" s="8">
        <v>16</v>
      </c>
      <c r="O40" s="4"/>
      <c r="P40" s="3"/>
      <c r="Q40" s="3"/>
      <c r="R40" s="2">
        <f>SUM(R25:R39)/15</f>
        <v>32</v>
      </c>
    </row>
  </sheetData>
  <sortState ref="N25:R40">
    <sortCondition ref="O25:O40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0CC-279C-A24C-83E3-270C97E69040}">
  <dimension ref="B1:S45"/>
  <sheetViews>
    <sheetView zoomScale="50" workbookViewId="0">
      <selection activeCell="N30" sqref="N30:R44"/>
    </sheetView>
  </sheetViews>
  <sheetFormatPr baseColWidth="10" defaultColWidth="8.83203125" defaultRowHeight="15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13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</v>
      </c>
      <c r="G2" s="29" t="s">
        <v>73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</v>
      </c>
      <c r="M2" t="s">
        <v>73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</v>
      </c>
      <c r="S2" t="s">
        <v>73</v>
      </c>
    </row>
    <row r="3" spans="2:19" ht="24" customHeight="1">
      <c r="B3" s="9">
        <v>1</v>
      </c>
      <c r="C3" s="10">
        <v>112.5</v>
      </c>
      <c r="D3" s="11" t="s">
        <v>20</v>
      </c>
      <c r="E3" s="11">
        <v>90</v>
      </c>
      <c r="F3" s="12">
        <f>C3-E3</f>
        <v>22.5</v>
      </c>
      <c r="G3">
        <f>(F3/180)*100</f>
        <v>12.5</v>
      </c>
      <c r="H3" s="9">
        <v>1</v>
      </c>
      <c r="I3" s="10">
        <v>337.5</v>
      </c>
      <c r="J3" s="11" t="s">
        <v>21</v>
      </c>
      <c r="K3" s="11">
        <v>345</v>
      </c>
      <c r="L3" s="12">
        <f>K3-I3</f>
        <v>7.5</v>
      </c>
      <c r="M3">
        <f>(L3/180)*100</f>
        <v>4.1666666666666661</v>
      </c>
      <c r="N3" s="9">
        <v>1</v>
      </c>
      <c r="O3" s="10">
        <v>270</v>
      </c>
      <c r="P3" s="11" t="s">
        <v>21</v>
      </c>
      <c r="Q3" s="11">
        <v>225</v>
      </c>
      <c r="R3" s="12">
        <f>O3-Q3</f>
        <v>45</v>
      </c>
      <c r="S3">
        <f>(R3/180)*100</f>
        <v>25</v>
      </c>
    </row>
    <row r="4" spans="2:19" ht="24" customHeight="1">
      <c r="B4" s="5">
        <v>2</v>
      </c>
      <c r="C4" s="4">
        <v>315</v>
      </c>
      <c r="D4" s="3" t="s">
        <v>22</v>
      </c>
      <c r="E4" s="3">
        <v>315</v>
      </c>
      <c r="F4" s="12">
        <f t="shared" ref="F4:F17" si="0">C4-E4</f>
        <v>0</v>
      </c>
      <c r="G4">
        <f>(F4/180)*100</f>
        <v>0</v>
      </c>
      <c r="H4" s="5">
        <v>2</v>
      </c>
      <c r="I4" s="4">
        <v>135</v>
      </c>
      <c r="J4" s="3" t="s">
        <v>22</v>
      </c>
      <c r="K4" s="3">
        <v>112</v>
      </c>
      <c r="L4" s="12">
        <v>23</v>
      </c>
      <c r="M4">
        <f t="shared" ref="M4:M18" si="1">(L4/180)*100</f>
        <v>12.777777777777777</v>
      </c>
      <c r="N4" s="5">
        <v>2</v>
      </c>
      <c r="O4" s="31">
        <v>0</v>
      </c>
      <c r="P4" s="32" t="s">
        <v>20</v>
      </c>
      <c r="Q4" s="32">
        <v>213</v>
      </c>
      <c r="R4" s="33">
        <f>MOD(360-Q4,360)</f>
        <v>147</v>
      </c>
      <c r="S4">
        <f t="shared" ref="S4:S17" si="2">(R4/180)*100</f>
        <v>81.666666666666671</v>
      </c>
    </row>
    <row r="5" spans="2:19" ht="24" customHeight="1">
      <c r="B5" s="5">
        <v>3</v>
      </c>
      <c r="C5" s="4">
        <v>225</v>
      </c>
      <c r="D5" s="3" t="s">
        <v>21</v>
      </c>
      <c r="E5" s="3">
        <v>215</v>
      </c>
      <c r="F5" s="12">
        <f t="shared" si="0"/>
        <v>10</v>
      </c>
      <c r="G5">
        <f t="shared" ref="G5:G18" si="3">(F5/180)*100</f>
        <v>5.5555555555555554</v>
      </c>
      <c r="H5" s="5">
        <v>3</v>
      </c>
      <c r="I5" s="4">
        <v>247.5</v>
      </c>
      <c r="J5" s="3" t="s">
        <v>20</v>
      </c>
      <c r="K5" s="3">
        <v>225</v>
      </c>
      <c r="L5" s="12">
        <v>22.5</v>
      </c>
      <c r="M5">
        <f t="shared" si="1"/>
        <v>12.5</v>
      </c>
      <c r="N5" s="5">
        <v>3</v>
      </c>
      <c r="O5" s="31">
        <v>157.5</v>
      </c>
      <c r="P5" s="32" t="s">
        <v>22</v>
      </c>
      <c r="Q5" s="32">
        <v>0</v>
      </c>
      <c r="R5" s="36">
        <f t="shared" ref="R5:R17" si="4">O5-Q5</f>
        <v>157.5</v>
      </c>
      <c r="S5">
        <f t="shared" si="2"/>
        <v>87.5</v>
      </c>
    </row>
    <row r="6" spans="2:19" ht="24" customHeight="1">
      <c r="B6" s="5">
        <v>4</v>
      </c>
      <c r="C6" s="4">
        <v>90</v>
      </c>
      <c r="D6" s="3" t="s">
        <v>21</v>
      </c>
      <c r="E6" s="3">
        <v>90</v>
      </c>
      <c r="F6" s="12">
        <f t="shared" si="0"/>
        <v>0</v>
      </c>
      <c r="G6">
        <f t="shared" si="3"/>
        <v>0</v>
      </c>
      <c r="H6" s="5">
        <v>4</v>
      </c>
      <c r="I6" s="4">
        <v>90</v>
      </c>
      <c r="J6" s="3" t="s">
        <v>21</v>
      </c>
      <c r="K6" s="3">
        <v>90</v>
      </c>
      <c r="L6" s="12">
        <f t="shared" ref="L6:L17" si="5">K6-I6</f>
        <v>0</v>
      </c>
      <c r="M6">
        <f t="shared" si="1"/>
        <v>0</v>
      </c>
      <c r="N6" s="5">
        <v>4</v>
      </c>
      <c r="O6" s="4">
        <v>257.5</v>
      </c>
      <c r="P6" s="3" t="s">
        <v>21</v>
      </c>
      <c r="Q6" s="3">
        <v>225</v>
      </c>
      <c r="R6" s="12">
        <f t="shared" si="4"/>
        <v>32.5</v>
      </c>
      <c r="S6">
        <f t="shared" si="2"/>
        <v>18.055555555555554</v>
      </c>
    </row>
    <row r="7" spans="2:19" ht="24" customHeight="1">
      <c r="B7" s="5">
        <v>5</v>
      </c>
      <c r="C7" s="4">
        <v>337.5</v>
      </c>
      <c r="D7" s="3" t="s">
        <v>20</v>
      </c>
      <c r="E7" s="3">
        <v>340</v>
      </c>
      <c r="F7" s="12">
        <v>2.5</v>
      </c>
      <c r="G7">
        <f t="shared" si="3"/>
        <v>1.3888888888888888</v>
      </c>
      <c r="H7" s="5">
        <v>5</v>
      </c>
      <c r="I7" s="4">
        <v>0</v>
      </c>
      <c r="J7" s="3" t="s">
        <v>22</v>
      </c>
      <c r="K7" s="3">
        <v>0</v>
      </c>
      <c r="L7" s="12">
        <f t="shared" si="5"/>
        <v>0</v>
      </c>
      <c r="M7">
        <f t="shared" si="1"/>
        <v>0</v>
      </c>
      <c r="N7" s="5">
        <v>5</v>
      </c>
      <c r="O7" s="4">
        <v>22.5</v>
      </c>
      <c r="P7" s="3" t="s">
        <v>20</v>
      </c>
      <c r="Q7" s="3">
        <v>0</v>
      </c>
      <c r="R7" s="12">
        <f t="shared" si="4"/>
        <v>22.5</v>
      </c>
      <c r="S7">
        <f t="shared" si="2"/>
        <v>12.5</v>
      </c>
    </row>
    <row r="8" spans="2:19" ht="24" customHeight="1">
      <c r="B8" s="5">
        <v>6</v>
      </c>
      <c r="C8" s="4">
        <v>180</v>
      </c>
      <c r="D8" s="3" t="s">
        <v>22</v>
      </c>
      <c r="E8" s="3">
        <v>180</v>
      </c>
      <c r="F8" s="12">
        <f t="shared" si="0"/>
        <v>0</v>
      </c>
      <c r="G8">
        <f t="shared" si="3"/>
        <v>0</v>
      </c>
      <c r="H8" s="5">
        <v>6</v>
      </c>
      <c r="I8" s="4">
        <v>202.5</v>
      </c>
      <c r="J8" s="3" t="s">
        <v>22</v>
      </c>
      <c r="K8" s="3">
        <v>193</v>
      </c>
      <c r="L8" s="12">
        <v>9.5</v>
      </c>
      <c r="M8">
        <f t="shared" si="1"/>
        <v>5.2777777777777777</v>
      </c>
      <c r="N8" s="5">
        <v>6</v>
      </c>
      <c r="O8" s="4">
        <v>315</v>
      </c>
      <c r="P8" s="3" t="s">
        <v>20</v>
      </c>
      <c r="Q8" s="3">
        <v>270</v>
      </c>
      <c r="R8" s="12">
        <f t="shared" si="4"/>
        <v>45</v>
      </c>
      <c r="S8">
        <f t="shared" si="2"/>
        <v>25</v>
      </c>
    </row>
    <row r="9" spans="2:19" ht="24" customHeight="1">
      <c r="B9" s="5">
        <v>7</v>
      </c>
      <c r="C9" s="4">
        <v>22.5</v>
      </c>
      <c r="D9" s="3" t="s">
        <v>21</v>
      </c>
      <c r="E9" s="3">
        <v>22.5</v>
      </c>
      <c r="F9" s="12">
        <f t="shared" si="0"/>
        <v>0</v>
      </c>
      <c r="G9">
        <f t="shared" si="3"/>
        <v>0</v>
      </c>
      <c r="H9" s="5">
        <v>7</v>
      </c>
      <c r="I9" s="4">
        <v>22.5</v>
      </c>
      <c r="J9" s="3" t="s">
        <v>21</v>
      </c>
      <c r="K9" s="3">
        <v>22.5</v>
      </c>
      <c r="L9" s="12">
        <f t="shared" si="5"/>
        <v>0</v>
      </c>
      <c r="M9">
        <f t="shared" si="1"/>
        <v>0</v>
      </c>
      <c r="N9" s="5">
        <v>7</v>
      </c>
      <c r="O9" s="4">
        <v>180</v>
      </c>
      <c r="P9" s="3" t="s">
        <v>22</v>
      </c>
      <c r="Q9" s="3">
        <v>198</v>
      </c>
      <c r="R9" s="12">
        <v>18</v>
      </c>
      <c r="S9">
        <f t="shared" si="2"/>
        <v>10</v>
      </c>
    </row>
    <row r="10" spans="2:19" ht="24" customHeight="1">
      <c r="B10" s="5">
        <v>8</v>
      </c>
      <c r="C10" s="4">
        <v>157.5</v>
      </c>
      <c r="D10" s="3" t="s">
        <v>22</v>
      </c>
      <c r="E10" s="3">
        <v>22.5</v>
      </c>
      <c r="F10" s="12">
        <f t="shared" si="0"/>
        <v>135</v>
      </c>
      <c r="G10">
        <f t="shared" si="3"/>
        <v>75</v>
      </c>
      <c r="H10" s="5">
        <v>8</v>
      </c>
      <c r="I10" s="4">
        <v>112.5</v>
      </c>
      <c r="J10" s="3" t="s">
        <v>20</v>
      </c>
      <c r="K10" s="3">
        <v>90</v>
      </c>
      <c r="L10" s="12">
        <v>22.5</v>
      </c>
      <c r="M10">
        <f t="shared" si="1"/>
        <v>12.5</v>
      </c>
      <c r="N10" s="5">
        <v>8</v>
      </c>
      <c r="O10" s="31">
        <v>0</v>
      </c>
      <c r="P10" s="32" t="s">
        <v>21</v>
      </c>
      <c r="Q10" s="32">
        <v>200</v>
      </c>
      <c r="R10" s="36">
        <v>160</v>
      </c>
      <c r="S10">
        <f t="shared" si="2"/>
        <v>88.888888888888886</v>
      </c>
    </row>
    <row r="11" spans="2:19" ht="23.25" customHeight="1">
      <c r="B11" s="5">
        <v>9</v>
      </c>
      <c r="C11" s="4">
        <v>270</v>
      </c>
      <c r="D11" s="3" t="s">
        <v>20</v>
      </c>
      <c r="E11" s="3">
        <v>255</v>
      </c>
      <c r="F11" s="12">
        <f t="shared" si="0"/>
        <v>15</v>
      </c>
      <c r="G11">
        <f t="shared" si="3"/>
        <v>8.3333333333333321</v>
      </c>
      <c r="H11" s="5">
        <v>9</v>
      </c>
      <c r="I11" s="4">
        <v>215</v>
      </c>
      <c r="J11" s="3" t="s">
        <v>20</v>
      </c>
      <c r="K11" s="3">
        <v>315</v>
      </c>
      <c r="L11" s="12">
        <f t="shared" si="5"/>
        <v>100</v>
      </c>
      <c r="M11">
        <f t="shared" si="1"/>
        <v>55.555555555555557</v>
      </c>
      <c r="N11" s="5">
        <v>9</v>
      </c>
      <c r="O11" s="4">
        <v>202.5</v>
      </c>
      <c r="P11" s="3" t="s">
        <v>22</v>
      </c>
      <c r="Q11" s="3">
        <v>233</v>
      </c>
      <c r="R11" s="12">
        <v>30.5</v>
      </c>
      <c r="S11">
        <f t="shared" si="2"/>
        <v>16.944444444444446</v>
      </c>
    </row>
    <row r="12" spans="2:19" ht="23.25" customHeight="1">
      <c r="B12" s="5">
        <v>10</v>
      </c>
      <c r="C12" s="4">
        <v>67.5</v>
      </c>
      <c r="D12" s="3" t="s">
        <v>20</v>
      </c>
      <c r="E12" s="3">
        <v>90</v>
      </c>
      <c r="F12" s="12">
        <v>22.5</v>
      </c>
      <c r="G12">
        <f t="shared" si="3"/>
        <v>12.5</v>
      </c>
      <c r="H12" s="5">
        <v>10</v>
      </c>
      <c r="I12" s="4">
        <v>67.5</v>
      </c>
      <c r="J12" s="3" t="s">
        <v>21</v>
      </c>
      <c r="K12" s="3">
        <v>90</v>
      </c>
      <c r="L12" s="12">
        <f t="shared" si="5"/>
        <v>22.5</v>
      </c>
      <c r="M12">
        <f t="shared" si="1"/>
        <v>12.5</v>
      </c>
      <c r="N12" s="5">
        <v>10</v>
      </c>
      <c r="O12" s="4">
        <v>45</v>
      </c>
      <c r="P12" s="3" t="s">
        <v>21</v>
      </c>
      <c r="Q12" s="3">
        <v>22</v>
      </c>
      <c r="R12" s="12">
        <f t="shared" si="4"/>
        <v>23</v>
      </c>
      <c r="S12">
        <f t="shared" si="2"/>
        <v>12.777777777777777</v>
      </c>
    </row>
    <row r="13" spans="2:19" ht="23.25" customHeight="1">
      <c r="B13" s="5">
        <v>11</v>
      </c>
      <c r="C13" s="4">
        <v>337.5</v>
      </c>
      <c r="D13" s="3" t="s">
        <v>21</v>
      </c>
      <c r="E13" s="3">
        <v>337</v>
      </c>
      <c r="F13" s="12">
        <f t="shared" si="0"/>
        <v>0.5</v>
      </c>
      <c r="G13">
        <f t="shared" si="3"/>
        <v>0.27777777777777779</v>
      </c>
      <c r="H13" s="5">
        <v>11</v>
      </c>
      <c r="I13" s="4">
        <v>180</v>
      </c>
      <c r="J13" s="3" t="s">
        <v>21</v>
      </c>
      <c r="K13" s="3">
        <v>180</v>
      </c>
      <c r="L13" s="12">
        <f t="shared" si="5"/>
        <v>0</v>
      </c>
      <c r="M13">
        <f t="shared" si="1"/>
        <v>0</v>
      </c>
      <c r="N13" s="5">
        <v>11</v>
      </c>
      <c r="O13" s="4">
        <v>292.5</v>
      </c>
      <c r="P13" s="3" t="s">
        <v>22</v>
      </c>
      <c r="Q13" s="3">
        <v>245</v>
      </c>
      <c r="R13" s="12">
        <f t="shared" si="4"/>
        <v>47.5</v>
      </c>
      <c r="S13">
        <f t="shared" si="2"/>
        <v>26.388888888888889</v>
      </c>
    </row>
    <row r="14" spans="2:19" ht="23.25" customHeight="1">
      <c r="B14" s="5">
        <v>12</v>
      </c>
      <c r="C14" s="4">
        <v>157.5</v>
      </c>
      <c r="D14" s="3" t="s">
        <v>20</v>
      </c>
      <c r="E14" s="3">
        <v>45</v>
      </c>
      <c r="F14" s="12">
        <f t="shared" si="0"/>
        <v>112.5</v>
      </c>
      <c r="G14">
        <f t="shared" si="3"/>
        <v>62.5</v>
      </c>
      <c r="H14" s="5">
        <v>12</v>
      </c>
      <c r="I14" s="4">
        <v>0</v>
      </c>
      <c r="J14" s="3" t="s">
        <v>22</v>
      </c>
      <c r="K14" s="3">
        <v>0</v>
      </c>
      <c r="L14" s="12">
        <f t="shared" si="5"/>
        <v>0</v>
      </c>
      <c r="M14">
        <f t="shared" si="1"/>
        <v>0</v>
      </c>
      <c r="N14" s="5">
        <v>12</v>
      </c>
      <c r="O14" s="4">
        <v>225</v>
      </c>
      <c r="P14" s="3" t="s">
        <v>20</v>
      </c>
      <c r="Q14" s="3">
        <v>270</v>
      </c>
      <c r="R14" s="12">
        <v>45</v>
      </c>
      <c r="S14">
        <f t="shared" si="2"/>
        <v>25</v>
      </c>
    </row>
    <row r="15" spans="2:19" ht="23.25" customHeight="1">
      <c r="B15" s="5">
        <v>13</v>
      </c>
      <c r="C15" s="4">
        <v>247.5</v>
      </c>
      <c r="D15" s="3" t="s">
        <v>22</v>
      </c>
      <c r="E15" s="3">
        <v>225</v>
      </c>
      <c r="F15" s="12">
        <f t="shared" si="0"/>
        <v>22.5</v>
      </c>
      <c r="G15">
        <f t="shared" si="3"/>
        <v>12.5</v>
      </c>
      <c r="H15" s="5">
        <v>13</v>
      </c>
      <c r="I15" s="4">
        <v>135</v>
      </c>
      <c r="J15" s="3" t="s">
        <v>20</v>
      </c>
      <c r="K15" s="3">
        <v>135</v>
      </c>
      <c r="L15" s="12">
        <f t="shared" si="5"/>
        <v>0</v>
      </c>
      <c r="M15">
        <f t="shared" si="1"/>
        <v>0</v>
      </c>
      <c r="N15" s="5">
        <v>13</v>
      </c>
      <c r="O15" s="4">
        <v>180</v>
      </c>
      <c r="P15" s="3" t="s">
        <v>21</v>
      </c>
      <c r="Q15" s="3">
        <v>180</v>
      </c>
      <c r="R15" s="12">
        <f t="shared" si="4"/>
        <v>0</v>
      </c>
      <c r="S15">
        <f t="shared" si="2"/>
        <v>0</v>
      </c>
    </row>
    <row r="16" spans="2:19" ht="23.25" customHeight="1">
      <c r="B16" s="5">
        <v>14</v>
      </c>
      <c r="C16" s="4">
        <v>67.5</v>
      </c>
      <c r="D16" s="3" t="s">
        <v>21</v>
      </c>
      <c r="E16" s="3">
        <v>90</v>
      </c>
      <c r="F16" s="12">
        <v>22.5</v>
      </c>
      <c r="G16">
        <f t="shared" si="3"/>
        <v>12.5</v>
      </c>
      <c r="H16" s="5">
        <v>14</v>
      </c>
      <c r="I16" s="4">
        <v>112.5</v>
      </c>
      <c r="J16" s="3" t="s">
        <v>22</v>
      </c>
      <c r="K16" s="3">
        <v>105</v>
      </c>
      <c r="L16" s="12">
        <v>7.5</v>
      </c>
      <c r="M16">
        <f t="shared" si="1"/>
        <v>4.1666666666666661</v>
      </c>
      <c r="N16" s="5">
        <v>14</v>
      </c>
      <c r="O16" s="4">
        <v>67.5</v>
      </c>
      <c r="P16" s="3" t="s">
        <v>20</v>
      </c>
      <c r="Q16" s="3">
        <v>45</v>
      </c>
      <c r="R16" s="12">
        <f t="shared" si="4"/>
        <v>22.5</v>
      </c>
      <c r="S16">
        <f t="shared" si="2"/>
        <v>12.5</v>
      </c>
    </row>
    <row r="17" spans="2:19" ht="23.25" customHeight="1" thickBot="1">
      <c r="B17" s="6">
        <v>15</v>
      </c>
      <c r="C17" s="4">
        <v>22.5</v>
      </c>
      <c r="D17" s="3" t="s">
        <v>22</v>
      </c>
      <c r="E17" s="3">
        <v>22.5</v>
      </c>
      <c r="F17" s="12">
        <f t="shared" si="0"/>
        <v>0</v>
      </c>
      <c r="G17">
        <f t="shared" si="3"/>
        <v>0</v>
      </c>
      <c r="H17" s="6">
        <v>15</v>
      </c>
      <c r="I17" s="4">
        <v>292.5</v>
      </c>
      <c r="J17" s="3" t="s">
        <v>20</v>
      </c>
      <c r="K17" s="3">
        <v>315</v>
      </c>
      <c r="L17" s="12">
        <f t="shared" si="5"/>
        <v>22.5</v>
      </c>
      <c r="M17">
        <f t="shared" si="1"/>
        <v>12.5</v>
      </c>
      <c r="N17" s="6">
        <v>15</v>
      </c>
      <c r="O17" s="4">
        <v>337.5</v>
      </c>
      <c r="P17" s="3" t="s">
        <v>22</v>
      </c>
      <c r="Q17" s="3">
        <v>315</v>
      </c>
      <c r="R17" s="12">
        <f t="shared" si="4"/>
        <v>22.5</v>
      </c>
      <c r="S17">
        <f t="shared" si="2"/>
        <v>12.5</v>
      </c>
    </row>
    <row r="18" spans="2:19" ht="23.25" customHeight="1" thickBot="1">
      <c r="B18" s="8">
        <v>16</v>
      </c>
      <c r="C18" s="4"/>
      <c r="D18" s="3"/>
      <c r="E18" s="3"/>
      <c r="F18" s="2">
        <f>SUM(F3:F17)/15</f>
        <v>24.366666666666667</v>
      </c>
      <c r="G18">
        <f t="shared" si="3"/>
        <v>13.537037037037036</v>
      </c>
      <c r="H18" s="8">
        <v>16</v>
      </c>
      <c r="I18" s="4"/>
      <c r="J18" s="3"/>
      <c r="K18" s="3"/>
      <c r="L18" s="2">
        <f>SUM(L3:L17)/15</f>
        <v>15.833333333333334</v>
      </c>
      <c r="M18">
        <f t="shared" si="1"/>
        <v>8.7962962962962958</v>
      </c>
      <c r="N18" s="8">
        <v>16</v>
      </c>
      <c r="O18" s="4"/>
      <c r="P18" s="3"/>
      <c r="Q18" s="3"/>
      <c r="R18" s="2">
        <f>SUM(R3:R17)/15</f>
        <v>54.56666666666667</v>
      </c>
      <c r="S18">
        <f>(R18/180)*100</f>
        <v>30.314814814814817</v>
      </c>
    </row>
    <row r="19" spans="2:19">
      <c r="B19" s="7"/>
      <c r="F19" s="2" t="s">
        <v>41</v>
      </c>
      <c r="L19" s="2" t="s">
        <v>42</v>
      </c>
      <c r="R19" s="2" t="s">
        <v>43</v>
      </c>
    </row>
    <row r="29" spans="2:19">
      <c r="B29" s="3" t="s">
        <v>1</v>
      </c>
      <c r="C29" s="3" t="s">
        <v>4</v>
      </c>
      <c r="D29" s="3" t="s">
        <v>2</v>
      </c>
      <c r="E29" s="3" t="s">
        <v>3</v>
      </c>
      <c r="F29" s="3" t="s">
        <v>5</v>
      </c>
      <c r="G29" s="29"/>
      <c r="H29" s="3" t="s">
        <v>1</v>
      </c>
      <c r="I29" s="3" t="s">
        <v>4</v>
      </c>
      <c r="J29" s="3" t="s">
        <v>2</v>
      </c>
      <c r="K29" s="3" t="s">
        <v>3</v>
      </c>
      <c r="L29" s="3" t="s">
        <v>5</v>
      </c>
      <c r="N29" s="3" t="s">
        <v>1</v>
      </c>
      <c r="O29" s="3" t="s">
        <v>4</v>
      </c>
      <c r="P29" s="3" t="s">
        <v>2</v>
      </c>
      <c r="Q29" s="3" t="s">
        <v>3</v>
      </c>
      <c r="R29" s="3" t="s">
        <v>5</v>
      </c>
    </row>
    <row r="30" spans="2:19">
      <c r="B30" s="9">
        <v>7</v>
      </c>
      <c r="C30" s="10">
        <v>22.5</v>
      </c>
      <c r="D30" s="11" t="s">
        <v>21</v>
      </c>
      <c r="E30" s="11">
        <v>22.5</v>
      </c>
      <c r="F30" s="12">
        <f>C30-E30</f>
        <v>0</v>
      </c>
      <c r="H30" s="9">
        <v>5</v>
      </c>
      <c r="I30" s="10">
        <v>0</v>
      </c>
      <c r="J30" s="11" t="s">
        <v>22</v>
      </c>
      <c r="K30" s="11">
        <v>0</v>
      </c>
      <c r="L30" s="12">
        <f>K30-I30</f>
        <v>0</v>
      </c>
      <c r="N30" s="9">
        <v>2</v>
      </c>
      <c r="O30" s="34">
        <v>0</v>
      </c>
      <c r="P30" s="35" t="s">
        <v>20</v>
      </c>
      <c r="Q30" s="35">
        <v>213</v>
      </c>
      <c r="R30" s="36">
        <f>MOD(360-Q30,360)</f>
        <v>147</v>
      </c>
    </row>
    <row r="31" spans="2:19">
      <c r="B31" s="5">
        <v>15</v>
      </c>
      <c r="C31" s="4">
        <v>22.5</v>
      </c>
      <c r="D31" s="3" t="s">
        <v>22</v>
      </c>
      <c r="E31" s="3">
        <v>22.5</v>
      </c>
      <c r="F31" s="12">
        <f>C31-E31</f>
        <v>0</v>
      </c>
      <c r="H31" s="5">
        <v>12</v>
      </c>
      <c r="I31" s="4">
        <v>0</v>
      </c>
      <c r="J31" s="3" t="s">
        <v>22</v>
      </c>
      <c r="K31" s="3">
        <v>0</v>
      </c>
      <c r="L31" s="12">
        <f>K31-I31</f>
        <v>0</v>
      </c>
      <c r="N31" s="5">
        <v>8</v>
      </c>
      <c r="O31" s="31">
        <v>0</v>
      </c>
      <c r="P31" s="32" t="s">
        <v>21</v>
      </c>
      <c r="Q31" s="32">
        <v>200</v>
      </c>
      <c r="R31" s="33">
        <v>160</v>
      </c>
    </row>
    <row r="32" spans="2:19">
      <c r="B32" s="5">
        <v>10</v>
      </c>
      <c r="C32" s="4">
        <v>67.5</v>
      </c>
      <c r="D32" s="3" t="s">
        <v>20</v>
      </c>
      <c r="E32" s="3">
        <v>90</v>
      </c>
      <c r="F32" s="12">
        <v>22.5</v>
      </c>
      <c r="H32" s="5">
        <v>7</v>
      </c>
      <c r="I32" s="4">
        <v>22.5</v>
      </c>
      <c r="J32" s="3" t="s">
        <v>21</v>
      </c>
      <c r="K32" s="3">
        <v>22.5</v>
      </c>
      <c r="L32" s="12">
        <f>K32-I32</f>
        <v>0</v>
      </c>
      <c r="N32" s="5">
        <v>5</v>
      </c>
      <c r="O32" s="4">
        <v>22.5</v>
      </c>
      <c r="P32" s="3" t="s">
        <v>20</v>
      </c>
      <c r="Q32" s="3">
        <v>0</v>
      </c>
      <c r="R32" s="12">
        <f>O32-Q32</f>
        <v>22.5</v>
      </c>
    </row>
    <row r="33" spans="2:18">
      <c r="B33" s="5">
        <v>14</v>
      </c>
      <c r="C33" s="4">
        <v>67.5</v>
      </c>
      <c r="D33" s="3" t="s">
        <v>21</v>
      </c>
      <c r="E33" s="3">
        <v>90</v>
      </c>
      <c r="F33" s="12">
        <v>22.5</v>
      </c>
      <c r="H33" s="5">
        <v>10</v>
      </c>
      <c r="I33" s="4">
        <v>67.5</v>
      </c>
      <c r="J33" s="3" t="s">
        <v>21</v>
      </c>
      <c r="K33" s="3">
        <v>90</v>
      </c>
      <c r="L33" s="12">
        <f>K33-I33</f>
        <v>22.5</v>
      </c>
      <c r="N33" s="5">
        <v>10</v>
      </c>
      <c r="O33" s="4">
        <v>45</v>
      </c>
      <c r="P33" s="3" t="s">
        <v>21</v>
      </c>
      <c r="Q33" s="3">
        <v>22</v>
      </c>
      <c r="R33" s="12">
        <f>O33-Q33</f>
        <v>23</v>
      </c>
    </row>
    <row r="34" spans="2:18">
      <c r="B34" s="5">
        <v>4</v>
      </c>
      <c r="C34" s="4">
        <v>90</v>
      </c>
      <c r="D34" s="3" t="s">
        <v>21</v>
      </c>
      <c r="E34" s="3">
        <v>90</v>
      </c>
      <c r="F34" s="12">
        <f t="shared" ref="F34:F42" si="6">C34-E34</f>
        <v>0</v>
      </c>
      <c r="H34" s="5">
        <v>4</v>
      </c>
      <c r="I34" s="4">
        <v>90</v>
      </c>
      <c r="J34" s="3" t="s">
        <v>21</v>
      </c>
      <c r="K34" s="3">
        <v>90</v>
      </c>
      <c r="L34" s="12">
        <f>K34-I34</f>
        <v>0</v>
      </c>
      <c r="N34" s="5">
        <v>14</v>
      </c>
      <c r="O34" s="4">
        <v>67.5</v>
      </c>
      <c r="P34" s="3" t="s">
        <v>20</v>
      </c>
      <c r="Q34" s="3">
        <v>45</v>
      </c>
      <c r="R34" s="12">
        <f>O34-Q34</f>
        <v>22.5</v>
      </c>
    </row>
    <row r="35" spans="2:18">
      <c r="B35" s="5">
        <v>1</v>
      </c>
      <c r="C35" s="4">
        <v>112.5</v>
      </c>
      <c r="D35" s="3" t="s">
        <v>20</v>
      </c>
      <c r="E35" s="3">
        <v>90</v>
      </c>
      <c r="F35" s="12">
        <f t="shared" si="6"/>
        <v>22.5</v>
      </c>
      <c r="H35" s="5">
        <v>8</v>
      </c>
      <c r="I35" s="4">
        <v>112.5</v>
      </c>
      <c r="J35" s="3" t="s">
        <v>20</v>
      </c>
      <c r="K35" s="3">
        <v>90</v>
      </c>
      <c r="L35" s="12">
        <v>22.5</v>
      </c>
      <c r="N35" s="5">
        <v>3</v>
      </c>
      <c r="O35" s="31">
        <v>157.5</v>
      </c>
      <c r="P35" s="32" t="s">
        <v>22</v>
      </c>
      <c r="Q35" s="32">
        <v>0</v>
      </c>
      <c r="R35" s="36">
        <f>O35-Q35</f>
        <v>157.5</v>
      </c>
    </row>
    <row r="36" spans="2:18">
      <c r="B36" s="5">
        <v>8</v>
      </c>
      <c r="C36" s="4">
        <v>157.5</v>
      </c>
      <c r="D36" s="3" t="s">
        <v>22</v>
      </c>
      <c r="E36" s="3">
        <v>22.5</v>
      </c>
      <c r="F36" s="12">
        <f t="shared" si="6"/>
        <v>135</v>
      </c>
      <c r="H36" s="5">
        <v>14</v>
      </c>
      <c r="I36" s="4">
        <v>112.5</v>
      </c>
      <c r="J36" s="3" t="s">
        <v>22</v>
      </c>
      <c r="K36" s="3">
        <v>105</v>
      </c>
      <c r="L36" s="12">
        <v>7.5</v>
      </c>
      <c r="N36" s="5">
        <v>7</v>
      </c>
      <c r="O36" s="4">
        <v>180</v>
      </c>
      <c r="P36" s="3" t="s">
        <v>22</v>
      </c>
      <c r="Q36" s="3">
        <v>198</v>
      </c>
      <c r="R36" s="12">
        <v>18</v>
      </c>
    </row>
    <row r="37" spans="2:18">
      <c r="B37" s="5">
        <v>12</v>
      </c>
      <c r="C37" s="4">
        <v>157.5</v>
      </c>
      <c r="D37" s="3" t="s">
        <v>20</v>
      </c>
      <c r="E37" s="3">
        <v>45</v>
      </c>
      <c r="F37" s="12">
        <f t="shared" si="6"/>
        <v>112.5</v>
      </c>
      <c r="H37" s="5">
        <v>2</v>
      </c>
      <c r="I37" s="4">
        <v>135</v>
      </c>
      <c r="J37" s="3" t="s">
        <v>22</v>
      </c>
      <c r="K37" s="3">
        <v>112</v>
      </c>
      <c r="L37" s="12">
        <v>23</v>
      </c>
      <c r="N37" s="5">
        <v>13</v>
      </c>
      <c r="O37" s="4">
        <v>180</v>
      </c>
      <c r="P37" s="3" t="s">
        <v>21</v>
      </c>
      <c r="Q37" s="3">
        <v>180</v>
      </c>
      <c r="R37" s="12">
        <f>O37-Q37</f>
        <v>0</v>
      </c>
    </row>
    <row r="38" spans="2:18">
      <c r="B38" s="5">
        <v>6</v>
      </c>
      <c r="C38" s="4">
        <v>180</v>
      </c>
      <c r="D38" s="3" t="s">
        <v>22</v>
      </c>
      <c r="E38" s="3">
        <v>180</v>
      </c>
      <c r="F38" s="12">
        <f t="shared" si="6"/>
        <v>0</v>
      </c>
      <c r="H38" s="5">
        <v>13</v>
      </c>
      <c r="I38" s="4">
        <v>135</v>
      </c>
      <c r="J38" s="3" t="s">
        <v>20</v>
      </c>
      <c r="K38" s="3">
        <v>135</v>
      </c>
      <c r="L38" s="12">
        <f>K38-I38</f>
        <v>0</v>
      </c>
      <c r="N38" s="5">
        <v>9</v>
      </c>
      <c r="O38" s="4">
        <v>202.5</v>
      </c>
      <c r="P38" s="3" t="s">
        <v>22</v>
      </c>
      <c r="Q38" s="3">
        <v>233</v>
      </c>
      <c r="R38" s="12">
        <v>30.5</v>
      </c>
    </row>
    <row r="39" spans="2:18">
      <c r="B39" s="5">
        <v>3</v>
      </c>
      <c r="C39" s="4">
        <v>225</v>
      </c>
      <c r="D39" s="3" t="s">
        <v>21</v>
      </c>
      <c r="E39" s="3">
        <v>215</v>
      </c>
      <c r="F39" s="12">
        <f t="shared" si="6"/>
        <v>10</v>
      </c>
      <c r="H39" s="5">
        <v>11</v>
      </c>
      <c r="I39" s="4">
        <v>180</v>
      </c>
      <c r="J39" s="3" t="s">
        <v>21</v>
      </c>
      <c r="K39" s="3">
        <v>180</v>
      </c>
      <c r="L39" s="12">
        <f>K39-I39</f>
        <v>0</v>
      </c>
      <c r="N39" s="5">
        <v>12</v>
      </c>
      <c r="O39" s="4">
        <v>225</v>
      </c>
      <c r="P39" s="3" t="s">
        <v>20</v>
      </c>
      <c r="Q39" s="3">
        <v>270</v>
      </c>
      <c r="R39" s="12">
        <v>45</v>
      </c>
    </row>
    <row r="40" spans="2:18">
      <c r="B40" s="5">
        <v>13</v>
      </c>
      <c r="C40" s="4">
        <v>247.5</v>
      </c>
      <c r="D40" s="3" t="s">
        <v>22</v>
      </c>
      <c r="E40" s="3">
        <v>225</v>
      </c>
      <c r="F40" s="12">
        <f t="shared" si="6"/>
        <v>22.5</v>
      </c>
      <c r="H40" s="5">
        <v>6</v>
      </c>
      <c r="I40" s="4">
        <v>202.5</v>
      </c>
      <c r="J40" s="3" t="s">
        <v>22</v>
      </c>
      <c r="K40" s="3">
        <v>193</v>
      </c>
      <c r="L40" s="12">
        <v>9.5</v>
      </c>
      <c r="N40" s="5">
        <v>4</v>
      </c>
      <c r="O40" s="4">
        <v>257.5</v>
      </c>
      <c r="P40" s="3" t="s">
        <v>21</v>
      </c>
      <c r="Q40" s="3">
        <v>225</v>
      </c>
      <c r="R40" s="12">
        <f>O40-Q40</f>
        <v>32.5</v>
      </c>
    </row>
    <row r="41" spans="2:18">
      <c r="B41" s="5">
        <v>9</v>
      </c>
      <c r="C41" s="4">
        <v>270</v>
      </c>
      <c r="D41" s="3" t="s">
        <v>20</v>
      </c>
      <c r="E41" s="3">
        <v>255</v>
      </c>
      <c r="F41" s="12">
        <f t="shared" si="6"/>
        <v>15</v>
      </c>
      <c r="H41" s="5">
        <v>9</v>
      </c>
      <c r="I41" s="4">
        <v>215</v>
      </c>
      <c r="J41" s="3" t="s">
        <v>20</v>
      </c>
      <c r="K41" s="3">
        <v>315</v>
      </c>
      <c r="L41" s="12">
        <f>K41-I41</f>
        <v>100</v>
      </c>
      <c r="N41" s="5">
        <v>1</v>
      </c>
      <c r="O41" s="4">
        <v>270</v>
      </c>
      <c r="P41" s="3" t="s">
        <v>21</v>
      </c>
      <c r="Q41" s="3">
        <v>225</v>
      </c>
      <c r="R41" s="12">
        <f>O41-Q41</f>
        <v>45</v>
      </c>
    </row>
    <row r="42" spans="2:18">
      <c r="B42" s="5">
        <v>2</v>
      </c>
      <c r="C42" s="4">
        <v>315</v>
      </c>
      <c r="D42" s="3" t="s">
        <v>22</v>
      </c>
      <c r="E42" s="3">
        <v>315</v>
      </c>
      <c r="F42" s="12">
        <f t="shared" si="6"/>
        <v>0</v>
      </c>
      <c r="H42" s="5">
        <v>3</v>
      </c>
      <c r="I42" s="4">
        <v>247.5</v>
      </c>
      <c r="J42" s="3" t="s">
        <v>20</v>
      </c>
      <c r="K42" s="3">
        <v>225</v>
      </c>
      <c r="L42" s="12">
        <v>22.5</v>
      </c>
      <c r="N42" s="5">
        <v>11</v>
      </c>
      <c r="O42" s="4">
        <v>292.5</v>
      </c>
      <c r="P42" s="3" t="s">
        <v>22</v>
      </c>
      <c r="Q42" s="3">
        <v>245</v>
      </c>
      <c r="R42" s="12">
        <f>O42-Q42</f>
        <v>47.5</v>
      </c>
    </row>
    <row r="43" spans="2:18">
      <c r="B43" s="5">
        <v>5</v>
      </c>
      <c r="C43" s="4">
        <v>337.5</v>
      </c>
      <c r="D43" s="3" t="s">
        <v>20</v>
      </c>
      <c r="E43" s="3">
        <v>340</v>
      </c>
      <c r="F43" s="12">
        <v>2.5</v>
      </c>
      <c r="H43" s="5">
        <v>15</v>
      </c>
      <c r="I43" s="4">
        <v>292.5</v>
      </c>
      <c r="J43" s="3" t="s">
        <v>20</v>
      </c>
      <c r="K43" s="3">
        <v>315</v>
      </c>
      <c r="L43" s="12">
        <f>K43-I43</f>
        <v>22.5</v>
      </c>
      <c r="N43" s="5">
        <v>6</v>
      </c>
      <c r="O43" s="4">
        <v>315</v>
      </c>
      <c r="P43" s="3" t="s">
        <v>20</v>
      </c>
      <c r="Q43" s="3">
        <v>270</v>
      </c>
      <c r="R43" s="12">
        <f>O43-Q43</f>
        <v>45</v>
      </c>
    </row>
    <row r="44" spans="2:18" ht="16" thickBot="1">
      <c r="B44" s="6">
        <v>11</v>
      </c>
      <c r="C44" s="4">
        <v>337.5</v>
      </c>
      <c r="D44" s="3" t="s">
        <v>21</v>
      </c>
      <c r="E44" s="3">
        <v>337</v>
      </c>
      <c r="F44" s="12">
        <f>C44-E44</f>
        <v>0.5</v>
      </c>
      <c r="H44" s="6">
        <v>1</v>
      </c>
      <c r="I44" s="4">
        <v>337.5</v>
      </c>
      <c r="J44" s="3" t="s">
        <v>21</v>
      </c>
      <c r="K44" s="3">
        <v>345</v>
      </c>
      <c r="L44" s="12">
        <f>K44-I44</f>
        <v>7.5</v>
      </c>
      <c r="N44" s="6">
        <v>15</v>
      </c>
      <c r="O44" s="4">
        <v>337.5</v>
      </c>
      <c r="P44" s="3" t="s">
        <v>22</v>
      </c>
      <c r="Q44" s="3">
        <v>315</v>
      </c>
      <c r="R44" s="12">
        <f>O44-Q44</f>
        <v>22.5</v>
      </c>
    </row>
    <row r="45" spans="2:18" ht="16" thickBot="1">
      <c r="B45" s="8">
        <v>16</v>
      </c>
      <c r="C45" s="4"/>
      <c r="D45" s="3"/>
      <c r="E45" s="3"/>
      <c r="F45" s="2">
        <f>SUM(F30:F44)/15</f>
        <v>24.366666666666667</v>
      </c>
      <c r="H45" s="8">
        <v>16</v>
      </c>
      <c r="I45" s="4"/>
      <c r="J45" s="3"/>
      <c r="K45" s="3"/>
      <c r="L45" s="2">
        <f>SUM(L30:L44)/15</f>
        <v>15.833333333333334</v>
      </c>
      <c r="N45" s="8">
        <v>16</v>
      </c>
      <c r="O45" s="4"/>
      <c r="P45" s="3"/>
      <c r="Q45" s="3"/>
      <c r="R45" s="2">
        <f>SUM(R30:R44)/15</f>
        <v>54.56666666666667</v>
      </c>
    </row>
  </sheetData>
  <sortState ref="N30:R45">
    <sortCondition ref="O30:O4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19"/>
  <sheetViews>
    <sheetView topLeftCell="C1" zoomScale="69" zoomScaleNormal="70" workbookViewId="0">
      <selection activeCell="G13" sqref="G13"/>
    </sheetView>
  </sheetViews>
  <sheetFormatPr baseColWidth="10" defaultColWidth="8.83203125" defaultRowHeight="15"/>
  <cols>
    <col min="2" max="2" width="12.1640625" customWidth="1"/>
    <col min="3" max="3" width="18.33203125" customWidth="1"/>
    <col min="4" max="4" width="20.5" customWidth="1"/>
    <col min="5" max="5" width="24.5" customWidth="1"/>
    <col min="6" max="6" width="41.83203125" customWidth="1"/>
    <col min="7" max="7" width="29.33203125" customWidth="1"/>
    <col min="8" max="8" width="25" customWidth="1"/>
    <col min="9" max="9" width="22.5" customWidth="1"/>
    <col min="10" max="10" width="21.6640625" customWidth="1"/>
    <col min="11" max="11" width="21.1640625" customWidth="1"/>
    <col min="12" max="12" width="30.1640625" customWidth="1"/>
    <col min="13" max="13" width="26.6640625" customWidth="1"/>
    <col min="14" max="14" width="25.5" customWidth="1"/>
    <col min="15" max="15" width="22.5" customWidth="1"/>
    <col min="16" max="16" width="29.5" customWidth="1"/>
    <col min="17" max="17" width="29.1640625" customWidth="1"/>
    <col min="18" max="18" width="31.5" customWidth="1"/>
  </cols>
  <sheetData>
    <row r="1" spans="2:14" ht="16" thickBot="1"/>
    <row r="2" spans="2:14" ht="29" customHeight="1" thickBot="1">
      <c r="B2" s="16" t="s">
        <v>14</v>
      </c>
      <c r="C2" s="17" t="s">
        <v>17</v>
      </c>
      <c r="D2" s="18" t="s">
        <v>18</v>
      </c>
      <c r="E2" s="17" t="s">
        <v>19</v>
      </c>
      <c r="F2" s="17" t="s">
        <v>56</v>
      </c>
      <c r="G2" s="17" t="s">
        <v>15</v>
      </c>
      <c r="H2" s="46" t="s">
        <v>16</v>
      </c>
      <c r="I2" s="48" t="s">
        <v>75</v>
      </c>
      <c r="J2" s="49" t="s">
        <v>77</v>
      </c>
      <c r="K2" s="49" t="s">
        <v>76</v>
      </c>
      <c r="L2" s="49" t="s">
        <v>67</v>
      </c>
      <c r="M2" s="49" t="s">
        <v>68</v>
      </c>
      <c r="N2" s="50" t="s">
        <v>69</v>
      </c>
    </row>
    <row r="3" spans="2:14" ht="69" customHeight="1">
      <c r="B3" s="12">
        <v>1</v>
      </c>
      <c r="C3" s="12" t="s">
        <v>52</v>
      </c>
      <c r="D3" s="12" t="s">
        <v>53</v>
      </c>
      <c r="E3" s="12" t="s">
        <v>53</v>
      </c>
      <c r="F3" s="12">
        <f>'Test 1'!F19</f>
        <v>15.7</v>
      </c>
      <c r="G3" s="2">
        <f>'Test 1'!L19</f>
        <v>9.5</v>
      </c>
      <c r="H3" s="12">
        <f>'Test 1'!R19</f>
        <v>86.321428571428569</v>
      </c>
      <c r="I3" s="12">
        <f>(F3/180)*100</f>
        <v>8.7222222222222214</v>
      </c>
      <c r="J3" s="12">
        <f>(G3/180)*100</f>
        <v>5.2777777777777777</v>
      </c>
      <c r="K3" s="12">
        <f>(H3/180)*100</f>
        <v>47.956349206349202</v>
      </c>
      <c r="L3" s="47">
        <v>0</v>
      </c>
      <c r="M3" s="47">
        <v>0</v>
      </c>
      <c r="N3" s="12">
        <v>3</v>
      </c>
    </row>
    <row r="4" spans="2:14" ht="47" customHeight="1">
      <c r="B4" s="2">
        <v>2</v>
      </c>
      <c r="C4" s="2"/>
      <c r="D4" s="2" t="s">
        <v>53</v>
      </c>
      <c r="E4" s="2" t="s">
        <v>53</v>
      </c>
      <c r="F4" s="2">
        <f>'Test (2)'!F18</f>
        <v>9.1666666666666661</v>
      </c>
      <c r="G4" s="2">
        <f>'Test (2)'!L18</f>
        <v>10.666666666666666</v>
      </c>
      <c r="H4" s="2">
        <f>'Test (2)'!R18</f>
        <v>25.866666666666667</v>
      </c>
      <c r="I4" s="2">
        <f t="shared" ref="I4:I10" si="0">(F4/180)*100</f>
        <v>5.0925925925925926</v>
      </c>
      <c r="J4" s="2">
        <f t="shared" ref="J4:K10" si="1">(G4/180)*100</f>
        <v>5.9259259259259256</v>
      </c>
      <c r="K4" s="2">
        <f t="shared" si="1"/>
        <v>14.37037037037037</v>
      </c>
      <c r="L4" s="45">
        <v>0</v>
      </c>
      <c r="M4" s="45">
        <v>0</v>
      </c>
      <c r="N4" s="2">
        <v>2</v>
      </c>
    </row>
    <row r="5" spans="2:14" ht="60" customHeight="1">
      <c r="B5" s="2">
        <v>3</v>
      </c>
      <c r="C5" s="2"/>
      <c r="D5" s="2" t="s">
        <v>53</v>
      </c>
      <c r="E5" s="2" t="s">
        <v>53</v>
      </c>
      <c r="F5" s="2">
        <f>'Test (3)'!F18</f>
        <v>60.43333333333333</v>
      </c>
      <c r="G5" s="2">
        <f>'Test (3)'!L18</f>
        <v>43.31333333333334</v>
      </c>
      <c r="H5" s="2">
        <f>'Test (3)'!R18</f>
        <v>67.7</v>
      </c>
      <c r="I5" s="2">
        <f t="shared" si="0"/>
        <v>33.574074074074076</v>
      </c>
      <c r="J5" s="2">
        <f t="shared" si="1"/>
        <v>24.062962962962967</v>
      </c>
      <c r="K5" s="2">
        <f t="shared" si="1"/>
        <v>37.611111111111114</v>
      </c>
      <c r="L5" s="45">
        <v>1</v>
      </c>
      <c r="M5" s="45">
        <v>3</v>
      </c>
      <c r="N5" s="2">
        <v>5</v>
      </c>
    </row>
    <row r="6" spans="2:14" ht="57" customHeight="1">
      <c r="B6" s="2">
        <v>4</v>
      </c>
      <c r="C6" s="2"/>
      <c r="D6" s="2" t="s">
        <v>53</v>
      </c>
      <c r="E6" s="2" t="s">
        <v>53</v>
      </c>
      <c r="F6" s="2">
        <f>'Test (4)'!F18</f>
        <v>14.066666666666666</v>
      </c>
      <c r="G6" s="2">
        <f>'Test (4)'!L18</f>
        <v>13.866666666666667</v>
      </c>
      <c r="H6" s="2">
        <f>'Test (4)'!R18</f>
        <v>14.9</v>
      </c>
      <c r="I6" s="2">
        <f t="shared" si="0"/>
        <v>7.8148148148148149</v>
      </c>
      <c r="J6" s="2">
        <f t="shared" si="1"/>
        <v>7.7037037037037042</v>
      </c>
      <c r="K6" s="2">
        <f t="shared" si="1"/>
        <v>8.2777777777777786</v>
      </c>
      <c r="L6" s="45">
        <v>1</v>
      </c>
      <c r="M6" s="45">
        <v>0</v>
      </c>
      <c r="N6" s="2">
        <v>0</v>
      </c>
    </row>
    <row r="7" spans="2:14" ht="55" customHeight="1">
      <c r="B7" s="2">
        <v>5</v>
      </c>
      <c r="C7" s="2"/>
      <c r="D7" s="2" t="s">
        <v>53</v>
      </c>
      <c r="E7" s="2" t="s">
        <v>53</v>
      </c>
      <c r="F7" s="2">
        <f>'Test (5)'!F18</f>
        <v>11.8</v>
      </c>
      <c r="G7" s="2">
        <v>13.1</v>
      </c>
      <c r="H7" s="2">
        <f>'Test (5)'!R18</f>
        <v>23.333333333333332</v>
      </c>
      <c r="I7" s="2">
        <f t="shared" si="0"/>
        <v>6.5555555555555562</v>
      </c>
      <c r="J7" s="2">
        <f t="shared" si="1"/>
        <v>7.2777777777777777</v>
      </c>
      <c r="K7" s="2">
        <f t="shared" si="1"/>
        <v>12.962962962962962</v>
      </c>
      <c r="L7" s="2"/>
      <c r="M7" s="2"/>
      <c r="N7" s="2">
        <v>1</v>
      </c>
    </row>
    <row r="8" spans="2:14" ht="60" customHeight="1">
      <c r="B8" s="2">
        <v>6</v>
      </c>
      <c r="C8" s="2"/>
      <c r="D8" s="2" t="s">
        <v>53</v>
      </c>
      <c r="E8" s="2" t="s">
        <v>53</v>
      </c>
      <c r="F8" s="2">
        <f>'Test (6)'!F18</f>
        <v>21</v>
      </c>
      <c r="G8" s="2">
        <f>'Test (5)'!L18</f>
        <v>13.1</v>
      </c>
      <c r="H8" s="2">
        <v>37.6</v>
      </c>
      <c r="I8" s="2">
        <f t="shared" si="0"/>
        <v>11.666666666666666</v>
      </c>
      <c r="J8" s="2">
        <f t="shared" si="1"/>
        <v>7.2777777777777777</v>
      </c>
      <c r="K8" s="2">
        <f t="shared" si="1"/>
        <v>20.888888888888889</v>
      </c>
      <c r="L8" s="45">
        <v>1</v>
      </c>
      <c r="M8" s="45">
        <v>1</v>
      </c>
      <c r="N8" s="2">
        <v>2</v>
      </c>
    </row>
    <row r="9" spans="2:14" ht="58" customHeight="1">
      <c r="B9" s="2">
        <v>7</v>
      </c>
      <c r="C9" s="2"/>
      <c r="D9" s="2" t="s">
        <v>53</v>
      </c>
      <c r="E9" s="2" t="s">
        <v>53</v>
      </c>
      <c r="F9" s="2">
        <f>'Test (7)'!F18</f>
        <v>25.266666666666666</v>
      </c>
      <c r="G9" s="2">
        <f>'Test (7)'!L18</f>
        <v>22.8</v>
      </c>
      <c r="H9" s="2">
        <f>'Test (7)'!R18</f>
        <v>32</v>
      </c>
      <c r="I9" s="2">
        <f t="shared" si="0"/>
        <v>14.037037037037036</v>
      </c>
      <c r="J9" s="2">
        <f t="shared" si="1"/>
        <v>12.666666666666668</v>
      </c>
      <c r="K9" s="2">
        <f t="shared" si="1"/>
        <v>17.777777777777779</v>
      </c>
      <c r="L9" s="45">
        <v>1</v>
      </c>
      <c r="M9" s="45">
        <v>1</v>
      </c>
      <c r="N9" s="2">
        <v>2</v>
      </c>
    </row>
    <row r="10" spans="2:14" ht="60" customHeight="1">
      <c r="B10" s="2">
        <v>8</v>
      </c>
      <c r="C10" s="2"/>
      <c r="D10" s="2" t="s">
        <v>53</v>
      </c>
      <c r="E10" s="2" t="s">
        <v>53</v>
      </c>
      <c r="F10" s="2">
        <f>'Test (8)'!F18</f>
        <v>24.366666666666667</v>
      </c>
      <c r="G10" s="2">
        <f>'Test (8)'!L18</f>
        <v>15.833333333333334</v>
      </c>
      <c r="H10" s="2">
        <f>'Test (8)'!R18</f>
        <v>54.56666666666667</v>
      </c>
      <c r="I10" s="2">
        <f t="shared" si="0"/>
        <v>13.537037037037036</v>
      </c>
      <c r="J10" s="2">
        <f t="shared" si="1"/>
        <v>8.7962962962962958</v>
      </c>
      <c r="K10" s="2">
        <f t="shared" si="1"/>
        <v>30.314814814814817</v>
      </c>
      <c r="L10" s="45">
        <v>1</v>
      </c>
      <c r="M10" s="45">
        <v>1</v>
      </c>
      <c r="N10" s="2">
        <v>3</v>
      </c>
    </row>
    <row r="11" spans="2:14" ht="63" customHeight="1">
      <c r="I11" s="38">
        <f t="shared" ref="I11:J11" si="2">MEDIAN(I3:I10)</f>
        <v>10.194444444444443</v>
      </c>
      <c r="J11" s="38">
        <f t="shared" si="2"/>
        <v>7.4907407407407405</v>
      </c>
      <c r="K11" s="38">
        <f>MEDIAN(K3:K10)</f>
        <v>19.333333333333336</v>
      </c>
      <c r="L11">
        <f>SUM(L3:L10)/8</f>
        <v>0.625</v>
      </c>
      <c r="M11">
        <f t="shared" ref="M11" si="3">SUM(M3:M10)/8</f>
        <v>0.75</v>
      </c>
      <c r="N11">
        <f>SUM(N3:N10)/8</f>
        <v>2.25</v>
      </c>
    </row>
    <row r="13" spans="2:14" ht="69" customHeight="1"/>
    <row r="14" spans="2:14" ht="35" customHeight="1"/>
    <row r="15" spans="2:14" ht="35" customHeight="1"/>
    <row r="16" spans="2:14" ht="35" customHeight="1" thickBot="1"/>
    <row r="17" spans="7:9" ht="35" customHeight="1">
      <c r="G17" s="39" t="s">
        <v>70</v>
      </c>
      <c r="H17" s="40" t="s">
        <v>78</v>
      </c>
      <c r="I17" s="41" t="s">
        <v>71</v>
      </c>
    </row>
    <row r="18" spans="7:9" ht="35" customHeight="1" thickBot="1">
      <c r="G18" s="42">
        <f>TTEST(F3:F10,G3:G10,2,1)</f>
        <v>6.2573133808645112E-2</v>
      </c>
      <c r="H18" s="43">
        <f>TTEST(F3:F10,H3:H10,2,1)</f>
        <v>3.810971677538267E-2</v>
      </c>
      <c r="I18" s="44">
        <f>TTEST(L3:L10,N3:N10,2,1)</f>
        <v>3.0019745287544398E-2</v>
      </c>
    </row>
    <row r="19" spans="7:9" ht="3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1</vt:lpstr>
      <vt:lpstr>Test (2)</vt:lpstr>
      <vt:lpstr>Test (3)</vt:lpstr>
      <vt:lpstr>Test (4)</vt:lpstr>
      <vt:lpstr>Test (5)</vt:lpstr>
      <vt:lpstr>Test (6)</vt:lpstr>
      <vt:lpstr>Test (7)</vt:lpstr>
      <vt:lpstr>Test (8)</vt:lpstr>
      <vt:lpstr>analysis</vt:lpstr>
      <vt:lpstr>ANALYSIS 2</vt:lpstr>
    </vt:vector>
  </TitlesOfParts>
  <Company>University of Salford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Melville JAMES</dc:creator>
  <cp:lastModifiedBy>Microsoft Office User</cp:lastModifiedBy>
  <dcterms:created xsi:type="dcterms:W3CDTF">2018-04-26T08:54:20Z</dcterms:created>
  <dcterms:modified xsi:type="dcterms:W3CDTF">2018-05-17T18:05:12Z</dcterms:modified>
</cp:coreProperties>
</file>